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Questa_cartella_di_lavoro" hidePivotFieldList="1"/>
  <mc:AlternateContent xmlns:mc="http://schemas.openxmlformats.org/markup-compatibility/2006">
    <mc:Choice Requires="x15">
      <x15ac:absPath xmlns:x15ac="http://schemas.microsoft.com/office/spreadsheetml/2010/11/ac" url="C:\Users\FabianaMartone\VV2Scaleup Dropbox\VV6 Tech Sud Team\01-DF\"/>
    </mc:Choice>
  </mc:AlternateContent>
  <xr:revisionPtr revIDLastSave="0" documentId="13_ncr:1_{40BB197E-892A-4526-ABC3-BBAB2A44138D}" xr6:coauthVersionLast="47" xr6:coauthVersionMax="47" xr10:uidLastSave="{00000000-0000-0000-0000-000000000000}"/>
  <bookViews>
    <workbookView xWindow="-108" yWindow="-108" windowWidth="23256" windowHeight="12456" tabRatio="939" xr2:uid="{00000000-000D-0000-FFFF-FFFF00000000}"/>
  </bookViews>
  <sheets>
    <sheet name="Deal Flow" sheetId="1" r:id="rId1"/>
    <sheet name="Rejected Why" sheetId="8" r:id="rId2"/>
    <sheet name="Status mensili" sheetId="2" r:id="rId3"/>
    <sheet name="By Status" sheetId="18" r:id="rId4"/>
    <sheet name="Status Rejected" sheetId="20" r:id="rId5"/>
    <sheet name="By Industry" sheetId="9" r:id="rId6"/>
    <sheet name="By Originator" sheetId="17" r:id="rId7"/>
    <sheet name="By Stage" sheetId="19" r:id="rId8"/>
    <sheet name="By Area" sheetId="14" r:id="rId9"/>
    <sheet name="ITM-participants" sheetId="6" r:id="rId10"/>
    <sheet name="ITM-minutes" sheetId="5" r:id="rId11"/>
    <sheet name="To do list" sheetId="12" state="hidden" r:id="rId12"/>
  </sheets>
  <definedNames>
    <definedName name="_xlnm._FilterDatabase" localSheetId="0" hidden="1">'Deal Flow'!$A$2:$BD$398</definedName>
    <definedName name="_xlnm._FilterDatabase" localSheetId="11" hidden="1">'To do list'!$A$2:$E$17</definedName>
    <definedName name="_xlnm.Print_Area" localSheetId="8">'By Area'!$A$1:$I$27</definedName>
    <definedName name="_xlnm.Print_Area" localSheetId="5">'By Industry'!$A$1:$M$26</definedName>
    <definedName name="_xlnm.Print_Area" localSheetId="6">'By Originator'!$A$1:$K$30</definedName>
    <definedName name="_xlnm.Print_Area" localSheetId="7">'By Stage'!$A$1:$K$26</definedName>
    <definedName name="_xlnm.Print_Area" localSheetId="3">'By Status'!$A$1:$K$26</definedName>
    <definedName name="_xlnm.Print_Area" localSheetId="0">'Deal Flow'!$G$1:$AA$55</definedName>
    <definedName name="_xlnm.Print_Area" localSheetId="9">'ITM-participants'!$A$1:$G$7</definedName>
    <definedName name="_xlnm.Print_Area" localSheetId="2">'Status mensili'!$A$1:$N$33</definedName>
    <definedName name="_xlnm.Print_Area" localSheetId="4">'Status Rejected'!$A$1:$D$28</definedName>
    <definedName name="_xlnm.Print_Titles" localSheetId="0">'Deal Flow'!$1:$2</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8" i="1" l="1"/>
  <c r="C398" i="1"/>
  <c r="B398" i="1"/>
  <c r="A398" i="1"/>
  <c r="D397" i="1"/>
  <c r="C397" i="1"/>
  <c r="B397" i="1"/>
  <c r="A397" i="1"/>
  <c r="D396" i="1" l="1"/>
  <c r="C396" i="1"/>
  <c r="B396" i="1"/>
  <c r="A396" i="1"/>
  <c r="D395" i="1"/>
  <c r="C395" i="1"/>
  <c r="B395" i="1"/>
  <c r="A395" i="1"/>
  <c r="D394" i="1"/>
  <c r="C394" i="1"/>
  <c r="B394" i="1"/>
  <c r="A394" i="1"/>
  <c r="D393" i="1" l="1"/>
  <c r="C393" i="1"/>
  <c r="B393" i="1"/>
  <c r="A393" i="1"/>
  <c r="D392" i="1"/>
  <c r="C392" i="1"/>
  <c r="B392" i="1"/>
  <c r="A392" i="1"/>
  <c r="D391" i="1"/>
  <c r="C391" i="1"/>
  <c r="B391" i="1"/>
  <c r="A391" i="1"/>
  <c r="D390" i="1"/>
  <c r="C390" i="1"/>
  <c r="B390" i="1"/>
  <c r="A390" i="1"/>
  <c r="D389" i="1"/>
  <c r="C389" i="1"/>
  <c r="B389" i="1"/>
  <c r="A389" i="1"/>
  <c r="D388" i="1"/>
  <c r="C388" i="1"/>
  <c r="B388" i="1"/>
  <c r="A388" i="1"/>
  <c r="D387" i="1" l="1"/>
  <c r="C387" i="1"/>
  <c r="B387" i="1"/>
  <c r="A387" i="1"/>
  <c r="D386" i="1"/>
  <c r="C386" i="1"/>
  <c r="B386" i="1"/>
  <c r="A386" i="1"/>
  <c r="D385" i="1"/>
  <c r="C385" i="1"/>
  <c r="B385" i="1"/>
  <c r="A385" i="1"/>
  <c r="D384" i="1"/>
  <c r="C384" i="1"/>
  <c r="B384" i="1"/>
  <c r="A384" i="1"/>
  <c r="C3" i="20" l="1"/>
  <c r="C4" i="20"/>
  <c r="C5" i="20"/>
  <c r="C6" i="20"/>
  <c r="C7" i="20"/>
  <c r="C8" i="20"/>
  <c r="C9" i="20"/>
  <c r="C10" i="20"/>
  <c r="C11" i="20"/>
  <c r="C12" i="20"/>
  <c r="C13" i="20"/>
  <c r="C14" i="20"/>
  <c r="C15" i="20"/>
  <c r="C16" i="20"/>
  <c r="C17" i="20"/>
  <c r="C18" i="20"/>
  <c r="C19" i="20"/>
  <c r="C20" i="20"/>
  <c r="C21" i="20"/>
  <c r="C22" i="20"/>
  <c r="C23" i="20"/>
  <c r="C24" i="20"/>
  <c r="C25" i="20"/>
  <c r="C26" i="20"/>
  <c r="C93" i="2"/>
  <c r="D383" i="1"/>
  <c r="C383" i="1"/>
  <c r="B383" i="1"/>
  <c r="A383" i="1"/>
  <c r="C92" i="2"/>
  <c r="D382" i="1"/>
  <c r="C382" i="1"/>
  <c r="B382" i="1"/>
  <c r="A382" i="1"/>
  <c r="D381" i="1"/>
  <c r="C381" i="1"/>
  <c r="B381" i="1"/>
  <c r="A381" i="1"/>
  <c r="D380" i="1" l="1"/>
  <c r="C380" i="1"/>
  <c r="B380" i="1"/>
  <c r="A380" i="1"/>
  <c r="D379" i="1"/>
  <c r="C379" i="1"/>
  <c r="B379" i="1"/>
  <c r="A379" i="1"/>
  <c r="D378" i="1"/>
  <c r="C378" i="1"/>
  <c r="B378" i="1"/>
  <c r="A378" i="1"/>
  <c r="D377" i="1"/>
  <c r="C377" i="1"/>
  <c r="B377" i="1"/>
  <c r="A377" i="1"/>
  <c r="D376" i="1" l="1"/>
  <c r="C376" i="1"/>
  <c r="B376" i="1"/>
  <c r="A376" i="1"/>
  <c r="D375" i="1"/>
  <c r="C375" i="1"/>
  <c r="B375" i="1"/>
  <c r="A375" i="1"/>
  <c r="D374" i="1"/>
  <c r="C374" i="1"/>
  <c r="B374" i="1"/>
  <c r="A374" i="1"/>
  <c r="D373" i="1"/>
  <c r="C373" i="1"/>
  <c r="B373" i="1"/>
  <c r="A373" i="1"/>
  <c r="D372" i="1"/>
  <c r="C372" i="1"/>
  <c r="B372" i="1"/>
  <c r="A372" i="1"/>
  <c r="D371" i="1"/>
  <c r="C371" i="1"/>
  <c r="B371" i="1"/>
  <c r="A371" i="1"/>
  <c r="D370" i="1" l="1"/>
  <c r="C370" i="1"/>
  <c r="B370" i="1"/>
  <c r="A370" i="1"/>
  <c r="D369" i="1"/>
  <c r="C369" i="1"/>
  <c r="B369" i="1"/>
  <c r="A369" i="1"/>
  <c r="D368" i="1"/>
  <c r="C368" i="1"/>
  <c r="B368" i="1"/>
  <c r="A368" i="1"/>
  <c r="D367" i="1" l="1"/>
  <c r="C367" i="1"/>
  <c r="B367" i="1"/>
  <c r="A367" i="1"/>
  <c r="D366" i="1"/>
  <c r="C366" i="1"/>
  <c r="B366" i="1"/>
  <c r="A366" i="1"/>
  <c r="C91" i="2"/>
  <c r="C90" i="2"/>
  <c r="D365" i="1"/>
  <c r="C365" i="1"/>
  <c r="B365" i="1"/>
  <c r="A365" i="1"/>
  <c r="D364" i="1"/>
  <c r="C364" i="1"/>
  <c r="B364" i="1"/>
  <c r="A364" i="1"/>
  <c r="D363" i="1"/>
  <c r="C363" i="1"/>
  <c r="B363" i="1"/>
  <c r="A363" i="1"/>
  <c r="D362" i="1"/>
  <c r="C362" i="1"/>
  <c r="B362" i="1"/>
  <c r="A362" i="1"/>
  <c r="F360" i="1"/>
  <c r="D361" i="1" l="1"/>
  <c r="C361" i="1"/>
  <c r="B361" i="1"/>
  <c r="A361" i="1"/>
  <c r="D360" i="1"/>
  <c r="C360" i="1"/>
  <c r="B360" i="1"/>
  <c r="A360" i="1"/>
  <c r="D359" i="1"/>
  <c r="C359" i="1"/>
  <c r="B359" i="1"/>
  <c r="A359" i="1"/>
  <c r="D358" i="1"/>
  <c r="C358" i="1"/>
  <c r="B358" i="1"/>
  <c r="A358" i="1"/>
  <c r="D357" i="1"/>
  <c r="C357" i="1"/>
  <c r="B357" i="1"/>
  <c r="A357" i="1"/>
  <c r="D356" i="1" l="1"/>
  <c r="C356" i="1"/>
  <c r="B356" i="1"/>
  <c r="A356" i="1"/>
  <c r="D355" i="1"/>
  <c r="C355" i="1"/>
  <c r="B355" i="1"/>
  <c r="A355" i="1"/>
  <c r="D354" i="1"/>
  <c r="C354" i="1"/>
  <c r="B354" i="1"/>
  <c r="A354" i="1"/>
  <c r="D201" i="1"/>
  <c r="C201" i="1"/>
  <c r="B201" i="1"/>
  <c r="A201" i="1"/>
  <c r="D295" i="1"/>
  <c r="C295" i="1"/>
  <c r="B295" i="1"/>
  <c r="A295" i="1"/>
  <c r="D317" i="1" l="1"/>
  <c r="C317" i="1"/>
  <c r="B317" i="1"/>
  <c r="A317" i="1"/>
  <c r="D353" i="1" l="1"/>
  <c r="C353" i="1"/>
  <c r="B353" i="1"/>
  <c r="A353" i="1"/>
  <c r="D352" i="1"/>
  <c r="C352" i="1"/>
  <c r="B352" i="1"/>
  <c r="A352" i="1"/>
  <c r="D351" i="1"/>
  <c r="C351" i="1"/>
  <c r="B351" i="1"/>
  <c r="A351" i="1"/>
  <c r="D350" i="1"/>
  <c r="C350" i="1"/>
  <c r="B350" i="1"/>
  <c r="A350" i="1"/>
  <c r="D349" i="1"/>
  <c r="C349" i="1"/>
  <c r="B349" i="1"/>
  <c r="A349" i="1"/>
  <c r="D345" i="1"/>
  <c r="C345" i="1"/>
  <c r="B345" i="1"/>
  <c r="A345" i="1"/>
  <c r="D348" i="1"/>
  <c r="C348" i="1"/>
  <c r="B348" i="1"/>
  <c r="A348"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l="1"/>
  <c r="C335" i="1"/>
  <c r="B335" i="1"/>
  <c r="A335" i="1"/>
  <c r="D334" i="1"/>
  <c r="C334" i="1"/>
  <c r="B334" i="1"/>
  <c r="A334" i="1"/>
  <c r="D333" i="1"/>
  <c r="C333" i="1"/>
  <c r="B333" i="1"/>
  <c r="A333" i="1"/>
  <c r="D332" i="1"/>
  <c r="C332" i="1"/>
  <c r="B332" i="1"/>
  <c r="A332" i="1"/>
  <c r="D331" i="1"/>
  <c r="C331" i="1"/>
  <c r="B331" i="1"/>
  <c r="A331" i="1"/>
  <c r="D330" i="1"/>
  <c r="C330" i="1"/>
  <c r="B330" i="1"/>
  <c r="A330" i="1"/>
  <c r="D329" i="1" l="1"/>
  <c r="C329" i="1"/>
  <c r="B329" i="1"/>
  <c r="A329" i="1"/>
  <c r="D328" i="1"/>
  <c r="C328" i="1"/>
  <c r="B328" i="1"/>
  <c r="A328" i="1"/>
  <c r="D327" i="1" l="1"/>
  <c r="C327" i="1"/>
  <c r="B327" i="1"/>
  <c r="A327" i="1"/>
  <c r="C89" i="2"/>
  <c r="A321" i="1" l="1"/>
  <c r="B321" i="1"/>
  <c r="C321" i="1"/>
  <c r="D321" i="1"/>
  <c r="D326" i="1"/>
  <c r="C326" i="1"/>
  <c r="B326" i="1"/>
  <c r="A326" i="1"/>
  <c r="D325" i="1"/>
  <c r="C325" i="1"/>
  <c r="B325" i="1"/>
  <c r="A325" i="1"/>
  <c r="D324" i="1"/>
  <c r="C324" i="1"/>
  <c r="B324" i="1"/>
  <c r="A324" i="1"/>
  <c r="D323" i="1"/>
  <c r="C323" i="1"/>
  <c r="B323" i="1"/>
  <c r="A323" i="1"/>
  <c r="D322" i="1"/>
  <c r="C322" i="1"/>
  <c r="B322" i="1"/>
  <c r="A322" i="1"/>
  <c r="D320" i="1"/>
  <c r="C320" i="1"/>
  <c r="B320" i="1"/>
  <c r="A320" i="1"/>
  <c r="D347" i="1"/>
  <c r="C347" i="1"/>
  <c r="B347" i="1"/>
  <c r="A347" i="1"/>
  <c r="D318" i="1"/>
  <c r="C318" i="1"/>
  <c r="B318" i="1"/>
  <c r="A318" i="1"/>
  <c r="D346" i="1"/>
  <c r="C346" i="1"/>
  <c r="B346" i="1"/>
  <c r="A346" i="1"/>
  <c r="D316" i="1"/>
  <c r="C316" i="1"/>
  <c r="B316" i="1"/>
  <c r="A316" i="1"/>
  <c r="D315" i="1" l="1"/>
  <c r="C315" i="1"/>
  <c r="B315" i="1"/>
  <c r="A315" i="1"/>
  <c r="D314" i="1"/>
  <c r="C314" i="1"/>
  <c r="B314" i="1"/>
  <c r="A314" i="1"/>
  <c r="D313" i="1" l="1"/>
  <c r="C313" i="1"/>
  <c r="B313" i="1"/>
  <c r="A313" i="1"/>
  <c r="D311" i="1"/>
  <c r="C311" i="1"/>
  <c r="B311" i="1"/>
  <c r="A311" i="1"/>
  <c r="D312" i="1" l="1"/>
  <c r="C312" i="1"/>
  <c r="B312" i="1"/>
  <c r="A312" i="1"/>
  <c r="D310" i="1" l="1"/>
  <c r="C310" i="1"/>
  <c r="B310" i="1"/>
  <c r="A310" i="1"/>
  <c r="C87" i="2"/>
  <c r="C88" i="2"/>
  <c r="D309" i="1"/>
  <c r="C309" i="1"/>
  <c r="B309" i="1"/>
  <c r="A309" i="1"/>
  <c r="D308" i="1"/>
  <c r="C308" i="1"/>
  <c r="B308" i="1"/>
  <c r="A308" i="1"/>
  <c r="D307" i="1"/>
  <c r="C307" i="1"/>
  <c r="B307" i="1"/>
  <c r="A307" i="1"/>
  <c r="D306" i="1"/>
  <c r="C306" i="1"/>
  <c r="B306" i="1"/>
  <c r="A306" i="1"/>
  <c r="D305" i="1"/>
  <c r="C305" i="1"/>
  <c r="B305" i="1"/>
  <c r="A305" i="1"/>
  <c r="D304" i="1" l="1"/>
  <c r="C304" i="1"/>
  <c r="B304" i="1"/>
  <c r="A304" i="1"/>
  <c r="D129" i="1"/>
  <c r="C129" i="1"/>
  <c r="B129" i="1"/>
  <c r="A129" i="1"/>
  <c r="D25" i="1"/>
  <c r="C25" i="1"/>
  <c r="B25" i="1"/>
  <c r="A25" i="1"/>
  <c r="D301" i="1"/>
  <c r="C301" i="1"/>
  <c r="B301" i="1"/>
  <c r="A301" i="1"/>
  <c r="D300" i="1"/>
  <c r="C300" i="1"/>
  <c r="B300" i="1"/>
  <c r="A300" i="1"/>
  <c r="D299" i="1"/>
  <c r="C299" i="1"/>
  <c r="B299" i="1"/>
  <c r="A299" i="1"/>
  <c r="D205" i="1" l="1"/>
  <c r="C205" i="1"/>
  <c r="B205" i="1"/>
  <c r="A205" i="1"/>
  <c r="D297" i="1" l="1"/>
  <c r="C297" i="1"/>
  <c r="B297" i="1"/>
  <c r="A297" i="1"/>
  <c r="D134" i="1"/>
  <c r="C134" i="1"/>
  <c r="B134" i="1"/>
  <c r="A134" i="1"/>
  <c r="T41" i="1"/>
  <c r="A8" i="1" l="1"/>
  <c r="B8" i="1"/>
  <c r="C8" i="1"/>
  <c r="D8" i="1"/>
  <c r="A17" i="1"/>
  <c r="B17" i="1"/>
  <c r="C17" i="1"/>
  <c r="D17" i="1"/>
  <c r="T17" i="1"/>
  <c r="C86" i="2"/>
  <c r="A9" i="1" l="1"/>
  <c r="B9" i="1"/>
  <c r="C9" i="1"/>
  <c r="D9" i="1"/>
  <c r="A10" i="1"/>
  <c r="B10" i="1"/>
  <c r="C10" i="1"/>
  <c r="D10" i="1"/>
  <c r="A11" i="1"/>
  <c r="B11" i="1"/>
  <c r="C11" i="1"/>
  <c r="D11" i="1"/>
  <c r="A12" i="1"/>
  <c r="B12" i="1"/>
  <c r="C12" i="1"/>
  <c r="D12" i="1"/>
  <c r="A13" i="1"/>
  <c r="B13" i="1"/>
  <c r="C13" i="1"/>
  <c r="D13" i="1"/>
  <c r="A14" i="1"/>
  <c r="B14" i="1"/>
  <c r="C14" i="1"/>
  <c r="D14" i="1"/>
  <c r="A15" i="1"/>
  <c r="B15" i="1"/>
  <c r="C15" i="1"/>
  <c r="D15" i="1"/>
  <c r="A16" i="1"/>
  <c r="B16" i="1"/>
  <c r="C16" i="1"/>
  <c r="D16" i="1"/>
  <c r="A18" i="1"/>
  <c r="B18" i="1"/>
  <c r="C18" i="1"/>
  <c r="D18" i="1"/>
  <c r="A19" i="1"/>
  <c r="B19" i="1"/>
  <c r="C19" i="1"/>
  <c r="D19" i="1"/>
  <c r="A20" i="1"/>
  <c r="B20" i="1"/>
  <c r="C20" i="1"/>
  <c r="D20" i="1"/>
  <c r="A21" i="1"/>
  <c r="B21" i="1"/>
  <c r="C21" i="1"/>
  <c r="D21" i="1"/>
  <c r="A22" i="1"/>
  <c r="B22" i="1"/>
  <c r="C22" i="1"/>
  <c r="D22" i="1"/>
  <c r="A23" i="1"/>
  <c r="B23" i="1"/>
  <c r="C23" i="1"/>
  <c r="D23" i="1"/>
  <c r="A24" i="1"/>
  <c r="B24" i="1"/>
  <c r="C24" i="1"/>
  <c r="D24" i="1"/>
  <c r="A128" i="1"/>
  <c r="B128" i="1"/>
  <c r="C128" i="1"/>
  <c r="D128" i="1"/>
  <c r="A26" i="1"/>
  <c r="B26" i="1"/>
  <c r="C26" i="1"/>
  <c r="D26" i="1"/>
  <c r="A27" i="1"/>
  <c r="B27" i="1"/>
  <c r="C27" i="1"/>
  <c r="D27" i="1"/>
  <c r="A28" i="1"/>
  <c r="B28" i="1"/>
  <c r="C28" i="1"/>
  <c r="D28" i="1"/>
  <c r="A29" i="1"/>
  <c r="B29" i="1"/>
  <c r="C29" i="1"/>
  <c r="D29" i="1"/>
  <c r="A30" i="1"/>
  <c r="B30" i="1"/>
  <c r="C30" i="1"/>
  <c r="D30" i="1"/>
  <c r="A31" i="1"/>
  <c r="B31" i="1"/>
  <c r="C31" i="1"/>
  <c r="D31" i="1"/>
  <c r="A32" i="1"/>
  <c r="B32" i="1"/>
  <c r="C32" i="1"/>
  <c r="D32" i="1"/>
  <c r="A33" i="1"/>
  <c r="B33" i="1"/>
  <c r="C33" i="1"/>
  <c r="D33" i="1"/>
  <c r="A34" i="1"/>
  <c r="B34" i="1"/>
  <c r="C34" i="1"/>
  <c r="D34" i="1"/>
  <c r="A35" i="1"/>
  <c r="B35" i="1"/>
  <c r="C35" i="1"/>
  <c r="D35" i="1"/>
  <c r="A36" i="1"/>
  <c r="B36" i="1"/>
  <c r="C36" i="1"/>
  <c r="D36" i="1"/>
  <c r="A37" i="1"/>
  <c r="B37" i="1"/>
  <c r="C37" i="1"/>
  <c r="D37" i="1"/>
  <c r="A38" i="1"/>
  <c r="B38" i="1"/>
  <c r="C38" i="1"/>
  <c r="D38" i="1"/>
  <c r="A39" i="1"/>
  <c r="B39" i="1"/>
  <c r="C39" i="1"/>
  <c r="D39" i="1"/>
  <c r="A40" i="1"/>
  <c r="B40" i="1"/>
  <c r="C40" i="1"/>
  <c r="D40" i="1"/>
  <c r="A41" i="1"/>
  <c r="B41" i="1"/>
  <c r="C41" i="1"/>
  <c r="D41" i="1"/>
  <c r="A42" i="1"/>
  <c r="B42" i="1"/>
  <c r="C42" i="1"/>
  <c r="D42" i="1"/>
  <c r="A43" i="1"/>
  <c r="B43" i="1"/>
  <c r="C43" i="1"/>
  <c r="D43" i="1"/>
  <c r="A44" i="1"/>
  <c r="B44" i="1"/>
  <c r="C44" i="1"/>
  <c r="D44" i="1"/>
  <c r="A45" i="1"/>
  <c r="B45" i="1"/>
  <c r="C45" i="1"/>
  <c r="D45" i="1"/>
  <c r="A46" i="1"/>
  <c r="B46" i="1"/>
  <c r="C46" i="1"/>
  <c r="D46" i="1"/>
  <c r="A47" i="1"/>
  <c r="B47" i="1"/>
  <c r="C47" i="1"/>
  <c r="D47" i="1"/>
  <c r="A48" i="1"/>
  <c r="B48" i="1"/>
  <c r="C48" i="1"/>
  <c r="D48" i="1"/>
  <c r="A49" i="1"/>
  <c r="B49" i="1"/>
  <c r="C49" i="1"/>
  <c r="D49" i="1"/>
  <c r="A50" i="1"/>
  <c r="B50" i="1"/>
  <c r="C50" i="1"/>
  <c r="D50" i="1"/>
  <c r="A51" i="1"/>
  <c r="B51" i="1"/>
  <c r="C51" i="1"/>
  <c r="D51" i="1"/>
  <c r="A52" i="1"/>
  <c r="B52" i="1"/>
  <c r="C52" i="1"/>
  <c r="D52" i="1"/>
  <c r="A53" i="1"/>
  <c r="B53" i="1"/>
  <c r="C53" i="1"/>
  <c r="D53" i="1"/>
  <c r="A54" i="1"/>
  <c r="B54" i="1"/>
  <c r="C54" i="1"/>
  <c r="D54" i="1"/>
  <c r="A55" i="1"/>
  <c r="B55" i="1"/>
  <c r="C55" i="1"/>
  <c r="D55" i="1"/>
  <c r="A56" i="1"/>
  <c r="B56" i="1"/>
  <c r="C56" i="1"/>
  <c r="D56" i="1"/>
  <c r="A57" i="1"/>
  <c r="B57" i="1"/>
  <c r="C57" i="1"/>
  <c r="D57" i="1"/>
  <c r="A58" i="1"/>
  <c r="B58" i="1"/>
  <c r="C58" i="1"/>
  <c r="D58" i="1"/>
  <c r="A59" i="1"/>
  <c r="B59" i="1"/>
  <c r="C59" i="1"/>
  <c r="D59" i="1"/>
  <c r="A60" i="1"/>
  <c r="B60" i="1"/>
  <c r="C60" i="1"/>
  <c r="D60" i="1"/>
  <c r="A61" i="1"/>
  <c r="B61" i="1"/>
  <c r="C61" i="1"/>
  <c r="D61" i="1"/>
  <c r="A62" i="1"/>
  <c r="B62" i="1"/>
  <c r="C62" i="1"/>
  <c r="D62" i="1"/>
  <c r="A63" i="1"/>
  <c r="B63" i="1"/>
  <c r="C63" i="1"/>
  <c r="D63" i="1"/>
  <c r="A64" i="1"/>
  <c r="B64" i="1"/>
  <c r="C64" i="1"/>
  <c r="D64" i="1"/>
  <c r="A65" i="1"/>
  <c r="B65" i="1"/>
  <c r="C65" i="1"/>
  <c r="D65" i="1"/>
  <c r="A66" i="1"/>
  <c r="B66" i="1"/>
  <c r="C66" i="1"/>
  <c r="D66" i="1"/>
  <c r="A67" i="1"/>
  <c r="B67" i="1"/>
  <c r="C67" i="1"/>
  <c r="D67" i="1"/>
  <c r="A68" i="1"/>
  <c r="B68" i="1"/>
  <c r="C68" i="1"/>
  <c r="D68" i="1"/>
  <c r="A69" i="1"/>
  <c r="B69" i="1"/>
  <c r="C69" i="1"/>
  <c r="D69" i="1"/>
  <c r="A70" i="1"/>
  <c r="B70" i="1"/>
  <c r="C70" i="1"/>
  <c r="D70" i="1"/>
  <c r="A71" i="1"/>
  <c r="B71" i="1"/>
  <c r="C71" i="1"/>
  <c r="D71" i="1"/>
  <c r="A72" i="1"/>
  <c r="B72" i="1"/>
  <c r="C72" i="1"/>
  <c r="D72" i="1"/>
  <c r="A73" i="1"/>
  <c r="B73" i="1"/>
  <c r="C73" i="1"/>
  <c r="D73" i="1"/>
  <c r="A74" i="1"/>
  <c r="B74" i="1"/>
  <c r="C74" i="1"/>
  <c r="D74" i="1"/>
  <c r="A75" i="1"/>
  <c r="B75" i="1"/>
  <c r="C75" i="1"/>
  <c r="D75" i="1"/>
  <c r="A76" i="1"/>
  <c r="B76" i="1"/>
  <c r="C76" i="1"/>
  <c r="D76" i="1"/>
  <c r="A77" i="1"/>
  <c r="B77" i="1"/>
  <c r="C77" i="1"/>
  <c r="D77" i="1"/>
  <c r="A78" i="1"/>
  <c r="B78" i="1"/>
  <c r="C78" i="1"/>
  <c r="D78" i="1"/>
  <c r="A159" i="1"/>
  <c r="B159" i="1"/>
  <c r="C159" i="1"/>
  <c r="D159" i="1"/>
  <c r="A80" i="1"/>
  <c r="B80" i="1"/>
  <c r="C80" i="1"/>
  <c r="D80" i="1"/>
  <c r="A81" i="1"/>
  <c r="B81" i="1"/>
  <c r="C81" i="1"/>
  <c r="D81" i="1"/>
  <c r="A82" i="1"/>
  <c r="B82" i="1"/>
  <c r="C82" i="1"/>
  <c r="D82" i="1"/>
  <c r="A83" i="1"/>
  <c r="B83" i="1"/>
  <c r="C83" i="1"/>
  <c r="D83" i="1"/>
  <c r="A84" i="1"/>
  <c r="B84" i="1"/>
  <c r="C84" i="1"/>
  <c r="D84" i="1"/>
  <c r="A85" i="1"/>
  <c r="B85" i="1"/>
  <c r="C85" i="1"/>
  <c r="D85" i="1"/>
  <c r="A86" i="1"/>
  <c r="B86" i="1"/>
  <c r="C86" i="1"/>
  <c r="D86" i="1"/>
  <c r="A87" i="1"/>
  <c r="B87" i="1"/>
  <c r="C87" i="1"/>
  <c r="D87" i="1"/>
  <c r="A88" i="1"/>
  <c r="B88" i="1"/>
  <c r="C88" i="1"/>
  <c r="D88" i="1"/>
  <c r="A89" i="1"/>
  <c r="B89" i="1"/>
  <c r="C89" i="1"/>
  <c r="D89" i="1"/>
  <c r="A90" i="1"/>
  <c r="B90" i="1"/>
  <c r="C90" i="1"/>
  <c r="D90" i="1"/>
  <c r="A91" i="1"/>
  <c r="B91" i="1"/>
  <c r="C91" i="1"/>
  <c r="D91" i="1"/>
  <c r="A92" i="1"/>
  <c r="B92" i="1"/>
  <c r="C92" i="1"/>
  <c r="D92" i="1"/>
  <c r="A93" i="1"/>
  <c r="B93" i="1"/>
  <c r="C93" i="1"/>
  <c r="D93" i="1"/>
  <c r="A94" i="1"/>
  <c r="B94" i="1"/>
  <c r="C94" i="1"/>
  <c r="D94" i="1"/>
  <c r="A95" i="1"/>
  <c r="B95" i="1"/>
  <c r="C95" i="1"/>
  <c r="D95" i="1"/>
  <c r="A96" i="1"/>
  <c r="B96" i="1"/>
  <c r="C96" i="1"/>
  <c r="D96" i="1"/>
  <c r="A97" i="1"/>
  <c r="B97" i="1"/>
  <c r="C97" i="1"/>
  <c r="D97" i="1"/>
  <c r="A98" i="1"/>
  <c r="B98" i="1"/>
  <c r="C98" i="1"/>
  <c r="D98" i="1"/>
  <c r="A99" i="1"/>
  <c r="B99" i="1"/>
  <c r="C99" i="1"/>
  <c r="D99" i="1"/>
  <c r="A100" i="1"/>
  <c r="B100" i="1"/>
  <c r="C100" i="1"/>
  <c r="D100" i="1"/>
  <c r="A101" i="1"/>
  <c r="B101" i="1"/>
  <c r="C101" i="1"/>
  <c r="D101" i="1"/>
  <c r="A102" i="1"/>
  <c r="B102" i="1"/>
  <c r="C102" i="1"/>
  <c r="D102" i="1"/>
  <c r="A103" i="1"/>
  <c r="B103" i="1"/>
  <c r="C103" i="1"/>
  <c r="D103" i="1"/>
  <c r="A104" i="1"/>
  <c r="B104" i="1"/>
  <c r="C104" i="1"/>
  <c r="D104" i="1"/>
  <c r="A105" i="1"/>
  <c r="B105" i="1"/>
  <c r="C105" i="1"/>
  <c r="D105" i="1"/>
  <c r="A106" i="1"/>
  <c r="B106" i="1"/>
  <c r="C106" i="1"/>
  <c r="D106" i="1"/>
  <c r="A107" i="1"/>
  <c r="B107" i="1"/>
  <c r="C107" i="1"/>
  <c r="D107" i="1"/>
  <c r="A108" i="1"/>
  <c r="B108" i="1"/>
  <c r="C108" i="1"/>
  <c r="D108" i="1"/>
  <c r="A109" i="1"/>
  <c r="B109" i="1"/>
  <c r="C109" i="1"/>
  <c r="D109" i="1"/>
  <c r="A110" i="1"/>
  <c r="B110" i="1"/>
  <c r="C110" i="1"/>
  <c r="D110" i="1"/>
  <c r="A111" i="1"/>
  <c r="B111" i="1"/>
  <c r="C111" i="1"/>
  <c r="D111" i="1"/>
  <c r="A112" i="1"/>
  <c r="B112" i="1"/>
  <c r="C112" i="1"/>
  <c r="D112" i="1"/>
  <c r="A113" i="1"/>
  <c r="B113" i="1"/>
  <c r="C113" i="1"/>
  <c r="D113" i="1"/>
  <c r="A114" i="1"/>
  <c r="B114" i="1"/>
  <c r="C114" i="1"/>
  <c r="D114" i="1"/>
  <c r="A115" i="1"/>
  <c r="B115" i="1"/>
  <c r="C115" i="1"/>
  <c r="D115" i="1"/>
  <c r="A116" i="1"/>
  <c r="B116" i="1"/>
  <c r="C116" i="1"/>
  <c r="D116" i="1"/>
  <c r="A117" i="1"/>
  <c r="B117" i="1"/>
  <c r="C117" i="1"/>
  <c r="D117" i="1"/>
  <c r="A118" i="1"/>
  <c r="B118" i="1"/>
  <c r="C118" i="1"/>
  <c r="D118" i="1"/>
  <c r="A119" i="1"/>
  <c r="B119" i="1"/>
  <c r="C119" i="1"/>
  <c r="D119" i="1"/>
  <c r="A120" i="1"/>
  <c r="B120" i="1"/>
  <c r="C120" i="1"/>
  <c r="D120" i="1"/>
  <c r="A121" i="1"/>
  <c r="B121" i="1"/>
  <c r="C121" i="1"/>
  <c r="D121" i="1"/>
  <c r="A122" i="1"/>
  <c r="B122" i="1"/>
  <c r="C122" i="1"/>
  <c r="D122" i="1"/>
  <c r="A123" i="1"/>
  <c r="B123" i="1"/>
  <c r="C123" i="1"/>
  <c r="D123" i="1"/>
  <c r="A124" i="1"/>
  <c r="B124" i="1"/>
  <c r="C124" i="1"/>
  <c r="D124" i="1"/>
  <c r="A125" i="1"/>
  <c r="B125" i="1"/>
  <c r="C125" i="1"/>
  <c r="D125" i="1"/>
  <c r="A126" i="1"/>
  <c r="B126" i="1"/>
  <c r="C126" i="1"/>
  <c r="D126" i="1"/>
  <c r="A127" i="1"/>
  <c r="B127" i="1"/>
  <c r="C127" i="1"/>
  <c r="D127" i="1"/>
  <c r="A165" i="1"/>
  <c r="B165" i="1"/>
  <c r="C165" i="1"/>
  <c r="D165" i="1"/>
  <c r="A168" i="1"/>
  <c r="B168" i="1"/>
  <c r="C168" i="1"/>
  <c r="D168" i="1"/>
  <c r="A130" i="1"/>
  <c r="B130" i="1"/>
  <c r="C130" i="1"/>
  <c r="D130" i="1"/>
  <c r="A131" i="1"/>
  <c r="B131" i="1"/>
  <c r="C131" i="1"/>
  <c r="D131" i="1"/>
  <c r="A132" i="1"/>
  <c r="B132" i="1"/>
  <c r="C132" i="1"/>
  <c r="D132" i="1"/>
  <c r="A133" i="1"/>
  <c r="B133" i="1"/>
  <c r="C133" i="1"/>
  <c r="D133" i="1"/>
  <c r="A184" i="1"/>
  <c r="B184" i="1"/>
  <c r="C184" i="1"/>
  <c r="D184" i="1"/>
  <c r="A135" i="1"/>
  <c r="B135" i="1"/>
  <c r="C135" i="1"/>
  <c r="D135" i="1"/>
  <c r="A136" i="1"/>
  <c r="B136" i="1"/>
  <c r="C136" i="1"/>
  <c r="D136" i="1"/>
  <c r="A137" i="1"/>
  <c r="B137" i="1"/>
  <c r="C137" i="1"/>
  <c r="D137" i="1"/>
  <c r="A138" i="1"/>
  <c r="B138" i="1"/>
  <c r="C138" i="1"/>
  <c r="D138" i="1"/>
  <c r="A139" i="1"/>
  <c r="B139" i="1"/>
  <c r="C139" i="1"/>
  <c r="D139" i="1"/>
  <c r="A140" i="1"/>
  <c r="B140" i="1"/>
  <c r="C140" i="1"/>
  <c r="D140" i="1"/>
  <c r="A141" i="1"/>
  <c r="B141" i="1"/>
  <c r="C141" i="1"/>
  <c r="D141" i="1"/>
  <c r="A142" i="1"/>
  <c r="B142" i="1"/>
  <c r="C142" i="1"/>
  <c r="D142" i="1"/>
  <c r="A143" i="1"/>
  <c r="B143" i="1"/>
  <c r="C143" i="1"/>
  <c r="D143" i="1"/>
  <c r="A144" i="1"/>
  <c r="B144" i="1"/>
  <c r="C144" i="1"/>
  <c r="D144" i="1"/>
  <c r="A145" i="1"/>
  <c r="B145" i="1"/>
  <c r="C145" i="1"/>
  <c r="D145" i="1"/>
  <c r="A146" i="1"/>
  <c r="B146" i="1"/>
  <c r="C146" i="1"/>
  <c r="D146" i="1"/>
  <c r="A147" i="1"/>
  <c r="B147" i="1"/>
  <c r="C147" i="1"/>
  <c r="D147" i="1"/>
  <c r="A148" i="1"/>
  <c r="B148" i="1"/>
  <c r="C148" i="1"/>
  <c r="D148" i="1"/>
  <c r="A149" i="1"/>
  <c r="B149" i="1"/>
  <c r="C149" i="1"/>
  <c r="D149" i="1"/>
  <c r="A150" i="1"/>
  <c r="B150" i="1"/>
  <c r="C150" i="1"/>
  <c r="D150" i="1"/>
  <c r="A151" i="1"/>
  <c r="B151" i="1"/>
  <c r="C151" i="1"/>
  <c r="D151" i="1"/>
  <c r="A152" i="1"/>
  <c r="B152" i="1"/>
  <c r="C152" i="1"/>
  <c r="D152" i="1"/>
  <c r="A153" i="1"/>
  <c r="B153" i="1"/>
  <c r="C153" i="1"/>
  <c r="D153" i="1"/>
  <c r="A154" i="1"/>
  <c r="B154" i="1"/>
  <c r="C154" i="1"/>
  <c r="D154" i="1"/>
  <c r="A155" i="1"/>
  <c r="B155" i="1"/>
  <c r="C155" i="1"/>
  <c r="D155" i="1"/>
  <c r="A156" i="1"/>
  <c r="B156" i="1"/>
  <c r="C156" i="1"/>
  <c r="D156" i="1"/>
  <c r="A157" i="1"/>
  <c r="B157" i="1"/>
  <c r="C157" i="1"/>
  <c r="D157" i="1"/>
  <c r="A158" i="1"/>
  <c r="B158" i="1"/>
  <c r="C158" i="1"/>
  <c r="D158" i="1"/>
  <c r="A202" i="1"/>
  <c r="B202" i="1"/>
  <c r="C202" i="1"/>
  <c r="D202" i="1"/>
  <c r="A160" i="1"/>
  <c r="B160" i="1"/>
  <c r="C160" i="1"/>
  <c r="D160" i="1"/>
  <c r="A161" i="1"/>
  <c r="B161" i="1"/>
  <c r="C161" i="1"/>
  <c r="D161" i="1"/>
  <c r="A162" i="1"/>
  <c r="B162" i="1"/>
  <c r="C162" i="1"/>
  <c r="D162" i="1"/>
  <c r="A163" i="1"/>
  <c r="B163" i="1"/>
  <c r="C163" i="1"/>
  <c r="D163" i="1"/>
  <c r="A164" i="1"/>
  <c r="B164" i="1"/>
  <c r="C164" i="1"/>
  <c r="D164" i="1"/>
  <c r="A211" i="1"/>
  <c r="B211" i="1"/>
  <c r="C211" i="1"/>
  <c r="D211" i="1"/>
  <c r="A166" i="1"/>
  <c r="B166" i="1"/>
  <c r="C166" i="1"/>
  <c r="D166" i="1"/>
  <c r="A167" i="1"/>
  <c r="B167" i="1"/>
  <c r="C167" i="1"/>
  <c r="D167" i="1"/>
  <c r="A214" i="1"/>
  <c r="B214" i="1"/>
  <c r="C214" i="1"/>
  <c r="D214" i="1"/>
  <c r="A169" i="1"/>
  <c r="B169" i="1"/>
  <c r="C169" i="1"/>
  <c r="D169" i="1"/>
  <c r="A170" i="1"/>
  <c r="B170" i="1"/>
  <c r="C170" i="1"/>
  <c r="D170" i="1"/>
  <c r="A171" i="1"/>
  <c r="B171" i="1"/>
  <c r="C171" i="1"/>
  <c r="D171" i="1"/>
  <c r="A172" i="1"/>
  <c r="B172" i="1"/>
  <c r="C172" i="1"/>
  <c r="D172" i="1"/>
  <c r="A173" i="1"/>
  <c r="B173" i="1"/>
  <c r="C173" i="1"/>
  <c r="D173" i="1"/>
  <c r="A174" i="1"/>
  <c r="B174" i="1"/>
  <c r="C174" i="1"/>
  <c r="D174" i="1"/>
  <c r="A175" i="1"/>
  <c r="B175" i="1"/>
  <c r="C175" i="1"/>
  <c r="D175" i="1"/>
  <c r="A176" i="1"/>
  <c r="B176" i="1"/>
  <c r="C176" i="1"/>
  <c r="D176" i="1"/>
  <c r="A177" i="1"/>
  <c r="B177" i="1"/>
  <c r="C177" i="1"/>
  <c r="D177" i="1"/>
  <c r="A178" i="1"/>
  <c r="B178" i="1"/>
  <c r="C178" i="1"/>
  <c r="D178" i="1"/>
  <c r="A179" i="1"/>
  <c r="B179" i="1"/>
  <c r="C179" i="1"/>
  <c r="D179" i="1"/>
  <c r="A180" i="1"/>
  <c r="B180" i="1"/>
  <c r="C180" i="1"/>
  <c r="D180" i="1"/>
  <c r="A181" i="1"/>
  <c r="B181" i="1"/>
  <c r="C181" i="1"/>
  <c r="D181" i="1"/>
  <c r="A182" i="1"/>
  <c r="B182" i="1"/>
  <c r="C182" i="1"/>
  <c r="D182" i="1"/>
  <c r="A183" i="1"/>
  <c r="B183" i="1"/>
  <c r="C183" i="1"/>
  <c r="D183" i="1"/>
  <c r="A219" i="1"/>
  <c r="B219" i="1"/>
  <c r="C219" i="1"/>
  <c r="D219" i="1"/>
  <c r="A185" i="1"/>
  <c r="B185" i="1"/>
  <c r="C185" i="1"/>
  <c r="D185" i="1"/>
  <c r="A186" i="1"/>
  <c r="B186" i="1"/>
  <c r="C186" i="1"/>
  <c r="D186" i="1"/>
  <c r="A187" i="1"/>
  <c r="B187" i="1"/>
  <c r="C187" i="1"/>
  <c r="D187" i="1"/>
  <c r="A188" i="1"/>
  <c r="B188" i="1"/>
  <c r="C188" i="1"/>
  <c r="D188" i="1"/>
  <c r="A189" i="1"/>
  <c r="B189" i="1"/>
  <c r="C189" i="1"/>
  <c r="D189" i="1"/>
  <c r="A190" i="1"/>
  <c r="B190" i="1"/>
  <c r="C190" i="1"/>
  <c r="D190" i="1"/>
  <c r="A191" i="1"/>
  <c r="B191" i="1"/>
  <c r="C191" i="1"/>
  <c r="D191" i="1"/>
  <c r="A192" i="1"/>
  <c r="B192" i="1"/>
  <c r="C192" i="1"/>
  <c r="D192" i="1"/>
  <c r="A193" i="1"/>
  <c r="B193" i="1"/>
  <c r="C193" i="1"/>
  <c r="D193" i="1"/>
  <c r="A194" i="1"/>
  <c r="B194" i="1"/>
  <c r="C194" i="1"/>
  <c r="D194" i="1"/>
  <c r="A195" i="1"/>
  <c r="B195" i="1"/>
  <c r="C195" i="1"/>
  <c r="D195" i="1"/>
  <c r="A196" i="1"/>
  <c r="B196" i="1"/>
  <c r="C196" i="1"/>
  <c r="D196" i="1"/>
  <c r="A197" i="1"/>
  <c r="B197" i="1"/>
  <c r="C197" i="1"/>
  <c r="D197" i="1"/>
  <c r="A198" i="1"/>
  <c r="B198" i="1"/>
  <c r="C198" i="1"/>
  <c r="D198" i="1"/>
  <c r="A199" i="1"/>
  <c r="B199" i="1"/>
  <c r="C199" i="1"/>
  <c r="D199" i="1"/>
  <c r="A200" i="1"/>
  <c r="B200" i="1"/>
  <c r="C200" i="1"/>
  <c r="D200" i="1"/>
  <c r="A223" i="1"/>
  <c r="B223" i="1"/>
  <c r="C223" i="1"/>
  <c r="D223" i="1"/>
  <c r="A227" i="1"/>
  <c r="B227" i="1"/>
  <c r="C227" i="1"/>
  <c r="D227" i="1"/>
  <c r="A203" i="1"/>
  <c r="B203" i="1"/>
  <c r="C203" i="1"/>
  <c r="D203" i="1"/>
  <c r="A204" i="1"/>
  <c r="B204" i="1"/>
  <c r="C204" i="1"/>
  <c r="D204" i="1"/>
  <c r="A244" i="1"/>
  <c r="B244" i="1"/>
  <c r="C244" i="1"/>
  <c r="D244" i="1"/>
  <c r="A206" i="1"/>
  <c r="B206" i="1"/>
  <c r="C206" i="1"/>
  <c r="D206" i="1"/>
  <c r="A207" i="1"/>
  <c r="B207" i="1"/>
  <c r="C207" i="1"/>
  <c r="D207" i="1"/>
  <c r="A208" i="1"/>
  <c r="B208" i="1"/>
  <c r="C208" i="1"/>
  <c r="D208" i="1"/>
  <c r="A209" i="1"/>
  <c r="B209" i="1"/>
  <c r="C209" i="1"/>
  <c r="D209" i="1"/>
  <c r="A210" i="1"/>
  <c r="B210" i="1"/>
  <c r="C210" i="1"/>
  <c r="D210" i="1"/>
  <c r="A284" i="1"/>
  <c r="B284" i="1"/>
  <c r="C284" i="1"/>
  <c r="D284" i="1"/>
  <c r="A212" i="1"/>
  <c r="B212" i="1"/>
  <c r="C212" i="1"/>
  <c r="D212" i="1"/>
  <c r="A213" i="1"/>
  <c r="B213" i="1"/>
  <c r="C213" i="1"/>
  <c r="D213" i="1"/>
  <c r="A296" i="1"/>
  <c r="B296" i="1"/>
  <c r="C296" i="1"/>
  <c r="D296" i="1"/>
  <c r="A215" i="1"/>
  <c r="B215" i="1"/>
  <c r="C215" i="1"/>
  <c r="D215" i="1"/>
  <c r="A216" i="1"/>
  <c r="B216" i="1"/>
  <c r="C216" i="1"/>
  <c r="D216" i="1"/>
  <c r="A217" i="1"/>
  <c r="B217" i="1"/>
  <c r="C217" i="1"/>
  <c r="D217" i="1"/>
  <c r="A218" i="1"/>
  <c r="B218" i="1"/>
  <c r="C218" i="1"/>
  <c r="D218" i="1"/>
  <c r="A298" i="1"/>
  <c r="B298" i="1"/>
  <c r="C298" i="1"/>
  <c r="D298" i="1"/>
  <c r="A220" i="1"/>
  <c r="B220" i="1"/>
  <c r="C220" i="1"/>
  <c r="D220" i="1"/>
  <c r="A221" i="1"/>
  <c r="B221" i="1"/>
  <c r="C221" i="1"/>
  <c r="D221" i="1"/>
  <c r="A222" i="1"/>
  <c r="B222" i="1"/>
  <c r="C222" i="1"/>
  <c r="D222" i="1"/>
  <c r="A302" i="1"/>
  <c r="B302" i="1"/>
  <c r="C302" i="1"/>
  <c r="D302" i="1"/>
  <c r="A224" i="1"/>
  <c r="B224" i="1"/>
  <c r="C224" i="1"/>
  <c r="D224" i="1"/>
  <c r="A225" i="1"/>
  <c r="B225" i="1"/>
  <c r="C225" i="1"/>
  <c r="D225" i="1"/>
  <c r="A226" i="1"/>
  <c r="B226" i="1"/>
  <c r="C226" i="1"/>
  <c r="D226" i="1"/>
  <c r="A303" i="1"/>
  <c r="B303" i="1"/>
  <c r="C303" i="1"/>
  <c r="D303" i="1"/>
  <c r="A228" i="1"/>
  <c r="B228" i="1"/>
  <c r="C228" i="1"/>
  <c r="D228" i="1"/>
  <c r="A229" i="1"/>
  <c r="B229" i="1"/>
  <c r="C229" i="1"/>
  <c r="D229" i="1"/>
  <c r="A230" i="1"/>
  <c r="B230" i="1"/>
  <c r="C230" i="1"/>
  <c r="D230" i="1"/>
  <c r="A231" i="1"/>
  <c r="B231" i="1"/>
  <c r="C231" i="1"/>
  <c r="D231" i="1"/>
  <c r="A232" i="1"/>
  <c r="B232" i="1"/>
  <c r="C232" i="1"/>
  <c r="D232" i="1"/>
  <c r="A233" i="1"/>
  <c r="B233" i="1"/>
  <c r="C233" i="1"/>
  <c r="D233" i="1"/>
  <c r="A234" i="1"/>
  <c r="B234" i="1"/>
  <c r="C234" i="1"/>
  <c r="D234" i="1"/>
  <c r="A235" i="1"/>
  <c r="B235" i="1"/>
  <c r="C235" i="1"/>
  <c r="D235" i="1"/>
  <c r="A236" i="1"/>
  <c r="B236" i="1"/>
  <c r="C236" i="1"/>
  <c r="D236" i="1"/>
  <c r="A237" i="1"/>
  <c r="B237" i="1"/>
  <c r="C237" i="1"/>
  <c r="D237" i="1"/>
  <c r="A238" i="1"/>
  <c r="B238" i="1"/>
  <c r="C238" i="1"/>
  <c r="D238" i="1"/>
  <c r="A239" i="1"/>
  <c r="B239" i="1"/>
  <c r="C239" i="1"/>
  <c r="D239" i="1"/>
  <c r="A240" i="1"/>
  <c r="B240" i="1"/>
  <c r="C240" i="1"/>
  <c r="D240" i="1"/>
  <c r="A241" i="1"/>
  <c r="B241" i="1"/>
  <c r="C241" i="1"/>
  <c r="D241" i="1"/>
  <c r="A242" i="1"/>
  <c r="B242" i="1"/>
  <c r="C242" i="1"/>
  <c r="D242" i="1"/>
  <c r="A243" i="1"/>
  <c r="B243" i="1"/>
  <c r="C243" i="1"/>
  <c r="D243" i="1"/>
  <c r="A273" i="1"/>
  <c r="B273" i="1"/>
  <c r="C273" i="1"/>
  <c r="D273" i="1"/>
  <c r="A245" i="1"/>
  <c r="B245" i="1"/>
  <c r="C245" i="1"/>
  <c r="D245" i="1"/>
  <c r="A246" i="1"/>
  <c r="B246" i="1"/>
  <c r="C246" i="1"/>
  <c r="D246" i="1"/>
  <c r="A247" i="1"/>
  <c r="B247" i="1"/>
  <c r="C247" i="1"/>
  <c r="D247" i="1"/>
  <c r="A248" i="1"/>
  <c r="B248" i="1"/>
  <c r="C248" i="1"/>
  <c r="D248" i="1"/>
  <c r="A249" i="1"/>
  <c r="B249" i="1"/>
  <c r="C249" i="1"/>
  <c r="D249" i="1"/>
  <c r="A250" i="1"/>
  <c r="B250" i="1"/>
  <c r="C250" i="1"/>
  <c r="D250" i="1"/>
  <c r="A251" i="1"/>
  <c r="B251" i="1"/>
  <c r="C251" i="1"/>
  <c r="D251" i="1"/>
  <c r="A252" i="1"/>
  <c r="B252" i="1"/>
  <c r="C252" i="1"/>
  <c r="D252" i="1"/>
  <c r="A253" i="1"/>
  <c r="B253" i="1"/>
  <c r="C253" i="1"/>
  <c r="D253" i="1"/>
  <c r="A254" i="1"/>
  <c r="B254" i="1"/>
  <c r="C254" i="1"/>
  <c r="D254" i="1"/>
  <c r="A255" i="1"/>
  <c r="B255" i="1"/>
  <c r="C255" i="1"/>
  <c r="D255" i="1"/>
  <c r="A256" i="1"/>
  <c r="B256" i="1"/>
  <c r="C256" i="1"/>
  <c r="D256" i="1"/>
  <c r="A257" i="1"/>
  <c r="B257" i="1"/>
  <c r="C257" i="1"/>
  <c r="D257" i="1"/>
  <c r="A258" i="1"/>
  <c r="B258" i="1"/>
  <c r="C258" i="1"/>
  <c r="D258" i="1"/>
  <c r="A259" i="1"/>
  <c r="B259" i="1"/>
  <c r="C259" i="1"/>
  <c r="D259" i="1"/>
  <c r="A260" i="1"/>
  <c r="B260" i="1"/>
  <c r="C260" i="1"/>
  <c r="D260" i="1"/>
  <c r="A261" i="1"/>
  <c r="B261" i="1"/>
  <c r="C261" i="1"/>
  <c r="D261" i="1"/>
  <c r="A262" i="1"/>
  <c r="B262" i="1"/>
  <c r="C262" i="1"/>
  <c r="D262" i="1"/>
  <c r="A263" i="1"/>
  <c r="B263" i="1"/>
  <c r="C263" i="1"/>
  <c r="D263" i="1"/>
  <c r="A264" i="1"/>
  <c r="B264" i="1"/>
  <c r="C264" i="1"/>
  <c r="D264" i="1"/>
  <c r="A265" i="1"/>
  <c r="B265" i="1"/>
  <c r="C265" i="1"/>
  <c r="D265" i="1"/>
  <c r="A266" i="1"/>
  <c r="B266" i="1"/>
  <c r="C266" i="1"/>
  <c r="D266" i="1"/>
  <c r="A267" i="1"/>
  <c r="B267" i="1"/>
  <c r="C267" i="1"/>
  <c r="D267" i="1"/>
  <c r="A268" i="1"/>
  <c r="B268" i="1"/>
  <c r="C268" i="1"/>
  <c r="D268" i="1"/>
  <c r="A269" i="1"/>
  <c r="B269" i="1"/>
  <c r="C269" i="1"/>
  <c r="D269" i="1"/>
  <c r="A270" i="1"/>
  <c r="B270" i="1"/>
  <c r="C270" i="1"/>
  <c r="D270" i="1"/>
  <c r="A271" i="1"/>
  <c r="B271" i="1"/>
  <c r="C271" i="1"/>
  <c r="D271" i="1"/>
  <c r="A272" i="1"/>
  <c r="B272" i="1"/>
  <c r="C272" i="1"/>
  <c r="D272" i="1"/>
  <c r="A79" i="1"/>
  <c r="B79" i="1"/>
  <c r="C79" i="1"/>
  <c r="D79" i="1"/>
  <c r="A274" i="1"/>
  <c r="B274" i="1"/>
  <c r="C274" i="1"/>
  <c r="D274" i="1"/>
  <c r="A275" i="1"/>
  <c r="B275" i="1"/>
  <c r="C275" i="1"/>
  <c r="D275" i="1"/>
  <c r="A276" i="1"/>
  <c r="B276" i="1"/>
  <c r="C276" i="1"/>
  <c r="D276" i="1"/>
  <c r="A277" i="1"/>
  <c r="B277" i="1"/>
  <c r="C277" i="1"/>
  <c r="D277" i="1"/>
  <c r="A278" i="1"/>
  <c r="B278" i="1"/>
  <c r="C278" i="1"/>
  <c r="D278" i="1"/>
  <c r="A279" i="1"/>
  <c r="B279" i="1"/>
  <c r="C279" i="1"/>
  <c r="D279" i="1"/>
  <c r="A280" i="1"/>
  <c r="B280" i="1"/>
  <c r="C280" i="1"/>
  <c r="D280" i="1"/>
  <c r="A281" i="1"/>
  <c r="B281" i="1"/>
  <c r="C281" i="1"/>
  <c r="D281" i="1"/>
  <c r="A282" i="1"/>
  <c r="B282" i="1"/>
  <c r="C282" i="1"/>
  <c r="D282" i="1"/>
  <c r="A283" i="1"/>
  <c r="B283" i="1"/>
  <c r="C283" i="1"/>
  <c r="D283" i="1"/>
  <c r="A319" i="1"/>
  <c r="B319" i="1"/>
  <c r="C319" i="1"/>
  <c r="D319" i="1"/>
  <c r="A285" i="1"/>
  <c r="B285" i="1"/>
  <c r="C285" i="1"/>
  <c r="D285" i="1"/>
  <c r="A286" i="1"/>
  <c r="B286" i="1"/>
  <c r="C286" i="1"/>
  <c r="D286" i="1"/>
  <c r="A287" i="1"/>
  <c r="B287" i="1"/>
  <c r="C287" i="1"/>
  <c r="D287" i="1"/>
  <c r="A288" i="1"/>
  <c r="B288" i="1"/>
  <c r="C288" i="1"/>
  <c r="D288" i="1"/>
  <c r="A289" i="1"/>
  <c r="B289" i="1"/>
  <c r="C289" i="1"/>
  <c r="D289" i="1"/>
  <c r="A290" i="1"/>
  <c r="B290" i="1"/>
  <c r="C290" i="1"/>
  <c r="D290" i="1"/>
  <c r="A291" i="1"/>
  <c r="B291" i="1"/>
  <c r="C291" i="1"/>
  <c r="D291" i="1"/>
  <c r="A292" i="1"/>
  <c r="B292" i="1"/>
  <c r="C292" i="1"/>
  <c r="D292" i="1"/>
  <c r="A293" i="1"/>
  <c r="B293" i="1"/>
  <c r="C293" i="1"/>
  <c r="D293" i="1"/>
  <c r="A294" i="1"/>
  <c r="B294" i="1"/>
  <c r="C294" i="1"/>
  <c r="D294" i="1"/>
  <c r="A344" i="1"/>
  <c r="B344" i="1"/>
  <c r="C344" i="1"/>
  <c r="D344" i="1"/>
  <c r="A4" i="1"/>
  <c r="B4" i="1"/>
  <c r="C4" i="1"/>
  <c r="D4" i="1"/>
  <c r="A5" i="1"/>
  <c r="B5" i="1"/>
  <c r="C5" i="1"/>
  <c r="D5" i="1"/>
  <c r="A6" i="1"/>
  <c r="B6" i="1"/>
  <c r="C6" i="1"/>
  <c r="D6" i="1"/>
  <c r="A7" i="1"/>
  <c r="B7" i="1"/>
  <c r="C7" i="1"/>
  <c r="D7" i="1"/>
  <c r="C3" i="1"/>
  <c r="D3" i="1"/>
  <c r="B3" i="1"/>
  <c r="A3" i="1"/>
  <c r="G8" i="14" l="1"/>
  <c r="G7" i="14"/>
  <c r="G6" i="14"/>
  <c r="G22" i="14"/>
  <c r="B4" i="14" s="1"/>
  <c r="G20" i="14"/>
  <c r="D2" i="9"/>
  <c r="C85" i="2"/>
  <c r="B4" i="18"/>
  <c r="B3" i="18"/>
  <c r="B2" i="18" l="1"/>
  <c r="C84" i="2"/>
  <c r="F243" i="1" l="1"/>
  <c r="G3" i="14" l="1"/>
  <c r="G4" i="14"/>
  <c r="G5" i="14"/>
  <c r="G9" i="14"/>
  <c r="G10" i="14"/>
  <c r="G11" i="14"/>
  <c r="G12" i="14"/>
  <c r="G13" i="14"/>
  <c r="G14" i="14"/>
  <c r="G15" i="14"/>
  <c r="G16" i="14"/>
  <c r="G17" i="14"/>
  <c r="G18" i="14"/>
  <c r="G19" i="14"/>
  <c r="G21" i="14"/>
  <c r="G2" i="14"/>
  <c r="B2" i="14" l="1"/>
  <c r="B3" i="14"/>
  <c r="G24" i="14"/>
  <c r="B5" i="14" l="1"/>
  <c r="G25" i="14" s="1"/>
  <c r="C83" i="2"/>
  <c r="C82" i="2" l="1"/>
  <c r="C81" i="2" l="1"/>
  <c r="C80" i="2" l="1"/>
  <c r="C79" i="2" l="1"/>
  <c r="C78" i="2" l="1"/>
  <c r="C77" i="2" l="1"/>
  <c r="C76" i="2"/>
  <c r="C75" i="2"/>
  <c r="C74" i="2" l="1"/>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2" i="2" s="1"/>
  <c r="B6" i="19"/>
  <c r="B5" i="19"/>
  <c r="B4" i="19"/>
  <c r="B3" i="19"/>
  <c r="B2" i="19"/>
  <c r="B10" i="17"/>
  <c r="B9" i="17"/>
  <c r="B8" i="17"/>
  <c r="B7" i="17"/>
  <c r="B6" i="17"/>
  <c r="B5" i="17"/>
  <c r="B4" i="17"/>
  <c r="B3" i="17"/>
  <c r="B2" i="17"/>
  <c r="D13" i="9"/>
  <c r="D12" i="9"/>
  <c r="D11" i="9"/>
  <c r="D10" i="9"/>
  <c r="D9" i="9"/>
  <c r="D8" i="9"/>
  <c r="D7" i="9"/>
  <c r="D6" i="9"/>
  <c r="D5" i="9"/>
  <c r="D4" i="9"/>
  <c r="D3" i="9"/>
  <c r="B26" i="20"/>
  <c r="B24" i="20"/>
  <c r="B23" i="20"/>
  <c r="B22" i="20"/>
  <c r="B21" i="20"/>
  <c r="B20" i="20"/>
  <c r="B19" i="20"/>
  <c r="B18" i="20"/>
  <c r="B17" i="20"/>
  <c r="B16" i="20"/>
  <c r="B15" i="20"/>
  <c r="B14" i="20"/>
  <c r="B13" i="20"/>
  <c r="B12" i="20"/>
  <c r="B11" i="20"/>
  <c r="B10" i="20"/>
  <c r="B9" i="20"/>
  <c r="B8" i="20"/>
  <c r="B7" i="20"/>
  <c r="B6" i="20"/>
  <c r="B5" i="20"/>
  <c r="B4" i="20"/>
  <c r="B3" i="20"/>
  <c r="C2" i="20"/>
  <c r="B2" i="20"/>
  <c r="B12" i="18"/>
  <c r="B11" i="18"/>
  <c r="B20" i="18" s="1"/>
  <c r="B10" i="18"/>
  <c r="B19" i="18" s="1"/>
  <c r="B9" i="18"/>
  <c r="B8" i="18"/>
  <c r="B7" i="18"/>
  <c r="B6" i="18"/>
  <c r="B5" i="18"/>
  <c r="T36" i="1"/>
  <c r="T20" i="1"/>
  <c r="T19" i="1"/>
  <c r="T18" i="1"/>
  <c r="T14" i="1"/>
  <c r="T13" i="1"/>
  <c r="T12" i="1"/>
  <c r="T11" i="1"/>
  <c r="T9" i="1"/>
  <c r="T5" i="1"/>
  <c r="C28" i="20" l="1"/>
  <c r="C30" i="20" s="1"/>
  <c r="D14" i="9"/>
  <c r="B14" i="18"/>
  <c r="C8" i="18" s="1"/>
  <c r="B18" i="18"/>
  <c r="D3" i="2"/>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B9" i="19"/>
  <c r="C5" i="19" s="1"/>
  <c r="B17" i="18"/>
  <c r="B13" i="17"/>
  <c r="C10" i="17" s="1"/>
  <c r="B21" i="18"/>
  <c r="D86" i="2" l="1"/>
  <c r="B22" i="18"/>
  <c r="B23" i="18" s="1"/>
  <c r="H7" i="14"/>
  <c r="C3" i="19"/>
  <c r="C6" i="19"/>
  <c r="C4" i="19"/>
  <c r="D21" i="20"/>
  <c r="D7" i="20"/>
  <c r="D19" i="20"/>
  <c r="C2" i="19"/>
  <c r="D4" i="20"/>
  <c r="C3" i="17"/>
  <c r="C9" i="17"/>
  <c r="C3" i="18"/>
  <c r="H19" i="14"/>
  <c r="H4" i="14"/>
  <c r="C6" i="17"/>
  <c r="C5" i="18"/>
  <c r="C6" i="18"/>
  <c r="D24" i="20"/>
  <c r="C8" i="17"/>
  <c r="H5" i="14"/>
  <c r="H2" i="14"/>
  <c r="C5" i="17"/>
  <c r="C12" i="18"/>
  <c r="C9" i="18"/>
  <c r="C11" i="18"/>
  <c r="C7" i="18"/>
  <c r="C7" i="17"/>
  <c r="H17" i="14"/>
  <c r="C10" i="18"/>
  <c r="H16" i="14"/>
  <c r="H9" i="14"/>
  <c r="H8" i="14"/>
  <c r="H3" i="14"/>
  <c r="H11" i="14"/>
  <c r="H10" i="14"/>
  <c r="H20" i="14"/>
  <c r="C4" i="18"/>
  <c r="H14" i="14"/>
  <c r="H12" i="14"/>
  <c r="C2" i="18"/>
  <c r="H21" i="14"/>
  <c r="C4" i="17"/>
  <c r="H18" i="14"/>
  <c r="H15" i="14"/>
  <c r="C2" i="17"/>
  <c r="H13" i="14"/>
  <c r="H6" i="14"/>
  <c r="H22" i="14"/>
  <c r="D26" i="20"/>
  <c r="D9" i="20"/>
  <c r="D5" i="20"/>
  <c r="D17" i="20"/>
  <c r="D20" i="20"/>
  <c r="D23" i="20"/>
  <c r="D14" i="20"/>
  <c r="D25" i="20"/>
  <c r="D8" i="20"/>
  <c r="D10" i="20"/>
  <c r="D12" i="20"/>
  <c r="D6" i="20"/>
  <c r="D15" i="20"/>
  <c r="D3" i="20"/>
  <c r="D13" i="20"/>
  <c r="D18" i="20"/>
  <c r="D16" i="20"/>
  <c r="D22" i="20"/>
  <c r="D2" i="20"/>
  <c r="D11" i="20"/>
  <c r="D87" i="2" l="1"/>
  <c r="C20" i="18"/>
  <c r="C18" i="18"/>
  <c r="C17" i="18"/>
  <c r="C9" i="19"/>
  <c r="C19" i="18"/>
  <c r="C21" i="18"/>
  <c r="C22" i="18"/>
  <c r="C14" i="18"/>
  <c r="H24" i="14"/>
  <c r="C13" i="17"/>
  <c r="D28" i="20"/>
  <c r="D88" i="2" l="1"/>
  <c r="D89" i="2" s="1"/>
  <c r="D90" i="2" s="1"/>
  <c r="D91" i="2" s="1"/>
  <c r="D92" i="2" s="1"/>
  <c r="D93" i="2" l="1"/>
  <c r="D9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Martone</author>
  </authors>
  <commentList>
    <comment ref="AZ159" authorId="0" shapeId="0" xr:uid="{3F77143E-5CF3-47E1-89BA-F4A75180AE4A}">
      <text>
        <r>
          <rPr>
            <b/>
            <sz val="9"/>
            <color indexed="81"/>
            <rFont val="Tahoma"/>
            <family val="2"/>
          </rPr>
          <t>Fabiana Martone:</t>
        </r>
        <r>
          <rPr>
            <sz val="9"/>
            <color indexed="81"/>
            <rFont val="Tahoma"/>
            <family val="2"/>
          </rPr>
          <t xml:space="preserve">
Data di versamento Vertis
</t>
        </r>
      </text>
    </comment>
  </commentList>
</comments>
</file>

<file path=xl/sharedStrings.xml><?xml version="1.0" encoding="utf-8"?>
<sst xmlns="http://schemas.openxmlformats.org/spreadsheetml/2006/main" count="8381" uniqueCount="2358">
  <si>
    <t>Check</t>
  </si>
  <si>
    <t>AOF</t>
  </si>
  <si>
    <t>ID</t>
  </si>
  <si>
    <t>PROJECT DESCRIPTION</t>
  </si>
  <si>
    <t>SCOUTING</t>
  </si>
  <si>
    <t>FIRST SCREENING</t>
  </si>
  <si>
    <t>DEAL ANALYSIS @ INITIAL INVESTMENT</t>
  </si>
  <si>
    <t>APPROVAL PHASE</t>
  </si>
  <si>
    <t>Primo Contatto</t>
  </si>
  <si>
    <t>Avvio Data</t>
  </si>
  <si>
    <t>Data ITM</t>
  </si>
  <si>
    <t>Approvals date</t>
  </si>
  <si>
    <t>N. Pratica</t>
  </si>
  <si>
    <t>PROJECT/COMPANY</t>
  </si>
  <si>
    <t>Italy vs. Abroad</t>
  </si>
  <si>
    <t>LOCATION
(CITY)</t>
  </si>
  <si>
    <t>LOCATION
(REGION)</t>
  </si>
  <si>
    <t>SECTOR</t>
  </si>
  <si>
    <t>DESCRIPTION</t>
  </si>
  <si>
    <t>RESEARCH INSTITUTIONS</t>
  </si>
  <si>
    <t>Stage</t>
  </si>
  <si>
    <t xml:space="preserve">ORIGINATOR </t>
  </si>
  <si>
    <t>ORIGINATOR TYPE</t>
  </si>
  <si>
    <t>ENTERPRENEUR/
CONTACT PERSON</t>
  </si>
  <si>
    <t>E-MAIL ENTERPRENEUR/CONTACT PERSON</t>
  </si>
  <si>
    <t>FIRST CONTACT</t>
  </si>
  <si>
    <t>LATEST CONTACT</t>
  </si>
  <si>
    <t>STATUS</t>
  </si>
  <si>
    <t>FUNDS</t>
  </si>
  <si>
    <t>First Refusal
(Innova Venture)</t>
  </si>
  <si>
    <t>REJECTED-WHY</t>
  </si>
  <si>
    <t>To Be Monitored</t>
  </si>
  <si>
    <t>STARTING
(date)</t>
  </si>
  <si>
    <t>ITM
(date)</t>
  </si>
  <si>
    <t>BP FEEDBACK</t>
  </si>
  <si>
    <t>INVESTMENT DIRECTOR</t>
  </si>
  <si>
    <t>INVESTMENT MANAGER /ASSOCIATE/ANALYST</t>
  </si>
  <si>
    <t>OUTSOURCER</t>
  </si>
  <si>
    <t>REJECTED DEAL (date)</t>
  </si>
  <si>
    <t>LOI - Letter of Intents</t>
  </si>
  <si>
    <t>Valid until for acceptance</t>
  </si>
  <si>
    <t>Exclusivity  required
(n. of months)</t>
  </si>
  <si>
    <t>IM 
(subject to IC Approval)</t>
  </si>
  <si>
    <t>COMPLIANCE OPINION</t>
  </si>
  <si>
    <t>RISK MANAGEMENT OPINION</t>
  </si>
  <si>
    <t>IC  for discussion on IM
(date)</t>
  </si>
  <si>
    <t>IC APPROVAL</t>
  </si>
  <si>
    <t>DUE DILIGENCE (appointed advisors)</t>
  </si>
  <si>
    <t>DUE DILIGENCE (starting date)</t>
  </si>
  <si>
    <t>DUE DILIGENCE (ending date)</t>
  </si>
  <si>
    <t>Addendum to IM 
(subject to IC Approval)</t>
  </si>
  <si>
    <t>IC  for discussion on FR 
(date)</t>
  </si>
  <si>
    <t>DEAL (signing)</t>
  </si>
  <si>
    <t>DEAL (closing)</t>
  </si>
  <si>
    <t>VERTIS INVESTMENT (€)</t>
  </si>
  <si>
    <t>TOTAL INVESTMENT(€)</t>
  </si>
  <si>
    <t>OTHER INVESTORS (€)</t>
  </si>
  <si>
    <t>Italy</t>
  </si>
  <si>
    <t>Lombardia</t>
  </si>
  <si>
    <t>Aerospace</t>
  </si>
  <si>
    <t>Other early stage\Late stage</t>
  </si>
  <si>
    <t>Proprietaria</t>
  </si>
  <si>
    <t>rejected after first screening</t>
  </si>
  <si>
    <t>1.n</t>
  </si>
  <si>
    <t>OUT</t>
  </si>
  <si>
    <t>Toscana</t>
  </si>
  <si>
    <t>ICT</t>
  </si>
  <si>
    <t>1.b</t>
  </si>
  <si>
    <t>Yes</t>
  </si>
  <si>
    <t>Lazio</t>
  </si>
  <si>
    <t>Industrial automation</t>
  </si>
  <si>
    <t>Advisor</t>
  </si>
  <si>
    <t>No</t>
  </si>
  <si>
    <t>1.c</t>
  </si>
  <si>
    <t>Autocandidatura</t>
  </si>
  <si>
    <t>3.c</t>
  </si>
  <si>
    <t>Mauro Odorico</t>
  </si>
  <si>
    <t>Alessandro Pontari</t>
  </si>
  <si>
    <t>Digital &amp; Media</t>
  </si>
  <si>
    <t>Archon</t>
  </si>
  <si>
    <t>Emilia Romagna</t>
  </si>
  <si>
    <t>Start-up stage\Venture</t>
  </si>
  <si>
    <t>Trentino Alto Adige</t>
  </si>
  <si>
    <t>Automotive</t>
  </si>
  <si>
    <t>N.A. Italy</t>
  </si>
  <si>
    <t>Private Equity</t>
  </si>
  <si>
    <t>1.a</t>
  </si>
  <si>
    <t>2.a</t>
  </si>
  <si>
    <t>Med-Tech</t>
  </si>
  <si>
    <t>Investitori professionali</t>
  </si>
  <si>
    <t>1.m</t>
  </si>
  <si>
    <t>Dottore commercialista</t>
  </si>
  <si>
    <t>5.b</t>
  </si>
  <si>
    <t>The Digital Box</t>
  </si>
  <si>
    <t>Bari</t>
  </si>
  <si>
    <t>Puglia</t>
  </si>
  <si>
    <t>Piattaforma intergrata per mobile marketing.</t>
  </si>
  <si>
    <t>Roberto Calculli</t>
  </si>
  <si>
    <t>r.calculli@thedigitalbox.net</t>
  </si>
  <si>
    <t>Industrial Goods</t>
  </si>
  <si>
    <t>Proof of concept</t>
  </si>
  <si>
    <t>Services</t>
  </si>
  <si>
    <t>Giulio Valiante</t>
  </si>
  <si>
    <t>Fieldscale</t>
  </si>
  <si>
    <t>Seed</t>
  </si>
  <si>
    <t>Martha's Cottage</t>
  </si>
  <si>
    <t>Siracusa</t>
  </si>
  <si>
    <t>Sicilia</t>
  </si>
  <si>
    <t>Piattaforma e-commerce dedicata ai matrimoni.</t>
  </si>
  <si>
    <t>Salvatore Cobuzio</t>
  </si>
  <si>
    <t>salvatore@marthascottage.com</t>
  </si>
  <si>
    <t>Si</t>
  </si>
  <si>
    <t>1.f</t>
  </si>
  <si>
    <r>
      <t xml:space="preserve">Ribadito che in caso si decida di fare l'operazione, sarà Principia a dover fare da lead investor. 
Principia però al momento non ha ancora fatto il closing del fondo.
</t>
    </r>
    <r>
      <rPr>
        <b/>
        <sz val="11"/>
        <rFont val="Calibri"/>
        <family val="2"/>
        <scheme val="minor"/>
      </rPr>
      <t>Progetto già presente nel DF di VV2 poiché pervenuto antecedentemente l'avvio delle attività del DF centralizzato.
L'iniziativa arrivò a VV2 il 21/09/17; fu rigettata con motivazione 2.c il 25/06/18.
Si ripresenta a VV4 il 25/07/19 attraverso il Diritto di First Refusal.
AGGIORNAMENTO:</t>
    </r>
    <r>
      <rPr>
        <sz val="11"/>
        <rFont val="Calibri"/>
        <family val="2"/>
        <scheme val="minor"/>
      </rPr>
      <t xml:space="preserve"> ricavi 2018: €1.1m; 2019: €1.5m; 2020: €3.5m. In raccolta per €1m.</t>
    </r>
    <r>
      <rPr>
        <b/>
        <sz val="11"/>
        <rFont val="Calibri"/>
        <family val="2"/>
        <scheme val="minor"/>
      </rPr>
      <t xml:space="preserve">
</t>
    </r>
  </si>
  <si>
    <t>Altri</t>
  </si>
  <si>
    <t>Inventia</t>
  </si>
  <si>
    <t>EggPlant</t>
  </si>
  <si>
    <t>Clean Tech</t>
  </si>
  <si>
    <t>Realizzazione di bioplastica a partire da rifiuti organici.</t>
  </si>
  <si>
    <t>Domenico Centrone</t>
  </si>
  <si>
    <t>domenico@eggplant.it</t>
  </si>
  <si>
    <t>Piemonte</t>
  </si>
  <si>
    <t>Agro-food</t>
  </si>
  <si>
    <t>Audiens</t>
  </si>
  <si>
    <t>3.d</t>
  </si>
  <si>
    <t>Giacomo Giurazza</t>
  </si>
  <si>
    <t>Buzzoole</t>
  </si>
  <si>
    <t>Napoli</t>
  </si>
  <si>
    <t>Campania</t>
  </si>
  <si>
    <t>Amedeo Giurazza</t>
  </si>
  <si>
    <t>Alfonso Riccardi</t>
  </si>
  <si>
    <t>Viniexport</t>
  </si>
  <si>
    <t>Piattaforma di trading B2B dedicata al vino. La società ha sviluppato una piattaforma scalabile e perfettamente integrabile con i sistemi operativi dei clienti,  rappresentando uno strumento per realizzare il servizio di e-procurement per gli operatori del mercato del Food&amp;Beverage.</t>
  </si>
  <si>
    <t xml:space="preserve">Eugenio Picca </t>
  </si>
  <si>
    <t>picca@viniexport.com</t>
  </si>
  <si>
    <t>Comunicato a Giacomo, che ha il contatto con la società, che il dossier al momento non è d'interesse.</t>
  </si>
  <si>
    <t>Veneto</t>
  </si>
  <si>
    <t>Nicolò Muzzana</t>
  </si>
  <si>
    <t>nmuzzana@thymosbc.com</t>
  </si>
  <si>
    <t>Brainseeding</t>
  </si>
  <si>
    <t>Massafra</t>
  </si>
  <si>
    <t>App ProntoVet24 per ricerca veterinari per visite mediche a domicilio.</t>
  </si>
  <si>
    <t>Paolo Intermite-NEM SGR</t>
  </si>
  <si>
    <t>Massimiliano De Florio</t>
  </si>
  <si>
    <t>massimiliano.deflorio@prontovet24.com</t>
  </si>
  <si>
    <t>Liguria</t>
  </si>
  <si>
    <t>Sweetguest</t>
  </si>
  <si>
    <t>Fabrizia Pellone-Pellone e Associati</t>
  </si>
  <si>
    <t>Da monitorare per futuro deal flow.</t>
  </si>
  <si>
    <t>Mukako</t>
  </si>
  <si>
    <t>1.i</t>
  </si>
  <si>
    <t>Domec</t>
  </si>
  <si>
    <t>2.b</t>
  </si>
  <si>
    <t>Itimes</t>
  </si>
  <si>
    <t>Angri</t>
  </si>
  <si>
    <t>marketplace per vendita di pacchetti viaggio/vacanza in modalità "asta online".</t>
  </si>
  <si>
    <t>Rosario Corrado Mancino-CM Advisor</t>
  </si>
  <si>
    <t>Rosario Corrado Mancino</t>
  </si>
  <si>
    <t>corrado@cmadvisor.it</t>
  </si>
  <si>
    <t>Cristina Bini-FII/CDP</t>
  </si>
  <si>
    <t>Papem</t>
  </si>
  <si>
    <t>Palermo</t>
  </si>
  <si>
    <t>Soluzione mobile per localizzazione di negozi  e prodotti verificando disponibilità in-store, acquisto, ecc.</t>
  </si>
  <si>
    <t>Alberto Lo Bue</t>
  </si>
  <si>
    <t>a.lobue@papem.it </t>
  </si>
  <si>
    <t>Soundreef</t>
  </si>
  <si>
    <t>Xoko</t>
  </si>
  <si>
    <t>Soluzione attiva nell’analisi, nella comparazione e nell’ottimizzazione delle tariffe, delle recensioni e della brand reputation per le strutture alberghiere.</t>
  </si>
  <si>
    <t>Gennaro Tesone-Digital Magics</t>
  </si>
  <si>
    <t>Gennaro Tesone</t>
  </si>
  <si>
    <t>gennaro.tesone@digitalmagics.com</t>
  </si>
  <si>
    <t>Renato Vannucci</t>
  </si>
  <si>
    <t>Know How</t>
  </si>
  <si>
    <t>Pescara</t>
  </si>
  <si>
    <t>Abruzzo</t>
  </si>
  <si>
    <t>App dedicata alle professioni intelletuali che consente agli utilizzatori di individuare e porre domande a professionisti quali avvocati, commercialisti, ecc.</t>
  </si>
  <si>
    <t>Vincenzo Ciulla</t>
  </si>
  <si>
    <t>enzo@korion.it</t>
  </si>
  <si>
    <t>Linup</t>
  </si>
  <si>
    <t>Sistema integrato hardware e software di analisi e diagnostica atto a migliorare tempi e costi di produzione in qualsiasi ambiente lavorativo mediante: occhiali smart view dotati di telecamera; app per smartphone su piattaforma Android; sensori che permettano l’acquisizione dei dati che attualmente vengono registrati in modalità manuale e scollegati tra loro.</t>
  </si>
  <si>
    <t>Antonio Zinno</t>
  </si>
  <si>
    <t>antonio.zinno@linup.it</t>
  </si>
  <si>
    <t>Evologi</t>
  </si>
  <si>
    <t>Paolo Santoro</t>
  </si>
  <si>
    <t>Metoo</t>
  </si>
  <si>
    <t>Piattaforma PAAS web+app dedicata agli organizzatori di eventi per creare, promuovere e condividere l’evento, registrare i partecipanti e vendere i biglietti e raccogliere fondi.</t>
  </si>
  <si>
    <t>Roberto Bambino</t>
  </si>
  <si>
    <t>roberto.bambino@bambinoepartners.it</t>
  </si>
  <si>
    <t>A seguito dell'email con richieste del 23/11 la controparte non ha dato più riscontro.</t>
  </si>
  <si>
    <t>3DnA</t>
  </si>
  <si>
    <t>Servizi di progettazione, R&amp;S, realizzazione di prototipi nel settore dell'additive manufacturing (stampa 3D).</t>
  </si>
  <si>
    <t>Fabio d'Andria-Panafin</t>
  </si>
  <si>
    <t>Fabio d'Andria</t>
  </si>
  <si>
    <t>fabio.dandria@panafin.it</t>
  </si>
  <si>
    <t>Friuli Venezia Giulia</t>
  </si>
  <si>
    <t>1.g</t>
  </si>
  <si>
    <t>My Good Client</t>
  </si>
  <si>
    <t>Giulianova</t>
  </si>
  <si>
    <t>Piattaforma di marketing/advertising locale dedicata ai merchant che utilizza i clienti fidelizzati come ambasciatori.</t>
  </si>
  <si>
    <t>Alessandro Petrella</t>
  </si>
  <si>
    <t>alessandro.petrella@gmail.com</t>
  </si>
  <si>
    <t>SaverOne</t>
  </si>
  <si>
    <t>Quarto</t>
  </si>
  <si>
    <t>Defribillatori Automatici Esterni per attacchi cardiaci improvvisi.</t>
  </si>
  <si>
    <t>Non ricevuta documentazione.</t>
  </si>
  <si>
    <t>Smart Business Lab</t>
  </si>
  <si>
    <t>Consumer Goods</t>
  </si>
  <si>
    <t>Arm23</t>
  </si>
  <si>
    <t>Catania</t>
  </si>
  <si>
    <t>Creazione di soluzioni improntate alla realtà aumentata, all’image recognition, alle reti neurali e all’intelligenza artificiale. Ad oggi la società ha realizzato e commercializzato un’applicazione mobile che implementa la tecnologia della realtà aumentata principalmente all’interno dei musei, con la possibilità di estenderla a monumenti e opere architettoniche delle principali città d’arte, con verticalizzazioni in settori commerciali differenti.</t>
  </si>
  <si>
    <t>Fabrizio Pescatori-Giotto SIM</t>
  </si>
  <si>
    <t>Fabrizio Pescatori</t>
  </si>
  <si>
    <t>f.pescatori@giottosim.it</t>
  </si>
  <si>
    <t>Credimi</t>
  </si>
  <si>
    <t>Marche</t>
  </si>
  <si>
    <t>n.a.</t>
  </si>
  <si>
    <t>Umbria</t>
  </si>
  <si>
    <t>Società di revisione</t>
  </si>
  <si>
    <t>Gusto in Cucina</t>
  </si>
  <si>
    <t>Produzione e commercializzazione di piatti pronti stabilizzati, capaci di mantenere inalterate le caratteristiche degli alimenti , a temperatura ambiente, per 12 dal confezionamento senza contenere conservanti, additivi e coloranti.</t>
  </si>
  <si>
    <t>Benedetto Bottoni-Thymos Business Consulting</t>
  </si>
  <si>
    <t>Benedetto Bottoni</t>
  </si>
  <si>
    <t>bbottoni@thymosbc.com</t>
  </si>
  <si>
    <t>Tecnologicamente utilizzano un processo vecchio di venti anni. Oggi i piatti pronti di successo (vedi) RANA, si fanno con altre tecnologie (atmosfera modificata) che permettono di replicare fedelmente il gusto e il sapore del prodotto domestico. 
Sul mercato italiano i prodotti stabilizzati in autoclave non esistono quasi più, qualcosa permane all'estero, soprattutto in quei mercati poco attenti alla qualità e più sensibili a prezzi bassi.</t>
  </si>
  <si>
    <t>Yakkyo</t>
  </si>
  <si>
    <t>Servizi per acquisto di forniture all’ingrosso dalla Cina di prodotti da fornitori certificati.</t>
  </si>
  <si>
    <t>Giovanni Conforti</t>
  </si>
  <si>
    <t>cg@yakkyo.com</t>
  </si>
  <si>
    <t>Escalada</t>
  </si>
  <si>
    <t>Web marketing agency.</t>
  </si>
  <si>
    <t>Giuseppe Apicella-Banca Promos</t>
  </si>
  <si>
    <t>Sophia</t>
  </si>
  <si>
    <t>Opera nel settore delle MISSION CRITICAL APPLICATION, in commesse, ad elevato contenuto tecnologico, per applicazione critiche nel campo della meccanica ed elettronica.
Il Know how della società comprende: (i) sviluppo e caratterizzazione di strutture, materiali e processi; (ii) attività di R&amp;D, progettazione e simulazione numerica; test fisici per la certificazione del prodotto. Inoltre Sòphia vanta un comparto manifatturiero che consente di realizzare sia attrezzature di produzione e testing che produzioni basso seriali.</t>
  </si>
  <si>
    <t>Uni Federico II</t>
  </si>
  <si>
    <t>Francesca Perrone</t>
  </si>
  <si>
    <t>Antonio Caraviello</t>
  </si>
  <si>
    <t>antonio.caraviello@sophiahightech.com</t>
  </si>
  <si>
    <t>Progetto che è stato assegnato in prima istanza a VV3: VV3 lo ha bocciato perché il modello di business è per commessa/troppo consulenziale e poco scalabile.
Confermata analisi in termini di modello di business poco scalabile; da metter in contatto con Cyber Dyne per eventuali collaborazioni.
Chiudono 2017 con €1,2m di fatturato (+20&amp; vs. 2016).</t>
  </si>
  <si>
    <t>SOSPEDIATRA</t>
  </si>
  <si>
    <t>Taranto</t>
  </si>
  <si>
    <t>APP in grado di agevolare i contatti tra pediatra e genitori al fine di organizzare e prenotare visite pediatriche a domicilio.</t>
  </si>
  <si>
    <t>Alessandro Basso </t>
  </si>
  <si>
    <t>basso.ale@buongiornodottore.it</t>
  </si>
  <si>
    <t>Round da €400k.</t>
  </si>
  <si>
    <t>6.a</t>
  </si>
  <si>
    <t>Modello di business poco scalabile.</t>
  </si>
  <si>
    <t>Quicon</t>
  </si>
  <si>
    <t>Soluzione di marketing di prossimità (beacon + app). In particolare hanno sviluppato PRIZEME, sistema di rewards riscattabili basato sulla tecnologia Quicon che, premia la propensione degli utenti al compimento di alcune operazioni all’interno dei negozi convenzionati, (Check-in, Foto e Acquisto). Tale propensione viene premiata con punti esperienza e PRIZY (Punti) con i quali l’utente può riscattare premi come buoni e sconti da spendere nei negozi affiliati alla piattaforma, o buoni riscattabili direttamente all’interno del catalogo PRIZEME.</t>
  </si>
  <si>
    <t>Aniello D'Auria</t>
  </si>
  <si>
    <t>Vincenzo Chianese</t>
  </si>
  <si>
    <t>v.chianese@quicon.eu</t>
  </si>
  <si>
    <t>Iniziativa troppo seed; ricercano €500k.
Da una prima analisi sembra inoltre essere ennesima soluzione di marketing di prossimità; mercato iper affollato.</t>
  </si>
  <si>
    <t>Skylikes</t>
  </si>
  <si>
    <t>Servizi di consulenza digitale (Digital Consulting, Service Design e UX, ecc.). In paricolar modo la società ha sviluppato Skylikes, un'assistente alla vendita che punta ad innovare il mondo retail (e non solo), sostituendosi al commesso o supportandolo per migliorarne la sua efficienza.
1) Recupera i dati del cliente dai social raggruppandoli; 2) Propone il prodotto più in linea con i gusti del cliente; 3) Memorizza il feedback del cliente e grazie al machin e-learning migliora la sua predizione.</t>
  </si>
  <si>
    <t>Luca Martino</t>
  </si>
  <si>
    <t>luca.martino@skylabs.it</t>
  </si>
  <si>
    <t>Ricercano €1m.</t>
  </si>
  <si>
    <t>Fabio Mondini</t>
  </si>
  <si>
    <t>Jolly Ticket</t>
  </si>
  <si>
    <t>Piattaforma proprietaria attiva nella prenotazione di viaggi con l'opzione di poter vincere il pacchetto viaggi prenotato come se fosse una lotteria a premio.</t>
  </si>
  <si>
    <t>Stefano Giuffrida</t>
  </si>
  <si>
    <t>sgiuffrida@jast-advisors.com</t>
  </si>
  <si>
    <t>Business model non innovativo e scenario competitivo piuttosto "affollato".</t>
  </si>
  <si>
    <t>Sartieri</t>
  </si>
  <si>
    <t>Lecce</t>
  </si>
  <si>
    <t>Startup che opera nella sartoria online con una vasta proposta di abiti e camicie su misura. L'idea è quella di automatizzare il processo di misurazione degli indumenti, riducendo al minimo l'input umano a breve termine e rendendolo completamente automatico a medio e lungo termine. Utilizzando gli strumenti di misurazione digitale più recenti, la startup è in grado di scansionare all'istante il cliente ed estrapolare le sue misurazioni. Queste informazioni vengono "lette" dal sistema che dimensiona automaticamente ogni pezzo del capo e inoltra i dati all'impianto di produzione. I prodotti finiti vengono consegnati al loro mercato locale, rendendo il processo di sartoria più veloce.</t>
  </si>
  <si>
    <t>Oscar Santi</t>
  </si>
  <si>
    <t>oscar@sartieri.com</t>
  </si>
  <si>
    <t>Startup che ha sviluppato la piattforma tecnologica ma in fase ancora embrionale per VV2.
Ricercano €400k.</t>
  </si>
  <si>
    <t>Industriali</t>
  </si>
  <si>
    <t>Walter Coraccio-Sclak</t>
  </si>
  <si>
    <t>Tobevy</t>
  </si>
  <si>
    <t>Foggia</t>
  </si>
  <si>
    <t>Piattaforma di crowd-shopping che permette di ordinare la spesa online e condividere la consegna insieme ai vicini di casa; i benefici descritti dalla startup sono: tutti i prodotti del supermercato a portata di click, più ordini ci sono in zona, più il costo di consegna diminuisce, riduzione dell’impatto ambientale delle consegne.
La mission e rendere la spesa online smart e conveniente grazie al potere d’acquisto collettivo.
Obiettivo principale: gli utenti condividono la spesa per abbattere i costi di consegna.</t>
  </si>
  <si>
    <t>Paolo Gorgoglione</t>
  </si>
  <si>
    <t>paolo.gorgoglione@tobevy.it</t>
  </si>
  <si>
    <t>Nel medio periodo, si intende concludere un accordo con Car2Go e altri servizi di Car-Sharing per agevolare le consegne.
Al 2018 la startup prevede di fatturare circa €164k; nel 2019 la stima raggiungerà €683k. Credo siano ancora in una fase troppo seed per essere d'interesse al fondo VV2.
A marzo 2017 raccolti €40k da business angels; la società ad oggi ha una valutazione pre-money di €3m. Sono in raccolta per €300k.</t>
  </si>
  <si>
    <t>1.h</t>
  </si>
  <si>
    <t>Morpheos</t>
  </si>
  <si>
    <t>Attiva nel settore della domotica (Smart Home) mediante lo sviluppo di Momo, dispositivo (lampada di design) che non ha bisogno di essere installato e/o configurato, dotato di AI, in grado di gestire dispositivi e applicazioni di terze parti, riconoscere persone, suoni, movimenti, ecc.</t>
  </si>
  <si>
    <t>Leo Scarso</t>
  </si>
  <si>
    <t>l.scarso@morpheos.eu</t>
  </si>
  <si>
    <t>Escooh</t>
  </si>
  <si>
    <t>Agrigento</t>
  </si>
  <si>
    <t>Svolge attività di ricerca e sviluppo nel campo degli arredi realizzati con materiali naturali (formaldeide 0).
Escooh propone due linee principali di prodotti:
    - Escooh kitchens legno vivo con orti autogestiti tramite app;
    - Escooh contract, progetti di arredo speciali su misura.</t>
  </si>
  <si>
    <t>Ignazio Rocco-Credimi</t>
  </si>
  <si>
    <t>Ignazio Rocco</t>
  </si>
  <si>
    <t>ignazio.rocco@credimi.com</t>
  </si>
  <si>
    <t>K4A</t>
  </si>
  <si>
    <t>Realizzazione di un modello innovativo di elicottero, bi-posto e bi-motore.</t>
  </si>
  <si>
    <t>Banca Promos</t>
  </si>
  <si>
    <t>bancapromosspa@legalmail.it</t>
  </si>
  <si>
    <t>Fatturato 2018: €1.7m; fatturato 2019F: €3.8m; fatturato 2020E: €5.8m.</t>
  </si>
  <si>
    <t>nrg4You</t>
  </si>
  <si>
    <t>Caserta</t>
  </si>
  <si>
    <t>Ha sviluppato ReStation,  un'infrastruttura smart per la ricarica di veicoli elettrici, che oltre ad adempiere alla funzione di ricarica, dispone di una tecnologia che rende più efficace ed efficiente la mobilità. Attraverso sofisticati sensori e telecamere integrate, le ReStation acquisisce dati come densità del traffico veicolare e pedonale, velocità di percorrenza dei veicoli, condizioni ambientali, ecc., che vengono inviati ad un Cloud sul quale gira un SW che li elabora e li trasmette ai fruitori verso i loro smartphone oppure, attraverso la ns. Black Box che viene montata a bordo dei veicoli, sui device di bordo.</t>
  </si>
  <si>
    <t>Borsa della Ricerca</t>
  </si>
  <si>
    <t>Tiziana Perrino</t>
  </si>
  <si>
    <t>tiziana.perrino@nrg4you.it</t>
  </si>
  <si>
    <t>Commercializzazione del prodotto ancora non avviata. 
Da piano nel 2019 €155k. Il piano raggiunge €3,9m nel 2024.</t>
  </si>
  <si>
    <t>Raffaele Perrone-PwC</t>
  </si>
  <si>
    <t>Raffaele Perrone</t>
  </si>
  <si>
    <t>raffaele.perrone@pwc.com</t>
  </si>
  <si>
    <t>Business non interessante per VV2. Non sono chiare le metriche e non è indicato il fabbisogno richiesto.</t>
  </si>
  <si>
    <t>Salvatore Panico</t>
  </si>
  <si>
    <t>Tweegs</t>
  </si>
  <si>
    <t>Teramo</t>
  </si>
  <si>
    <t>Piattaforma gratuita di servizi utili alle professioni dell’edilizia, che ha la forza di aggregare comunità verificate di professionisti, produttori e artigiani.</t>
  </si>
  <si>
    <t>Giuseppe Farchione</t>
  </si>
  <si>
    <t>giuseppe@farchione.it</t>
  </si>
  <si>
    <t>Metriche non complete, nulla di particolarmente innovativo; non credo sia da considerare per il fondo VV2.</t>
  </si>
  <si>
    <t>HOAU</t>
  </si>
  <si>
    <t>Sistema che permette ai clienti degli hotel un accesso diretto alle proprie stanze, grazie a una tecnologia cloud-based che rende le porte intelligenti e consente una facile apertura con un unico digital-code personale.</t>
  </si>
  <si>
    <t>Luciano Febbo</t>
  </si>
  <si>
    <t>lucianofebbo@hoau.it</t>
  </si>
  <si>
    <t>Fase early.
Richieste informazioni su integrazione con sistemi gestionali mondo hospitality.</t>
  </si>
  <si>
    <t>Adatravel</t>
  </si>
  <si>
    <t xml:space="preserve">Bari </t>
  </si>
  <si>
    <t>Piattaforma che aiuta le imprese turistiche a creare innovativi percorsi strategici di sviluppo.</t>
  </si>
  <si>
    <t>Walter De Felice</t>
  </si>
  <si>
    <t>walter.defelice@gmail.com</t>
  </si>
  <si>
    <t>Non sono indicate metriche.
Chiesto a De Felice se il proponente può mandarci un pitch aggiornato con anche indicazione delle metriche. Non abbiamo ricevuto alcun riscontro.</t>
  </si>
  <si>
    <t>Maria Antonietta Zonin</t>
  </si>
  <si>
    <t>immofina@gmail.com</t>
  </si>
  <si>
    <t>Phlay project</t>
  </si>
  <si>
    <t>Piattaforma cloud-based di digital marketing che grazie all’integrazione tra A.I., Machine Learning e data analysis permette ad aziende di promuovere il proprio brand tramite Interactive Video Experience.</t>
  </si>
  <si>
    <t>Mario Amura</t>
  </si>
  <si>
    <t>marioamura@ gmail.com</t>
  </si>
  <si>
    <t>Da monitorare; ancora seed.</t>
  </si>
  <si>
    <t>Transactionale/Marlene</t>
  </si>
  <si>
    <t>Gianluca Dettori-Primomiglio SGR</t>
  </si>
  <si>
    <t>Marianna Chillau</t>
  </si>
  <si>
    <t>marianna@flyertech.it</t>
  </si>
  <si>
    <t>first screening</t>
  </si>
  <si>
    <t>Pandhora</t>
  </si>
  <si>
    <t>Salerno</t>
  </si>
  <si>
    <t>Attiva nello sviluppo di prodotti destinati a persone con handicap fisici. Ad oggi hanno sviluppato il prodotto Pandhora EVA, carrozzina superleggera e compatta, con telaio monoscocca in alluminio trattato termicamente, con schienale multi-seating e seduta ammortizzata.</t>
  </si>
  <si>
    <t>3.a</t>
  </si>
  <si>
    <t>Cagliari</t>
  </si>
  <si>
    <t>Sardegna</t>
  </si>
  <si>
    <t>OneDigit</t>
  </si>
  <si>
    <t>Servizi web, mobile marketing, comunicazione e social media.</t>
  </si>
  <si>
    <t>Francesco Grande-EY</t>
  </si>
  <si>
    <t>Francesco Grande</t>
  </si>
  <si>
    <t>Veranu</t>
  </si>
  <si>
    <t>Iniziativa con tecnologia innovativa intregata nella pavimentazione sopraelevata che converte, per effetto piezoelettrico, l'energia cinetica dei passi in energia elettrica pulita. La soluzione Veranu viene impiegata per alimentare luci LED e rilevare posizione e movimento dei passanti, applicazioni utili in tematiche come sicurezza, consumer tracking e data collection.</t>
  </si>
  <si>
    <t>Simone Mastrogiacomo</t>
  </si>
  <si>
    <t>info@veranu.eu</t>
  </si>
  <si>
    <t>Al primo anno prevedono di fatturare circa €320k.
Valutazione pre-monet: €2.5m, target raise: €500k, equity stake offered: 16.7%.
Troppo seed per VV2.</t>
  </si>
  <si>
    <t>Virtuoso</t>
  </si>
  <si>
    <r>
      <rPr>
        <i/>
        <sz val="11"/>
        <rFont val="Calibri"/>
        <family val="2"/>
        <scheme val="minor"/>
      </rPr>
      <t>App</t>
    </r>
    <r>
      <rPr>
        <sz val="11"/>
        <rFont val="Calibri"/>
        <family val="2"/>
        <scheme val="minor"/>
      </rPr>
      <t xml:space="preserve"> che si occupa della raccolta ed analisi dei dati derivanti da viarie mobile app (Runstatic, Strava, ecc.), remunerando le persone che conducono uno stile di vita salutare mediante buoni Amazon o buoni sconto forniti da partner.</t>
    </r>
  </si>
  <si>
    <r>
      <t xml:space="preserve">Fase early e troppo </t>
    </r>
    <r>
      <rPr>
        <i/>
        <sz val="11"/>
        <rFont val="Calibri"/>
        <family val="2"/>
        <scheme val="minor"/>
      </rPr>
      <t>consumer-oriented</t>
    </r>
    <r>
      <rPr>
        <sz val="11"/>
        <rFont val="Calibri"/>
        <family val="2"/>
        <scheme val="minor"/>
      </rPr>
      <t>.</t>
    </r>
  </si>
  <si>
    <t>Presto Food</t>
  </si>
  <si>
    <t>Piattaforma food delivery leader nel Sud Italia; ha una tecnologia basata su un algoritmo proprietario che prevede soluzioni per più pickup, e questo permette una delivery veloce in pochi minuti, qualificandoci come il servizio italiano più efficiente in termini di qualità e costi di consegna.</t>
  </si>
  <si>
    <t>Guido Consoli</t>
  </si>
  <si>
    <t>guido.consoli@prestofood.it</t>
  </si>
  <si>
    <t>Transato per circa €2m. In raccolata per €900k su valutazione pre-money di €4.1m.</t>
  </si>
  <si>
    <t>Roberto della Marina</t>
  </si>
  <si>
    <t>Biotech</t>
  </si>
  <si>
    <t>1.e</t>
  </si>
  <si>
    <t>Italicoon</t>
  </si>
  <si>
    <t>Portale B2B dedicato all'esportazione di prodotti e servizi Made in Italy in cui i buyers di tutto il mondo trovano solo autentici prodotti italiani, consulenza, servizi, informazioni e approfondimenti.</t>
  </si>
  <si>
    <t>Salvatore Carollo</t>
  </si>
  <si>
    <t>dottorecarollo@yahoo.com</t>
  </si>
  <si>
    <t>Blowhammer</t>
  </si>
  <si>
    <t>Marchio di abbigliamento italiano "underground" con produzione JIT e vendita esclusiva tramite e-commerce (consegna in 3-5 gg).</t>
  </si>
  <si>
    <t>Salvatore Sinigaglia</t>
  </si>
  <si>
    <t>salvatoresinigaglia@blowhammer.com</t>
  </si>
  <si>
    <t>Fondata nel 2014; ricavi 2018 per circa €2,2m (€1,6m nel 2017). Non è indicato il fabbisogno richiesto.</t>
  </si>
  <si>
    <t>Ludwig</t>
  </si>
  <si>
    <t>Motore di ricerca linguistica e traduttore intelligente.</t>
  </si>
  <si>
    <t>Federico Papa</t>
  </si>
  <si>
    <t>fepapa83@gmail.com</t>
  </si>
  <si>
    <t>Sono in raccolta per €1.2m.</t>
  </si>
  <si>
    <t>Gianluca Giurazza</t>
  </si>
  <si>
    <t>Alessio Lorusso</t>
  </si>
  <si>
    <t>a.lorusso@roboze.com</t>
  </si>
  <si>
    <t>Nicolò Petrone</t>
  </si>
  <si>
    <t>4.a</t>
  </si>
  <si>
    <t>Edgar</t>
  </si>
  <si>
    <t>Consente ai proprietari di case vacanze e di piccoli hotel di creare propri Concierge App per assistere ospiti prima, durante e dopo il loro soggiorno.</t>
  </si>
  <si>
    <t>Luca Sini</t>
  </si>
  <si>
    <t>luca.sini@edgarsc.com</t>
  </si>
  <si>
    <t>Round da €500k con pre-money di €2,7m in vista di un round A nel Q1 2020.
Interessanti per il lavoro fatto su piattaforma; come generazione ricavi  e mercato sono seed.</t>
  </si>
  <si>
    <t>Ocore</t>
  </si>
  <si>
    <t>Service Provider (on site) nel campo della produzione di semi-lavorati, prototipi funzionali e stampi, di grandi dimensioni e ad alte performance, in materiali compositi rinforzati con fibra di carbonio/vetro. Attraverso la propria tecnologia di additive manufacturing (stampa 3D), OCORE realizza strutture progettate attraverso il generative design (strutture organiche).</t>
  </si>
  <si>
    <t>Mariga Perlongo</t>
  </si>
  <si>
    <t>mariga@ocore.it</t>
  </si>
  <si>
    <t>Prodotto non ancora maturo.</t>
  </si>
  <si>
    <t>MedicinaVeloce</t>
  </si>
  <si>
    <t>Sistema sanitario privato specializzato in 40 branche della medicina; nasce come supporto ai sistemi tradizionali e aiuta le persone a ottenere una visita medica in tempi brevi e costi bassi, come il sistema sanitario pubblico.</t>
  </si>
  <si>
    <t>Domenico Careddu</t>
  </si>
  <si>
    <t>info@medicinaveloce.it</t>
  </si>
  <si>
    <t>Il sistema ad oggi è attivo nella regione Sardegna. Dal 2014 al 2019 il founder ha investito circa €700k.
Il founder dice che il fatturato minimo previsto per i primi tre anni dall’espansione nazionale e di €18m.
Capitale necessario per lo sviluppo: min €100k - max €5m. I capitali sarebbero impiegati perlopiù per il sostentamento del team, assunzione nuovi collaboratori, potenziamento sistemi, investimenti mirati per l’intelligenza artificiale e realtà virtuale.
Non credo possa interessare a VV2.</t>
  </si>
  <si>
    <t>PickMeApp</t>
  </si>
  <si>
    <t>Potenza</t>
  </si>
  <si>
    <t>Basilicata</t>
  </si>
  <si>
    <t>Piattaforma che offre attualmente una soluzione di mobilità urbana intelligente, collettiva e door to door per bambini e ragazzi, anziani e disabili abitanti di città medio – piccole.</t>
  </si>
  <si>
    <t>Michele Franzese</t>
  </si>
  <si>
    <t>sonofranzese@gmail.com</t>
  </si>
  <si>
    <t>Dai tanti docs arrivati sembrerebbe un business con poca difendibilità. Nei docs non sono evidenziate partcolari metriche e principali EcoFin.
Richieste metriche per capire in che stadio di vita si trovano.</t>
  </si>
  <si>
    <t>Puritalia Automobili </t>
  </si>
  <si>
    <t>Creazione di automobile fuoriserie italiana in concept.</t>
  </si>
  <si>
    <t>Marcello Minora-Kpmg</t>
  </si>
  <si>
    <t>Marcello Minora</t>
  </si>
  <si>
    <t>mminora@KPMG.it</t>
  </si>
  <si>
    <t>Fatturato 2019: nullo; inizieranno nel 2020 con stima di circa €550k.</t>
  </si>
  <si>
    <t>Wastly</t>
  </si>
  <si>
    <t>Piattaforma deidcata agli operatori attivi nel mercato B2B delle materie prime secondarie (MPS). Mette in contatto gli impianti di trattamento rifiuti che producono MPS e le aziende manifatturiere che utilizzano le stesse garantendo la verifica del 100% su autorizzazioni e certificazioni degli operatori registrati, e con prezzi competitivi.</t>
  </si>
  <si>
    <t>Maurizio Basile-Siniscalco &amp; Partners</t>
  </si>
  <si>
    <t>Paolo Obino</t>
  </si>
  <si>
    <t>paola.obino@wastly.com</t>
  </si>
  <si>
    <t>Bocciata a Ottobre 2019. 
Ricevuto aggiornamento il 27/05/2020 e ribocciata per fase di vita.</t>
  </si>
  <si>
    <t>Graffiti for smart city</t>
  </si>
  <si>
    <t>Mosaici "intelligenti" dotati di tecnologia che permettono ai cittadini in prossimità di connettersi attraverso i propri device sfruttando la tecnologia 5G. Hanno progettato una centralina chiamata Urban City Board che viene installata
all’interno del mosaico dotata di un accesso Hot spot alla quale vengono collegati una serie di sensori.</t>
  </si>
  <si>
    <t>Salvatore Pepe</t>
  </si>
  <si>
    <t>marketing@mosaicodigitale.it</t>
  </si>
  <si>
    <t>Nel pitch non sono indicate metriche e economics. Da quanto detto in BHeroes la startup fattura €2m.
Richieste info in data 31/10.</t>
  </si>
  <si>
    <t>Bourelly</t>
  </si>
  <si>
    <t>Piattaforma di digitalizzazione aziendale dei servizi applicati alla logistica ed ad essa connessi; progetto che nel 2018 si è consolidato nella logistica sanitaria.</t>
  </si>
  <si>
    <t>Gianpaolo Venturato-CrossBorder</t>
  </si>
  <si>
    <t>Giampaolo Venturato</t>
  </si>
  <si>
    <t>gventurato@crossborder.it</t>
  </si>
  <si>
    <t>Oreegano</t>
  </si>
  <si>
    <t>App focalizzata su benessere e sana alimentazione mediante anche virtual advisor (MIA).</t>
  </si>
  <si>
    <t>Bheroes</t>
  </si>
  <si>
    <t>Francesca Bufano</t>
  </si>
  <si>
    <t>francesca@oreegano.com</t>
  </si>
  <si>
    <t>Modello B2C e troppo seed.</t>
  </si>
  <si>
    <t>Preinvel</t>
  </si>
  <si>
    <t>Progettato filtro fluidodinamico che filtra le emissioni grazie a depressioni create da un flusso di aria ad alta velocità che
risucchia polveri ed inquinanti, poi convogliati in serbatoi da opportune "trappole" separando macropolveri e micropolveri.</t>
  </si>
  <si>
    <t>Angelo di Noi</t>
  </si>
  <si>
    <t>info@preinvel.com</t>
  </si>
  <si>
    <t>Ancora in fase di industrializzazione.</t>
  </si>
  <si>
    <t>Befreest</t>
  </si>
  <si>
    <t>Fabio Cerino</t>
  </si>
  <si>
    <t>f.cerino@befreest.com</t>
  </si>
  <si>
    <t>eFarma</t>
  </si>
  <si>
    <t>Marketplace dedicato ai prodotti per la salute ed il benessere (inclusi farmaci senza prescrizione medica).</t>
  </si>
  <si>
    <t>Francesco Zaccariello</t>
  </si>
  <si>
    <t>francesco.zaccariello@efarma.com</t>
  </si>
  <si>
    <t>Fabbisogno richiesto: €2m da investire esclusivamente in marketing televisivo e sulle principali piattaforme web.
Valutazione da parte del founder: si valuta 1,35x le Gross sales, quindi circa €13m pre-money. Durante l’incontro ha sottolineato che non vorrebbe diluirsi troppo ed disponibile a cedere al massimo il 12/13%.</t>
  </si>
  <si>
    <t>3.b</t>
  </si>
  <si>
    <t>Icaro Mobile</t>
  </si>
  <si>
    <t>Benevento</t>
  </si>
  <si>
    <t>Operatore telefonico; sim dati in Italia a traffico illimitato.</t>
  </si>
  <si>
    <t>Luigi Mauta-Campaniacom</t>
  </si>
  <si>
    <t>Luigi Mauta</t>
  </si>
  <si>
    <t>lmauta@campaniacom.it</t>
  </si>
  <si>
    <t>Tzoone</t>
  </si>
  <si>
    <t>Piattaforma professionale di servizi integrati dedicata al mondo del calcio.</t>
  </si>
  <si>
    <t>Ettore Savoia</t>
  </si>
  <si>
    <t>ettoresavoia@gmail.com</t>
  </si>
  <si>
    <t>Alfonsino</t>
  </si>
  <si>
    <t>Piattaforma di food delivery a domicilio.</t>
  </si>
  <si>
    <t>Andrea Iovene-IPE</t>
  </si>
  <si>
    <t>Andrea Iovene</t>
  </si>
  <si>
    <t>a.iovene@ipeistituto.it</t>
  </si>
  <si>
    <t>Transato 2019: €2.8m; transato 2020: €5.2m.</t>
  </si>
  <si>
    <t>Mia Burton</t>
  </si>
  <si>
    <t>Iniziativa attiva nel settore eyewear; è proprietaria anche di otticalipari.it.</t>
  </si>
  <si>
    <t>Alberto Lipari</t>
  </si>
  <si>
    <t>a.lipari@miaburton.com</t>
  </si>
  <si>
    <t>Rejected nel 2020 con motivazione 1.a, ci hanno riscritto a novembre 2021.
4 modelli di business: B2B, Distrubution (che stanno lanciando), B2C sia tramite canali propri che marketplace.
Fatturato 2020: €800k, 2021: €2,6m. Contribution margin: 22%. Business B2B in breakeven.
Hanno chiuso 2 round da €750k, e da qualche giorno, un terzo round da €1m (debito + equity).
Ci contattano con largo anticipo per studiare un piano di crescita anche finanziario con noi.</t>
  </si>
  <si>
    <t>Triscovery</t>
  </si>
  <si>
    <t>Trapani</t>
  </si>
  <si>
    <t>Piattaforma che ha l’obiettivo di favorire il processo di digitalizzazione degli armatori nautici professionali.</t>
  </si>
  <si>
    <t>Fabio Catalano</t>
  </si>
  <si>
    <t>fabio.catalano@triscovery.it</t>
  </si>
  <si>
    <t>Troppo seed per VV2; in raccolta per €500k su valutazione pre-money di €900k circa.</t>
  </si>
  <si>
    <t>Avat</t>
  </si>
  <si>
    <t xml:space="preserve">Soluzione nata per soddisfare le richieste degli utenti business, che non possono essere raggiunti da un servizio a banda larga, in fibra ottica o altro, a costi accessibili.
La soluzione AVAT è composta da due elementi, un dispositivo hardware “AVATBox” e un servizio presso il nostro data center “AVATCloud”. AVATBox riceve in INPUT qualsiasi tipo di connettività su cavo ethernet o usb e fornisce in OUTPUT una linea con un unico indirizzo IP, con banda aggregata. </t>
  </si>
  <si>
    <t>Michele Mangini</t>
  </si>
  <si>
    <t>Stefano Aversa</t>
  </si>
  <si>
    <t>stefano.aversa@avat.it</t>
  </si>
  <si>
    <t>Fase ancora seed. Da monitorare</t>
  </si>
  <si>
    <t>DIGITALIA</t>
  </si>
  <si>
    <t>Aquila</t>
  </si>
  <si>
    <t>Progettazione e realizzazione di piattaforme abilitanti per smart cities.</t>
  </si>
  <si>
    <t>Ignazio Castiglioni-HAT</t>
  </si>
  <si>
    <t>Daniele Ruvinetti</t>
  </si>
  <si>
    <t>daniele_ruvinetti@yahoo.it</t>
  </si>
  <si>
    <t>HotelTask</t>
  </si>
  <si>
    <r>
      <t xml:space="preserve"> Soluzione dedicata alla gestione e valutazione delle risorse umane nel settore </t>
    </r>
    <r>
      <rPr>
        <i/>
        <sz val="11"/>
        <rFont val="Calibri"/>
        <family val="2"/>
        <scheme val="minor"/>
      </rPr>
      <t>hotellerie</t>
    </r>
    <r>
      <rPr>
        <sz val="11"/>
        <rFont val="Calibri"/>
        <family val="2"/>
        <scheme val="minor"/>
      </rPr>
      <t>.</t>
    </r>
  </si>
  <si>
    <t>Pantaleo de Gennaro</t>
  </si>
  <si>
    <t>info@hoteltask.it</t>
  </si>
  <si>
    <t>Troppo seed per VV2; i ricavi al primo anno di attività ammonteranno a €250k.</t>
  </si>
  <si>
    <t>2.c</t>
  </si>
  <si>
    <t>Spedizioniere online dedicato che permette alle imprese di ricevere preventivi in tempo reale, confrontare diverse soluzioni logistiche, scegliere l'offerta più adatta alle loro esigenze e concludere il processo di acquisto.</t>
  </si>
  <si>
    <t>Giuliano La Barbera</t>
  </si>
  <si>
    <t>glabarbera@coloombus.com</t>
  </si>
  <si>
    <t>5.a</t>
  </si>
  <si>
    <t>Coderblock</t>
  </si>
  <si>
    <t>Piattaforma per collaborazioni e lavoro in remoto attraverso un ufficio virtuale in 3D.</t>
  </si>
  <si>
    <t>Danilo Costa</t>
  </si>
  <si>
    <t>danilo@coderblock.com</t>
  </si>
  <si>
    <t>Fatturato 2020: circa €100k.
Seed; da monitorare per mercato di riferimento.</t>
  </si>
  <si>
    <t>4.b</t>
  </si>
  <si>
    <t>SpinUp</t>
  </si>
  <si>
    <t>Media tech company nello scenario performance marketing.</t>
  </si>
  <si>
    <t>Massimiliano Antonelli</t>
  </si>
  <si>
    <t>massimiliano.antonelli@unibocconi.it</t>
  </si>
  <si>
    <t>Giulio poco convinto su difendibilità inizativa e tipologia di business.</t>
  </si>
  <si>
    <t>Feat Food</t>
  </si>
  <si>
    <t>Produce e crea piatti pronti personalizzabili e piani alimentari dietetici.</t>
  </si>
  <si>
    <t>Andrea Lippolis</t>
  </si>
  <si>
    <t>andrea.lippolis@featfood.it</t>
  </si>
  <si>
    <t>In raccolta per €1.8m. Fattura circa €300k al 2020E.
Già bocciata a ottobre 2020: 1.a.</t>
  </si>
  <si>
    <t>Giuseppe Gullo</t>
  </si>
  <si>
    <t>Cube Controls</t>
  </si>
  <si>
    <t>Sassari</t>
  </si>
  <si>
    <t>Accessori per il gaming; nello specifico progetta delle periferiche di gioco che replichino in tutto e per tutto, quelli che sono i volanti di una vera Formula 1 o di una GT car.</t>
  </si>
  <si>
    <t>Fabio Roberto Sotgiu</t>
  </si>
  <si>
    <t>fabio@cubecontrols.com</t>
  </si>
  <si>
    <t>Easy Trucking</t>
  </si>
  <si>
    <t>Motore di ricerca per il trasporto merci in ambito B2B.</t>
  </si>
  <si>
    <t xml:space="preserve">Antonio Marchetti </t>
  </si>
  <si>
    <t>ernesto.montaldo@wsense.it</t>
  </si>
  <si>
    <t>Sanycar </t>
  </si>
  <si>
    <t xml:space="preserve">Oristano </t>
  </si>
  <si>
    <t>Iniziativa che si occupa di sistemi di disinfezione superfici.</t>
  </si>
  <si>
    <t>Enrico Gaia-Studio EnricoGaia</t>
  </si>
  <si>
    <t>Enrico Gaia</t>
  </si>
  <si>
    <t>enricogaia@studioenricogaia.it</t>
  </si>
  <si>
    <t>Business non interessante per i Fondi. Già bocciata da Amedeo Giurazza.</t>
  </si>
  <si>
    <t>Saba Technology</t>
  </si>
  <si>
    <t>Società attiva nella progettazine di 1) sistemi di produzione dell’acqua dall’umidità, alimentati da risorse rinnovabili e/o da rete elettrica e 2) sistemi di sanificazione dell’aria indoor.</t>
  </si>
  <si>
    <t>Iniziativa molto seed e business non interessante per i Fondi.</t>
  </si>
  <si>
    <t>Green Tannery</t>
  </si>
  <si>
    <t>Avellino</t>
  </si>
  <si>
    <t>Iniziativa attiva nella produzione di pelle ovicaprina sostenibile e metal free, attraverso un processo di concia eco-friendly e brevettato.</t>
  </si>
  <si>
    <t>Annalisa De Piano</t>
  </si>
  <si>
    <t>annalisadepiano@begreentannery.com</t>
  </si>
  <si>
    <t>Attraverso il processo conciario la startup realizza una pelle che si adatta a qualsiasi tipo di utilizzo, in conformità a tutte le leggi nazionali ed internazionali vigenti, garantendo anche la tracciabilità delle materie prime fino ai macelli.
Iniziativa nata nel 2018, il cui volume di vendita si è attestato subito a €1.5m, il fatturato 2019 è stato di €3.7m; quello 2020 di €3.1m. Il piano prevede uno sviluppo che al 2024 porterà la società a fatturare oltre €12m con una marginalità di circa il 23%. La società ha una valutazione pre-money di €5m con target raccolta di €800k.
Il progetto sembra interessante anche per policy ESG, non saprei però se proprio in linea con la nostra stretegia d'investimento dei Fondi.
Fatta call introduttiva il 2/3.</t>
  </si>
  <si>
    <t>Stefano Giuffrida-Jast Capital Advisors</t>
  </si>
  <si>
    <t>Lorenzo Danese</t>
  </si>
  <si>
    <t>lorenzo.danese@timeflow.it</t>
  </si>
  <si>
    <t>iMask</t>
  </si>
  <si>
    <t>Produzione di mascherine di nuova generazione (auto-igienizzanti, ecc.).</t>
  </si>
  <si>
    <t xml:space="preserve"> Salvatore Cobuzio</t>
  </si>
  <si>
    <t>Fatturato in 10 mesi di circa €1,5m. In raccolta per €2m su valutazione pre-money di €4m.</t>
  </si>
  <si>
    <t>ADL Farmaceutici</t>
  </si>
  <si>
    <t>Iniziativa farmaceutica impegnata nella ricerca e sviluppo di prodotti di nuova generazione nell'ambito della nutraceutica, cosmetici e dei dispositivi medici.</t>
  </si>
  <si>
    <t>gg@solkindar.it</t>
  </si>
  <si>
    <t>La società nasce nel 2012; il fatturato 2020 è stato di €2,3m.
L'iniziativa presenta una marginalità intorno al 15% con un utile di €170k. La PFN è di circa €400k.</t>
  </si>
  <si>
    <t>1000 Farmacie</t>
  </si>
  <si>
    <t>Piattaforma on-line di prodotti parafarmaceutici venduti in farmacia. Attraverso la tecnologia proprietaria, la startup si integra con rivenditori farmaceutici permettendo loro la vendita on-line.</t>
  </si>
  <si>
    <t>nicolo@1000farmacie.it</t>
  </si>
  <si>
    <t>Meat Premium</t>
  </si>
  <si>
    <t>Commercializzazione all'ingrosso di carni di medio-alta qualità.</t>
  </si>
  <si>
    <t>Luigi Iovine-BNL</t>
  </si>
  <si>
    <t>Luigi Iovine</t>
  </si>
  <si>
    <t>luigi.iovine@lifebanker.bnlmail.com</t>
  </si>
  <si>
    <t>Non ha né un pitch di presentazione né un BP. La società è stata costituita nel 2018, dal 2021 è entrata nel canale B2B con la vendita diretta al consumatore finale con il proprio e-commerce on-line. Il fatturato 2020 è stato di €1.7m.</t>
  </si>
  <si>
    <t>Osteoplus</t>
  </si>
  <si>
    <t>Dispositivo medico per magnetoterapia rigenerativa domiciliare.</t>
  </si>
  <si>
    <t>Fabio Barbagallo</t>
  </si>
  <si>
    <t>info@teslamedical.it</t>
  </si>
  <si>
    <t>Non ha una presentazione aziendale da sottoporci; il fondatore ci spiega la realtà attraverso una mail. Il core business della società si divide tra noleggio e vendita dei dispositivi prodotti. L'obiettivo della società è raggiungere un fatturato di €2m con un EBITDA di €700k. Il fabbisogno finanziario richiesto è di €700k.
L'iniziativa, da una rapida spiegazione in mail, sembra interessante ma ancora seed per VV5.</t>
  </si>
  <si>
    <t>Cosenza</t>
  </si>
  <si>
    <t>Calabria</t>
  </si>
  <si>
    <t>Piattaforma che consente all'utente di "adottare" un albero da agricoltori locali bio. L'utente può monitorare andamento coltivazione, ricevere frutti e avere accesso al bio-market. Modello sia B2C che B2B (programmi con aziende per green marketing, ecc.)</t>
  </si>
  <si>
    <t>Enrico Tarchi-Arkios legal</t>
  </si>
  <si>
    <t>Enrico Tarchi</t>
  </si>
  <si>
    <t>etarchi@arkioslegal.com</t>
  </si>
  <si>
    <t>Fatturato 2020: circa €800k. Stanno facendo crowdfunding per €1m su valutazione pre-money di €4,8m.
Fatta call introduttiva il 10/5; ancora seed per il Fondo. Non sono in raccolta, hanno da poco chiuso nuovo round di €1m. Ci aggiorneranno loro tra 18-24 mesi.
Incontrato all'Investor Day di G-Factory a novembre 2021, sono in raccolta per €2,5m ad una pre-money valuation di €8,5m.
Chiuderanno il 2021 con €1,3m-€1,5m.</t>
  </si>
  <si>
    <t>Moneyka</t>
  </si>
  <si>
    <t>Marketplace di lending crowdfunding o social lending - concessione di prestiti (lending-based model) alle imprese (business), in ottica “Peer-to- Peer”.</t>
  </si>
  <si>
    <t>No: peer to peer model.</t>
  </si>
  <si>
    <t>Sistemi e soluzioni software per il settore aerospaziale e della difesa.</t>
  </si>
  <si>
    <t>Louis-Armand Weisheimer-Weissknight Corporate Finance</t>
  </si>
  <si>
    <t>Louis-Armand Weisheimer</t>
  </si>
  <si>
    <t>louis-armand@weissknightcorporate.com</t>
  </si>
  <si>
    <t>SetUp</t>
  </si>
  <si>
    <t>Sistema di arredamento modulare, in metallo, riconfigurabile magneticamente senza attrezzi. Praticamente con 3 elementi è possibile costruire oltre 15 tipi di arredi diversi per qualsiasi tipo di ambiente indoor e outdoor.</t>
  </si>
  <si>
    <t>Gianluca Rispo</t>
  </si>
  <si>
    <t>gianluca@setupdesign.it</t>
  </si>
  <si>
    <t>Business non interessante per i Fondi. Pitch con poche info di rilievo. Non abbiamo né economics né metriche. Credo sia in stadio ancora seed.</t>
  </si>
  <si>
    <t>Healthy Virtuoso</t>
  </si>
  <si>
    <t>Soluzione di wellbeing aziendale che aiuta le aziende di qualsiasi dimensione a migliorare la salute ed il benessere dei propri dipendenti attraverso rewards e gamification.</t>
  </si>
  <si>
    <t>Nicola Tardelli</t>
  </si>
  <si>
    <t>ntardelli@healthyvirtuoso.com</t>
  </si>
  <si>
    <t>A maggio 2021 £27k di MRR. Si valutano circa €12m e sono in raccolta per €3m.
Nel 2021 hanno come obiettivo €800k circa di fatturato. Al 30/6 hanno circa 45 aziende che hanno adottato la soluzione di cui attive 26. Hanno 110.000 utenti registrati (esclusi quelli di Intesa Sanpaolo per cui hanno creato piattaforma white label).
Fatta intro call per il 6/7.</t>
  </si>
  <si>
    <t>PonyU</t>
  </si>
  <si>
    <t>Soluzione dedicata al delivery punto-punto.</t>
  </si>
  <si>
    <t>Giovanni De Caro</t>
  </si>
  <si>
    <t>decaro@volanogroup.com</t>
  </si>
  <si>
    <t>Il servizio con Just Eat si è interrotto a metà del 2020; il 2021 è il primo anno in cui la società opera sul mercato in ambito multisettore e multicliente. La previsione per il 2021 è di avvicinare il milione di fatturato. Contano di raccogliere €6m in 2 anni.
Il fatturato è calato tantissimo ed è più basso di quando sono partiti. Contano di riprenderesi nel 2022.
Relected a settembre 2021 con motivazione 1.b, hanno riscritto a Nicola Redi.</t>
  </si>
  <si>
    <t>Andres Moreno-Corporate Finance</t>
  </si>
  <si>
    <t>Andres Moreno</t>
  </si>
  <si>
    <t>Iniziativa attiva nel settore del Home Grocery Delivery; propone una soluzione alla GDO attraverso la creazione di e-commerce legati ai brand gestendone gli ordini online e consegnandoli anche a domicilio.</t>
  </si>
  <si>
    <t>Roberto Cavalletti</t>
  </si>
  <si>
    <t>robertocavalletti@gospesa.it</t>
  </si>
  <si>
    <t>A novembre 2021 ci ha condiviso nuovo progetto GO10 (drugstore delivery in 10minuti), che dal deck sembra di capire che sia pre-revenues.</t>
  </si>
  <si>
    <t>Maurizio Vendramini-My Draco</t>
  </si>
  <si>
    <t>Maurizio Vendramini</t>
  </si>
  <si>
    <t>maurizio.vendramini@mydraco.biz</t>
  </si>
  <si>
    <t>Authentikate</t>
  </si>
  <si>
    <t>Iniziativa attiva nella gestione dell'identità e degli accessi.</t>
  </si>
  <si>
    <t>Enrico Vannucci</t>
  </si>
  <si>
    <t>enri.vannucci@gmail.com</t>
  </si>
  <si>
    <t>Settore interessante ma iniziativa seed (avevano firmato una LOI con Enea Tech); da luglio a dicembre hanno fatturato solo €13k; il piano prevede che al 2022 la startup arriverà a fatturare circa €390k. Il BP aziendale vede raggiungere al 2025 ricavi per €54m.</t>
  </si>
  <si>
    <t>IoSpedisco.it</t>
  </si>
  <si>
    <t>Piattaforma per le spedizioni online; SaaS e API Center interamente dedicato alle spedizioni che aiuta l'utente a trovare il miglior corriere al prezzo più basso in modo gratuito. Da un'unica piattaforma si possono confrontare le proposte dei principali corrieri nazionali ed internazionali e si può acquistare la soluzione più adatta alle esigenze.</t>
  </si>
  <si>
    <t xml:space="preserve">Maurizio Vendramini </t>
  </si>
  <si>
    <t>Iniziativa interessante ma forse un po’ seed per VV5. Ricavi 2020: €700k; ricavi 2021E: €1.6m. Pre-money: €3.6m; in raccolta per €1.2m. Il BP prevede ricavi al 2023 per €6m circa.
Team di 5 persone + alcuni freelance/advisor
Alta competizione.</t>
  </si>
  <si>
    <t>Progetto Impression</t>
  </si>
  <si>
    <t>Iniziativa attiva nel mercato dell’arredo e operativa nel settore della stampa digitale su pannelli multimateriale.</t>
  </si>
  <si>
    <t>Milena Prisco</t>
  </si>
  <si>
    <t>milena.prisco@cbalex.com</t>
  </si>
  <si>
    <t>Pitch non proprio chiaro; nel 2019 l'azienda ha fatturato circa €112k, nel 2021E la società stima un volume di vendita intorno ai €900k. Il BP al 2023 prevede ricavi per €24m.</t>
  </si>
  <si>
    <t>Eyesportwear (Double A)</t>
  </si>
  <si>
    <t>Iniziativa focalizzata sul business dell'abbigliamento sportivo.</t>
  </si>
  <si>
    <t>moreno.cls@outlook.it</t>
  </si>
  <si>
    <t xml:space="preserve">Presentazione non chiara. L'iniziativa è attiva dal 2008. Non è nulla di particolarmente innovativo. I ricavi 2020 sono stati sui €2m. In raccolta per €1.5m. Direi di non proseguire con le analisi. </t>
  </si>
  <si>
    <t>Flade</t>
  </si>
  <si>
    <t>Piattaforma e-commerce con focus su vendita costumi da bagno per donna.</t>
  </si>
  <si>
    <t>Annunziata Cirillo</t>
  </si>
  <si>
    <t>info@fl ade.it</t>
  </si>
  <si>
    <t>Hearth</t>
  </si>
  <si>
    <t>Piattaforma specializzata nella valorizzazione turistica.</t>
  </si>
  <si>
    <t>Vincenzo Vitale-Incubatore SEI</t>
  </si>
  <si>
    <t>Vincenzo Vitale</t>
  </si>
  <si>
    <t>vincenzo.vitale@incubatoresei.it</t>
  </si>
  <si>
    <t>Nel 2021 hanno fatturato €206k; le previsioni non sono da venture capital. Oltre agli economics, la richiesta di fabbisogno è di €500k.</t>
  </si>
  <si>
    <t>smartDONOR</t>
  </si>
  <si>
    <t xml:space="preserve">Caltanissetta </t>
  </si>
  <si>
    <r>
      <t>Piattaforma nata con l'obiettivo di ​r​endere il processo di donazione</t>
    </r>
    <r>
      <rPr>
        <sz val="11"/>
        <color rgb="FF222222"/>
        <rFont val="Calibri"/>
        <family val="2"/>
        <scheme val="minor"/>
      </rPr>
      <t> di sangue più efficiente e consapevole​, sia per i​ ​d​onatori​ che per gli operatori.</t>
    </r>
  </si>
  <si>
    <t>Marco Cannemi</t>
  </si>
  <si>
    <t>m.cannemi@smartdonor.it</t>
  </si>
  <si>
    <t>Non sono presenti nel pitch deck né informazioni sui financials, né sull'investimento in raccolta.
In generale, l'iniziativa non mi sembra essere in target, considerata la traction limitata e il mercato di riferimento poco interessante.</t>
  </si>
  <si>
    <t>Azienda martech che offre ai brand una piattaforma (DosePlatform), basata su tecnolgia AI e sulla loro community di GenZ e Millenial, per avviare campagne di influencer marketing sui social e monitorare i risultati.</t>
  </si>
  <si>
    <t>Alessandro La Rosa</t>
  </si>
  <si>
    <t xml:space="preserve">alessandro@creationdose.com </t>
  </si>
  <si>
    <t>SEO TESTER ONLINE</t>
  </si>
  <si>
    <t>Soluzione SaaS che aiuta PMI, agenzie web e grandi brand ad attrarre nuovi clienti grazie ai motori di ricerca sfruttando tecnologie innovative pensate per la SEO e la SEM.</t>
  </si>
  <si>
    <t>Sono in raccolta di €1m ad una pre-money di €3m.
Hanno chiuso il 2020 con €170k e hanno come obiettivo €200k nel 2021.</t>
  </si>
  <si>
    <t>Elena Vittone</t>
  </si>
  <si>
    <t>Evento Digital Magics</t>
  </si>
  <si>
    <t>Parenting</t>
  </si>
  <si>
    <t>App per genitori sia divorziati che non per la gestione della vita dei figli</t>
  </si>
  <si>
    <t>Massimiliano Arena</t>
  </si>
  <si>
    <t>massimiliano@slidinglife.com</t>
  </si>
  <si>
    <t>In raccolta per €400k (pre-money valuation di €1,1m)
250 user attivi in Italia, piani di espansione in Brasile</t>
  </si>
  <si>
    <t>Massimo Della Ragione</t>
  </si>
  <si>
    <t>Life Learning</t>
  </si>
  <si>
    <t>Progetta, produce ed eroga corsi e master di formazione online sul mercato italiano e nei paesi anglofoni.</t>
  </si>
  <si>
    <t>Rodrigo Di Lauro</t>
  </si>
  <si>
    <t xml:space="preserve">rodrigodilauro@lifelearning.it </t>
  </si>
  <si>
    <t>Fondata nel 2014.
Fatturato 2019: €1,2m, 2020: €2m, 2021: €1,6m. EBITDA positive.
2500 corsi a catalogo in italiano, 1600 in inglese. 520k corsisti (tasso di non completamento del 27%).
Modello B2B (contenuto e piattaforma in white-label per aziende terze): 150 partner (di cui 50 grandi aziende), 20% del fatturato 2021.
In raccolta per €1m (non ha ancora definito una pre-money). Il founder ha il 70% dell'azienda.</t>
  </si>
  <si>
    <t>Massive</t>
  </si>
  <si>
    <t>Piattaforma di e-commerce data, che fornisce alle aziende B2C informazioni sui competitor.</t>
  </si>
  <si>
    <t>Ivo Allegro-iniziativa</t>
  </si>
  <si>
    <t>ivo.allegro@iniziativa.cc</t>
  </si>
  <si>
    <t>Fatturato 2020: $230k, 2021: $380k (booking per i prossimi anni $500k). Già attivi in US.
MRR a settembre 2021 di circa $30k.
In raccolta per €1,5m, in preparazione per un Series A nel 2022.
Founder Gianluca Ruggiero con esperienza in Unilever e WPP.
Early-stage ma da monitorare, fassiamo un incontro nel prossimo anno per conoscerci e approfondire il Series A.</t>
  </si>
  <si>
    <t>HeArt</t>
  </si>
  <si>
    <t>Social network dedicato all'arte, in cui gli artisti e amanti dell'arte possono (i) presentare le loro opere/performance ed essere in contatto con chi offre loro opportunità professionali e (ii) partecipare a percorsi di formazione e partecipare a eventi.</t>
  </si>
  <si>
    <t>Matteo Forte</t>
  </si>
  <si>
    <t>mforte@live-onstage.com</t>
  </si>
  <si>
    <t>Ad oggi, ha raggiunto 60k utenti, senza investimenti in marketing.
Fatturato: €500k nel 2022, €14m nel 2025 (education + social, solo Italia).
La società è in fundraising per circa €2m da utilizzare per: sviluppo della piattaforma, investimenti in marketing e assunzione di personale.
Pre-money valuation attesa: €18m.</t>
  </si>
  <si>
    <t>Unobravo</t>
  </si>
  <si>
    <t>Danila De Stefano</t>
  </si>
  <si>
    <t>daniladestefano@unobravo.com</t>
  </si>
  <si>
    <t>NexToMe</t>
  </si>
  <si>
    <t>Grazie ad una tecnologia brevettata a livello internazionale (USA, Singapore, Europa), la società permette la localizzazione e navigazione indoor di persone e oggetti, dove la tradizionale tecnologia GPS incontra limitazioni.</t>
  </si>
  <si>
    <t>Marco Pellegrino-Neva SGR</t>
  </si>
  <si>
    <t>Domenico Colucci</t>
  </si>
  <si>
    <t>d.colucci@nextome.net</t>
  </si>
  <si>
    <t>Fondata nel 2014.
Fatturato: €367k nel 2020; €851k nel 2021; € 1,7m nel 2022E; €6,8m nel 2023E.
La società è EBITDA positive.
La società è in fundraising per €1,8m (series A round). La valutazione pre-money è di €7m.</t>
  </si>
  <si>
    <t>Greeat</t>
  </si>
  <si>
    <t>Ristorante di cibi salutari realizzati con processi di produzione standardizzati.</t>
  </si>
  <si>
    <t>Francesco Fimmanò</t>
  </si>
  <si>
    <t>fimmano@unimol.it</t>
  </si>
  <si>
    <t>Daloom</t>
  </si>
  <si>
    <t xml:space="preserve">Piattaforma digitale SaaS che permette a produttori e rivenditori del settore Arredo e Design di aprire uno showroom virtuale, integrando i cataloghi dei prodotti e i tools per la gestione di ordini, spedizioni e pagamenti. </t>
  </si>
  <si>
    <t>Vito Lomele</t>
  </si>
  <si>
    <t>Tiziano Pazzini</t>
  </si>
  <si>
    <t>tiziano@furnichannel.com</t>
  </si>
  <si>
    <t>La società è in raccolta per €3m ad una pre-money di €10m.
Pre-revenues,  stima di realizzare un fatturato pari a: €373k il primo anno, €2m il secondo anno, €8m il terzo anno.</t>
  </si>
  <si>
    <t> </t>
  </si>
  <si>
    <t>MOTIVO PER CUI L'INIZIATIVA E' STATA RESPINTA</t>
  </si>
  <si>
    <t>Codice</t>
  </si>
  <si>
    <t>Motivazioni</t>
  </si>
  <si>
    <t>1.) Caratteristiche dell'azienda:</t>
  </si>
  <si>
    <t>a.) fase di vita della Società</t>
  </si>
  <si>
    <t>b.) business model e/o piano di sviluppo non chiari e/o non condivisibili e/o poco scalabili</t>
  </si>
  <si>
    <t>c.) profilo del management</t>
  </si>
  <si>
    <t>1.d</t>
  </si>
  <si>
    <t>d.) commitment del proponente</t>
  </si>
  <si>
    <t>e.) piano di crescita prospettico</t>
  </si>
  <si>
    <t>f.) difendibilità dell'iniziativa/assenza o debolezza della proprietà intellettuale</t>
  </si>
  <si>
    <t>g.) redditività prospettica</t>
  </si>
  <si>
    <t>h.) percorso di crescita attuale</t>
  </si>
  <si>
    <t>i.) redditività attuale</t>
  </si>
  <si>
    <t>1.l</t>
  </si>
  <si>
    <t>l.) elevato indebitamento attuale</t>
  </si>
  <si>
    <t>m.) settore di riferimento</t>
  </si>
  <si>
    <t>n.) dimensione e/o tempistiche dell'investimento</t>
  </si>
  <si>
    <t>2.) Interesse imprenditore:</t>
  </si>
  <si>
    <t>a.) momentaneamente non interessato a proseguire con Vertis operazioni di venture capital</t>
  </si>
  <si>
    <t>b.) mancato seguito a nostra richiesta di approfondimenti</t>
  </si>
  <si>
    <t>c.) venir meno delle condizioni iniziali</t>
  </si>
  <si>
    <t>3.) Situazioni di deal breaker:</t>
  </si>
  <si>
    <t>a.) prezzo</t>
  </si>
  <si>
    <t>b.) way out</t>
  </si>
  <si>
    <t>c.) struttura e condizioni dell'operazione</t>
  </si>
  <si>
    <t>d.) due diligence</t>
  </si>
  <si>
    <t>4.) Limiti regolamentari:</t>
  </si>
  <si>
    <t>a.) extra territorio di competenza</t>
  </si>
  <si>
    <t>b.) settore escluso da regolamento</t>
  </si>
  <si>
    <t>4.c</t>
  </si>
  <si>
    <t xml:space="preserve">c.) out of scope </t>
  </si>
  <si>
    <t>5.) Limitizioni investimento</t>
  </si>
  <si>
    <t xml:space="preserve">a.) Termine periodo di investimento </t>
  </si>
  <si>
    <t>b.) Ammontare residuo da investire non sufficiente a supportare nuovi investimenti</t>
  </si>
  <si>
    <t>6.) Asset allocation e/o diversificazione del portafoglio</t>
  </si>
  <si>
    <t>Month/
Year</t>
  </si>
  <si>
    <t>Monthly deals 
(first contact)</t>
  </si>
  <si>
    <t>Cumulated deals</t>
  </si>
  <si>
    <t>Status</t>
  </si>
  <si>
    <t># deal</t>
  </si>
  <si>
    <t>%</t>
  </si>
  <si>
    <t>Stand by</t>
  </si>
  <si>
    <t>First screening</t>
  </si>
  <si>
    <t>Rejected after first screening</t>
  </si>
  <si>
    <t>Analysis</t>
  </si>
  <si>
    <t>Rejected after analysis</t>
  </si>
  <si>
    <t>Due Diligence</t>
  </si>
  <si>
    <t>Rejected after due diligence</t>
  </si>
  <si>
    <t>Offer Rejected</t>
  </si>
  <si>
    <t>In Portfolio</t>
  </si>
  <si>
    <t>Exit of portfolio</t>
  </si>
  <si>
    <t>Write off</t>
  </si>
  <si>
    <t>TOTAL</t>
  </si>
  <si>
    <t>Summary</t>
  </si>
  <si>
    <t>Rejected</t>
  </si>
  <si>
    <t>Active</t>
  </si>
  <si>
    <t>Rejected why</t>
  </si>
  <si>
    <t>Settore AIFI</t>
  </si>
  <si>
    <t>Nostro Settore</t>
  </si>
  <si>
    <t>Aerospaziale e difesa</t>
  </si>
  <si>
    <t>Agricoltura</t>
  </si>
  <si>
    <t>Alimentare</t>
  </si>
  <si>
    <t>Automazione industriale</t>
  </si>
  <si>
    <t>Beni di consumo</t>
  </si>
  <si>
    <t>Beni e servizi industriali</t>
  </si>
  <si>
    <t>Biotecnologie</t>
  </si>
  <si>
    <t>Chimica</t>
  </si>
  <si>
    <t xml:space="preserve">Computer </t>
  </si>
  <si>
    <t>Digitale</t>
  </si>
  <si>
    <t>Edilizia</t>
  </si>
  <si>
    <t>Elettronica</t>
  </si>
  <si>
    <t>Energia &amp; Utilities</t>
  </si>
  <si>
    <t>Lusso</t>
  </si>
  <si>
    <t>Manifatturiero (altri)</t>
  </si>
  <si>
    <t>Media &amp; Entertainment</t>
  </si>
  <si>
    <t>Medicale</t>
  </si>
  <si>
    <t>Retail</t>
  </si>
  <si>
    <t>Robotica</t>
  </si>
  <si>
    <t>Servizi (altri)</t>
  </si>
  <si>
    <t>Servizi finanziari</t>
  </si>
  <si>
    <t>Telecomunicazioni</t>
  </si>
  <si>
    <t>Tessile</t>
  </si>
  <si>
    <t>Trasporti e logistica</t>
  </si>
  <si>
    <t>Originator type</t>
  </si>
  <si>
    <t>Organismi di Ricerca</t>
  </si>
  <si>
    <t>Macro-Area</t>
  </si>
  <si>
    <t>Italy by Region</t>
  </si>
  <si>
    <t>Molise</t>
  </si>
  <si>
    <t>Valle d'Aosta</t>
  </si>
  <si>
    <t>Data meeting:</t>
  </si>
  <si>
    <t>Partecipanti:</t>
  </si>
  <si>
    <t>Fabiana Martone</t>
  </si>
  <si>
    <t>Totale complessivo</t>
  </si>
  <si>
    <t>TO DO LIST</t>
  </si>
  <si>
    <t>Task</t>
  </si>
  <si>
    <t>Priorità</t>
  </si>
  <si>
    <t>Team</t>
  </si>
  <si>
    <t>Notes</t>
  </si>
  <si>
    <t>GV</t>
  </si>
  <si>
    <t>Contattare United Venture.</t>
  </si>
  <si>
    <t>Done</t>
  </si>
  <si>
    <t>MO</t>
  </si>
  <si>
    <t>Contattare Principia.</t>
  </si>
  <si>
    <t>Abinsula</t>
  </si>
  <si>
    <t>Riprendere contatto.</t>
  </si>
  <si>
    <t>Open</t>
  </si>
  <si>
    <t>Incontrati il 13/9. Operazione da €5m di AuCap. Nessuna documentazione ricevuta ad oggi.</t>
  </si>
  <si>
    <t>Riprendere contatto</t>
  </si>
  <si>
    <t>Creare contatto</t>
  </si>
  <si>
    <t>AP</t>
  </si>
  <si>
    <t>Analizzare dati di bilancio</t>
  </si>
  <si>
    <t>Richiedere documentazione; Incontro fissato per il 3/10/2017</t>
  </si>
  <si>
    <t>Risollecitare documentazione</t>
  </si>
  <si>
    <t>Programmare incontro</t>
  </si>
  <si>
    <t>Programmare incontro su Milano con CEO</t>
  </si>
  <si>
    <t>Richiedere a Picca demo e captable</t>
  </si>
  <si>
    <t>Contattare Nalucci che ha società attiva in tale ambito</t>
  </si>
  <si>
    <t>Sentire Unicredit per feedback su loro soluzione</t>
  </si>
  <si>
    <t>Richiedere BP e piano commerciale</t>
  </si>
  <si>
    <t>SANA SANA</t>
  </si>
  <si>
    <t>iVis Technologies</t>
  </si>
  <si>
    <t xml:space="preserve">Simone De Maria </t>
  </si>
  <si>
    <t>ceo@sanasana.it</t>
  </si>
  <si>
    <t>Food delivery di cibi vegani e vegetariani.</t>
  </si>
  <si>
    <t>gianfranco.scarcella@gmail.com</t>
  </si>
  <si>
    <t xml:space="preserve"> Gianfranco Scarcella </t>
  </si>
  <si>
    <t>Fondata nel 2020.
Modello sia B2B (fee sul totale lordo di ogni ordine pari al 25% qualora l'esercente utilizzi la logistica di Sana Sana o pari al 14% in caso di utilizzo della propria logistica) che B2C (fee per il servizio offerto pari a €3 o €4 in base alla tipologia di pagamento utilizzata dal consumatore). 
Ricavi pari a €+16k. Principali metriche: 1,4k iscritti sull'app, 500 clienti, +1,8k ordini consegnati, 30 ristoranti affiliati.
Città in cui sono attivi: Milano, Cusano Milanino, Busto Arsizio e Lecce.
Non ci sono informazioni relative al fundraising.</t>
  </si>
  <si>
    <t>Ingegnerizza, produce e commercializza dispositivi medici avanzati per eseguire interventi chirurgici corneali personalizzati, migliorando la qualità della vista e riducendo al minimo l'invasività chirurgica, per il trattamento di patologie corneali e malattie refrattive.</t>
  </si>
  <si>
    <t>Fondata nel 1996.
La società ha diversi brevetti (italiani ed europei) che coprono il suo know-how proprietario nel campo della rifrazione corneale.
Fatturato 2020 pari a €1,4m.</t>
  </si>
  <si>
    <t>Nicolò Muzzana-Tymosbc</t>
  </si>
  <si>
    <r>
      <t xml:space="preserve">Piattaforma di servizi di psicologia </t>
    </r>
    <r>
      <rPr>
        <i/>
        <sz val="11"/>
        <rFont val="Calibri"/>
        <family val="2"/>
        <scheme val="minor"/>
      </rPr>
      <t>online</t>
    </r>
    <r>
      <rPr>
        <sz val="11"/>
        <rFont val="Calibri"/>
        <family val="2"/>
        <scheme val="minor"/>
      </rPr>
      <t>.</t>
    </r>
  </si>
  <si>
    <t>Smartbug</t>
  </si>
  <si>
    <t>Piattaforma gratuita specializzata solo sulle serie TV.</t>
  </si>
  <si>
    <r>
      <t xml:space="preserve">Attiva nel settore della domotica, la Società ha sviluppato un prodotto, simile ad un interruttore elettrico, in grado di trasformare la casa in un ambiente </t>
    </r>
    <r>
      <rPr>
        <i/>
        <sz val="11"/>
        <rFont val="Calibri"/>
        <family val="2"/>
      </rPr>
      <t>smart</t>
    </r>
    <r>
      <rPr>
        <sz val="11"/>
        <rFont val="Calibri"/>
        <family val="2"/>
      </rPr>
      <t xml:space="preserve">. Il prodotto è dotato di un’interfaccia </t>
    </r>
    <r>
      <rPr>
        <i/>
        <sz val="11"/>
        <rFont val="Calibri"/>
        <family val="2"/>
      </rPr>
      <t>touch</t>
    </r>
    <r>
      <rPr>
        <sz val="11"/>
        <rFont val="Calibri"/>
        <family val="2"/>
      </rPr>
      <t xml:space="preserve">, gestuale, con </t>
    </r>
    <r>
      <rPr>
        <i/>
        <sz val="11"/>
        <rFont val="Calibri"/>
        <family val="2"/>
      </rPr>
      <t>feedback</t>
    </r>
    <r>
      <rPr>
        <sz val="11"/>
        <rFont val="Calibri"/>
        <family val="2"/>
      </rPr>
      <t xml:space="preserve"> visivo e audio.</t>
    </r>
  </si>
  <si>
    <t>Fondata nel 2019.
Fatturato: €171k nel 2020; €2,9m nel 2021; €9,7m nel 2022; €20,9m nel 2023.
La società nel 2020 ha raccolto circa €150k.
Amedeo ha risentito De Stefano il 25/4: sta parlando con fondi internazionali e il round sarà &gt; €10m. Non interessata a coinvolgere Vertis nel round.</t>
  </si>
  <si>
    <t>SardexPay</t>
  </si>
  <si>
    <t>Sud Sardegna</t>
  </si>
  <si>
    <t>Carlo Mannoni-Fondazione Sardegna</t>
  </si>
  <si>
    <t>marco.deguzzis@sardexpay.net</t>
  </si>
  <si>
    <t xml:space="preserve">Marco De Guzzis </t>
  </si>
  <si>
    <r>
      <t xml:space="preserve">Consente alle PMI di vendere ed acquistare beni e servizi su una piattaforma proprietaria </t>
    </r>
    <r>
      <rPr>
        <i/>
        <sz val="11"/>
        <rFont val="Calibri"/>
        <family val="2"/>
      </rPr>
      <t>online</t>
    </r>
    <r>
      <rPr>
        <sz val="11"/>
        <rFont val="Calibri"/>
        <family val="2"/>
      </rPr>
      <t xml:space="preserve"> attraverso una moneta digitale complementare denominata Sardex.</t>
    </r>
  </si>
  <si>
    <t>Elorashop</t>
  </si>
  <si>
    <t>MyPad</t>
  </si>
  <si>
    <t>Pioppo</t>
  </si>
  <si>
    <t>Campobasso</t>
  </si>
  <si>
    <t>Clemente Biondo</t>
  </si>
  <si>
    <t>B4i</t>
  </si>
  <si>
    <t>Valeria Lesma</t>
  </si>
  <si>
    <t>info@elorashop.it</t>
  </si>
  <si>
    <r>
      <rPr>
        <i/>
        <sz val="11"/>
        <rFont val="Calibri"/>
        <family val="2"/>
      </rPr>
      <t>E-commerce</t>
    </r>
    <r>
      <rPr>
        <sz val="11"/>
        <rFont val="Calibri"/>
        <family val="2"/>
      </rPr>
      <t xml:space="preserve"> di prodotti per la cura della casa e della persona.</t>
    </r>
  </si>
  <si>
    <t>Progetto di una web agency denominata GB Communication, nata nel 2019, e specializzata nell'e-commerce. 
L'e-commerce è stato lanciato a Marzo 2022, quando ha registrato un numero di ordini pari a 159 con un ordine medio di 44€. Metriche raggiunte a giugno 2022: numero di ordini pari a 388, ordine medio di 41,5€. Ad oggi, gli utenti registrati in piattaforma sono 1.100, con un numero di prodotti disponibili sullo store pari a 1.040. Il tasso di ritorno degli utenti al 2° acquisto è pari al 10%.
Hanno l'obiettivo di raggiungere per Q3 2023 €200k mese e in Q4 20224 di aprire il primo punto vendita offline, per poi essere presenti nelle principali città italiane.</t>
  </si>
  <si>
    <r>
      <t xml:space="preserve">Piattaforma di </t>
    </r>
    <r>
      <rPr>
        <i/>
        <sz val="11"/>
        <rFont val="Calibri"/>
        <family val="2"/>
      </rPr>
      <t xml:space="preserve">social gaming </t>
    </r>
    <r>
      <rPr>
        <sz val="11"/>
        <rFont val="Calibri"/>
        <family val="2"/>
      </rPr>
      <t>in cui gli utenti competono e interagiscono con altri giocatori e talenti (</t>
    </r>
    <r>
      <rPr>
        <i/>
        <sz val="11"/>
        <rFont val="Calibri"/>
        <family val="2"/>
      </rPr>
      <t>streamers</t>
    </r>
    <r>
      <rPr>
        <sz val="11"/>
        <rFont val="Calibri"/>
        <family val="2"/>
      </rPr>
      <t xml:space="preserve">, </t>
    </r>
    <r>
      <rPr>
        <i/>
        <sz val="11"/>
        <rFont val="Calibri"/>
        <family val="2"/>
      </rPr>
      <t>pro players</t>
    </r>
    <r>
      <rPr>
        <sz val="11"/>
        <rFont val="Calibri"/>
        <family val="2"/>
      </rPr>
      <t xml:space="preserve">, organizzatori di tornei) per guadagnare un token che possono accumulare e riscattare su una varietà di prodotti, servizi e </t>
    </r>
    <r>
      <rPr>
        <i/>
        <sz val="11"/>
        <rFont val="Calibri"/>
        <family val="2"/>
      </rPr>
      <t>assets digitali</t>
    </r>
    <r>
      <rPr>
        <sz val="11"/>
        <rFont val="Calibri"/>
        <family val="2"/>
      </rPr>
      <t xml:space="preserve"> presenti in piattaforma.</t>
    </r>
  </si>
  <si>
    <t>n.brivio@my-pad.it</t>
  </si>
  <si>
    <t xml:space="preserve">Team composto da 7 persone.
Pre-revenues.
Traction: 4500 utenti registrati; 28 partite giornaliere in media a giugno 2022;
2100 partite (giocate per tutta la stagione e 30 tornei); 5 streamers, 3 organizzatori.
In raccolta per €300k in Q4 2022.
</t>
  </si>
  <si>
    <t>Nicola Brivio</t>
  </si>
  <si>
    <t>valeria.lesma@pioppocompany.it</t>
  </si>
  <si>
    <r>
      <t xml:space="preserve">Commercializza </t>
    </r>
    <r>
      <rPr>
        <i/>
        <sz val="11"/>
        <rFont val="Calibri"/>
        <family val="2"/>
      </rPr>
      <t>snacks</t>
    </r>
    <r>
      <rPr>
        <sz val="11"/>
        <rFont val="Calibri"/>
        <family val="2"/>
      </rPr>
      <t xml:space="preserve"> salutari a base vegetale.</t>
    </r>
  </si>
  <si>
    <t>Fondata nel 2019.
Ad oggi vende frutta secca: mandorle, nocciole e noci.
Gli ingredienti dei prodotti provengono da agricoltori locali e piccoli consorzi agricoli.
Sta collaborando con grandi players come ITA Airways (offerta degli snacks ai passeggeri), il gruppo ospedaliero San Donato, catene di supermercati.
Ricavi: €113k nel 2021, €376k nel 2022e, €4,4m nel 2023e.
In raccolta per €3m.</t>
  </si>
  <si>
    <t>Fondata nel 2009.
SardexPay Business: marketplace per trovare nuovi clienti e fornitori basato su un sistema di pagamento attraverso una valuta digitale denominata Sardex (1Sardex=1€= 1token), per risparmiare € (quando si acquista) ed essere pagati subito (quando si vende);
Sardex Pay Efficio: fornisce finanziamenti a lungo termine in Sardex per stimolare gli investimenti (zero interessi) e rimborsare la vendita di beni e servizi in Sardex;
SardexPay Employee e SardexPay Cashback: le PMI associate possono coinvolgere i dipendenti (welfare, incentivi, quota dello stipendio) e i consumatori finali (programma fedeltà in Sardex).
Revenue model basato sul pagamento di una subscription fee.
In corso una partnership con Algorand per migrare la piattaforma verso la tecnologia blockchain. 
Ricavi: €2,8m nel 2019, €3,4m nel 2020, €4,0m nel 2021. Ricavi stimati nel BP: €4,7 nel 2022e, €6,4m nel 2023e, €7,9m nel 2024e, €9,6m nel 2025e.
Nel 2021-2022, la Società ha raccolto €2,3m ad una post-money di €20m. Tra il 2023-2024, ha l'obiettivo di raccogliere €4m (se nel 2023) oppure €10m (se nel 2024). Attualmente è in raccolta per €3m (bridge round). Tra gli investitori attuali: CDP VC, Innogest, Fondazione di Sardegna, Primomiglio. I founders + CEO detengono ad oggi il 15% circa.</t>
  </si>
  <si>
    <t>Note</t>
  </si>
  <si>
    <t>Buonappetito</t>
  </si>
  <si>
    <t>Develhope</t>
  </si>
  <si>
    <t>Massimiliano Costa</t>
  </si>
  <si>
    <t>Alessandro Francescotto-Excellence Consulenti d’Impresa</t>
  </si>
  <si>
    <r>
      <rPr>
        <i/>
        <sz val="11"/>
        <rFont val="Calibri"/>
        <family val="2"/>
      </rPr>
      <t>Marketplace</t>
    </r>
    <r>
      <rPr>
        <sz val="11"/>
        <rFont val="Calibri"/>
        <family val="2"/>
      </rPr>
      <t xml:space="preserve"> che mette in contatto PMI alimentari e consumatori finali.</t>
    </r>
  </si>
  <si>
    <t>a.francescotto
@gruppoexcellence.com</t>
  </si>
  <si>
    <t xml:space="preserve">max.costa@develhope.co
</t>
  </si>
  <si>
    <t>Offre corsi di formazione da remoto, della durata di 6 mesi, per diventare sviluppatori. Lo studente paga solo quanto trova lavoro.</t>
  </si>
  <si>
    <t>Alessandro Gallo-EIF</t>
  </si>
  <si>
    <t>davide@hrcoffee.it</t>
  </si>
  <si>
    <t>Davide de Palma</t>
  </si>
  <si>
    <t>Evja</t>
  </si>
  <si>
    <t>Fabio Mondini-Growth Capital</t>
  </si>
  <si>
    <t>davideparisi@evja.eu</t>
  </si>
  <si>
    <t>Davide Parisi</t>
  </si>
  <si>
    <t>fmondini@growthcapital.it</t>
  </si>
  <si>
    <r>
      <t xml:space="preserve">Ha progettato OPI, un sistema di analisi agro-climatica basato su modelli predittivi di IA, </t>
    </r>
    <r>
      <rPr>
        <i/>
        <sz val="11"/>
        <rFont val="Calibri"/>
        <family val="2"/>
      </rPr>
      <t>machine learning</t>
    </r>
    <r>
      <rPr>
        <sz val="11"/>
        <rFont val="Calibri"/>
        <family val="2"/>
      </rPr>
      <t xml:space="preserve">, </t>
    </r>
    <r>
      <rPr>
        <i/>
        <sz val="11"/>
        <rFont val="Calibri"/>
        <family val="2"/>
      </rPr>
      <t>data analysis</t>
    </r>
    <r>
      <rPr>
        <sz val="11"/>
        <rFont val="Calibri"/>
        <family val="2"/>
      </rPr>
      <t xml:space="preserve"> e sensori </t>
    </r>
    <r>
      <rPr>
        <i/>
        <sz val="11"/>
        <rFont val="Calibri"/>
        <family val="2"/>
      </rPr>
      <t>IoT</t>
    </r>
    <r>
      <rPr>
        <sz val="11"/>
        <rFont val="Calibri"/>
        <family val="2"/>
      </rPr>
      <t>, che aiuta le aziende agricole (serre a bassa tecnologia e campi aperti) a prendere le decisioni migliori, ottimizzando l'irrigazione, la protezione e la nutrizione dei campi.</t>
    </r>
  </si>
  <si>
    <t>Fondata nel 2019.
Ricavi 2022E: €1,3m. Ricavi 2023E: €5,1m.
Ha raccolto €2m nel 2021 da due family office e CDP con il fondo Italia Venture 2. In raccolta per €5-7m.
&gt; Motivo rejection: dubbi sulla scalabilità del modello</t>
  </si>
  <si>
    <t>Messina</t>
  </si>
  <si>
    <t>Marco Fazi-Strategy-innovation</t>
  </si>
  <si>
    <t>m.fazi@strategy-innovation.it</t>
  </si>
  <si>
    <t>Installa stazioni di ricarica per veicoli elettrici nei pressi di attività commerciali private (centri commerciali, supermercati, parcheggi, circoli sportivi, alberghi, ristoranti…) presso cui le auto sostano quotidianamente per un tempo a sufficienza tale da consentire la ricarica del veicolo.</t>
  </si>
  <si>
    <t>vc@italianangels.net</t>
  </si>
  <si>
    <t>&gt; Amedeo ha già fornito feedback negativo.</t>
  </si>
  <si>
    <r>
      <t xml:space="preserve">Propone servizi di localizzazione e </t>
    </r>
    <r>
      <rPr>
        <i/>
        <sz val="11"/>
        <rFont val="Calibri"/>
        <family val="2"/>
      </rPr>
      <t>tracking</t>
    </r>
    <r>
      <rPr>
        <sz val="11"/>
        <rFont val="Calibri"/>
        <family val="2"/>
      </rPr>
      <t xml:space="preserve"> in diversi verticali (</t>
    </r>
    <r>
      <rPr>
        <i/>
        <sz val="11"/>
        <rFont val="Calibri"/>
        <family val="2"/>
      </rPr>
      <t>industry</t>
    </r>
    <r>
      <rPr>
        <sz val="11"/>
        <rFont val="Calibri"/>
        <family val="2"/>
      </rPr>
      <t xml:space="preserve">, </t>
    </r>
    <r>
      <rPr>
        <i/>
        <sz val="11"/>
        <rFont val="Calibri"/>
        <family val="2"/>
      </rPr>
      <t>retail</t>
    </r>
    <r>
      <rPr>
        <sz val="11"/>
        <rFont val="Calibri"/>
        <family val="2"/>
      </rPr>
      <t xml:space="preserve">, spazi pubblici, </t>
    </r>
    <r>
      <rPr>
        <i/>
        <sz val="11"/>
        <rFont val="Calibri"/>
        <family val="2"/>
      </rPr>
      <t>travel</t>
    </r>
    <r>
      <rPr>
        <sz val="11"/>
        <rFont val="Calibri"/>
        <family val="2"/>
      </rPr>
      <t xml:space="preserve">, </t>
    </r>
    <r>
      <rPr>
        <i/>
        <sz val="11"/>
        <rFont val="Calibri"/>
        <family val="2"/>
      </rPr>
      <t>healthcare</t>
    </r>
    <r>
      <rPr>
        <sz val="11"/>
        <rFont val="Calibri"/>
        <family val="2"/>
      </rPr>
      <t>).</t>
    </r>
  </si>
  <si>
    <t>Valerio Caracciolo</t>
  </si>
  <si>
    <t xml:space="preserve">Spin off di Unical.
Negli ultimi anni ha anche sviluppato una piattaforma SaaS di facility management, analytics &amp; marketing, proposta sul mercato solo in tempi recenti. </t>
  </si>
  <si>
    <t>MuV Game</t>
  </si>
  <si>
    <t>Ugo Parodi Giusino-Magnisi</t>
  </si>
  <si>
    <r>
      <rPr>
        <sz val="11"/>
        <rFont val="Calibri"/>
        <family val="2"/>
      </rPr>
      <t xml:space="preserve">Gioco </t>
    </r>
    <r>
      <rPr>
        <i/>
        <sz val="11"/>
        <rFont val="Calibri"/>
        <family val="2"/>
      </rPr>
      <t>phygital</t>
    </r>
    <r>
      <rPr>
        <sz val="11"/>
        <rFont val="Calibri"/>
        <family val="2"/>
      </rPr>
      <t xml:space="preserve"> che consente ad aziende e istituzioni di incentivare comportamenti di mobilità sostenibili e di fornire </t>
    </r>
    <r>
      <rPr>
        <i/>
        <sz val="11"/>
        <rFont val="Calibri"/>
        <family val="2"/>
      </rPr>
      <t>report</t>
    </r>
    <r>
      <rPr>
        <sz val="11"/>
        <rFont val="Calibri"/>
        <family val="2"/>
      </rPr>
      <t xml:space="preserve"> sulla</t>
    </r>
    <r>
      <rPr>
        <i/>
        <sz val="11"/>
        <rFont val="Calibri"/>
        <family val="2"/>
      </rPr>
      <t xml:space="preserve"> CSR</t>
    </r>
    <r>
      <rPr>
        <sz val="11"/>
        <rFont val="Calibri"/>
        <family val="2"/>
      </rPr>
      <t xml:space="preserve"> e sulla mobilità con una metodologia certificata di risparmio di CO2.</t>
    </r>
  </si>
  <si>
    <t>claudia.delmonte@socialfare.org</t>
  </si>
  <si>
    <t>roberto.salamina@esenex.it</t>
  </si>
  <si>
    <t>Roberto Salamina</t>
  </si>
  <si>
    <r>
      <rPr>
        <sz val="11"/>
        <rFont val="Calibri"/>
        <family val="2"/>
      </rPr>
      <t xml:space="preserve">Piattaforma per facilitare le soluzioni </t>
    </r>
    <r>
      <rPr>
        <i/>
        <sz val="11"/>
        <rFont val="Calibri"/>
        <family val="2"/>
      </rPr>
      <t>blockchain</t>
    </r>
    <r>
      <rPr>
        <sz val="11"/>
        <rFont val="Calibri"/>
        <family val="2"/>
      </rPr>
      <t xml:space="preserve"> aziendali attraverso un approccio l</t>
    </r>
    <r>
      <rPr>
        <i/>
        <sz val="11"/>
        <rFont val="Calibri"/>
        <family val="2"/>
      </rPr>
      <t>ow-code.</t>
    </r>
  </si>
  <si>
    <t>Cocobuk</t>
  </si>
  <si>
    <t>Antonio Baldassarre</t>
  </si>
  <si>
    <t>a.baldassarre@cocobuk.com</t>
  </si>
  <si>
    <r>
      <t>Piattaforma di prenotazioni</t>
    </r>
    <r>
      <rPr>
        <i/>
        <sz val="11"/>
        <rFont val="Calibri"/>
        <family val="2"/>
      </rPr>
      <t xml:space="preserve"> online </t>
    </r>
    <r>
      <rPr>
        <sz val="11"/>
        <rFont val="Calibri"/>
        <family val="2"/>
      </rPr>
      <t>dedicata al mondo delle strutture balneari.</t>
    </r>
  </si>
  <si>
    <t xml:space="preserve">AstraKode </t>
  </si>
  <si>
    <t>Skycab</t>
  </si>
  <si>
    <t>Vita meals</t>
  </si>
  <si>
    <t>Mario Mariano</t>
  </si>
  <si>
    <t>mario@skycab.io</t>
  </si>
  <si>
    <r>
      <rPr>
        <i/>
        <sz val="11"/>
        <rFont val="Calibri"/>
        <family val="2"/>
      </rPr>
      <t>App</t>
    </r>
    <r>
      <rPr>
        <sz val="11"/>
        <rFont val="Calibri"/>
        <family val="2"/>
      </rPr>
      <t xml:space="preserve"> per il servizio di trasporto aereo privato attraverso una rete di piloti locali, per gli spostamenti in Italia.</t>
    </r>
  </si>
  <si>
    <r>
      <t xml:space="preserve">Crea piani alimentari completamente su misura in base alle esigenze e alle caratteristiche di ogni persona, grazie a tecniche di </t>
    </r>
    <r>
      <rPr>
        <i/>
        <sz val="11"/>
        <rFont val="Calibri"/>
        <family val="2"/>
      </rPr>
      <t xml:space="preserve">machine learning </t>
    </r>
    <r>
      <rPr>
        <sz val="11"/>
        <rFont val="Calibri"/>
        <family val="2"/>
      </rPr>
      <t>ed IA.</t>
    </r>
  </si>
  <si>
    <t>andrea.lippolis@vitameals.com</t>
  </si>
  <si>
    <t>Fondata nel 2015.
Ricavi: €1m nel 2021, €2,5m nel 2022E.
Series A da €7,5m (SAFE con 20% di sconto, €15m floor e €25 cap), di cui il 60% raccolti.</t>
  </si>
  <si>
    <t>Eathlon</t>
  </si>
  <si>
    <t>Ruggiero Cortellino</t>
  </si>
  <si>
    <t>ruggiero.cortellino@eathlon.it</t>
  </si>
  <si>
    <t>Piattaforma per costruire programmi nutrizionali personalizzati.</t>
  </si>
  <si>
    <t>Fabiano Izzo</t>
  </si>
  <si>
    <t xml:space="preserve">fabiano.izzo@astrakode.tech </t>
  </si>
  <si>
    <t>Intranet</t>
  </si>
  <si>
    <t>operation@infointranet.it</t>
  </si>
  <si>
    <r>
      <rPr>
        <i/>
        <sz val="11"/>
        <rFont val="Calibri"/>
        <family val="2"/>
      </rPr>
      <t>System Integrator</t>
    </r>
    <r>
      <rPr>
        <sz val="11"/>
        <rFont val="Calibri"/>
        <family val="2"/>
      </rPr>
      <t xml:space="preserve"> specializzato  nella  progettazione,  integrazione  e  gestione  di soluzioni tecnologiche con professionisti presenti su tutto il territorio nazionale, garantendo tempi di intervento rapidi e risolutivi.</t>
    </r>
  </si>
  <si>
    <t>Ricavi 2021: €3.9m; 2020: €2.5m.
Tra i clienti: Vodafone, Open Fiber, TIM..
Motivo rejection: scalabilità del modello di business</t>
  </si>
  <si>
    <t>Tconsulta</t>
  </si>
  <si>
    <t>Michele De Luca</t>
  </si>
  <si>
    <t>Tommaso Signorini</t>
  </si>
  <si>
    <t>michele@bestogoo.com</t>
  </si>
  <si>
    <t>tommaso.signorini@tconsulta.it</t>
  </si>
  <si>
    <t>Piattaforma digitale dedicata al benessere mentale dei dipendenti.</t>
  </si>
  <si>
    <t>Alessandro Francescotto</t>
  </si>
  <si>
    <t>Marco Fazi</t>
  </si>
  <si>
    <t>Claudia Del Monte</t>
  </si>
  <si>
    <r>
      <t xml:space="preserve">Piattaforma </t>
    </r>
    <r>
      <rPr>
        <i/>
        <sz val="11"/>
        <rFont val="Calibri"/>
        <family val="2"/>
      </rPr>
      <t>web</t>
    </r>
    <r>
      <rPr>
        <sz val="11"/>
        <rFont val="Calibri"/>
        <family val="2"/>
      </rPr>
      <t>/</t>
    </r>
    <r>
      <rPr>
        <i/>
        <sz val="11"/>
        <rFont val="Calibri"/>
        <family val="2"/>
      </rPr>
      <t>app</t>
    </r>
    <r>
      <rPr>
        <sz val="11"/>
        <rFont val="Calibri"/>
        <family val="2"/>
      </rPr>
      <t xml:space="preserve"> che nasce come aggregatore di recensioni
</t>
    </r>
    <r>
      <rPr>
        <i/>
        <sz val="11"/>
        <rFont val="Calibri"/>
        <family val="2"/>
      </rPr>
      <t xml:space="preserve">web </t>
    </r>
    <r>
      <rPr>
        <sz val="11"/>
        <rFont val="Calibri"/>
        <family val="2"/>
      </rPr>
      <t xml:space="preserve">di attività commerciali da diverse piattaforme come Google, TripAdvisor. Bestogoo è attualmente focalizzato sul settore Ho.Re.Ca. e </t>
    </r>
    <r>
      <rPr>
        <i/>
        <sz val="11"/>
        <rFont val="Calibri"/>
        <family val="2"/>
      </rPr>
      <t xml:space="preserve">food-tech </t>
    </r>
    <r>
      <rPr>
        <sz val="11"/>
        <rFont val="Calibri"/>
        <family val="2"/>
      </rPr>
      <t xml:space="preserve">e si pone l'obiettivo di diventare una piattaforma </t>
    </r>
    <r>
      <rPr>
        <i/>
        <sz val="11"/>
        <rFont val="Calibri"/>
        <family val="2"/>
      </rPr>
      <t xml:space="preserve">all-in-one </t>
    </r>
    <r>
      <rPr>
        <sz val="11"/>
        <rFont val="Calibri"/>
        <family val="2"/>
      </rPr>
      <t>che accompagni l'utente nel fase di ricerca, scelta, prenotazione e pagamento.</t>
    </r>
  </si>
  <si>
    <t xml:space="preserve">Fondata nel 2018.
Ricavi '23E: €217k.
In raccolta per €250k.
Motivo rejection: fase di vita, size del round, business model </t>
  </si>
  <si>
    <t>FGS</t>
  </si>
  <si>
    <t>Hightek</t>
  </si>
  <si>
    <t>giampiero.pelle@hrcmilan.com</t>
  </si>
  <si>
    <t>Giampiero Pelle</t>
  </si>
  <si>
    <r>
      <t>Si occupa dello sviluppo di punti vendita in</t>
    </r>
    <r>
      <rPr>
        <i/>
        <sz val="11"/>
        <rFont val="Calibri"/>
        <family val="2"/>
      </rPr>
      <t xml:space="preserve"> franchising</t>
    </r>
    <r>
      <rPr>
        <sz val="11"/>
        <rFont val="Calibri"/>
        <family val="2"/>
      </rPr>
      <t xml:space="preserve"> in ambito ristorazione.</t>
    </r>
  </si>
  <si>
    <t>Ha sviluppato e commercializzato un prodotto a supporto per i veicoli coinvolti nelle attività antincendio.</t>
  </si>
  <si>
    <t>sabatogiordano6@gmail.com</t>
  </si>
  <si>
    <t>Sabato Giordano</t>
  </si>
  <si>
    <t>Ricambipro</t>
  </si>
  <si>
    <t>Kalif Auditore</t>
  </si>
  <si>
    <t>Giuseppe De Pascale</t>
  </si>
  <si>
    <t>kalif@joeycrowd.com</t>
  </si>
  <si>
    <t>info@ricambipro.it</t>
  </si>
  <si>
    <r>
      <rPr>
        <i/>
        <sz val="11"/>
        <rFont val="Calibri"/>
        <family val="2"/>
      </rPr>
      <t xml:space="preserve">Marketplace </t>
    </r>
    <r>
      <rPr>
        <sz val="11"/>
        <rFont val="Calibri"/>
        <family val="2"/>
      </rPr>
      <t>per la vendita di  ricambi usati per auto provenienti da autodemolizioni e ricambisti.</t>
    </r>
  </si>
  <si>
    <t>Fornisce ai venditori anche un software in licenza d’uso  gratuita per la gestione del proprio magazzino, fungendo anche da multi pubblicatore su tutti i canali di vendita online dedicati al settore automotive.
+210 venditori certificati, +140k vendite gestite attraverso la piattaforma dal 2018.
Fondata nel 2014, è un marchio di GSA consulting.
Motivo rejection: percorso di crescita, piattaforma creata da una software house, settore di riferimento</t>
  </si>
  <si>
    <t>Sicily Addict</t>
  </si>
  <si>
    <t>Giulia Tisato-Ventive</t>
  </si>
  <si>
    <t>giacomolibrizzi@gmail.com</t>
  </si>
  <si>
    <t>Giacomo Librizzi</t>
  </si>
  <si>
    <r>
      <rPr>
        <i/>
        <sz val="11"/>
        <rFont val="Calibri"/>
        <family val="2"/>
      </rPr>
      <t xml:space="preserve">E-commerce </t>
    </r>
    <r>
      <rPr>
        <sz val="11"/>
        <rFont val="Calibri"/>
        <family val="2"/>
      </rPr>
      <t xml:space="preserve">per la vendita di prodotti siciliani di qualità. Ha poi lanciato la linea </t>
    </r>
    <r>
      <rPr>
        <i/>
        <sz val="11"/>
        <rFont val="Calibri"/>
        <family val="2"/>
      </rPr>
      <t>B2B</t>
    </r>
    <r>
      <rPr>
        <sz val="11"/>
        <rFont val="Calibri"/>
        <family val="2"/>
      </rPr>
      <t xml:space="preserve"> e le</t>
    </r>
    <r>
      <rPr>
        <i/>
        <sz val="11"/>
        <rFont val="Calibri"/>
        <family val="2"/>
      </rPr>
      <t xml:space="preserve"> cloud kitchen</t>
    </r>
    <r>
      <rPr>
        <sz val="11"/>
        <rFont val="Calibri"/>
        <family val="2"/>
      </rPr>
      <t>.</t>
    </r>
  </si>
  <si>
    <t>Conkilia</t>
  </si>
  <si>
    <t>Paginemediche</t>
  </si>
  <si>
    <t>Brinidisi</t>
  </si>
  <si>
    <t>Massimo Calabrese</t>
  </si>
  <si>
    <r>
      <rPr>
        <i/>
        <sz val="11"/>
        <rFont val="Calibri"/>
        <family val="2"/>
      </rPr>
      <t>Marketplace</t>
    </r>
    <r>
      <rPr>
        <sz val="11"/>
        <rFont val="Calibri"/>
        <family val="2"/>
      </rPr>
      <t xml:space="preserve"> per il mercato ittico, che collega produttori ed operatori </t>
    </r>
    <r>
      <rPr>
        <i/>
        <sz val="11"/>
        <rFont val="Calibri"/>
        <family val="2"/>
      </rPr>
      <t>Ho.Re.Ca.</t>
    </r>
  </si>
  <si>
    <t>massi.calabrese@gmail.com</t>
  </si>
  <si>
    <t>ALTILIA</t>
  </si>
  <si>
    <t>Carlo Azzi-Entopan</t>
  </si>
  <si>
    <r>
      <rPr>
        <i/>
        <sz val="11"/>
        <rFont val="Calibri"/>
        <family val="2"/>
      </rPr>
      <t xml:space="preserve">Software AI based </t>
    </r>
    <r>
      <rPr>
        <sz val="11"/>
        <rFont val="Calibri"/>
        <family val="2"/>
      </rPr>
      <t>per il riconoscimento documentale.</t>
    </r>
  </si>
  <si>
    <t>Calton</t>
  </si>
  <si>
    <t>GELDIS</t>
  </si>
  <si>
    <t>Dario Annunziata</t>
  </si>
  <si>
    <t>Studio Alessandrini Gentilini</t>
  </si>
  <si>
    <t>dario@calton.io</t>
  </si>
  <si>
    <r>
      <t xml:space="preserve">Piattaforma che supporta i clienti nella raccolta ed analisi di recensioni e </t>
    </r>
    <r>
      <rPr>
        <i/>
        <sz val="11"/>
        <rFont val="Calibri"/>
        <family val="2"/>
      </rPr>
      <t>feedback</t>
    </r>
    <r>
      <rPr>
        <sz val="11"/>
        <rFont val="Calibri"/>
        <family val="2"/>
      </rPr>
      <t xml:space="preserve"> dei clienti.</t>
    </r>
  </si>
  <si>
    <t>info.studioalessandrinigentili@gmail.com</t>
  </si>
  <si>
    <r>
      <rPr>
        <i/>
        <sz val="11"/>
        <rFont val="Calibri"/>
        <family val="2"/>
      </rPr>
      <t>Brand</t>
    </r>
    <r>
      <rPr>
        <sz val="11"/>
        <rFont val="Calibri"/>
        <family val="2"/>
      </rPr>
      <t xml:space="preserve"> di prodotti </t>
    </r>
    <r>
      <rPr>
        <i/>
        <sz val="11"/>
        <rFont val="Calibri"/>
        <family val="2"/>
      </rPr>
      <t>oral care</t>
    </r>
    <r>
      <rPr>
        <sz val="11"/>
        <rFont val="Calibri"/>
        <family val="2"/>
      </rPr>
      <t xml:space="preserve"> che unisce formule tecnologicamente avanzate a sapori innovativi per rendere unica l’esperienza del consumatore finale.</t>
    </r>
  </si>
  <si>
    <t>Audacia Innovations</t>
  </si>
  <si>
    <t>Rosario Circo</t>
  </si>
  <si>
    <t>rosario.circo@audaciainnovations.com</t>
  </si>
  <si>
    <r>
      <t xml:space="preserve">Tramite l’intelligenza artificiale e l’interazione tra esperti di </t>
    </r>
    <r>
      <rPr>
        <i/>
        <sz val="11"/>
        <rFont val="Calibri"/>
        <family val="2"/>
      </rPr>
      <t xml:space="preserve">big data </t>
    </r>
    <r>
      <rPr>
        <sz val="11"/>
        <rFont val="Calibri"/>
        <family val="2"/>
      </rPr>
      <t>ed esperti discografici, ha sviluppato una piattaforma che consente a tutti gli artisti ed ai loro</t>
    </r>
    <r>
      <rPr>
        <i/>
        <sz val="11"/>
        <rFont val="Calibri"/>
        <family val="2"/>
      </rPr>
      <t xml:space="preserve"> team</t>
    </r>
    <r>
      <rPr>
        <sz val="11"/>
        <rFont val="Calibri"/>
        <family val="2"/>
      </rPr>
      <t xml:space="preserve"> di comprendere le strategie migliori da adottare per accelerare la loro carriera sui </t>
    </r>
    <r>
      <rPr>
        <i/>
        <sz val="11"/>
        <rFont val="Calibri"/>
        <family val="2"/>
      </rPr>
      <t>media</t>
    </r>
    <r>
      <rPr>
        <sz val="11"/>
        <rFont val="Calibri"/>
        <family val="2"/>
      </rPr>
      <t xml:space="preserve"> più influenti: gli </t>
    </r>
    <r>
      <rPr>
        <i/>
        <sz val="11"/>
        <rFont val="Calibri"/>
        <family val="2"/>
      </rPr>
      <t>store</t>
    </r>
    <r>
      <rPr>
        <sz val="11"/>
        <rFont val="Calibri"/>
        <family val="2"/>
      </rPr>
      <t xml:space="preserve"> di distribuzione digitale come Spotify e Youtube ed i s</t>
    </r>
    <r>
      <rPr>
        <i/>
        <sz val="11"/>
        <rFont val="Calibri"/>
        <family val="2"/>
      </rPr>
      <t>ocial media</t>
    </r>
    <r>
      <rPr>
        <sz val="11"/>
        <rFont val="Calibri"/>
        <family val="2"/>
      </rPr>
      <t xml:space="preserve"> come TikTok ed Instagram.</t>
    </r>
  </si>
  <si>
    <t xml:space="preserve">Fondata nel 2021.
Ricavi: €28k nel '21, €137k nel '22, €499k nel '23. MRR YTD: €20k.
Tra i clienti sia corporate come Sea Milano, DentalPro, Lottomatica che catene del mondo food e non come Autogrill, Pizzium, Pescaria, Sole365, Golocious.
In raccolta per €450k. Previsto round series A a fine '24 con pre-money valuation di €15m.
</t>
  </si>
  <si>
    <t>Nasce nel 2016.
La società ha fatturato nel '22 oltre €1m.
Hanno già raccolto circa €400k su Mamacrowd da 80 investitori. Sono in fundraising sempre su Mamacrowd per €1m ad una pre-money valuation di €5m.</t>
  </si>
  <si>
    <t>Sano e Sazio</t>
  </si>
  <si>
    <t>Eatalico</t>
  </si>
  <si>
    <t>Loliv</t>
  </si>
  <si>
    <t>Goallections</t>
  </si>
  <si>
    <t>Sprintx</t>
  </si>
  <si>
    <t>Francesco Inguscio-Nuvolab</t>
  </si>
  <si>
    <t>Francesco Inguscio</t>
  </si>
  <si>
    <t>francesco.inguscio@rainmakers.it</t>
  </si>
  <si>
    <t>dimartino@volanogroup.com</t>
  </si>
  <si>
    <t>Benedetto Di Martino-Volano Group</t>
  </si>
  <si>
    <r>
      <t>Ha realizzato il primo</t>
    </r>
    <r>
      <rPr>
        <i/>
        <sz val="11"/>
        <rFont val="Calibri"/>
        <family val="2"/>
      </rPr>
      <t xml:space="preserve"> snack</t>
    </r>
    <r>
      <rPr>
        <sz val="11"/>
        <rFont val="Calibri"/>
        <family val="2"/>
      </rPr>
      <t xml:space="preserve"> alimentare salutare, con l'obiettivo di lanciare un'intera linea di prodotti.</t>
    </r>
  </si>
  <si>
    <r>
      <rPr>
        <i/>
        <sz val="11"/>
        <rFont val="Calibri"/>
        <family val="2"/>
      </rPr>
      <t xml:space="preserve">Marketplace  </t>
    </r>
    <r>
      <rPr>
        <sz val="11"/>
        <rFont val="Calibri"/>
        <family val="2"/>
      </rPr>
      <t xml:space="preserve">per l'offerta di prodotti agroalimentari Made in Italy certificati in </t>
    </r>
    <r>
      <rPr>
        <i/>
        <sz val="11"/>
        <rFont val="Calibri"/>
        <family val="2"/>
      </rPr>
      <t>blockchain</t>
    </r>
    <r>
      <rPr>
        <sz val="11"/>
        <rFont val="Calibri"/>
        <family val="2"/>
      </rPr>
      <t>.</t>
    </r>
  </si>
  <si>
    <t>Piattaforma per l'offerta di esperienze culinarie e artistiche con artigiani locali.</t>
  </si>
  <si>
    <r>
      <rPr>
        <i/>
        <sz val="11"/>
        <rFont val="Calibri"/>
        <family val="2"/>
      </rPr>
      <t>Marketplace</t>
    </r>
    <r>
      <rPr>
        <sz val="11"/>
        <rFont val="Calibri"/>
        <family val="2"/>
      </rPr>
      <t xml:space="preserve"> esclusivamente dedicato alle maglie da calcio.</t>
    </r>
  </si>
  <si>
    <t>Rejected a dicembre 2021 con motivazione 2.b.
In raccolta per €2m ad una pre-money attesa di €10-12m. Interesse di CDP.
Fatturato 2022: €2,7m.
Potenziale di exit tra un paio di anni con case automobilistiche (McLaren, Pagani), che hanno già manifestato interesse ad acquisirli.</t>
  </si>
  <si>
    <t xml:space="preserve">Fondata nel 2018.
40 aziende sul marketplace. </t>
  </si>
  <si>
    <t>Zwap</t>
  </si>
  <si>
    <t>Federico Pedron</t>
  </si>
  <si>
    <t>federico@zwap.in</t>
  </si>
  <si>
    <r>
      <t xml:space="preserve">Piattaforma che aiuta le aziende a selezionare e a collaborare con i migliori </t>
    </r>
    <r>
      <rPr>
        <i/>
        <sz val="11"/>
        <rFont val="Calibri"/>
        <family val="2"/>
      </rPr>
      <t>tech freelancers</t>
    </r>
    <r>
      <rPr>
        <sz val="11"/>
        <rFont val="Calibri"/>
        <family val="2"/>
      </rPr>
      <t>.</t>
    </r>
  </si>
  <si>
    <t>Giulia Fazzini-Lventure</t>
  </si>
  <si>
    <r>
      <t xml:space="preserve">Piattaforma che aiuta i clienti a scegliere gli </t>
    </r>
    <r>
      <rPr>
        <i/>
        <sz val="11"/>
        <rFont val="Calibri"/>
        <family val="2"/>
      </rPr>
      <t xml:space="preserve">e-commerce </t>
    </r>
    <r>
      <rPr>
        <sz val="11"/>
        <rFont val="Calibri"/>
        <family val="2"/>
      </rPr>
      <t>italiani più sicuri e affidabili.</t>
    </r>
  </si>
  <si>
    <t>Stefano Troncone</t>
  </si>
  <si>
    <t>stefano.troncone@pandhora.it</t>
  </si>
  <si>
    <t>Fondata nel 2020.
Ad oggi la società è attiva con 2 ristoranti dine-in e 1 ristorante ghost basati in 2 città, Napoli e Roma.
La società è in fundraising per €1m (seed round) da chiudere entro aprile 2022.
Bocciata a febbraio 2022 con motivazione 1.n, ci è stata risegnalata da Fimmanò a luglio 2023.</t>
  </si>
  <si>
    <t>MEDITERRANEO LAB 4.0</t>
  </si>
  <si>
    <t>Vincenzo Faraone</t>
  </si>
  <si>
    <t>aciassociazioneconfiditaliani@gmail.com</t>
  </si>
  <si>
    <r>
      <t xml:space="preserve">Piattaforma </t>
    </r>
    <r>
      <rPr>
        <i/>
        <sz val="11"/>
        <rFont val="Calibri"/>
        <family val="2"/>
      </rPr>
      <t xml:space="preserve">Web3 </t>
    </r>
    <r>
      <rPr>
        <sz val="11"/>
        <rFont val="Calibri"/>
        <family val="2"/>
      </rPr>
      <t xml:space="preserve">che permette, previa verifica dell'identità, ai lavoratori delle imprese, ai </t>
    </r>
    <r>
      <rPr>
        <i/>
        <sz val="11"/>
        <rFont val="Calibri"/>
        <family val="2"/>
      </rPr>
      <t>freelance</t>
    </r>
    <r>
      <rPr>
        <sz val="11"/>
        <rFont val="Calibri"/>
        <family val="2"/>
      </rPr>
      <t xml:space="preserve"> e a chi cerca lavoro, di crearsi un fascicolo elettronico del lavoro che tenga traccia delle credenziali verificabili del mondo del lavoro: attestati per corsi di formazione, esami per la verifica dell'apprendimento, ruoli aziendali, progetti e </t>
    </r>
    <r>
      <rPr>
        <i/>
        <sz val="11"/>
        <rFont val="Calibri"/>
        <family val="2"/>
      </rPr>
      <t>benefits</t>
    </r>
    <r>
      <rPr>
        <sz val="11"/>
        <rFont val="Calibri"/>
        <family val="2"/>
      </rPr>
      <t xml:space="preserve"> ricevuti.</t>
    </r>
  </si>
  <si>
    <r>
      <t xml:space="preserve">Fondata nel 2019.
La società detiene un brevetto Italiano e due marchi registrati (EUIPO/WIPO).
Ricavi 2023: €320k derivanti dal B2C; €550k dal B2B.
Fundraising: €720k (R&amp;D, marketing, team).
&gt; motivo </t>
    </r>
    <r>
      <rPr>
        <i/>
        <sz val="11"/>
        <rFont val="Calibri"/>
        <family val="2"/>
      </rPr>
      <t>rejection</t>
    </r>
    <r>
      <rPr>
        <sz val="11"/>
        <rFont val="Calibri"/>
        <family val="2"/>
      </rPr>
      <t>: fase di vita</t>
    </r>
  </si>
  <si>
    <t>Health Triage</t>
  </si>
  <si>
    <t>carboni@eshoppingadvisor.com</t>
  </si>
  <si>
    <t>Andrea Carboni</t>
  </si>
  <si>
    <t xml:space="preserve">Tuidi </t>
  </si>
  <si>
    <t>giulio.martinacci@tuidi.it</t>
  </si>
  <si>
    <t>Giulio Martinacci</t>
  </si>
  <si>
    <t>Hagaj Badash-CDP</t>
  </si>
  <si>
    <t>SBP</t>
  </si>
  <si>
    <t>Enzo Maria Savelli</t>
  </si>
  <si>
    <t>e.savelli@sustainablebrandplatform.com</t>
  </si>
  <si>
    <r>
      <t xml:space="preserve">Sustainable Brand Platform offre una soluzione digitale per la gestione dei dati di sostenibilità per l'industria della moda, offrendo servizi come: </t>
    </r>
    <r>
      <rPr>
        <i/>
        <sz val="11"/>
        <color theme="1"/>
        <rFont val="Calibri"/>
        <family val="2"/>
      </rPr>
      <t>ecoscore</t>
    </r>
    <r>
      <rPr>
        <sz val="11"/>
        <color theme="1"/>
        <rFont val="Calibri"/>
        <family val="2"/>
      </rPr>
      <t xml:space="preserve">, impronta di carbonio, LCA del prodotto, analisi degli </t>
    </r>
    <r>
      <rPr>
        <i/>
        <sz val="11"/>
        <color theme="1"/>
        <rFont val="Calibri"/>
        <family val="2"/>
      </rPr>
      <t>hotspot</t>
    </r>
    <r>
      <rPr>
        <sz val="11"/>
        <color theme="1"/>
        <rFont val="Calibri"/>
        <family val="2"/>
      </rPr>
      <t xml:space="preserve">, definizione degli obiettivi, strumento di progettazione sostenibile. </t>
    </r>
  </si>
  <si>
    <t>Boniviri</t>
  </si>
  <si>
    <t>Azienda alimentare che produce prodotti agroalimentari sani e sostenibili che sostengono gli agricoltori e proteggono l'ambiente.</t>
  </si>
  <si>
    <t>Armando Palma-Arcadia Holding</t>
  </si>
  <si>
    <t>Armando Palma</t>
  </si>
  <si>
    <t>armando@arcadiaholding.net</t>
  </si>
  <si>
    <t>Ruralis</t>
  </si>
  <si>
    <r>
      <t xml:space="preserve">Opera nel mercato del </t>
    </r>
    <r>
      <rPr>
        <i/>
        <sz val="11"/>
        <color theme="1"/>
        <rFont val="Calibri (Corpo)"/>
      </rPr>
      <t xml:space="preserve">Digital Property Management </t>
    </r>
    <r>
      <rPr>
        <sz val="11"/>
        <color theme="1"/>
        <rFont val="Calibri (Corpo)"/>
      </rPr>
      <t>e si specializza nella gestione digitale delle proprietà, lasciando al proprietario la parte operativa (</t>
    </r>
    <r>
      <rPr>
        <i/>
        <sz val="11"/>
        <color theme="1"/>
        <rFont val="Calibri (Corpo)"/>
      </rPr>
      <t>check-in</t>
    </r>
    <r>
      <rPr>
        <sz val="11"/>
        <color theme="1"/>
        <rFont val="Calibri (Corpo)"/>
      </rPr>
      <t xml:space="preserve"> fisico, pulizia, e manutenzione).</t>
    </r>
  </si>
  <si>
    <t>Marketplace attivato in Q2 2022. 
Round da €2m ad una pre-money di €4,5m per finanziare espansione internazionale
Marketplace costruito su Vetex e Netsuite, team tech esternalizzato.
Rejected a settembre 2022 con motivazione 1.a, iniziativa risegnalata a settembre 2023 per VV6
Fatturato 2022: €20k (obiettivo €100k); 2023: €45k
&gt; motivo rejection: fase di vita, diversificazione di portafoglio.</t>
  </si>
  <si>
    <t>Salute in Cloud</t>
  </si>
  <si>
    <t>Startup Geeks</t>
  </si>
  <si>
    <t xml:space="preserve">alessio@startupgeeks.it </t>
  </si>
  <si>
    <t>App per guidare le persone a tenere traccia del proprio stato di salute, attraverso uno strumento che possa essere d’aiuto nell’organizzazione e comprensione della propria documentazione clinica.</t>
  </si>
  <si>
    <t>70+ utenti in app
850+ leads raccolti
CAC: 11,20€
Business model: B2C
Ricavi: 2023e: €45k; 2024e: €282k; 2026e: €1,6m
EBITDA: 2023e: -€101k; 2024e: -€39k; 2026e: €469m
Team: 6 persone
Fundraising: €360k
&gt; motivo rejection: fase di vita. Dubbi anche sul business B2C. Da segnalare per fondo VV6.</t>
  </si>
  <si>
    <t>Demo Day UptoStars</t>
  </si>
  <si>
    <t>Terra Next</t>
  </si>
  <si>
    <t>Isuschem</t>
  </si>
  <si>
    <t>Audioboost</t>
  </si>
  <si>
    <t xml:space="preserve">Ha sviluppato e integrato un sistema di tracciabilità e rintracciabilità nel comparto alimentare attraverso l’utilizzo di metodologie che consentono di verificare la qualità e la provenienza delle materie prime in sicurezza attraverso strumenti di analisi immediati, innovativi, non invasivi. </t>
  </si>
  <si>
    <t>Realizza bio-ingredienti ad alto valore aggiunto per l’impiego negli ambiti cosmetico, del coating e dei bio-lubrificanti.</t>
  </si>
  <si>
    <t>c.pianura@audioboost.it</t>
  </si>
  <si>
    <t>Cristina Pianura</t>
  </si>
  <si>
    <r>
      <t xml:space="preserve">Piattaforma distributiva di contenuti Podcast su </t>
    </r>
    <r>
      <rPr>
        <i/>
        <sz val="11"/>
        <color theme="1"/>
        <rFont val="Calibri"/>
        <family val="2"/>
        <scheme val="minor"/>
      </rPr>
      <t>audience</t>
    </r>
    <r>
      <rPr>
        <sz val="11"/>
        <color theme="1"/>
        <rFont val="Calibri"/>
        <family val="2"/>
        <scheme val="minor"/>
      </rPr>
      <t xml:space="preserve"> qualificate e targetizzate presso un </t>
    </r>
    <r>
      <rPr>
        <i/>
        <sz val="11"/>
        <color theme="1"/>
        <rFont val="Calibri"/>
        <family val="2"/>
        <scheme val="minor"/>
      </rPr>
      <t>network</t>
    </r>
    <r>
      <rPr>
        <sz val="11"/>
        <color theme="1"/>
        <rFont val="Calibri"/>
        <family val="2"/>
        <scheme val="minor"/>
      </rPr>
      <t xml:space="preserve"> di editori </t>
    </r>
    <r>
      <rPr>
        <i/>
        <sz val="11"/>
        <color theme="1"/>
        <rFont val="Calibri"/>
        <family val="2"/>
        <scheme val="minor"/>
      </rPr>
      <t>Premium</t>
    </r>
  </si>
  <si>
    <t>MatiPay</t>
  </si>
  <si>
    <t>Farzati</t>
  </si>
  <si>
    <r>
      <t xml:space="preserve">Ha sviluppato un sistema di </t>
    </r>
    <r>
      <rPr>
        <i/>
        <sz val="11"/>
        <rFont val="Calibri"/>
        <family val="2"/>
      </rPr>
      <t>mobile payment</t>
    </r>
    <r>
      <rPr>
        <sz val="11"/>
        <rFont val="Calibri"/>
        <family val="2"/>
      </rPr>
      <t xml:space="preserve"> e telemetria e trasforma i punti vendita automatizzati, presidiati o meno, in punti vendita connessi e intelligenti.</t>
    </r>
  </si>
  <si>
    <t xml:space="preserve">Cyberneid </t>
  </si>
  <si>
    <t>ProfessionAI</t>
  </si>
  <si>
    <t>Alteredu</t>
  </si>
  <si>
    <t>Nicola Cimmino</t>
  </si>
  <si>
    <t>Ugo Chirico</t>
  </si>
  <si>
    <t>ugo.chirico@cyberneid.com</t>
  </si>
  <si>
    <r>
      <t xml:space="preserve">Sviluppa </t>
    </r>
    <r>
      <rPr>
        <i/>
        <sz val="11"/>
        <rFont val="Calibri"/>
        <family val="2"/>
        <scheme val="minor"/>
      </rPr>
      <t>software</t>
    </r>
    <r>
      <rPr>
        <sz val="11"/>
        <rFont val="Calibri"/>
        <family val="2"/>
        <scheme val="minor"/>
      </rPr>
      <t xml:space="preserve"> personalizzati, fornisce </t>
    </r>
    <r>
      <rPr>
        <i/>
        <sz val="11"/>
        <rFont val="Calibri"/>
        <family val="2"/>
        <scheme val="minor"/>
      </rPr>
      <t>kit</t>
    </r>
    <r>
      <rPr>
        <sz val="11"/>
        <rFont val="Calibri"/>
        <family val="2"/>
        <scheme val="minor"/>
      </rPr>
      <t xml:space="preserve"> completi per procedure di </t>
    </r>
    <r>
      <rPr>
        <i/>
        <sz val="11"/>
        <rFont val="Calibri"/>
        <family val="2"/>
        <scheme val="minor"/>
      </rPr>
      <t>id-proofing</t>
    </r>
    <r>
      <rPr>
        <sz val="11"/>
        <rFont val="Calibri"/>
        <family val="2"/>
        <scheme val="minor"/>
      </rPr>
      <t xml:space="preserve">, </t>
    </r>
    <r>
      <rPr>
        <i/>
        <sz val="11"/>
        <rFont val="Calibri"/>
        <family val="2"/>
        <scheme val="minor"/>
      </rPr>
      <t>onboarding</t>
    </r>
    <r>
      <rPr>
        <sz val="11"/>
        <rFont val="Calibri"/>
        <family val="2"/>
        <scheme val="minor"/>
      </rPr>
      <t xml:space="preserve">, </t>
    </r>
    <r>
      <rPr>
        <i/>
        <sz val="11"/>
        <rFont val="Calibri"/>
        <family val="2"/>
        <scheme val="minor"/>
      </rPr>
      <t>eKYC</t>
    </r>
    <r>
      <rPr>
        <sz val="11"/>
        <rFont val="Calibri"/>
        <family val="2"/>
        <scheme val="minor"/>
      </rPr>
      <t xml:space="preserve">, </t>
    </r>
    <r>
      <rPr>
        <i/>
        <sz val="11"/>
        <rFont val="Calibri"/>
        <family val="2"/>
        <scheme val="minor"/>
      </rPr>
      <t>strong authentication</t>
    </r>
    <r>
      <rPr>
        <sz val="11"/>
        <rFont val="Calibri"/>
        <family val="2"/>
        <scheme val="minor"/>
      </rPr>
      <t xml:space="preserve"> e firma digitale, e fornisce consulenza e formazione in materia di </t>
    </r>
    <r>
      <rPr>
        <i/>
        <sz val="11"/>
        <rFont val="Calibri"/>
        <family val="2"/>
        <scheme val="minor"/>
      </rPr>
      <t>blockchain</t>
    </r>
    <r>
      <rPr>
        <sz val="11"/>
        <rFont val="Calibri"/>
        <family val="2"/>
        <scheme val="minor"/>
      </rPr>
      <t xml:space="preserve">, </t>
    </r>
    <r>
      <rPr>
        <i/>
        <sz val="11"/>
        <rFont val="Calibri"/>
        <family val="2"/>
        <scheme val="minor"/>
      </rPr>
      <t>cybersecurity</t>
    </r>
    <r>
      <rPr>
        <sz val="11"/>
        <rFont val="Calibri"/>
        <family val="2"/>
        <scheme val="minor"/>
      </rPr>
      <t xml:space="preserve"> e sicurezza </t>
    </r>
    <r>
      <rPr>
        <i/>
        <sz val="11"/>
        <rFont val="Calibri"/>
        <family val="2"/>
        <scheme val="minor"/>
      </rPr>
      <t>ICT</t>
    </r>
    <r>
      <rPr>
        <sz val="11"/>
        <rFont val="Calibri"/>
        <family val="2"/>
        <scheme val="minor"/>
      </rPr>
      <t>.</t>
    </r>
  </si>
  <si>
    <t>giuseppe@profession.ai</t>
  </si>
  <si>
    <r>
      <t xml:space="preserve">Formano professionisti in ambito </t>
    </r>
    <r>
      <rPr>
        <i/>
        <sz val="11"/>
        <rFont val="Calibri"/>
        <family val="2"/>
        <scheme val="minor"/>
      </rPr>
      <t>AI</t>
    </r>
    <r>
      <rPr>
        <sz val="11"/>
        <rFont val="Calibri"/>
        <family val="2"/>
        <scheme val="minor"/>
      </rPr>
      <t xml:space="preserve"> tramite corsi </t>
    </r>
    <r>
      <rPr>
        <i/>
        <sz val="11"/>
        <rFont val="Calibri"/>
        <family val="2"/>
        <scheme val="minor"/>
      </rPr>
      <t>on</t>
    </r>
    <r>
      <rPr>
        <sz val="11"/>
        <rFont val="Calibri"/>
        <family val="2"/>
        <scheme val="minor"/>
      </rPr>
      <t xml:space="preserve"> </t>
    </r>
    <r>
      <rPr>
        <i/>
        <sz val="11"/>
        <rFont val="Calibri"/>
        <family val="2"/>
        <scheme val="minor"/>
      </rPr>
      <t>demand</t>
    </r>
    <r>
      <rPr>
        <sz val="11"/>
        <rFont val="Calibri"/>
        <family val="2"/>
        <scheme val="minor"/>
      </rPr>
      <t xml:space="preserve">, </t>
    </r>
    <r>
      <rPr>
        <i/>
        <sz val="11"/>
        <rFont val="Calibri"/>
        <family val="2"/>
        <scheme val="minor"/>
      </rPr>
      <t>workshops</t>
    </r>
    <r>
      <rPr>
        <sz val="11"/>
        <rFont val="Calibri"/>
        <family val="2"/>
        <scheme val="minor"/>
      </rPr>
      <t xml:space="preserve">, </t>
    </r>
    <r>
      <rPr>
        <i/>
        <sz val="11"/>
        <rFont val="Calibri"/>
        <family val="2"/>
        <scheme val="minor"/>
      </rPr>
      <t>mentoring</t>
    </r>
    <r>
      <rPr>
        <sz val="11"/>
        <rFont val="Calibri"/>
        <family val="2"/>
        <scheme val="minor"/>
      </rPr>
      <t xml:space="preserve"> e progetti pratici con aziende.</t>
    </r>
  </si>
  <si>
    <t>g.cofone@alteredu.it</t>
  </si>
  <si>
    <t>Giuseppe Cofone</t>
  </si>
  <si>
    <r>
      <t xml:space="preserve">Piattaforma di corsi </t>
    </r>
    <r>
      <rPr>
        <i/>
        <sz val="11"/>
        <rFont val="Calibri"/>
        <family val="2"/>
        <scheme val="minor"/>
      </rPr>
      <t>online</t>
    </r>
    <r>
      <rPr>
        <sz val="11"/>
        <rFont val="Calibri"/>
        <family val="2"/>
        <scheme val="minor"/>
      </rPr>
      <t xml:space="preserve"> certificati.</t>
    </r>
  </si>
  <si>
    <t>Ricevuti e mostrati i risultati di settembre (manca il file excel PFN, che ci verrà inviato insieme a quello di ottobre).</t>
  </si>
  <si>
    <t>matteo.pertosa@angel4future.com</t>
  </si>
  <si>
    <t>Matteo Pertosa</t>
  </si>
  <si>
    <t>Lualtek</t>
  </si>
  <si>
    <t>Ragusa</t>
  </si>
  <si>
    <r>
      <t xml:space="preserve">Fornisce un servizio verticale dedicato al monitoraggio e all’automazione delle serre e delle coltivazioni a pieno campo che prevede la copertura trasversale e la fornitura in modo integrato dei tre </t>
    </r>
    <r>
      <rPr>
        <i/>
        <sz val="11"/>
        <color theme="1"/>
        <rFont val="Calibri"/>
        <family val="2"/>
      </rPr>
      <t>asset</t>
    </r>
    <r>
      <rPr>
        <sz val="11"/>
        <color theme="1"/>
        <rFont val="Calibri"/>
        <family val="2"/>
      </rPr>
      <t xml:space="preserve"> principali: </t>
    </r>
    <r>
      <rPr>
        <i/>
        <sz val="11"/>
        <color theme="1"/>
        <rFont val="Calibri"/>
        <family val="2"/>
      </rPr>
      <t>network LoRaWAN</t>
    </r>
    <r>
      <rPr>
        <sz val="11"/>
        <color theme="1"/>
        <rFont val="Calibri"/>
        <family val="2"/>
      </rPr>
      <t>, sensori/attuatori e intelligenza artificiale.</t>
    </r>
  </si>
  <si>
    <t>Luca Occhipinti</t>
  </si>
  <si>
    <t>luca.occhipinti@lualtek.io</t>
  </si>
  <si>
    <t>Alessandro Scotto</t>
  </si>
  <si>
    <t>alessandro.scotto@rsv-service.com</t>
  </si>
  <si>
    <r>
      <t xml:space="preserve">Operatore del settore </t>
    </r>
    <r>
      <rPr>
        <i/>
        <sz val="11"/>
        <rFont val="Calibri"/>
        <family val="2"/>
      </rPr>
      <t>Medtech</t>
    </r>
    <r>
      <rPr>
        <sz val="11"/>
        <rFont val="Calibri"/>
        <family val="2"/>
      </rPr>
      <t xml:space="preserve"> e dei servizi per la salute digitale, focalizzato sulla riabilitazione dei pazienti post-ictus e </t>
    </r>
    <r>
      <rPr>
        <i/>
        <sz val="11"/>
        <rFont val="Calibri"/>
        <family val="2"/>
      </rPr>
      <t>ADHD</t>
    </r>
    <r>
      <rPr>
        <sz val="11"/>
        <rFont val="Calibri"/>
        <family val="2"/>
      </rPr>
      <t xml:space="preserve"> tramite l'utilizzo di un di un dispositivo medico (componente hardware), a cui è stato abbinato un </t>
    </r>
    <r>
      <rPr>
        <i/>
        <sz val="11"/>
        <rFont val="Calibri"/>
        <family val="2"/>
      </rPr>
      <t>software</t>
    </r>
    <r>
      <rPr>
        <sz val="11"/>
        <rFont val="Calibri"/>
        <family val="2"/>
      </rPr>
      <t xml:space="preserve"> che combina lenti prismatiche con app e giochi su </t>
    </r>
    <r>
      <rPr>
        <i/>
        <sz val="11"/>
        <rFont val="Calibri"/>
        <family val="2"/>
      </rPr>
      <t>tablet</t>
    </r>
    <r>
      <rPr>
        <sz val="11"/>
        <rFont val="Calibri"/>
        <family val="2"/>
      </rPr>
      <t>.</t>
    </r>
  </si>
  <si>
    <t>Martina Puppi</t>
  </si>
  <si>
    <t>martina.puppi@restorativeneurotechnologies.com</t>
  </si>
  <si>
    <t>Installazioni: 5 in serra, 2 in campo aperto
Valore delle offerte inviate: 30.000 euro
Ricavi attesi: 2023: €200k; 2024e: €215k; 2025e: €505k; 2026e: €1,4m; 2027e: €2,5m; 2028e: €3,6m
Fundraising: €650k.
&gt; Sentiti in call dal team VV6. motivo rejection: al momento raccolgono solo tramite crowfunding. Da monitorare.</t>
  </si>
  <si>
    <r>
      <t xml:space="preserve">Ha sviluppato un app per il </t>
    </r>
    <r>
      <rPr>
        <i/>
        <sz val="11"/>
        <color theme="1"/>
        <rFont val="Calibri"/>
        <family val="2"/>
      </rPr>
      <t>delivery</t>
    </r>
    <r>
      <rPr>
        <sz val="11"/>
        <color theme="1"/>
        <rFont val="Calibri"/>
        <family val="2"/>
      </rPr>
      <t xml:space="preserve">, specializzata prevalentemente ad oggi nel </t>
    </r>
    <r>
      <rPr>
        <i/>
        <sz val="11"/>
        <color theme="1"/>
        <rFont val="Calibri"/>
        <family val="2"/>
      </rPr>
      <t>food-delivery.</t>
    </r>
  </si>
  <si>
    <t>Ha come obiettivo di divenire una piattaforma online dedicata alla vendita di tutto quello che può catturare l’interesse del consumatore finale (farmacie, parafarmacia, sanitarie, ecc).
Ricavi 2024e: €8m; 2025e: €16,7m; 2026e: €28,3m
EBITDA 2024e: €1m; 2025e: €1,8m; 2026e: €2,4m
&gt; motivo rejection: settore di riferimento (alta competizione).</t>
  </si>
  <si>
    <t xml:space="preserve">Rejected a settembre 2023 con motivazione 1.m, risegnalata dal founder a novembre 2023.
Fondata nel 2018.
Il software MindLenses viene venduto direttamente agli ospedali quindi, gli operatori sanitari prescrivono le sedute di MindLenses ai pazienti.
Ricavi attesi: 2024e: €2,1m; 2025e: €5,3m; 2026e: €8,3m 
EBITDA: 2024e: €40k; 2025e: €2,6m; 20263e: €5,2m
Fundraised: €3m 
Fundraising: €5m con un Series A
&gt; motivo di rejection: settore di riferimento (Med-tech). </t>
  </si>
  <si>
    <t>Omnienergy</t>
  </si>
  <si>
    <t>NewCOM</t>
  </si>
  <si>
    <t>Mondial Bony Service Investment</t>
  </si>
  <si>
    <t>Crotone</t>
  </si>
  <si>
    <t>Marco Micozzi-Le Village</t>
  </si>
  <si>
    <t xml:space="preserve">Bruno Reale </t>
  </si>
  <si>
    <t>bruno.reale@new-com.it</t>
  </si>
  <si>
    <t xml:space="preserve">Costo di attivazione: €300.
Revenue model: per sbloccare la linea internet, ogni utente deve guardare ogni giorno 5 minuti di pubblicità; gli sponsor, in base alla durata dello spot, pagano a NewCOM da €0,07 a €0,10 / visualizzazione. 
Traction ad oggi: 4,5k utenti naviganti che generano 45k visualizzazioni / giorno.
&gt; Motivo rejection: business model, settore di riferimento </t>
  </si>
  <si>
    <r>
      <t xml:space="preserve">NewCOM è un operatore internet di rete fissa, che permette agli utenti di navigare senza sopportare alcun costo mensile ma soltanto pagando una </t>
    </r>
    <r>
      <rPr>
        <i/>
        <sz val="11"/>
        <color theme="1"/>
        <rFont val="Calibri"/>
        <family val="2"/>
      </rPr>
      <t>fee</t>
    </r>
    <r>
      <rPr>
        <sz val="11"/>
        <color theme="1"/>
        <rFont val="Calibri"/>
        <family val="2"/>
      </rPr>
      <t xml:space="preserve"> di attivazione.</t>
    </r>
  </si>
  <si>
    <t>Salvatore Riccio</t>
  </si>
  <si>
    <t>communications@mondialbonyservice.it</t>
  </si>
  <si>
    <t>Nata nel 2018.
Rejected a ottobre 2022 con motivazione 1.h.
 La piattaforma, attraverso un’interazione tra i collaboratori, genera una serie di informazioni e report utili alla funzione Risorse Umane.
La Società mira a supportare i suoi clienti nell'assunzione, nell'impiego e nella motivazione efficiente del personale, al fine di raggiungere gli obiettivi individuali, di squadra e aziendali.
Clienti: 12
Clienti target: aziende che hanno da 80 a 150k dipendenti
Ricavi: 2022: €173k (€15k/mese recurring revenue) ; 2023e: €439 (€20k/mese recurring revenue); 2024e: €987k; 2027e: €10,7m.
Fundraising: €600k con valutazione pre money €2,8m da destinare allo sviluppo del business.
&gt;  motivo rejection: fase di vita, founders non convincenti, modello di business poco chiaro e scalabile.</t>
  </si>
  <si>
    <r>
      <rPr>
        <i/>
        <sz val="11"/>
        <color theme="1"/>
        <rFont val="Calibri"/>
        <family val="2"/>
      </rPr>
      <t>Startup HR Tech</t>
    </r>
    <r>
      <rPr>
        <sz val="11"/>
        <color theme="1"/>
        <rFont val="Calibri"/>
        <family val="2"/>
      </rPr>
      <t xml:space="preserve">, con sede nel Sud Italia, specializzata nello sviluppo di soluzioni </t>
    </r>
    <r>
      <rPr>
        <i/>
        <sz val="11"/>
        <color theme="1"/>
        <rFont val="Calibri"/>
        <family val="2"/>
      </rPr>
      <t>software</t>
    </r>
    <r>
      <rPr>
        <sz val="11"/>
        <color theme="1"/>
        <rFont val="Calibri"/>
        <family val="2"/>
      </rPr>
      <t xml:space="preserve"> per il </t>
    </r>
    <r>
      <rPr>
        <i/>
        <sz val="11"/>
        <color theme="1"/>
        <rFont val="Calibri"/>
        <family val="2"/>
      </rPr>
      <t>People Management</t>
    </r>
    <r>
      <rPr>
        <sz val="11"/>
        <color theme="1"/>
        <rFont val="Calibri"/>
        <family val="2"/>
      </rPr>
      <t xml:space="preserve"> e </t>
    </r>
    <r>
      <rPr>
        <i/>
        <sz val="11"/>
        <color theme="1"/>
        <rFont val="Calibri"/>
        <family val="2"/>
      </rPr>
      <t xml:space="preserve">People Analytics </t>
    </r>
    <r>
      <rPr>
        <sz val="11"/>
        <color theme="1"/>
        <rFont val="Calibri"/>
        <family val="2"/>
      </rPr>
      <t>che fornisce consulenza strategica in ambito Risorse Umane per PMI, grandi aziende e pubblica amministrazione.</t>
    </r>
  </si>
  <si>
    <r>
      <t xml:space="preserve">Ha sviluppato un prodotto (Orchestra) che stima la produzione di energia da parte di centrali eoliche e solari monitorando, tramite </t>
    </r>
    <r>
      <rPr>
        <i/>
        <sz val="11"/>
        <color theme="1"/>
        <rFont val="Calibri"/>
        <family val="2"/>
      </rPr>
      <t>dashboard</t>
    </r>
    <r>
      <rPr>
        <sz val="11"/>
        <color theme="1"/>
        <rFont val="Calibri"/>
        <family val="2"/>
      </rPr>
      <t xml:space="preserve"> o </t>
    </r>
    <r>
      <rPr>
        <i/>
        <sz val="11"/>
        <color theme="1"/>
        <rFont val="Calibri"/>
        <family val="2"/>
      </rPr>
      <t>API</t>
    </r>
    <r>
      <rPr>
        <sz val="11"/>
        <color theme="1"/>
        <rFont val="Calibri"/>
        <family val="2"/>
      </rPr>
      <t>, le metriche di errore e modelli costruiti</t>
    </r>
    <r>
      <rPr>
        <i/>
        <sz val="11"/>
        <color theme="1"/>
        <rFont val="Calibri"/>
        <family val="2"/>
      </rPr>
      <t xml:space="preserve"> ad hoc</t>
    </r>
    <r>
      <rPr>
        <sz val="11"/>
        <color theme="1"/>
        <rFont val="Calibri"/>
        <family val="2"/>
      </rPr>
      <t xml:space="preserve"> per ogni impianto.</t>
    </r>
  </si>
  <si>
    <r>
      <t xml:space="preserve">La società Mondial Bony Service S.p.A. nasce nel 2008. Diviene nel 2011, Istituto di Pagamento di diritto italiano, autorizzato dalla Banca di Italia, con un capitale sociale di €600k interamente versato. Offre due servizi di pagamento: Attività di </t>
    </r>
    <r>
      <rPr>
        <i/>
        <sz val="11"/>
        <color theme="1"/>
        <rFont val="Calibri"/>
        <family val="2"/>
      </rPr>
      <t>Money Transfer</t>
    </r>
    <r>
      <rPr>
        <sz val="11"/>
        <color theme="1"/>
        <rFont val="Calibri"/>
        <family val="2"/>
      </rPr>
      <t xml:space="preserve"> e Attività di </t>
    </r>
    <r>
      <rPr>
        <i/>
        <sz val="11"/>
        <color theme="1"/>
        <rFont val="Calibri"/>
        <family val="2"/>
      </rPr>
      <t>Acquiring</t>
    </r>
    <r>
      <rPr>
        <sz val="11"/>
        <color theme="1"/>
        <rFont val="Calibri"/>
        <family val="2"/>
      </rPr>
      <t xml:space="preserve"> nel ruolo di </t>
    </r>
    <r>
      <rPr>
        <i/>
        <sz val="11"/>
        <color theme="1"/>
        <rFont val="Calibri"/>
        <family val="2"/>
      </rPr>
      <t>Payment facilitator</t>
    </r>
    <r>
      <rPr>
        <sz val="11"/>
        <color theme="1"/>
        <rFont val="Calibri"/>
        <family val="2"/>
      </rPr>
      <t>.</t>
    </r>
  </si>
  <si>
    <t>Traction:Ad oggi la società opera in 50 paesi europei e sono supportati da 454 agenti.
Fundraising: € 1m 
Use of Funds: Acquisizione di licenze per iniziative all'avanguardi ed espansione del portafoglio servizi per includere pagamenti delle bollette.
&gt; Motivo rejection: settore di riferimento, basso livello di tecnologia.</t>
  </si>
  <si>
    <t>Hiop</t>
  </si>
  <si>
    <t>Spesati</t>
  </si>
  <si>
    <t>Foreverland</t>
  </si>
  <si>
    <t>Bagoff</t>
  </si>
  <si>
    <t>Olbia</t>
  </si>
  <si>
    <t>Giacomo Barone</t>
  </si>
  <si>
    <t>Michele Fodde</t>
  </si>
  <si>
    <t>Giuseppe D’Alessandro</t>
  </si>
  <si>
    <t>Marco Carleo</t>
  </si>
  <si>
    <t>giacomo.barone@hiop.io</t>
  </si>
  <si>
    <r>
      <rPr>
        <i/>
        <sz val="11"/>
        <color theme="1"/>
        <rFont val="Calibri"/>
        <family val="2"/>
      </rPr>
      <t>E-grocery</t>
    </r>
    <r>
      <rPr>
        <sz val="11"/>
        <color theme="1"/>
        <rFont val="Calibri"/>
        <family val="2"/>
      </rPr>
      <t xml:space="preserve"> attivo nella vendita di prodotti italiani di alta qualità.</t>
    </r>
  </si>
  <si>
    <t>giuseppe@foreverland.it</t>
  </si>
  <si>
    <r>
      <rPr>
        <i/>
        <sz val="11"/>
        <color theme="1"/>
        <rFont val="Calibri"/>
        <family val="2"/>
      </rPr>
      <t xml:space="preserve">Start up </t>
    </r>
    <r>
      <rPr>
        <sz val="11"/>
        <color theme="1"/>
        <rFont val="Calibri"/>
        <family val="2"/>
      </rPr>
      <t>che produce cioccolato sostenibile senza l'utilizzo del cacao.</t>
    </r>
  </si>
  <si>
    <t>il deck non contiene informazioni economiche.
Risultati raggiunti: 
-90%  consumo di acqua
-80% di emissioni di CO2 
Business model: B2B
&gt; Motivo rejection: mercato di riferimento</t>
  </si>
  <si>
    <t>marco.carleo@bagoff.it</t>
  </si>
  <si>
    <t>Opera nel settore turistico, in particolare, si occupa della gestione del deposito e della logistica dei bagagli.</t>
  </si>
  <si>
    <t xml:space="preserve">Il deck non contiene informaizoni economiche.
&gt; motivo rejection: diversificazione del portafoglio (radical). </t>
  </si>
  <si>
    <t>Advepa Communication</t>
  </si>
  <si>
    <r>
      <rPr>
        <i/>
        <sz val="11"/>
        <color theme="1"/>
        <rFont val="Calibri"/>
        <family val="2"/>
      </rPr>
      <t>Tech company</t>
    </r>
    <r>
      <rPr>
        <sz val="11"/>
        <color theme="1"/>
        <rFont val="Calibri"/>
        <family val="2"/>
      </rPr>
      <t xml:space="preserve"> che realizza Fiere, </t>
    </r>
    <r>
      <rPr>
        <i/>
        <sz val="11"/>
        <color theme="1"/>
        <rFont val="Calibri"/>
        <family val="2"/>
      </rPr>
      <t>Expo</t>
    </r>
    <r>
      <rPr>
        <sz val="11"/>
        <color theme="1"/>
        <rFont val="Calibri"/>
        <family val="2"/>
      </rPr>
      <t xml:space="preserve"> e </t>
    </r>
    <r>
      <rPr>
        <i/>
        <sz val="11"/>
        <color theme="1"/>
        <rFont val="Calibri"/>
        <family val="2"/>
      </rPr>
      <t>Classroom</t>
    </r>
    <r>
      <rPr>
        <sz val="11"/>
        <color theme="1"/>
        <rFont val="Calibri"/>
        <family val="2"/>
      </rPr>
      <t xml:space="preserve"> virtuali progettati appositamente per i settori </t>
    </r>
    <r>
      <rPr>
        <i/>
        <sz val="11"/>
        <color theme="1"/>
        <rFont val="Calibri"/>
        <family val="2"/>
      </rPr>
      <t>business</t>
    </r>
    <r>
      <rPr>
        <sz val="11"/>
        <color theme="1"/>
        <rFont val="Calibri"/>
        <family val="2"/>
      </rPr>
      <t xml:space="preserve"> ed </t>
    </r>
    <r>
      <rPr>
        <i/>
        <sz val="11"/>
        <color theme="1"/>
        <rFont val="Calibri"/>
        <family val="2"/>
      </rPr>
      <t>education.</t>
    </r>
  </si>
  <si>
    <t>Nicolò Muzzana-Tymos</t>
  </si>
  <si>
    <t>Mario Sanciu</t>
  </si>
  <si>
    <t>mario.sanciu@spesati.it</t>
  </si>
  <si>
    <t>Sobereye</t>
  </si>
  <si>
    <t>Antonio Visconti</t>
  </si>
  <si>
    <t>antonio.visconti@sobereye.com</t>
  </si>
  <si>
    <t xml:space="preserve">BILLD </t>
  </si>
  <si>
    <r>
      <t xml:space="preserve">Digitalizza gli scontrini attraverso una tecnologia </t>
    </r>
    <r>
      <rPr>
        <i/>
        <sz val="11"/>
        <color theme="1"/>
        <rFont val="Calibri"/>
        <family val="2"/>
      </rPr>
      <t xml:space="preserve">in-cloud </t>
    </r>
    <r>
      <rPr>
        <sz val="11"/>
        <color theme="1"/>
        <rFont val="Calibri"/>
        <family val="2"/>
      </rPr>
      <t>raccogliendo e</t>
    </r>
    <r>
      <rPr>
        <i/>
        <sz val="11"/>
        <color theme="1"/>
        <rFont val="Calibri"/>
        <family val="2"/>
      </rPr>
      <t xml:space="preserve"> </t>
    </r>
    <r>
      <rPr>
        <sz val="11"/>
        <color theme="1"/>
        <rFont val="Calibri"/>
        <family val="2"/>
      </rPr>
      <t xml:space="preserve">collezionando i </t>
    </r>
    <r>
      <rPr>
        <i/>
        <sz val="11"/>
        <color theme="1"/>
        <rFont val="Calibri"/>
        <family val="2"/>
      </rPr>
      <t>Big Data</t>
    </r>
    <r>
      <rPr>
        <sz val="11"/>
        <color theme="1"/>
        <rFont val="Calibri"/>
        <family val="2"/>
      </rPr>
      <t xml:space="preserve"> del Mercato </t>
    </r>
    <r>
      <rPr>
        <i/>
        <sz val="11"/>
        <color theme="1"/>
        <rFont val="Calibri"/>
        <family val="2"/>
      </rPr>
      <t>Offline</t>
    </r>
    <r>
      <rPr>
        <sz val="11"/>
        <color theme="1"/>
        <rFont val="Calibri"/>
        <family val="2"/>
      </rPr>
      <t xml:space="preserve"> grazie a un dispositivo brevettato.</t>
    </r>
  </si>
  <si>
    <t>Nicola Nazareno Pirozzi</t>
  </si>
  <si>
    <t>nicola.pirozzi@billd.it</t>
  </si>
  <si>
    <t>ASEPA ENERGY</t>
  </si>
  <si>
    <t>Opera nel settore dell’impiantistica industriale e civile, specializzata  nell’installazione di impianti energetici alimentati da fonti rinnovabili.</t>
  </si>
  <si>
    <t>Mbike</t>
  </si>
  <si>
    <t>Produttore di biciclette scomponibili in quattro moduli intercambiabili. M-Bike presenta un telaio dalle forme e dimensioni standard, scomponibile in quattro moduli connessi tra loro attraverso un innovativo sistema di giunti brevettato, il quale consente un facile assemblaggio e smontaggio senza l'ausilio di utensili.</t>
  </si>
  <si>
    <t>Bravo Innovation HUB</t>
  </si>
  <si>
    <t>Matteo Boccia</t>
  </si>
  <si>
    <t>matteoboccia@applyconsulting.it</t>
  </si>
  <si>
    <t>Widata</t>
  </si>
  <si>
    <r>
      <t xml:space="preserve">Offre un prodotto chiamato Xplore, un sistema digitale composto da sensori e </t>
    </r>
    <r>
      <rPr>
        <i/>
        <sz val="11"/>
        <color theme="1"/>
        <rFont val="Calibri"/>
        <family val="2"/>
      </rPr>
      <t>dashboard</t>
    </r>
    <r>
      <rPr>
        <sz val="11"/>
        <color theme="1"/>
        <rFont val="Calibri"/>
        <family val="2"/>
      </rPr>
      <t xml:space="preserve"> per il monitoraggio urbano. Progetta e implementa infrastrutture </t>
    </r>
    <r>
      <rPr>
        <i/>
        <sz val="11"/>
        <color theme="1"/>
        <rFont val="Calibri"/>
        <family val="2"/>
      </rPr>
      <t>IoT</t>
    </r>
    <r>
      <rPr>
        <sz val="11"/>
        <color theme="1"/>
        <rFont val="Calibri"/>
        <family val="2"/>
      </rPr>
      <t xml:space="preserve"> per la raccolta di dati grezzi, ma è anche in grado di analizzare e interpretare tali dati, fornendo applicazioni che consentono di estrarre informazioni significative dai dati iniziali. </t>
    </r>
  </si>
  <si>
    <t>Team: 4 persone
Fundraising: €800k
il deck non contiene informazioni economiche.
&gt; motivo rejection: settore di riferimento.</t>
  </si>
  <si>
    <t>RistoGO</t>
  </si>
  <si>
    <t>Nuccio Spatato</t>
  </si>
  <si>
    <t>info@hugopersonalshopper.it</t>
  </si>
  <si>
    <t>Francesco Occhinegro</t>
  </si>
  <si>
    <t>mr.occhinegro@gmail.com</t>
  </si>
  <si>
    <r>
      <t>Hanno sviluppato un app nel campo del</t>
    </r>
    <r>
      <rPr>
        <i/>
        <sz val="11"/>
        <color theme="1"/>
        <rFont val="Calibri"/>
        <family val="2"/>
      </rPr>
      <t xml:space="preserve"> last mile delivery, </t>
    </r>
    <r>
      <rPr>
        <sz val="11"/>
        <color theme="1"/>
        <rFont val="Calibri"/>
        <family val="2"/>
      </rPr>
      <t>attiva</t>
    </r>
    <r>
      <rPr>
        <i/>
        <sz val="11"/>
        <color theme="1"/>
        <rFont val="Calibri"/>
        <family val="2"/>
      </rPr>
      <t xml:space="preserve"> </t>
    </r>
    <r>
      <rPr>
        <sz val="11"/>
        <color theme="1"/>
        <rFont val="Calibri"/>
        <family val="2"/>
      </rPr>
      <t>principalmente nel settore della GDO ma anche Fiorai, Ristoranti, Pizzerie, Enoteche e tutte le altre attività che non riuscirebbero a fare le consegne per mancanza di tempo o mancanza di fattorini.</t>
    </r>
  </si>
  <si>
    <t>Business model: B2B
Struttura del gruppo e governance: 61,67% Walter Tiezzi, 33,33% Rosa Parrino, 5% roberto Grillo, 90% Rea Srl, 50% Advepa LC S.C.A.R.L. in liquidazione
Clienti: Autostrade, Widiba, unione italiana vini, Federlogistica, Assarmatori, 3Juin
Partner: KPMG, Noian, BSF, Bip.
Ricavi: 2022: €929k; 2023: €1,3m; 2024e: €3,7m; 2025e: €6m; 2026e: €7,6m
EBITDA: 2022: €25,5k; 2023e: €243k; 2024e: €442k; 2025e: €1,4m; 2026e: €2,2m
Round: sono in raccolta per €1,5m senza specificare cosa concretamente vorrebbero finanziarie. La valutazione pre-money proposta è di €8m.
Fatta call anche con team VV6.
&gt;  motivo rejection: elevata competizione nella nicchia di riferimento.</t>
  </si>
  <si>
    <t>Carrello medio: 91€
Team: 10 dipendenti considerando anche professionisti esterni arrivano a circa 16 persone.
Ricavi: 2020: €1,7m; 2021: €832k; 2022: €643k; 2023: €477k
Ricavi attesi: 2024e: €5,6m; 2025e: €12,7m
Fundraising: €2m ad una pre money di €5m con l'obiettivo di espandersi nella penisola e consolidare la piattaforma tecnologica.
Fatta call a cui ha partecipato anche il team di VV6. Prima di mandare mail di rejection sentire Alessandro Pontari (presentata da Deliveristo).
&gt;  motivo rejection: andamento dei ricavi e fase di vita.</t>
  </si>
  <si>
    <t>il deck non contiene informazioni economiche
&gt; motivo rejection: settore di riferimento.</t>
  </si>
  <si>
    <t>Bocciata a gennaio 2019 con motivazione 1.b e a luglio 2023 per settore di riferimento
Fase di vita seed e modello di business deboli anche in termini di prospettive di crescita.
Hanno già ottenuto il supporto di due fondi, CDP Venture Capital e SEFEA, e stanno cercando un terzo fondo di investimento per completare il round da €6m. Valutazione pre-money  attesa di €20m.
Ricavi 2022: €847k; 2023e: €1,6m.
Hanno sviluppato Li-Walk: una macchina per l'allenamento al cammino con stimolazione sensoriale a raggi infrarossi e capacità autonome di apprendimento. Il valore di mercato stimato del prodotto è di 340.000€, con un costo di produzione previsto di 80.000€.
&gt; motivo rejection: settore di riferimento (medtech). Iniziativa entrata in DF per il fondo VV6, non è stata mandata mail di rejection perchè il founder è in contatto con Giacomo.</t>
  </si>
  <si>
    <t>Controlla SF System srl, una start up innovativa che ha sviluppato Solar Fertigation un sistema 4.0 di ferti-irrigazione alimentato con sistema fotovoltaico. Attraverso l’analisi dei dati definisce la corretta soluzione di acqua e fertilizzante da somministrare in base a coltura e fase di crescita.
Pipeline: circa 60 MW di impianti fotovoltaici.
Fatturato 2023: €2,5m e ha in piano di superare i 10 M euro in tre anni. Sono EBITDA positive da 3 anni.
Fundraising: €1m-€2m per velocizzare sviluppo commerciale progetti, aumento del personale, completare nuove funzionalità.
Fatta call insieme al team VV6.
&gt; motivo rejection:settore di riferimento management poco convincente e business model.</t>
  </si>
  <si>
    <t>T-Luxy</t>
  </si>
  <si>
    <r>
      <t xml:space="preserve">Aggregatore </t>
    </r>
    <r>
      <rPr>
        <i/>
        <sz val="11"/>
        <color theme="1"/>
        <rFont val="Calibri"/>
        <family val="2"/>
      </rPr>
      <t>B2B2C</t>
    </r>
    <r>
      <rPr>
        <sz val="11"/>
        <color theme="1"/>
        <rFont val="Calibri"/>
        <family val="2"/>
      </rPr>
      <t xml:space="preserve"> che ha sviluppato una piattaforma omnicanale connessa con i migliori </t>
    </r>
    <r>
      <rPr>
        <i/>
        <sz val="11"/>
        <color theme="1"/>
        <rFont val="Calibri"/>
        <family val="2"/>
      </rPr>
      <t>luxury</t>
    </r>
    <r>
      <rPr>
        <sz val="11"/>
        <color theme="1"/>
        <rFont val="Calibri"/>
        <family val="2"/>
      </rPr>
      <t xml:space="preserve"> </t>
    </r>
    <r>
      <rPr>
        <i/>
        <sz val="11"/>
        <color theme="1"/>
        <rFont val="Calibri"/>
        <family val="2"/>
      </rPr>
      <t>Marketplace</t>
    </r>
    <r>
      <rPr>
        <sz val="11"/>
        <color theme="1"/>
        <rFont val="Calibri"/>
        <family val="2"/>
      </rPr>
      <t xml:space="preserve"> del settore </t>
    </r>
    <r>
      <rPr>
        <i/>
        <sz val="11"/>
        <color theme="1"/>
        <rFont val="Calibri"/>
        <family val="2"/>
      </rPr>
      <t>fashion</t>
    </r>
    <r>
      <rPr>
        <sz val="11"/>
        <color theme="1"/>
        <rFont val="Calibri"/>
        <family val="2"/>
      </rPr>
      <t>.</t>
    </r>
  </si>
  <si>
    <t>Ricavi:  2022: €2,7m; 2023: €6,7m; 2024e: €14m; 2025e: €22m; 2026e: €37,4m
EBITDA:  2022: €469k; 2023: €1,2m; 2024e: €2,9m; 2025e: €4,5m; 2026e: €8m
&gt; motivo rejection: è operazione da private equity</t>
  </si>
  <si>
    <t>Hanno sviluppato 3 linee di business: 
- eventi per monitoraggio presenze
- trasporto pubblico per il conteggio persone e tracciamento in maniera anonima tramite l'installazione di sensori a noleggio 
- istallazioni fisse per comuni 
Business model: platform as a service
Risultati: 600+ sensori installati, 50+ report personalizzati, 78m data point, 10+ città monitorate, non dispongono di brevetto al momento
Pricing: 50€/mese a cui può essere aggiunto un report dettagliato di €2,5k 
Clienti: Fastweb, Comune di Cagliari, Federazione italiana Triathlon
Team: 14 persone 
Ricavi: 2023: €300k (di cui circa €160k-€170k lato prodotto), 2024e: €600k (€350k-€400k lato prodotto).
Fundraising: €1m ad una pre money di €5m da utilizzare per sviluppo prodotto, R&amp;D, marketing e sales, operations.
fatta call insieme al team VV6.
&gt; motivo rejection: fase di vita, business model poco definito soprattutto per la raccolta dati B2B, clienti prevalentemente legati al settore pubblico e focalizzata in Sardegna, management non convincente.</t>
  </si>
  <si>
    <t>analysis</t>
  </si>
  <si>
    <t>marco.uras@widata.cloud</t>
  </si>
  <si>
    <t>Marco Uras</t>
  </si>
  <si>
    <t>3PW</t>
  </si>
  <si>
    <t xml:space="preserve">Sestre </t>
  </si>
  <si>
    <t xml:space="preserve">YouHealthy </t>
  </si>
  <si>
    <t>Barletta-Andria-Trani</t>
  </si>
  <si>
    <t>Giovanni De Caro-Volano</t>
  </si>
  <si>
    <r>
      <t xml:space="preserve">Nasce con l’obiettivo di fornire supporto a PMI e </t>
    </r>
    <r>
      <rPr>
        <i/>
        <sz val="11"/>
        <color theme="1"/>
        <rFont val="Calibri"/>
        <family val="2"/>
      </rPr>
      <t>corporate</t>
    </r>
    <r>
      <rPr>
        <sz val="11"/>
        <color theme="1"/>
        <rFont val="Calibri"/>
        <family val="2"/>
      </rPr>
      <t xml:space="preserve"> nella gestione dei propri canali di vendita </t>
    </r>
    <r>
      <rPr>
        <i/>
        <sz val="11"/>
        <color theme="1"/>
        <rFont val="Calibri"/>
        <family val="2"/>
      </rPr>
      <t>online</t>
    </r>
    <r>
      <rPr>
        <sz val="11"/>
        <color theme="1"/>
        <rFont val="Calibri"/>
        <family val="2"/>
      </rPr>
      <t xml:space="preserve">, incrementando la visibilità e le </t>
    </r>
    <r>
      <rPr>
        <i/>
        <sz val="11"/>
        <color theme="1"/>
        <rFont val="Calibri"/>
        <family val="2"/>
      </rPr>
      <t>performance</t>
    </r>
    <r>
      <rPr>
        <sz val="11"/>
        <color theme="1"/>
        <rFont val="Calibri"/>
        <family val="2"/>
      </rPr>
      <t xml:space="preserve"> dei </t>
    </r>
    <r>
      <rPr>
        <i/>
        <sz val="11"/>
        <color theme="1"/>
        <rFont val="Calibri"/>
        <family val="2"/>
      </rPr>
      <t>brand</t>
    </r>
    <r>
      <rPr>
        <sz val="11"/>
        <color theme="1"/>
        <rFont val="Calibri"/>
        <family val="2"/>
      </rPr>
      <t xml:space="preserve">. A tal fine, la Società ha sviluppato una piattaforma tecnologica proprietaria in grado di gestire tutto il processo di vendita </t>
    </r>
    <r>
      <rPr>
        <i/>
        <sz val="11"/>
        <color theme="1"/>
        <rFont val="Calibri"/>
        <family val="2"/>
      </rPr>
      <t>online</t>
    </r>
    <r>
      <rPr>
        <sz val="11"/>
        <color theme="1"/>
        <rFont val="Calibri"/>
        <family val="2"/>
      </rPr>
      <t>, dall’</t>
    </r>
    <r>
      <rPr>
        <i/>
        <sz val="11"/>
        <color theme="1"/>
        <rFont val="Calibri"/>
        <family val="2"/>
      </rPr>
      <t xml:space="preserve">onboarding </t>
    </r>
    <r>
      <rPr>
        <sz val="11"/>
        <color theme="1"/>
        <rFont val="Calibri"/>
        <family val="2"/>
      </rPr>
      <t xml:space="preserve">dei prodotti, alle </t>
    </r>
    <r>
      <rPr>
        <i/>
        <sz val="11"/>
        <color theme="1"/>
        <rFont val="Calibri"/>
        <family val="2"/>
      </rPr>
      <t>operations</t>
    </r>
    <r>
      <rPr>
        <sz val="11"/>
        <color theme="1"/>
        <rFont val="Calibri"/>
        <family val="2"/>
      </rPr>
      <t xml:space="preserve"> (logistica, vendita e assistenza </t>
    </r>
    <r>
      <rPr>
        <i/>
        <sz val="11"/>
        <color theme="1"/>
        <rFont val="Calibri"/>
        <family val="2"/>
      </rPr>
      <t>post-vendita</t>
    </r>
    <r>
      <rPr>
        <sz val="11"/>
        <color theme="1"/>
        <rFont val="Calibri"/>
        <family val="2"/>
      </rPr>
      <t xml:space="preserve">), fino alla presenza sui </t>
    </r>
    <r>
      <rPr>
        <i/>
        <sz val="11"/>
        <color theme="1"/>
        <rFont val="Calibri"/>
        <family val="2"/>
      </rPr>
      <t>marketplace</t>
    </r>
    <r>
      <rPr>
        <sz val="11"/>
        <color theme="1"/>
        <rFont val="Calibri"/>
        <family val="2"/>
      </rPr>
      <t>.</t>
    </r>
  </si>
  <si>
    <r>
      <t xml:space="preserve">Offre una soluzione end-to-end per preservare la fertilità femminile e maschile e per il trattamento delle disfunzioni ormonali. Sestre sviluppa e commercializza integratori nutraceutici a marchio proprio a base di estratti naturali della dieta mediterranea, distribuiti ai clienti finali tramite il canale </t>
    </r>
    <r>
      <rPr>
        <i/>
        <sz val="11"/>
        <color theme="1"/>
        <rFont val="Calibri"/>
        <family val="2"/>
      </rPr>
      <t>B2C</t>
    </r>
    <r>
      <rPr>
        <sz val="11"/>
        <color theme="1"/>
        <rFont val="Calibri"/>
        <family val="2"/>
      </rPr>
      <t xml:space="preserve"> (e- commerce proprietario e marketplace </t>
    </r>
    <r>
      <rPr>
        <i/>
        <sz val="11"/>
        <color theme="1"/>
        <rFont val="Calibri"/>
        <family val="2"/>
      </rPr>
      <t>online</t>
    </r>
    <r>
      <rPr>
        <sz val="11"/>
        <color theme="1"/>
        <rFont val="Calibri"/>
        <family val="2"/>
      </rPr>
      <t xml:space="preserve"> come Amazon) e il canale B2B2C (distributori farmaceutici). Inoltre, la Società sta per lanciare una piattaforma digitale, FemDiary, che, raccogliendo i dati su sintomatologia, obiettivi di benessere, stile di vita e comportamento dei pazienti, mira a massimizzare l’efficacia delle terapie, adattando ogni trattamento alle esigenze personali del paziente stesso.</t>
    </r>
  </si>
  <si>
    <r>
      <t xml:space="preserve">YouHealthy nasce come </t>
    </r>
    <r>
      <rPr>
        <i/>
        <sz val="11"/>
        <color theme="1"/>
        <rFont val="Calibri"/>
        <family val="2"/>
      </rPr>
      <t xml:space="preserve">business unit </t>
    </r>
    <r>
      <rPr>
        <sz val="11"/>
        <color theme="1"/>
        <rFont val="Calibri"/>
        <family val="2"/>
      </rPr>
      <t xml:space="preserve">di Optima Italia S.p.A., azienda fondata nel 1999 </t>
    </r>
    <r>
      <rPr>
        <i/>
        <sz val="11"/>
        <color theme="1"/>
        <rFont val="Calibri"/>
        <family val="2"/>
      </rPr>
      <t>leader</t>
    </r>
    <r>
      <rPr>
        <sz val="11"/>
        <color theme="1"/>
        <rFont val="Calibri"/>
        <family val="2"/>
      </rPr>
      <t xml:space="preserve"> in Italia per l’offerta integrata di servizi Energia (Luce e Gas) e Telecomunicazioni (Internet, Telefono e Mobile). La </t>
    </r>
    <r>
      <rPr>
        <i/>
        <sz val="11"/>
        <color theme="1"/>
        <rFont val="Calibri"/>
        <family val="2"/>
      </rPr>
      <t>mission</t>
    </r>
    <r>
      <rPr>
        <sz val="11"/>
        <color theme="1"/>
        <rFont val="Calibri"/>
        <family val="2"/>
      </rPr>
      <t xml:space="preserve"> di YouHealthy è diventare la prima clinica virtuale autorizzata come struttura sanitaria, per supportare gli individui in ogni aspetto del proprio percorso sanitario e di benessere.</t>
    </r>
  </si>
  <si>
    <t>Alessio Carrozza</t>
  </si>
  <si>
    <t>coo@3pwcommerce.com</t>
  </si>
  <si>
    <t>Sabrina Fiorentino</t>
  </si>
  <si>
    <t>sabrinafiorentino@sestre.it</t>
  </si>
  <si>
    <t>mmalaspina@optimaitalia.com</t>
  </si>
  <si>
    <t>Marco Malaspina</t>
  </si>
  <si>
    <t xml:space="preserve">Empethy </t>
  </si>
  <si>
    <r>
      <rPr>
        <i/>
        <sz val="11"/>
        <color theme="1"/>
        <rFont val="Calibri"/>
        <family val="2"/>
      </rPr>
      <t>Marketplace</t>
    </r>
    <r>
      <rPr>
        <sz val="11"/>
        <color theme="1"/>
        <rFont val="Calibri"/>
        <family val="2"/>
      </rPr>
      <t xml:space="preserve"> che ha l'obiettivo di affrontare l'emergenza del randagismo in Italia.</t>
    </r>
  </si>
  <si>
    <t>annamaria.barbaro@empethy.it</t>
  </si>
  <si>
    <t>Annamaria Barbaro</t>
  </si>
  <si>
    <t>Idra Water</t>
  </si>
  <si>
    <t>Naspesa Delivery</t>
  </si>
  <si>
    <t>Aravin Aluth</t>
  </si>
  <si>
    <t>Claudia Del Monte-Social Fare</t>
  </si>
  <si>
    <t>Opera nel mercato del filtraggio dell'acqua, con l'obietivo di immettere sul mercato prodotti durevoli che eliminino l'utilizzo di materiali derivanti dal petrolio e filtri usa e getta.</t>
  </si>
  <si>
    <r>
      <rPr>
        <i/>
        <sz val="11"/>
        <color theme="1"/>
        <rFont val="Calibri"/>
        <family val="2"/>
      </rPr>
      <t xml:space="preserve">Instant Delivery </t>
    </r>
    <r>
      <rPr>
        <sz val="11"/>
        <color theme="1"/>
        <rFont val="Calibri"/>
        <family val="2"/>
      </rPr>
      <t>della spesa che permette di recapitare la spesa in massimo 2 ore.</t>
    </r>
  </si>
  <si>
    <t>cheeselab420@gmail.com</t>
  </si>
  <si>
    <t>Ricavi: 2024e: circa €110k; 2025e: circa €400k; 2026e: circa €500k
Fundraising; €100k
&gt; motivo rejection:  settore di riferimento e fase di vita.</t>
  </si>
  <si>
    <t>Team Vertis sta valutando anche quotazione.</t>
  </si>
  <si>
    <t>HarvAI</t>
  </si>
  <si>
    <t>Data Masters</t>
  </si>
  <si>
    <t>FTNet</t>
  </si>
  <si>
    <t>Skipper</t>
  </si>
  <si>
    <t>Houseplus</t>
  </si>
  <si>
    <t xml:space="preserve">Hotiday </t>
  </si>
  <si>
    <t>Creative Harbour</t>
  </si>
  <si>
    <t>Profiter</t>
  </si>
  <si>
    <t>Italia Rimborso</t>
  </si>
  <si>
    <t xml:space="preserve">Campobasso </t>
  </si>
  <si>
    <t>Brindisi</t>
  </si>
  <si>
    <t>Enrico Salzillo</t>
  </si>
  <si>
    <t>Bruno Basile</t>
  </si>
  <si>
    <t>Diego Antonacci-Impact Hub</t>
  </si>
  <si>
    <t>bruno.basile@temnografia.com</t>
  </si>
  <si>
    <t xml:space="preserve">Ha sviluppato un casco elettromagnetico da indossare per effettuare in 4 minuti una scansione del cervello e stabilire la presenza o meno di emorragia cerebrale in atto. </t>
  </si>
  <si>
    <t>enrico.salzillo@harv-ai.com</t>
  </si>
  <si>
    <t>luigi@datamasters.it</t>
  </si>
  <si>
    <t>Luigi Congedo</t>
  </si>
  <si>
    <t>marcoditonto@ftnetsrl.it</t>
  </si>
  <si>
    <t>Marco Di Tonto</t>
  </si>
  <si>
    <t>dlugli@skpr.it</t>
  </si>
  <si>
    <t>andrea@houseplus.it</t>
  </si>
  <si>
    <t>Andrea di Vico</t>
  </si>
  <si>
    <t>Francesco.Grande@it.ey.com</t>
  </si>
  <si>
    <t>simone@creativeharbour.io</t>
  </si>
  <si>
    <t>Simone Lattanzi</t>
  </si>
  <si>
    <t>mghisolfi@profiter.ai</t>
  </si>
  <si>
    <t>Maurizio Ghisolfi</t>
  </si>
  <si>
    <t>dottfelicedangelo@gmail.com</t>
  </si>
  <si>
    <t>Felice D'Angelo</t>
  </si>
  <si>
    <t>Ha sviluppato FDirect, una piattaforma che digitalizza il rapporto commerciale tra farmacie e industrie farmaceutiche.</t>
  </si>
  <si>
    <r>
      <t xml:space="preserve">Piattaforma </t>
    </r>
    <r>
      <rPr>
        <i/>
        <sz val="11"/>
        <color theme="1"/>
        <rFont val="Calibri"/>
        <family val="2"/>
      </rPr>
      <t xml:space="preserve">SaaS </t>
    </r>
    <r>
      <rPr>
        <sz val="11"/>
        <color theme="1"/>
        <rFont val="Calibri"/>
        <family val="2"/>
      </rPr>
      <t xml:space="preserve">di </t>
    </r>
    <r>
      <rPr>
        <i/>
        <sz val="11"/>
        <color theme="1"/>
        <rFont val="Calibri"/>
        <family val="2"/>
      </rPr>
      <t>scraping</t>
    </r>
    <r>
      <rPr>
        <sz val="11"/>
        <color theme="1"/>
        <rFont val="Calibri"/>
        <family val="2"/>
      </rPr>
      <t xml:space="preserve"> ed analisi dati. Nello specifico, la piattaforma consente di osservare ed analizzare costantemente dati dei cataloghi </t>
    </r>
    <r>
      <rPr>
        <i/>
        <sz val="11"/>
        <color theme="1"/>
        <rFont val="Calibri"/>
        <family val="2"/>
      </rPr>
      <t xml:space="preserve">online </t>
    </r>
    <r>
      <rPr>
        <sz val="11"/>
        <color theme="1"/>
        <rFont val="Calibri"/>
        <family val="2"/>
      </rPr>
      <t xml:space="preserve">di </t>
    </r>
    <r>
      <rPr>
        <i/>
        <sz val="11"/>
        <color theme="1"/>
        <rFont val="Calibri"/>
        <family val="2"/>
      </rPr>
      <t>e-commerce</t>
    </r>
    <r>
      <rPr>
        <sz val="11"/>
        <color theme="1"/>
        <rFont val="Calibri"/>
        <family val="2"/>
      </rPr>
      <t xml:space="preserve">, mettendoli a disposizione dei clienti e permettendo loro di aumentare le vendite e diminuire i costi di </t>
    </r>
    <r>
      <rPr>
        <i/>
        <sz val="11"/>
        <color theme="1"/>
        <rFont val="Calibri"/>
        <family val="2"/>
      </rPr>
      <t>adv</t>
    </r>
    <r>
      <rPr>
        <sz val="11"/>
        <color theme="1"/>
        <rFont val="Calibri"/>
        <family val="2"/>
      </rPr>
      <t>.</t>
    </r>
  </si>
  <si>
    <r>
      <t xml:space="preserve">Offre una </t>
    </r>
    <r>
      <rPr>
        <i/>
        <sz val="11"/>
        <color theme="1"/>
        <rFont val="Calibri"/>
        <family val="2"/>
      </rPr>
      <t xml:space="preserve">suite </t>
    </r>
    <r>
      <rPr>
        <sz val="11"/>
        <color theme="1"/>
        <rFont val="Calibri"/>
        <family val="2"/>
      </rPr>
      <t xml:space="preserve">di soluzioni per il settore </t>
    </r>
    <r>
      <rPr>
        <i/>
        <sz val="11"/>
        <color theme="1"/>
        <rFont val="Calibri"/>
        <family val="2"/>
      </rPr>
      <t>real estate</t>
    </r>
    <r>
      <rPr>
        <sz val="11"/>
        <color theme="1"/>
        <rFont val="Calibri"/>
        <family val="2"/>
      </rPr>
      <t>.</t>
    </r>
  </si>
  <si>
    <r>
      <rPr>
        <i/>
        <sz val="11"/>
        <color theme="1"/>
        <rFont val="Calibri"/>
        <family val="2"/>
      </rPr>
      <t xml:space="preserve">Claim company </t>
    </r>
    <r>
      <rPr>
        <sz val="11"/>
        <color theme="1"/>
        <rFont val="Calibri"/>
        <family val="2"/>
      </rPr>
      <t>che opera nel campo dei rimborsi e risarcimenti da disservizi aerei a beneficio dei passeggeri.</t>
    </r>
  </si>
  <si>
    <r>
      <t>Ha sviluppato un algoritmo di IA che permette di stimare in modo preciso la qualità del raccolto e delle scorte in campo agricolo e, quindi, la probabilità di</t>
    </r>
    <r>
      <rPr>
        <i/>
        <sz val="11"/>
        <color theme="1"/>
        <rFont val="Calibri"/>
        <family val="2"/>
      </rPr>
      <t xml:space="preserve"> default </t>
    </r>
    <r>
      <rPr>
        <sz val="11"/>
        <color theme="1"/>
        <rFont val="Calibri"/>
        <family val="2"/>
      </rPr>
      <t>delle aziende agricole.</t>
    </r>
  </si>
  <si>
    <r>
      <t>Offre corsi/</t>
    </r>
    <r>
      <rPr>
        <i/>
        <sz val="11"/>
        <color theme="1"/>
        <rFont val="Calibri"/>
        <family val="2"/>
      </rPr>
      <t>masterclass online</t>
    </r>
    <r>
      <rPr>
        <sz val="11"/>
        <color theme="1"/>
        <rFont val="Calibri"/>
        <family val="2"/>
      </rPr>
      <t xml:space="preserve"> per formare le nuove generazioni di professionisti in Intelligenza Artificiale, </t>
    </r>
    <r>
      <rPr>
        <i/>
        <sz val="11"/>
        <color theme="1"/>
        <rFont val="Calibri"/>
        <family val="2"/>
      </rPr>
      <t>Machine Learning</t>
    </r>
    <r>
      <rPr>
        <sz val="11"/>
        <color theme="1"/>
        <rFont val="Calibri"/>
        <family val="2"/>
      </rPr>
      <t xml:space="preserve"> e</t>
    </r>
    <r>
      <rPr>
        <i/>
        <sz val="11"/>
        <color theme="1"/>
        <rFont val="Calibri"/>
        <family val="2"/>
      </rPr>
      <t xml:space="preserve"> Data Science</t>
    </r>
    <r>
      <rPr>
        <sz val="11"/>
        <color theme="1"/>
        <rFont val="Calibri"/>
        <family val="2"/>
      </rPr>
      <t>.</t>
    </r>
  </si>
  <si>
    <t>Davide Lugli</t>
  </si>
  <si>
    <t>Ha sviluppato una piattaforma che automatizza il processo di approvvigionamento di farmaci e dispositivi medici, rivoluzionando il modo in cui i farmacisti e gli operatori sanitari gestiscono il loro inventario.</t>
  </si>
  <si>
    <t>Fondata nel 2021.
Ricavi 2021: €75k.
Raccolti €6m da familiy&amp;friends, di cui €3m a gennaio 2024.
&gt;  motivo rejection: non sono in fundraising.</t>
  </si>
  <si>
    <t>Rithema</t>
  </si>
  <si>
    <t>Eneri</t>
  </si>
  <si>
    <r>
      <rPr>
        <i/>
        <sz val="11"/>
        <color theme="1"/>
        <rFont val="Calibri"/>
        <family val="2"/>
      </rPr>
      <t>Startup</t>
    </r>
    <r>
      <rPr>
        <sz val="11"/>
        <color theme="1"/>
        <rFont val="Calibri"/>
        <family val="2"/>
      </rPr>
      <t xml:space="preserve"> innovativa, nata con lo scopo di sviluppare progetti ecosostenibili ed energeticamente autonomi, incentivando l’uso dell’energie alternative.</t>
    </r>
  </si>
  <si>
    <t>alfonso.coppola@rithema.it</t>
  </si>
  <si>
    <t>Alfonso Coppola</t>
  </si>
  <si>
    <t>Producono e commercializzano edifici gonfiabili.</t>
  </si>
  <si>
    <t>Ricavi: 2019: €230k; 2020: €145k; 2021: €279k; 2022: primi sei mesi €470k
&gt;  motivo rejection: settore di riferimento</t>
  </si>
  <si>
    <t>domenico@muvgame.com</t>
  </si>
  <si>
    <t>Domenico Schillaci</t>
  </si>
  <si>
    <r>
      <t xml:space="preserve">Tecnologia di </t>
    </r>
    <r>
      <rPr>
        <i/>
        <sz val="11"/>
        <color theme="1"/>
        <rFont val="Calibri"/>
        <family val="2"/>
      </rPr>
      <t>back-end</t>
    </r>
    <r>
      <rPr>
        <sz val="11"/>
        <color theme="1"/>
        <rFont val="Calibri"/>
        <family val="2"/>
      </rPr>
      <t xml:space="preserve"> di "primo livello" per normalizzare, connettere e elaborare dati.</t>
    </r>
  </si>
  <si>
    <t>Keplera</t>
  </si>
  <si>
    <t>Up2stars</t>
  </si>
  <si>
    <t>Fatturato 2023: €104k
Team: 6 persone
Cliente target : studi di ingegneria che partecipano alle gare d’appalto.
Margine: 
- prodotto E-Round €35k (costo di produzione €125k + iva solo per la parte tecnologica)
-Prodotto Re-charge €30k (costo di produzione €120k + iva solo per la parte tecnologica)
Risultati:
- Brevetti: 7 Depositi; 5 Design certificati; 5 R&amp;D Contratti R&amp;D con PMI Italiane; 4 Brevetti internazionali
Fundraising: €410k (hanno intenzione di arrivare ad un round a €1m) ad una pre money di €1,6m (30% già committed).
&gt; Fatta call il 8/04. Motivo rejection: non hanno traction, management poco convincente, business model non chiaro (hanno molti prodotti) e fase di vita.</t>
  </si>
  <si>
    <t>Fondata nel 2020.
Startup del portfolio Volano.
Ricavi 2022: €10k; 2023e: €454k.
Round da €2-2,5m, di cui €1,5m in una prima tranche (seconda tranche prevista dopo un anno). La valutazione pre-money proposta è compresa nel range €6,3m - €8,3m.
Due co-fondatori non operativi sono CEO e CFO di PonyU.
&gt;motivo rejection: scenario competitivo, management team, traction e percorso di crescita.</t>
  </si>
  <si>
    <t>Roberta Neri-Byom</t>
  </si>
  <si>
    <t>Caboto</t>
  </si>
  <si>
    <r>
      <t xml:space="preserve">Caboto sviluppa una piattaforma dedicata alla gestione di agenti autonomi (robot, droni e altro) attraverso la definizione di compiti e la visualizzazione di </t>
    </r>
    <r>
      <rPr>
        <i/>
        <sz val="11"/>
        <color theme="1"/>
        <rFont val="Calibri"/>
        <family val="2"/>
      </rPr>
      <t>feedback</t>
    </r>
    <r>
      <rPr>
        <sz val="11"/>
        <color theme="1"/>
        <rFont val="Calibri"/>
        <family val="2"/>
      </rPr>
      <t xml:space="preserve"> in un ambiente gemello di realtà virtuale.</t>
    </r>
  </si>
  <si>
    <t>B&amp;B (Tes)</t>
  </si>
  <si>
    <t>H-Verse</t>
  </si>
  <si>
    <t>Francesca Ottier-CdP</t>
  </si>
  <si>
    <t>francesca.ottier@cdpventurecapital.it</t>
  </si>
  <si>
    <t>Francesca Ottier</t>
  </si>
  <si>
    <t>VV7</t>
  </si>
  <si>
    <t>VV6</t>
  </si>
  <si>
    <t>In scope with VV5</t>
  </si>
  <si>
    <t>Marco De Palma</t>
  </si>
  <si>
    <t>E-Shopping Advisor</t>
  </si>
  <si>
    <t>Webidoo</t>
  </si>
  <si>
    <t>Nurjana Technologies</t>
  </si>
  <si>
    <t>Gospesa</t>
  </si>
  <si>
    <t>Serially</t>
  </si>
  <si>
    <t>HRCOFFEE</t>
  </si>
  <si>
    <t>AlphaMobility</t>
  </si>
  <si>
    <t>Gipstech</t>
  </si>
  <si>
    <t>Bestogoo</t>
  </si>
  <si>
    <t>ADG</t>
  </si>
  <si>
    <t>Restorative NeuroTechnologies</t>
  </si>
  <si>
    <t>Evotion</t>
  </si>
  <si>
    <t>Kyme NanoImaging</t>
  </si>
  <si>
    <t>ETESIAS</t>
  </si>
  <si>
    <t>RoBiot</t>
  </si>
  <si>
    <t>AraBat</t>
  </si>
  <si>
    <t>Tiledesk</t>
  </si>
  <si>
    <t>HEU</t>
  </si>
  <si>
    <t>AMPure</t>
  </si>
  <si>
    <t>Sanidrink</t>
  </si>
  <si>
    <t>Scuolab</t>
  </si>
  <si>
    <t>Axieme</t>
  </si>
  <si>
    <t>Immovare</t>
  </si>
  <si>
    <t>Radoff</t>
  </si>
  <si>
    <t>Innoida</t>
  </si>
  <si>
    <t>TimeIsApp</t>
  </si>
  <si>
    <t>iFind</t>
  </si>
  <si>
    <t>KwZero</t>
  </si>
  <si>
    <t>POMA</t>
  </si>
  <si>
    <t>POMAP</t>
  </si>
  <si>
    <t>Lebiu</t>
  </si>
  <si>
    <t xml:space="preserve">Butterfly Decisions </t>
  </si>
  <si>
    <t xml:space="preserve">Plasma TechMed </t>
  </si>
  <si>
    <t>Trixo Esports Gym</t>
  </si>
  <si>
    <t xml:space="preserve">Endymion </t>
  </si>
  <si>
    <t xml:space="preserve">Twopit </t>
  </si>
  <si>
    <t xml:space="preserve">MinervaS </t>
  </si>
  <si>
    <t>WandiLogistics</t>
  </si>
  <si>
    <t>Double 3 Media</t>
  </si>
  <si>
    <t xml:space="preserve">Osense </t>
  </si>
  <si>
    <t>Inspector</t>
  </si>
  <si>
    <t>Searcode</t>
  </si>
  <si>
    <t>Rainapp</t>
  </si>
  <si>
    <t>Soonapse</t>
  </si>
  <si>
    <t>Whp.AI</t>
  </si>
  <si>
    <t>Green Independence</t>
  </si>
  <si>
    <t>Hyper Wind</t>
  </si>
  <si>
    <t>UAO</t>
  </si>
  <si>
    <t>Hausme</t>
  </si>
  <si>
    <t>MediGenium</t>
  </si>
  <si>
    <t>E-Sea Sharing</t>
  </si>
  <si>
    <t>TextYess</t>
  </si>
  <si>
    <t>Damo</t>
  </si>
  <si>
    <t>Robosan</t>
  </si>
  <si>
    <t>ProtiumFields</t>
  </si>
  <si>
    <t>ARES</t>
  </si>
  <si>
    <t>Monitora</t>
  </si>
  <si>
    <t>Realizza dispositivi indossabili intelligenti per il monitoraggio dello stato di salute del bambino attraverso il continuo controllo dei parametri biometrici, fornendo dati affidabili ai pediatri e offrendo un monitoraggio costante anche durante il sonno.</t>
  </si>
  <si>
    <t>Iniziativa individuata dopo partecipazione di Giacomo all'evento di VITA Accelerator. Fatta call conoscitiva, abbiamo inviato mail di rejection per dubbi su: modello di business (in particolare, il pricing) e percorso di crescita. Da monitorare.
&gt; A febbraio 2024 hanno chiuso un round guidato dall'incubatore Bio4Dreams</t>
  </si>
  <si>
    <t>La risonanza magnetica (MRI) è lo strumento più utilizzato per diagnosticare, monitorare e prevenire le patologie e più del 50% delle scansioni MRI (100k/anno nel mondo) richiedono Agenti di Contrasto (CA). Kyme NanoImaging Srl ha ideato una nuova formulazione per sostituire definitivamente i CA esistenti per la risonanza magnetica, combinando biomateriali con agenti di contrasto clinici. Sviluppati grazie a una piattaforma nanotecnologica brevettata, questi prodotti aumentano la capacità di contrasto per rendere i dettagli anatomici maggiormente visibili.</t>
  </si>
  <si>
    <t xml:space="preserve">Iniziativa individuata in attività di scouting.
Contattata la CEO Donatella Vecchione su LinkedIn, non ha mai risposto. </t>
  </si>
  <si>
    <t>Realizzazione di elementi prefabbricati in 3D eco-friendly</t>
  </si>
  <si>
    <t>Iniziativa segnalata sia da Cimmino sia da Battista. Era stata in passato assegnatata a VV3 in quanto spin-off universitario.
&gt; Fatta call conoscitiva con i founders il 29/03. Inviata mail di rejection per settore di riferimento, scalabilità del business model, struttura organizzativa/cap table.</t>
  </si>
  <si>
    <t>Specializzazione nella realizzazione di protesi d’arto inferiore e di spalla, sta lavorando per sviluppare micro sensori per la fase di monitoring dei parametri vitali e biochimici del paziente.</t>
  </si>
  <si>
    <t>Segnalata ad Amedeo. Abbiamo deciso per ora di non contattarli perché attivi in ambito medicale.</t>
  </si>
  <si>
    <t>Ha sviluppato una tecnologia che consente il riciclo delle batterie al litio con acidi organici e scarti biologici, come le bucce delle arance.</t>
  </si>
  <si>
    <t>Iniziativa segnalata da Kalif Auditore.
La nostra proposta è di non procedere per fase di vita e scalabilità del business model capital intensive.</t>
  </si>
  <si>
    <t>Catanzaro</t>
  </si>
  <si>
    <t>Specializzata in dispositivi innovativi basati sulla tecnologia del plasma freddo</t>
  </si>
  <si>
    <t>Ha sviluppato una piattaforma per la gestione del ciclo di vita di contratti e documenti legali, dalla creazione, alla condivisione e negoziazione, fino alla firma e successiva archiviazione.</t>
  </si>
  <si>
    <t>Soluzione antibatterica brevettata in grado di rispondere in modo nuovo al problema dell’acne e dei suoi inestetismi.</t>
  </si>
  <si>
    <t>Fuori scope con VV6 per settore di riferimento.</t>
  </si>
  <si>
    <t>Si occupa di autoprodurre energia sfruttando l'energia solare e l'acqua in modo ecosostenibile</t>
  </si>
  <si>
    <t>Hanno sviluppato una tecnologia per migliorare l'efficienza e ridurre il costo delle turbine eoliche.</t>
  </si>
  <si>
    <t>Attraverso una tecnologia proprietaria mira a sviluppare soluzioni innovative che renderanno le bottiglie d’acqua riutilizzabili più sicure ed i dispositivi medici meno suscettibili di infezioni, grazie alla funzionalizzazione delle superfici con molecole antimicrobiche.</t>
  </si>
  <si>
    <t>La maggioranza del capitale è detenuta da Materias. In cap table c'è anche Ferrarelle con il 30% ed è previsto raggiunga una quota del 60% in futuro.
&gt; La nostra proposta era di non procedere per struttura cap table, ma Amedeo ha sentito il presidente di Materias Luigi Nicolais, con cui fissare una call se l’iniziativa è di interesse. Abbiamo deciso nuovamente di non procedere perchè fuori scope con VV6 per settore di riferimento.</t>
  </si>
  <si>
    <t>Struttura di 400mq dedicata a tutti gli appassionati Esports. 
Al suo interno i clienti potranno usufruire di postazioni gaming e un ampia sala relax, dove verranno trasmesse le competizioni Esports.</t>
  </si>
  <si>
    <t>Ristrutturazione locale, acquisto componenti e go-to-market previsti in Q2 '23</t>
  </si>
  <si>
    <t xml:space="preserve">Piattaforma cloud sviluppata in 5 lingue, che riproduce, in un ambiente virtuale e immersivo, veri e propri laboratori didattici, di supporto agli educatori per l’insegnamento delle materie scientifiche, dalle scuole primarie alle superiori. I contenuti sono sviluppati con il contributo dei massimi specialisti di settore. </t>
  </si>
  <si>
    <t>Roma</t>
  </si>
  <si>
    <t>Milano</t>
  </si>
  <si>
    <t>Startup operante nel settore della realtà aumentata (AR). Nello specifico, Endymion ha
sviluppato un framework che aiuta i developer a creare applicazioni complesse in AR
con lo sviluppo di sole pagine web.</t>
  </si>
  <si>
    <t>Sistema di trasmissione dati anche in totale assenza di rete mobile o satellitare</t>
  </si>
  <si>
    <t>Fatta call conoscitiva il 10/11. Il founder non sa se raccogliere capitali presso un fondo d'investimento oppure da un partner industriale, dal momento che il bisogno ad oggi è lo sviluppo commerciale</t>
  </si>
  <si>
    <t>Immovare si pone come agenzia immobiliare online, grazie ad una piattaforma che consente a chi desidera vendere un’immobile di sottoscrivere un abbonamento per il tempo necessario a vendere casa, senza pagare ulteriori provvigioni e risparmiando sui costi di mediazione.</t>
  </si>
  <si>
    <t>Iniziativa segnalata da Benedetto. Fatta call conoscitiva il 22/06. Ci hanno inviato il BP ed un deck aggiornato dietro firma di NDA. I principali dubbi sono relativi allo scenario competitivo. Ciò che è interessante è lo sviluppo della piattaforma blockchain per la quale hanno ricevuto finanziamenti dalla regione Puglia. L’idea è di tenerli monitorati e richiedere aggiornamenti sui risultati e sullo sviluppo prodotto.</t>
  </si>
  <si>
    <t>Opera nel settore del corporate wellness. Nello specifico, la società offre una piattaforma che permette ad
aziende di organizzare offsite e periodi di lavoro da remoto in location uniche, per migliorare il benessere dei propri dipendenti.</t>
  </si>
  <si>
    <t>Hausme ha sviluppato una soluzione basata sull'intelligenza artificiale che permette di elaborare un report relativo alla stima di costi e tempi per realizzare progetti di ristrutturazione degli appartamenti.</t>
  </si>
  <si>
    <t>In fase pre-seed, è necessario avere evidenza di traction. Ci riaggiorniamo nei prossimi mesi.</t>
  </si>
  <si>
    <t>Opera nel mercato del fleet management. Nello specifico, la società offre una soluzione software, chiamata ″Trucky″, per flotte di veicoli che permette di ridurne il consumo energetico suggerendo la velocità di
guida agli autisti sulla base di un’analisi in tempo reale di parametri rilevanti come: condizioni meteo, condizioni stradali, etc..</t>
  </si>
  <si>
    <t>Ha sviluppato una soluzione di monitoraggio e bonifica della qualità dell’aria indoor per contrastare la presenza del gas radon (un gas nobile e radioattivo, pericoloso per la salute umana se inalato in quantità significative).</t>
  </si>
  <si>
    <t>Ha sviluppato una tecnologia per applicare l’AI sul controllo di eventuali anomalie nel settore manufatturiero e delle infrastrutture.</t>
  </si>
  <si>
    <t>Ha sviluppato MeRis, un server che permette ai medici di registrare, archiviare e visualizzare esami medici digitali in modo sicuro, provenienti da dispositivi medici come ecografi ed elettrocardiografi.</t>
  </si>
  <si>
    <t>E-Sea Sharing opera nel settore del boat rental. Nello specifico, la società ha sviluppato una piattaforma digitale che velocizza i processi di affitto di gommoni e permette ai clienti di affittarli al minuto, caratteristica che li differenzia dai competitors.</t>
  </si>
  <si>
    <t>Fatta call il 02/11. Dubbi sulla struttura dell’operazione (pre-money elevata) e sulla tematica di stagionalità del business.</t>
  </si>
  <si>
    <t>Firenze</t>
  </si>
  <si>
    <t>Progetto che vuole collegare stilisti e marchi di moda internazionali con una vasta gamma di fornitori italiani di materiali di scarto e riciclati; dà inoltre accesso ai professionisti della moda a informazioni attendibili sulla sostenibilità di materiali e processi.</t>
  </si>
  <si>
    <t>App per servizio di messagistica per smartphone (ios/android) programmata.</t>
  </si>
  <si>
    <t>Fatta call conoscitiva; riteniamo che l'iniziativa non abbia alcun carattere innovativo.</t>
  </si>
  <si>
    <t>Società operante nel settore del media entertainment (produzione e distribuzione): Cinema, Tv, Teatro, Animazione e Gaming a livello internazionale.</t>
  </si>
  <si>
    <t>Abbiamo analizzato solo il materiale senza fissare call conoscitiva; inviata mail di rejection per (i) no carattere digital; (ii) struttura dell'operazione</t>
  </si>
  <si>
    <t xml:space="preserve">App che consente all'utente di avere informazioni su un prodotto che sta cercando direttamente tramite una 
foto. </t>
  </si>
  <si>
    <t>Sta sviluppando una soluzione che permetta a clienti privati in Italia di installare impianto fotovoltaico senza costi
upfront.</t>
  </si>
  <si>
    <t>Fatta call conoscitiva; fase di vita ancora troppo acerba</t>
  </si>
  <si>
    <t>Piattaforma di data analysis in cui medici, aziende farmaceutiche e consumatori possono prendere decisioni informate sulla scelta di farmaci e parafarmaci.</t>
  </si>
  <si>
    <t xml:space="preserve">Inspector è un tool di Code Execution Monitoring tool che aiuta gli sviluppatori ad individuare problemi e malfunzionamenti nelle applicazioni prima che i clienti subiscano disagi. </t>
  </si>
  <si>
    <t>Sviluppa nuovi materiali sostenibili (ambito di applicazione: moda)</t>
  </si>
  <si>
    <t>Incontrati a Terra Next; abbiamo scritto per fissare una call conoscitiva, non hanno mai fatto seguito alla nostra richiesta</t>
  </si>
  <si>
    <t xml:space="preserve">Piattaforma per il calcolo della carbon footprint </t>
  </si>
  <si>
    <t>L'iniziativa non rientra nel perimetro di investimento di VV6, in quanto non è digital. Abbiamo fatto intro a COREangels Climate, VC con focus su soluzioni innovative per contrastare il cambiamento climatico.</t>
  </si>
  <si>
    <t>Biofarm</t>
  </si>
  <si>
    <t xml:space="preserve"> CreationDose</t>
  </si>
  <si>
    <t>Frosinone</t>
  </si>
  <si>
    <t>Monopoli</t>
  </si>
  <si>
    <t>Gianluca De Masi</t>
  </si>
  <si>
    <t>Rodolfo Molettieri</t>
  </si>
  <si>
    <t>Giulia Fazzini
(Lventure)</t>
  </si>
  <si>
    <t>Valentina Battista
(Materias)</t>
  </si>
  <si>
    <t>Antonio Maestro</t>
  </si>
  <si>
    <t>Salvatore Rionero
(Protom)</t>
  </si>
  <si>
    <t>Edoardo Monaco</t>
  </si>
  <si>
    <t>Feedel Ventures</t>
  </si>
  <si>
    <t>Giovanni Caturano</t>
  </si>
  <si>
    <t>Giuseppe Labate</t>
  </si>
  <si>
    <t>Niccolò Bonacina 
(Build It Up)</t>
  </si>
  <si>
    <t>Antonio Francisco Delle Cave</t>
  </si>
  <si>
    <t>Eugenio Gervasio
(Elea Academy)</t>
  </si>
  <si>
    <t>Giovanni Ciarlo</t>
  </si>
  <si>
    <t>Rizieri Mele</t>
  </si>
  <si>
    <t>Cosimo Cecchini</t>
  </si>
  <si>
    <t xml:space="preserve">Fausto M. Ventriglia </t>
  </si>
  <si>
    <t>Davide De Lucis</t>
  </si>
  <si>
    <t>Un nuovo sistema IoT plug &amp; play per il monitoraggio in tempo reale della rete di drenaggio superficiale della pioggia​. Offre nuove informazioni a supporto della gestione delle opere di drenaggio e della mitigazione del rischio idraulico delle attività di protezione civile durante l'emergenza.</t>
  </si>
  <si>
    <t>Ha progettato Decision Support System (DSS), Un sistema che connette le informazioni di contesto con gli eventi ed è in grado di valutare: interrelazioni, criticità, conseguenze e costi utilizzando il machine learning. La prima applicazione è Pluvium, un app che gestisce l'irrigazione intelligente in agricoltura.</t>
  </si>
  <si>
    <t>Utilizza un processo circolare per coltivare microalghe in apposite vasche chiuse per la biodigestione in metano da convertire in idrogeno e per il riciclo completo della CO2 per alimentare le microalghe in un processo circolare continuo.</t>
  </si>
  <si>
    <t>Sviluppa soluzioni software e hardware innovative, occupandosi di tutta la catena produttiva, dalla progetttazione alla realizzazione. La realizzazione dei progetti e le consulenze offerte riguardano principalmente lo sviluppo di siti web, app, sistemi IoT e reti.</t>
  </si>
  <si>
    <t>Aenduo</t>
  </si>
  <si>
    <t>WeShort</t>
  </si>
  <si>
    <t>Prismed</t>
  </si>
  <si>
    <t>Niccolò de Leva-IAG</t>
  </si>
  <si>
    <t>Niccolò de Leva</t>
  </si>
  <si>
    <t>ndl@italianangels.net</t>
  </si>
  <si>
    <r>
      <t xml:space="preserve">Servizi a supporto delle aziende (micro e piccola-media impresa) e dei professionisti al fine di rafforzare la loro presenza nell'ambito digital, aiutandoli ad aumentare la propria visibilità attraverso la presenza sul </t>
    </r>
    <r>
      <rPr>
        <i/>
        <sz val="11"/>
        <rFont val="Calibri"/>
        <family val="2"/>
        <scheme val="minor"/>
      </rPr>
      <t>web</t>
    </r>
    <r>
      <rPr>
        <sz val="11"/>
        <rFont val="Calibri"/>
        <family val="2"/>
        <scheme val="minor"/>
      </rPr>
      <t xml:space="preserve">, la promozione sui </t>
    </r>
    <r>
      <rPr>
        <i/>
        <sz val="11"/>
        <rFont val="Calibri"/>
        <family val="2"/>
        <scheme val="minor"/>
      </rPr>
      <t>social media</t>
    </r>
    <r>
      <rPr>
        <sz val="11"/>
        <rFont val="Calibri"/>
        <family val="2"/>
        <scheme val="minor"/>
      </rPr>
      <t xml:space="preserve"> e sui motori di ricerca.</t>
    </r>
  </si>
  <si>
    <t>Daniel Rota</t>
  </si>
  <si>
    <t>daniel.rota@webidoo.it</t>
  </si>
  <si>
    <t>Luigi Maria Rocca</t>
  </si>
  <si>
    <t>luigimariarocca@libero.it</t>
  </si>
  <si>
    <t>Marco Savorgnan-LUM Strategy Innovation</t>
  </si>
  <si>
    <t>Progetto nato nel 2022 all'interno della società Flyer Tech S.r.l.  La piattaforma Marlene consente alle aziende clienti di creare sui propri siti e-commerce dirette in live-streaming per fare shopping.</t>
  </si>
  <si>
    <t>Matteo Elli-Pariterpartners</t>
  </si>
  <si>
    <t>Iobello-Puglia Sviluppo</t>
  </si>
  <si>
    <r>
      <t xml:space="preserve">Piattaforma di </t>
    </r>
    <r>
      <rPr>
        <i/>
        <sz val="11"/>
        <color theme="1"/>
        <rFont val="Calibri"/>
        <family val="2"/>
      </rPr>
      <t>streaming</t>
    </r>
    <r>
      <rPr>
        <sz val="11"/>
        <color theme="1"/>
        <rFont val="Calibri"/>
        <family val="2"/>
      </rPr>
      <t xml:space="preserve"> dedicata esclusivamente al mondo del cinema breve (cortometraggi).</t>
    </r>
  </si>
  <si>
    <t>Ha sviluppato una soluzione, composta da software e robot, che permette agli OSS delle strutture ospedaliere, sia private che pubbliche, di monitorare i pazienti allettati, consentendo di mettere in atto le giuste terapie previste dai protocolli di ogni reparto.</t>
  </si>
  <si>
    <t xml:space="preserve">
enzo@butterflysrl.com</t>
  </si>
  <si>
    <t>Enzo Troncone</t>
  </si>
  <si>
    <t>Piattaforma AI-driven per la gestione dei processi decisionali in azienda. Ad oggi, è attiva sul verticale farmaceutico.</t>
  </si>
  <si>
    <t>Fatta call conoscitiva a maggio 2024. Al momento, non hanno sede al Sud anche se i fondatori sono originari di Pescara.
Ricavi attesi per fine 2024 pari a €100k derivanti da PoC.
Round: €500-1m.
In attesa di ricevere deck aggiornato.</t>
  </si>
  <si>
    <t>Bocciata perché fuori scope con VV6 per settore di riferimento. Inoltre abbiamo risentito i founders il 28/05/24 per un aggiornamento. Gli abbiamo ribadito che sono fuori scope per settore e stadio di vita</t>
  </si>
  <si>
    <t>monitorasrls@gmail.com</t>
  </si>
  <si>
    <t>Aldo Formica</t>
  </si>
  <si>
    <t>Ha sviluppato Sentinel, un sistema brevettato per il monitoraggio dei generatori termini al fine di ridurre i consumi, diminuire le emissioni ed abbassare i costi di manutenzione.</t>
  </si>
  <si>
    <t>Fatta call conoscitiva ad aprile 2024, ci ha riscritto a maggio ed inviato il business plan.
Nata nel 2018. 
VdP previsto: €338k nel 2024; €1,9m nel 2025.
Fabbisogno finanziario di €300k negli anni 2024-2027, da investire soprattutto per impianti, macchinari ed attrzzature e spese di marketing.</t>
  </si>
  <si>
    <t>vittorio.trifari@robosan.it</t>
  </si>
  <si>
    <t>Vittorio Trifari</t>
  </si>
  <si>
    <t>Ha sviluppato una piattaforma robotica progettata per semplificare la gestione dei campioni di sangue in provetta.</t>
  </si>
  <si>
    <t>avide@whp.ai</t>
  </si>
  <si>
    <t>Ha sviluppato una piattaforma basata su algoritmi di IA cognitiva che permettono di scoprire le potenziali competenze del candidato nel curriculum, nel profilo Linkedin o nella scheda dipendente nell'HMS aziendale.</t>
  </si>
  <si>
    <t>Società attiva nel settore della extended reality. Il prodotto di punta è la piattaforma h-verse che consente di creare metaversi per diversi verticali (onboarding di nuove risorse assunte, formazione, acquisti in store, etc.).</t>
  </si>
  <si>
    <t>Ricavi pari a €350k nel 2023 (x2-3 nel 2024); 18 clienti tra cui Carrefour, Clio Make Up, Sephora, Leroy Merlin.
In raccolta per €300-500k per consolidare il business in Italia e sviluppare la linea di formazione. Ad oggi ha raccolto €330k da Primo Ventures (nel 2017).
&gt; Motivi rejection: assenza di tecnologia (utilizzano la tecnologia del loro competitor francese Caast); dubbi sulla difendibilità (modello di business tipico di una agenzia media).</t>
  </si>
  <si>
    <t>La società ha sviluppato un software per il monitoraggio da remoto dei pazienti (AdvantCare), che permette ai medici di seguire i pazienti lungo tutto il percorso clinico. La principale area terapeutica seguita riguarda il mondo delle patologie respiratorie, come apnea del sonno, broncopneumatopia cronica ostruttiva, asma, fibrosi cistica.</t>
  </si>
  <si>
    <r>
      <t>Assistente AI per</t>
    </r>
    <r>
      <rPr>
        <i/>
        <sz val="11"/>
        <color theme="1"/>
        <rFont val="Calibri"/>
        <family val="2"/>
      </rPr>
      <t>eCommerce</t>
    </r>
    <r>
      <rPr>
        <sz val="11"/>
        <color theme="1"/>
        <rFont val="Calibri"/>
        <family val="2"/>
      </rPr>
      <t xml:space="preserve"> su WhatsApp.</t>
    </r>
  </si>
  <si>
    <t>Ha sviluppato LexHero, piattaforma che automatizza la gestione del ciclo di vita dei documenti per Piccole e Medie Imprese.</t>
  </si>
  <si>
    <t>Simone Iannucci</t>
  </si>
  <si>
    <t>simone.iannucci@caboto.net</t>
  </si>
  <si>
    <t>Manfredi Domina</t>
  </si>
  <si>
    <t>m.domina@keplera.it</t>
  </si>
  <si>
    <t>Eugenio Bertino</t>
  </si>
  <si>
    <t>eugenio@hausmeapp.com</t>
  </si>
  <si>
    <t>Hoome.it</t>
  </si>
  <si>
    <t>Reggio Calabria</t>
  </si>
  <si>
    <t>Ristoply</t>
  </si>
  <si>
    <t>myAEDES</t>
  </si>
  <si>
    <t>AiM</t>
  </si>
  <si>
    <t>Marshmallow Games</t>
  </si>
  <si>
    <t>Mygrants</t>
  </si>
  <si>
    <t>Agriverse</t>
  </si>
  <si>
    <t>Vegery (Erebor srl)</t>
  </si>
  <si>
    <t>Nexting</t>
  </si>
  <si>
    <t>American Uncle</t>
  </si>
  <si>
    <t>Farm4trade</t>
  </si>
  <si>
    <t>Tziboo</t>
  </si>
  <si>
    <t>Sun City</t>
  </si>
  <si>
    <t>The PAAC</t>
  </si>
  <si>
    <t>TSS</t>
  </si>
  <si>
    <t>Tendrs</t>
  </si>
  <si>
    <t>Artware</t>
  </si>
  <si>
    <t>Techno Bridge</t>
  </si>
  <si>
    <t xml:space="preserve">Display </t>
  </si>
  <si>
    <t>Live Carter</t>
  </si>
  <si>
    <t>Fatture Automatiche</t>
  </si>
  <si>
    <t>UNIO</t>
  </si>
  <si>
    <t>BionItLabs</t>
  </si>
  <si>
    <t>Hyp-er_objects</t>
  </si>
  <si>
    <t>ClenTech</t>
  </si>
  <si>
    <t>Rombo.ai</t>
  </si>
  <si>
    <t>Joseph Grosso</t>
  </si>
  <si>
    <t xml:space="preserve">Diego Antonacci-Impact Hub </t>
  </si>
  <si>
    <t>Benedetto Di Martino-Volano</t>
  </si>
  <si>
    <t xml:space="preserve">Feedel Ventures </t>
  </si>
  <si>
    <t>Luca Lo Presti-Synclab</t>
  </si>
  <si>
    <t xml:space="preserve">Gianfranco Mottola-R&amp;S Advisory </t>
  </si>
  <si>
    <t>Bravo Innovation Hub</t>
  </si>
  <si>
    <t>Ciro Mongillo-EOS</t>
  </si>
  <si>
    <t>App che consente ai ristoranti di digitalizzare e semplificare il processo di ordine ai propri fornitori, senza modificare gli accordi relativi a prezzi, condizioni di pagamento e consegna.</t>
  </si>
  <si>
    <t>Fondata nel 2019.
Fatturato 2022: €720k (solo a dicembre 2022: €135k).
A dicembre 2022 un pool di investitori strategici ha sottoscritto un aumento di capitale nella società a una valutazione pari a €2m. Nel round hanno investito Francesco Marconi, founder di Temakinho (exit a Cigierre), Edoardo Maggiori, founder del Gruppo Filetteria Italiana, Francesco Zaccariello, CEO di eFarma, ceduta ad Atida, e Ottavio Sgrosso, CEO della software house Pushapp e attualmente CTO di Ristoply.
In raccolta per €1m.
&gt; Motivo rejection: settore di riferimento (competitor di Deliveristo)</t>
  </si>
  <si>
    <t>Software per digitalizzare la gestione dei cantieri.</t>
  </si>
  <si>
    <t>Marco Apollonia</t>
  </si>
  <si>
    <t>marco@myaedes.com</t>
  </si>
  <si>
    <t>Ha sviluppato un software basato su algoritmi di machine learning per il monitoraggio e la prevenzione di guasti dei macchinari, migliorando e ottimizzando la manutenzione dei processi produttivi per le aziende manifatturiere.</t>
  </si>
  <si>
    <t>Giusy Fiorentino</t>
  </si>
  <si>
    <t>g.fiorentino@aimonitoring.net</t>
  </si>
  <si>
    <t xml:space="preserve">Fatta call conoscitiva ad aprile 2023.
Fondata nel 2020.
Ricavi attesi nel 2023 pari a €124k.
In raccolta per €500k ad una pre-money valuation di €2m.
&gt; Motivo rejection: management team poco convincente.
</t>
  </si>
  <si>
    <t>cristina@marshmallow-games.com</t>
  </si>
  <si>
    <t>Cristina Angelillo</t>
  </si>
  <si>
    <t>Fatta call conoscitiva a marzo 2023.
Fondata nel 2019.
Ricavi pari a €45k nel 2021.
A fine 2020 ha chiuso un round da €585k. All’investimento iniziale di LVenture Group e alcuni business angesl si è unita CDP VC che ha partecipato con €350k tramite il Fondo Rilancio.
&gt; Motivo rejection: non in raccolta.</t>
  </si>
  <si>
    <t xml:space="preserve">MyGrants ha sviluppato una piattaforma che supporta l’integrazione dei migranti in Italia ed Europa. In particolare, tramite la piattaforma vengono erogati contenuti formativi divisi in moduli, relativi ad 8 settori professionali, e quiz tematici, per certificare le competenze degli utenti e facilitare il loro ingresso nel mondo del lavoro. A partire dal 2021, la società ha lanciato Pickme, una piattaforma di sourcing che consente alle aziende clienti di trovare i profili più adatti alle proprie esigenze. </t>
  </si>
  <si>
    <t>Agriverse offre un software gestionale per il mondo agricolo (aziende agricole, organizzazioni di produttori, cooperative e agronomi).</t>
  </si>
  <si>
    <t>Servizio di delivery di cibo vegano.</t>
  </si>
  <si>
    <t xml:space="preserve">Ha iniziato realizzando produzioni audiovisive prevalentemente in ambito sportivo. Si è poi specialzizata in remote production e sviluppo di piattaforma OTT, vale a dire piattaforme di trasmissione del segnale audiovisivo attraverso una infrastruttura di video streaming e on demand. </t>
  </si>
  <si>
    <t xml:space="preserve">Leader italiano della vendita online di comfort food per la Gen Z. </t>
  </si>
  <si>
    <t>Sviluppa soluzioni tecnologiche avanzate dedicate allo sviluppo sostenibile del settore zootecnico.</t>
  </si>
  <si>
    <t>La mission è diventare la piattaforma tecnologica di riferimento per promuovere prodotti agroalimentari di qualità e made in Italy, fungendo da facilitatore tra produttori e marketplace (stile BrandOn).</t>
  </si>
  <si>
    <t xml:space="preserve">Gruppo specializzato nello sviluppo di soluzioni di efficienza energetica. Di recente, sta lavorando al lancio di un progetto sulle comunità energetiche. </t>
  </si>
  <si>
    <t>TSS ha sviluppato una piattaforma digitale ed app mobile per il calcio giovanile, che permette ai club e alle federazioni (la piattaforma per le federazioni sarà lanciata sul mercato a fine ‘23) di registrare tutti i tesserati ed iscritti creando un’identità digitale per ogni giocatore, così da facilitare la gestione di migliaia di dati e la comunicazione con le famiglie dei calciatori.</t>
  </si>
  <si>
    <t>Piattaforma B2B SaaS di Beauty Contest che consente alle aziende di selezionare il miglior consulente in modo trasparente, nel rispetto della compliance.</t>
  </si>
  <si>
    <t>Artware ha sviluppato due piattaforme con l’obiettivo di utilizzare tecnologie di Data Analytics per rivoluzionare l’esperienza dei visitatori e supportare i processi decisionali dei musei, migliorandone le performance.</t>
  </si>
  <si>
    <t>Nasce dall’esperienza di Ilovecomm, piattaforma lanciata nel 2016 che permette di cercare un prodotto in diversi negozi della città, scegliere l’offerta migliore e prenotare una data e fascia oraria per la prova o il ritiro nel punto vendita. Con Techno Bridge, l’idea è di estendere il servizio anche ai settori food (possibilità di cercare e prenotare il locale dove vivere le migliori esperienze culinarie) e servizi per la persona.</t>
  </si>
  <si>
    <t>Piattaforma che consente ai piccoli commercianti di creare dei negozi online per la vendita di prodotti attraverso live streaming interattive.</t>
  </si>
  <si>
    <t>Site-builder, vale a dire soluzione che aiuta a realizzare un sito web.</t>
  </si>
  <si>
    <t>Ha sviluppato una soluzione che permette a chi vende online di (i) emettere fatture e corrispettivi autonomamente, (ii) trasmettere fatture elettroniche all’Agenzia delle Entrate e (iii) centralizzare la fatturazione su tutte le piattaforme di vendita online utilizzate dai venditori.</t>
  </si>
  <si>
    <t>Unio ha l’obiettivo di formare un network internazionale di studi di architettura per poter creare delle partnership commerciali tra questi ultimi, permettendo, attraverso la cooperazione, di accedere a progetti internazionali. L’idea è quella di introdurre il modello «Big 4» nel mondo del Design.</t>
  </si>
  <si>
    <t>Sviluppa e commercializza una mano biotica di media dimensione completamente adattiva.</t>
  </si>
  <si>
    <t>Hy-per ha sviluppato PERS, una soluzione idraulica che aumenta l’efficienza energetica delle batterie dei carrelli elevatori elettrici. La soluzione include anche un componente cloud, che consiste nell’’integrazione dei dati raccolti sulle batterie dei carrelli elevatori con i sistemi esistenti dei clienti finali.</t>
  </si>
  <si>
    <t>Clentech ha sviluppato una tecnologia fotocatalitica capace di sfruttare l’intero spettro luminoso per la sanificazione di aria, acqua, ambienti e superfici. Clentech propone soluzioni innovative per l’igienizzazione e la salvaguardia di ambienti interni ed esterni, offrendo una pulizia costante e duratura.</t>
  </si>
  <si>
    <t>Rombo.AI si specializza in analisi rapide di petrolio crudo attraverso la spettroscopia di risonanza magnetica, riducendo significativamente i tempi di analisi a soli 15 minuti. Attualmente, Rombo AI ha esteso le sue operazioni oltre l'Italia, con 4 installazioni tra Italia e Asia</t>
  </si>
  <si>
    <t xml:space="preserve">
chris@mygrants.it</t>
  </si>
  <si>
    <t>Chris Richmond</t>
  </si>
  <si>
    <t xml:space="preserve">
vito.sanitate@agriverse.it</t>
  </si>
  <si>
    <t>Vito Sanitate</t>
  </si>
  <si>
    <t>Fatta call conoscitiva a marzo 2023 e di update a giugno 2023.
Fondata nel 2019.
1.968 utenti che utilizzano il software, di cui 300 paganti (l’81,5% sono aziende agricole)
Ricavi ’20: €3k | ‘21: €70k | ’22: €126k. Ricavi '23E: €500-600k.
Finora ha raccolto €488k, di cui €428k tramite convertendo in un pre-seed round nel 2020 da CDP VC e Auriga.
In raccolta per un seed round da €1,5m da chiudere entro aprile ’23 ad una pre-money valuation attesa di €6-9m.
&gt; Motivo rejection: percorso di crescita (abbastanza flat negli ultimi due anni), scenario competitivo, tempistiche del round.</t>
  </si>
  <si>
    <t>ceo@vegery.it</t>
  </si>
  <si>
    <t>Fatta call conoscitiva a marzo 2023.
Fondata nel 2020.
Ricavi attesi nel 2023 pari a €238k. 
In raccolta per €300k ad una pre-money valuation di €1,5m.
&gt; Motivo rejection: difendibilità/scenario competitivo; management team poco convincente.</t>
  </si>
  <si>
    <t>Fondata nel 2017.
Ricavi: €1,7m nel 2022; €3,2m nel 2023E.
In raccolta per €1m ad una pre-money valuation di €7m.
&gt; Motivo rejection: De Caro ci avrebbe dovuto fare intro per call conoscitiva; non è stato fatto seguito a nostra richiesta.</t>
  </si>
  <si>
    <t>Giacomo ha incontrato in sede i fondatori il 13/03.
Fondata nel 2017.
Ricavi ’21: €2,5m | ’22: €3,6m (di cui €2,7m derivante dalla vendita di prodotti di terzi). Ricavi ‘23e: €6,6m.
Primo margine del 64%. +200k clienti.
Finora la società non ha chiuso round d’investimento. Al momento è in raccolta per €1m ad una pre-money valuation di €8m. I founders  hanno ricevuto un’offerta da Primo Ventures per €1m ad una pre-money valuation di €6m.
&gt; Motivo rejection: l'iniziativa non ha carattere digitale.</t>
  </si>
  <si>
    <t>Alessandro Odierna</t>
  </si>
  <si>
    <t>a.odierna@americanuncle.it</t>
  </si>
  <si>
    <t>Andrea Capobianco Dondona</t>
  </si>
  <si>
    <t>andrea@farm4trade.com</t>
  </si>
  <si>
    <t>Fatta call conoscitiva a marzo 2023.
Fondata nel 2016.
€292k nel 2022: €1-1,3m nel 2023E
In raccolta per €1,5m ad una pre-money di €6-8m.
In attesa di feedback da parte di Misal che ha partecipato all’ultima call di approfondimento sulla tecnologia.</t>
  </si>
  <si>
    <t>davide@tziboo.com</t>
  </si>
  <si>
    <t>Davide Usai</t>
  </si>
  <si>
    <t>Fatta call conoscitiva a giugno 2023.
Fondata nel 2019.
Round con CDP VC (Seed per il Sud) da €180k + ricevuto finanziamento Regione Puglia da €100k. 
In raccolta per €440k alla pre-money stabilita nel contratto di CDP (€1,3m). 
&gt; Motivo rejection: dubbi su posizionamento/potenziale di mercato, traction passata.</t>
  </si>
  <si>
    <t>Fatta call conoscitiva a maggio 2023.
Fondata nel 2012.
Ricavi ‘22: €45,8m, ma il nuovo progetto è ancora in fase pre-seed.
In raccolta per 15m.</t>
  </si>
  <si>
    <t>Massimo Cavaliere</t>
  </si>
  <si>
    <t>massimo.cavaliere@suncityitalia.com</t>
  </si>
  <si>
    <t>a.franzese@thepaac.com</t>
  </si>
  <si>
    <t>Alessandro Franzese</t>
  </si>
  <si>
    <t xml:space="preserve">
c.giannotti@technologysportsystem.com</t>
  </si>
  <si>
    <t>Cristiano Giannotti</t>
  </si>
  <si>
    <t>Lorenzo Lancellotti</t>
  </si>
  <si>
    <t>lorenzo.lancellotti23@gmail.com</t>
  </si>
  <si>
    <t>gianluigidelucia@gmail.com</t>
  </si>
  <si>
    <t>Gianluigi De Lucia</t>
  </si>
  <si>
    <t>joyce.scognamiglio@phact.it</t>
  </si>
  <si>
    <t>Joyce Scognamiglio</t>
  </si>
  <si>
    <t>lorenzo.farchione@unio.archi</t>
  </si>
  <si>
    <t>Lorenzo Farchione</t>
  </si>
  <si>
    <t>Giovanni Antonio Zappatore</t>
  </si>
  <si>
    <t>g.zappatore@bionitlabs.com</t>
  </si>
  <si>
    <t>michelangelo.nigro@hyp-er.com</t>
  </si>
  <si>
    <t>Michelangelo Nigro</t>
  </si>
  <si>
    <t>carlousai@clentech.eu</t>
  </si>
  <si>
    <t>Carlo Usai</t>
  </si>
  <si>
    <t>Andrea Zanda</t>
  </si>
  <si>
    <t>andrea.zanda@rombo.ai</t>
  </si>
  <si>
    <t>Fatta call conoscitiva a maggio 2023.
Fondata nel 2020.
Ricavi attesi: ’23: €250k.
In raccolta per €400k.
&gt; Motivo rejection: dubbi su scenario competitivo e difendibilità della tecnologia.</t>
  </si>
  <si>
    <t>Fatta call conoscitiva a luglio 2023.
Fondata nel 2023. Società incubata da Feedel Ventures. 
Pre-revenues.
In raccolta per €250k.
&gt; Motivo rejection: fase di vita ancora pre-seed; founder poco convincente.</t>
  </si>
  <si>
    <t>Fatto incontro in presenza a giugno 2023.
Fondata nel 2020.
Round: €300k ad una pre-money valuation di €1,4m.
&gt; Motivo rejection: i principali dubbi sono relativi a (i) presenza di importanti barriere all’ingresso lato clienti, ovvero i musei nazionali, (ii) traction ancora limitata e (iii) BP non soddisfacente (soprattutto lato stipendi founders, particolarmente elevati rispetto la struttura del P&amp;L).</t>
  </si>
  <si>
    <t>Fatta call conoscitiva a giugno 2023.
Società ancora da costituire.
&gt; Motivo rejection: (i) fase di vita, in quanto la società non è ancora costituita, (ii) dubbia disponibilità ad aprire una sede al Sud e (iii) team poco convincente. In generale, il progetto è apparso poco chiaro.</t>
  </si>
  <si>
    <t>Renato Mascolo</t>
  </si>
  <si>
    <t>renato.mascolo@ilovecomm.com</t>
  </si>
  <si>
    <t>Fatta prima call conoscitiva a giugno 2023.
Fondata nel 2020</t>
  </si>
  <si>
    <t>Fatta prima call conoscitiva a giugno 2023.
Fondata nel 2020.
Pre-revenues.
Round: €1m in 3 tranches.</t>
  </si>
  <si>
    <t>Fondata nel 2023.
Ricavi attesi: €100k nel 2023.
Round: €1m ad una pre-money valuation di €4m.
&gt; Motivo rejection: traction ancora limitata, dubbi su concentrazione Amazon (l’iniziativa è stata analizzata anche da The Techshop, che ha deciso di non proseguire per lo stesso motivo).</t>
  </si>
  <si>
    <t>Fatta call conoscitiva a luglio 2023.
Fondata nel 2018.
Pre-revenues.
Round: £1,5m.
&gt; Motivo rejection: non presenta un business incentrato sulla transizione digitale ed inoltre è in una fase pre-seed</t>
  </si>
  <si>
    <t>Fatta call conoscitiva a dicembre 2023.
Fondata nel 2021.
Pre-revenues.
Round: €300k.
&gt; Motivo rejection: (i) la società è ancora in pre-revenues; (ii) la tecnologia sviluppata è più orientata ad un investimento green</t>
  </si>
  <si>
    <t>Fatta call conoscitiva a dicembre 2023.
Fondata nel 2023.
Ricavi: €120k nel 2023.
&gt; Motivo rejection: stadio di vita della società, considerato ancora embrionale. Inoltre, la società deve ancora strutturare in maniera concreta il fundraising, che potrebbe avvenire nel corso del 2024</t>
  </si>
  <si>
    <t xml:space="preserve">Spoki </t>
  </si>
  <si>
    <t>Giorgio Pagliara</t>
  </si>
  <si>
    <t>Giorgio.pagliara@spoki.it</t>
  </si>
  <si>
    <t>Fabio Rossini</t>
  </si>
  <si>
    <t>f.rossini@uaoow.it</t>
  </si>
  <si>
    <t>fausto.ventriglia@ffventriglia.com</t>
  </si>
  <si>
    <t>c.cecchini@osense.ai</t>
  </si>
  <si>
    <t>Valerio Barbera</t>
  </si>
  <si>
    <t>valerio@inspector.dev</t>
  </si>
  <si>
    <t>stand by</t>
  </si>
  <si>
    <t>Fatta call conoscitiva a novembre 2023.
Fondata nel 2021.
Ricavi YTD: €250k; €600k in Q4 2023E.
€5-6m, di cui €3-3,5m committati. Valutazione pre-money di €25-30m.
Condiviso nostro NDA standard, da firmare per avere accesso alla data room.
&gt; Motivo rejection: struttura del round (pre-money valuation elevata)</t>
  </si>
  <si>
    <t>Selene Micheletti</t>
  </si>
  <si>
    <t>selene@damo.studio</t>
  </si>
  <si>
    <t>Fatta call conoscitiva il 27/11. Sono in fase pre-seed, inoltre non hanno sede al sud ma uno dei founder è pugliese</t>
  </si>
  <si>
    <t>Daniel Guariglia</t>
  </si>
  <si>
    <t>daniel.guariglia@hyperwind.it</t>
  </si>
  <si>
    <t>alessandro.monticelli@greenindependence.eu</t>
  </si>
  <si>
    <t>Alessandro Monticelli</t>
  </si>
  <si>
    <t xml:space="preserve">Traction ancora limitata; sarebbe necessario un approfondimento sul prodotto per capire differenze rispetto a quelli esistenti. </t>
  </si>
  <si>
    <t>Aldo Pinzi</t>
  </si>
  <si>
    <t>aldo@medigenium.com</t>
  </si>
  <si>
    <t>a.oriolo@pomainstitute.com</t>
  </si>
  <si>
    <t>Alessio Oriolo</t>
  </si>
  <si>
    <t>Riccardo Pampena</t>
  </si>
  <si>
    <t>riccardopampena@gmail.com</t>
  </si>
  <si>
    <t>ea.adinolfi@minervas.it</t>
  </si>
  <si>
    <t>Ennio Andrea Adinolfi</t>
  </si>
  <si>
    <t>Fatturato 2022: €530k; 2023e: €1m.
Clienti: B2C 8.000+; B2B 200+ (tra cui Rai - Radiotelevisione Italiana, Comune di Firenze, NoiCompriamoAuto.it, Ministero della Difesa e Corte dei Conti)
800.000+ visitatori unici sul sito raggiunti nel 2022
Fundraised: €150k
Fundraising: €560k ad una pre-money di €4,5m.
Fatta call il 17/10 con G. Cofone. In sostanza, la società eroga online corsi per l’emissione di certificati principalmente per il mondo scuola. Ha significative somiglianze con Certipass, la società di Unipegaso attiva nella certificazioni per docenti del mondo scuola. La nostra proposta è quella di rigettare l’iniziativa per mancanza di innovazione tecnologica e per la presenza di un leader di mercato già consolidato come Certipass.</t>
  </si>
  <si>
    <t>gianmarco@endymion.tech</t>
  </si>
  <si>
    <t>Gianmarco Cappellano</t>
  </si>
  <si>
    <t>Fatta call il 16/10/23. Revenue: 20k nel 2023; 260k expected nel 2024. 
Ha raccolto circa 450k tra CDP e bandi pubblici. 
Il team ha fatto una buona impressione ma sono stati ritenuti troppo acerbi per procedere. Da monitorare</t>
  </si>
  <si>
    <t xml:space="preserve">Fondata nel 2019.
Fatturato 2022: €500k; 2023e: €600k.
Clienti: Zagrebacka banka (Unicredit Group), PagoPA, Phlay, tolemaica.
Current deals: Banca Sella, monokee, enjoy, Deutsche Bank, aruba.it.
Fundraising: €1m.
Abbiamo deciso di non procedere per la difficoltà nell'intraprendere piano di sviluppo ed il management non ha convinto del tutto
&gt; motivo rejection: fase di vita, dubbi anche su crescita attuale. Sentiti in call dal team VV6. </t>
  </si>
  <si>
    <t>Ricavi 2022: circa €10k; 2023e: circa €55k
Fundraising: €500k
Fatta call conoscitiva con la founder il 13/10. L’esperienza pregressa della fondatrice è stata valutata positivamente e reputata coerente con l’iniziativa, ma riteniamo che il modello di business e la struttura del round (pre-money elevata) non siano idonei per ulteriori approfondimenti</t>
  </si>
  <si>
    <t>adcdeca@gmail.com</t>
  </si>
  <si>
    <t>alessandro@lebiudesign.com</t>
  </si>
  <si>
    <t>Alessandro Sestini</t>
  </si>
  <si>
    <t>Possiede un brevetto a copertura del processo produttivo e due brevetti sugli esteri a base di ossido di zinco.
Revenues: 2022: €10k; 2023e: €35k: 2024e: €250k
Fundraised: €50k Invitalia; €110k Banca Intesa; €150k dai soci
Fundraising: €750k
Fatta call il 31/10. Volano è advisor della società. Sebbene il founding team ed il relativo business abbiano destato
particolare interesse, ad oggi si riscontrano difficoltà nel giustificare il carattere digitale dell’iniziativa. L’idea per VV6 sarebbe
finanziare il processo di automazione della produzione, ad oggi non del tutto digitalizzato. Sulla base di tali considerazioni e tenendo conto della fase pre-revenues della startup, riteniamo al momento di non proseguire nelle analisi, ma di tenere monitorata l’iniziativa per potenziali successivi round</t>
  </si>
  <si>
    <t>benessere.vincenzo@isuschem.it</t>
  </si>
  <si>
    <t>Vincenzo Benessere</t>
  </si>
  <si>
    <t>Ares si occupa della riduzione del consumo idrico degli elettrodomestici che utilizzano l’acqua come materia prima, attraverso un processo innovativo a basso impatto ambientale.</t>
  </si>
  <si>
    <t>pierogenualdo@arestecnologia.it</t>
  </si>
  <si>
    <t>Piero Genualdo</t>
  </si>
  <si>
    <t>Conosciuti nell'ambito della startup competition 081 fatta a novembre 2023. Loro sono stati vincitori. Vertis li ha supportati nell'utilizzo dei fondi ricevuti dalla vincita della competition (circa 8k che sono serviti a pagar ei costi per il brevetto del marchio a livello globale). Sono ancora in una fase acerba. Da monitorare</t>
  </si>
  <si>
    <t>Ricavi: 2021: €47k; 2022: €183k; 2023e: €350k; 2024e: €657k; 2025e: €1m 
EBITDA: 2021: 0,5%; 2022: 2,3%; 2023e: 2,3%; 2024e: 0,7%; 2025e: 2,2% 
Fundraising: €170k
&gt; motivo rejection: fase di vita e settore di riferimento.</t>
  </si>
  <si>
    <t>Ricavi: 2020: €14k; 2021: €53k; 2022: €193k; 2023e: €401k; 2024e: €726k
EBITDA: 2020: €2k; 2021: €6k; 2022: €18k; 2023e: -€89k; 2024e: €22k
Fundraised: €221,7k, valutazione post money €2,5m
&gt; motivo rejection: fase di vita.</t>
  </si>
  <si>
    <t>raffaele.aprea@wandilogistics.com</t>
  </si>
  <si>
    <t>Raffaele Aprea</t>
  </si>
  <si>
    <t>giovanni.caturano@maregroup.it</t>
  </si>
  <si>
    <t>Fatta call conoscitiva il 20/07. Risentiti a febbraio 2024. Stanno implementando un primo PoC. Bocciati per fase di vita.</t>
  </si>
  <si>
    <t>ciarlogiovanni14@gmail.com</t>
  </si>
  <si>
    <t>Società ancora in fase di pre-seed.</t>
  </si>
  <si>
    <t>Luca Visconti</t>
  </si>
  <si>
    <t>luca@heulegal.com</t>
  </si>
  <si>
    <t>Fondata nel 2016.
è una piattaforma di recensioni per piccoli e medi e-commerce che rappresenta una guida per lo shopping online al fine di trovare i migliori e-commerce. Hanno un modello sia B2B che B2C  che opera tramite ottimizzazione della query.
Team composto da 20 perosne tra Roma, Cagliari, Milano e Modena 
Burn rate: €20-25k al mese
Clienti: 2020: 150; 2021: 329; 2022: 485; H123: 687.
Revenues: 2022: €194k, H1 2023: €120k, 2023e: €440k, 2024e: €1,4m, 2025e: €3,4m.
Fundraised: €500k con CDP fondo Sud.
Captable: 53% funder, LVenture  12%, AFP capital 6,8% più alcuni Business Angels ma cambierà con conversion CDP. 
Fundraising: €2m ad una pre-money di €8m.
MRR dicembre 2022: €20k.
Fatta call di update il 26/01: inserito nuovo CEO (Simone Guzzetti, ha già avuto esperienze imprenditoriali alle spalle. In particolare, ha fondato Bloovery, poi venduta a Colvin).
Bocciata per settore di riferimento ritenuto affollato di competitors e già tecnologicamente superato</t>
  </si>
  <si>
    <t>egervasio@mavvsrl.it</t>
  </si>
  <si>
    <t>Eugenio Gervasio</t>
  </si>
  <si>
    <t>Iniziative segnalate da Bendetto dopo l'evento di SprintX a Bari. Fatta prima call conoscitiva, iniziativa per ora bocciata per fase di vita. Da risentire quando lanceranno la piattaforma (per ora MVP) e realizzeranno le prime metriche. Da approfondire anche maggiormente dimensione del mercato. Feedback già espresso in call, non dobbiamo mandare mail</t>
  </si>
  <si>
    <t>Fondata nel '23.
Ricavi di €1,4m previsti nel '27E.
In raccolta per €200k.
Iniziative segnalate da Bendetto dopo l'evento di SprintX a Bari. Fatta call il 15/05, bocciata per fase di vita (da monitorare, ci invierà aggiornamenti su traction raggiunta)</t>
  </si>
  <si>
    <t>Fondata nel 2017.
Ricavi: €179k nel '23E (circa €2m nel '27E).
In raccolta per €300k ad una pre-money di €2,7m.
Nessun carattere digital.</t>
  </si>
  <si>
    <t>info@twopit.com</t>
  </si>
  <si>
    <t>Emanuele Costanzo</t>
  </si>
  <si>
    <t>eloisadauria.eda@gmail.com</t>
  </si>
  <si>
    <t>Eloisa D'Auria</t>
  </si>
  <si>
    <t>App ancora da sviluppare; tecnologia facilmente replicabile. La founder è napoletana</t>
  </si>
  <si>
    <r>
      <t xml:space="preserve">Piattaforma </t>
    </r>
    <r>
      <rPr>
        <i/>
        <sz val="11"/>
        <rFont val="Calibri"/>
        <family val="2"/>
      </rPr>
      <t>B2B</t>
    </r>
    <r>
      <rPr>
        <sz val="11"/>
        <rFont val="Calibri"/>
        <family val="2"/>
      </rPr>
      <t xml:space="preserve"> che sviluppa Cliniche Virtuali (proprietarie o in </t>
    </r>
    <r>
      <rPr>
        <i/>
        <sz val="11"/>
        <rFont val="Calibri"/>
        <family val="2"/>
      </rPr>
      <t>partnership</t>
    </r>
    <r>
      <rPr>
        <sz val="11"/>
        <rFont val="Calibri"/>
        <family val="2"/>
      </rPr>
      <t xml:space="preserve">) specializzate per la gestione di determinate patologie e condizioni: un unico punto di accesso che raccoglie contenuti scientifici, un vasto </t>
    </r>
    <r>
      <rPr>
        <i/>
        <sz val="11"/>
        <rFont val="Calibri"/>
        <family val="2"/>
      </rPr>
      <t xml:space="preserve">network </t>
    </r>
    <r>
      <rPr>
        <sz val="11"/>
        <rFont val="Calibri"/>
        <family val="2"/>
      </rPr>
      <t>di medici e una centrale di telemedicina.</t>
    </r>
  </si>
  <si>
    <t>La società ha chiuso il 2022 con €1,2m di fatturato. Attesi €2m nel '23.
Ha sviluppato 4 Cliniche Virtuali (oculistica, emicrania, psoriasi, Covid), unendo in un’unica app 5.000+ articoli validati scientificamente, 7.000+ medici e 1.100+ strutture sanitarie convenzionate.
Ha +20 clienti, tra cui aziende di primordine del mondo farmaceutico (es. Bayer, Menarini, Novartis, Pfizer) e del mondo assicurativo e welfare (es. Allianz, Generali, Enel e Philip Morris International).
In raccolta per €3m. Successivo round previsto nel 2025 da €4,5m.
Fatta call conoscitiva con il team di VV6. Dubbi sul percorso di crescita, ricevuto approfondimento sulla traction passata</t>
  </si>
  <si>
    <t>Ricavi: €62k nel '21; €1,7m nel '22. 
In raccolta per un seed round da €1,2m.
 Fatta call conoscitiva per VV6 e ricevuto primo materiale di appronfondimento. Abbiamo fatto alcuni approfondimenti ma il team e lo specifico business non hanno convinto</t>
  </si>
  <si>
    <t>Fondata nel 2021.
Ricavi '22: €1,19m, di cui €821k da e-commerce, €198k da B2B e €166k da cloud kitchen. Ricavi '23e: €3,04m.
In raccolta per €800k-1m ad una pre-money valuation di €6-7m.
Fatta call conoscitiva per VV6, da bocciare perchè il business su cui è focalizzata risulta essere tradizionale e poco digital.</t>
  </si>
  <si>
    <t>valentina.battista@materias.it</t>
  </si>
  <si>
    <t>Piattaforma per connettere proprietari di casa con acquirenti/affittuari, eliminando i costi di intermediazione.</t>
  </si>
  <si>
    <t>giuseppegazzara@gmail.com</t>
  </si>
  <si>
    <t>Giuseppe Gazzara</t>
  </si>
  <si>
    <t>Connexa</t>
  </si>
  <si>
    <t>Piattaforma che offre soluzioni assicurative dedicate al mondo auto in modo digitale e telematico.</t>
  </si>
  <si>
    <t>Robin Daina</t>
  </si>
  <si>
    <t>r.daina@connexainsurance.com</t>
  </si>
  <si>
    <t>Remedio</t>
  </si>
  <si>
    <t>Arezzo</t>
  </si>
  <si>
    <t>Francesco Di Blasio-BizPlace</t>
  </si>
  <si>
    <t>francesco.diblasio@bizplace.it</t>
  </si>
  <si>
    <t>Serenade</t>
  </si>
  <si>
    <t>Progetto realizzato nell'ambito della Apple Academy.
Fatto incontro il 6/06. L'iniziativa è in fase pre-seed; il lancio dell'app IOS avverrà il 10/06.
Gli abbiamo suggerito di partecipare la startup competiton di 081 Stand For Naples di novembre 2024.</t>
  </si>
  <si>
    <t>seleco23@gmail.com</t>
  </si>
  <si>
    <t xml:space="preserve">Sebastian Leon </t>
  </si>
  <si>
    <t>Social app per la condivisione di musica.</t>
  </si>
  <si>
    <t>Ricavi: €997k il primo anno.
In raccolta per €640k.
&gt; fatta call conoscitiva il 10/06. La società è pre-seed. Il founder vuole iniziare ad operare da Milano. Bocciata perché non è in scope con il fondo</t>
  </si>
  <si>
    <t>Rejected a gennaio 2018 con motivazione 1.h, ci hanno riscritto a dicembre 2021.
Giacomo ha incontrato gli imprenditori a Napoli, riporto i suoi appunti dall'incontro: 
Sede Roma, nata nel 2016, il fatt. 2021 è di €8m con EBITDA positivo di €1m. Il business è conosciuto; il team sono 30 persone tra Italia e Cina. Hanno ancora una cassa per €2m. Ma la cosa che sorprende e che i fondatori  vorrebbero uscire tutti dalla società a una valut. pre-money tra gli €8-12m. 
&gt; Ci hanno riscritto a giugno 2024. Inviata mail di rejection in quanto società quotata.</t>
  </si>
  <si>
    <t>giacomo_milella@virgilio.it</t>
  </si>
  <si>
    <t>Giacomo Milella</t>
  </si>
  <si>
    <t>Beforpharma</t>
  </si>
  <si>
    <t>Techrail</t>
  </si>
  <si>
    <t xml:space="preserve">Airizon </t>
  </si>
  <si>
    <t>WUVDAY</t>
  </si>
  <si>
    <t>Alessandro Cafagna</t>
  </si>
  <si>
    <t>Francesco Meneschincheri-BizPlace</t>
  </si>
  <si>
    <t>Giuseppe Carapellese</t>
  </si>
  <si>
    <t>francesco.meneschincheri@bizplace.it</t>
  </si>
  <si>
    <t xml:space="preserve">Francesco Meneschincheri </t>
  </si>
  <si>
    <t>PMI innovativa che offre servizi radiofarmaceutici alle aziende di medicina nucleare e alle istituzioni sanitarie di dieci nazioni diverse.</t>
  </si>
  <si>
    <t>a.cafagna@techrail.it</t>
  </si>
  <si>
    <t>Startup innovativa attiva nello sviluppo di intelligenze artificiali a sostegno della Mobilità sostenibile (TPL). Nello specifico: (i) ha brevettato Smart Viewr, un sistema AI, basato su tecnologia laser, per la diagnostica in tempo reale dei
pantografi delle linee metropolitane e ferroviarie e (ii) ha sviluppato Right Metro, un sistema AI per il monitoraggio della mobilità nella smart city che fornisce tutti gli strumenti utili per migliorare l’esperienza di viaggio del passeggero.</t>
  </si>
  <si>
    <t>Ha sviluppato una suite per digitalizzare i processi di progettazione industriale. Ad oggi, la soluzione è adottata in ambito aviazione.</t>
  </si>
  <si>
    <t>francesco.orefice@airizon.it</t>
  </si>
  <si>
    <t>Francesco Orefice</t>
  </si>
  <si>
    <t>Nata nel 2015.
Clienti: KFC, Hard Rock, Rosso Pomodoro.
Ricavi di gruppo: €17,7m nel 2023.
Fabbisogno di €22,7m, di cui €6m tramite AuCap ad una pre-money valuation di €35m.
Motivo della rejection: fase di vita successiva rispetto a quella in cui investe VV6</t>
  </si>
  <si>
    <t>trixoesportsgym@gmail.com</t>
  </si>
  <si>
    <t>Fondata nel 2020.
Ricavi: €14k nel 2021; €451k nel 2022; €1,15m nel 2023E.
In raccolta per €250k ad una pre-money valuation di €2,5m.
Condiviso il BP, abbiamo fatto una call di approfondimento con tutto il team VV6 il 16/05/23. Siamo in attesa di ricevere un BP più aggiornato. 
Bocciata per dubbi su difendibilità prodotto</t>
  </si>
  <si>
    <t>Fondata nel 2018.
Ricavi: €106k nel 2023E.
Round: €500k ad una pre-money valuation di €2m.
Motivi rejection: Size del round, settore di riferimento</t>
  </si>
  <si>
    <t>ing.g.carapellese@mlr.srl</t>
  </si>
  <si>
    <t xml:space="preserve">Azienda che opera nel campo delle tecnologie digitali. Ha sviluppato la piattaforma WuvDay che trasforma qualsiasi individuo con uno smartphone in un reporter occasionale, consentendo la condivisione immediata di contenuti autentici e verificati. </t>
  </si>
  <si>
    <t>&gt; Nel deck non sono riportati ricavi né round.
Bocciata perché non ritenuta interessante</t>
  </si>
  <si>
    <r>
      <rPr>
        <i/>
        <sz val="11"/>
        <color theme="1"/>
        <rFont val="Calibri"/>
        <family val="2"/>
      </rPr>
      <t xml:space="preserve">Instant buyer </t>
    </r>
    <r>
      <rPr>
        <sz val="11"/>
        <color theme="1"/>
        <rFont val="Calibri"/>
        <family val="2"/>
      </rPr>
      <t xml:space="preserve">di camere d’albergo. In particolare, la società acquista le camere d’albergo per lunghi periodi di tempo (da 5 a 12 mesi) dalle strutture alberghiere e le rivende sia su una piattaforma proprietaria sia alle </t>
    </r>
    <r>
      <rPr>
        <i/>
        <sz val="11"/>
        <color theme="1"/>
        <rFont val="Calibri"/>
        <family val="2"/>
      </rPr>
      <t>OTA</t>
    </r>
    <r>
      <rPr>
        <sz val="11"/>
        <color theme="1"/>
        <rFont val="Calibri"/>
        <family val="2"/>
      </rPr>
      <t xml:space="preserve"> (Booking, Airbnb). </t>
    </r>
    <r>
      <rPr>
        <sz val="11"/>
        <rFont val="Calibri"/>
        <family val="2"/>
        <scheme val="minor"/>
      </rPr>
      <t xml:space="preserve">
</t>
    </r>
  </si>
  <si>
    <t>Megaride</t>
  </si>
  <si>
    <t>Software per vehicle simulations in ambito automotive e motorsport.</t>
  </si>
  <si>
    <t>Astradyne</t>
  </si>
  <si>
    <t>InnovationSea</t>
  </si>
  <si>
    <t>Centro DCA</t>
  </si>
  <si>
    <t>Girasole</t>
  </si>
  <si>
    <t>PuntoMare</t>
  </si>
  <si>
    <t>Vento CFD</t>
  </si>
  <si>
    <t>Matera</t>
  </si>
  <si>
    <t>Andrea Di Vico</t>
  </si>
  <si>
    <t>Matteo Prizzon-a|cube</t>
  </si>
  <si>
    <t>Team VV5</t>
  </si>
  <si>
    <t>Vanessa Coppola-The Qube Consulting</t>
  </si>
  <si>
    <t>sanda@obloo.vc</t>
  </si>
  <si>
    <t>Sandra Aulic</t>
  </si>
  <si>
    <t>Ha sviluppato una tecnologia innovativa chiamata FRET (Flexible, Reinforced Electronics with Textile), in grado di utilizzare materiale tessile per rinforzare le schede elettroniche flessibili (Flex PCBs) e rendendo così possibili nuove applicazioni.
La prima applicazione ideata da Astradyne è SolarCube: un pannello solare con un design ispirato agli origami e che è in grado di risolvere le limitazioni tipiche dei pannelli solari nelle applicazioni aerospaziali: l’elevata massa e la bassa capacità di produrre energia.</t>
  </si>
  <si>
    <t>Fondata nel 2021.
Chiuso un pre-seed a luglio 2023 (15% detenuto da Galaxia; il restante 85% dai founders).
Prossimo round di €2,5m da ottobre 2024. 
&gt; al momento non sono in raccolta, da monitorare</t>
  </si>
  <si>
    <t>ACT Blade</t>
  </si>
  <si>
    <t>Ha sviluppato una soluzione per il monitoraggio e la pulizia dei mari. Nello specifico, vengono utilizzati: (i) droni professionali per ispezione; (ii) attrezzature dotate di modelli AI per il riconoscimento e la differenziazione dei rifiuti; (iii) ecoboat per la raccolta rifiuti; (iv) modelli di blockchain per monitorare il nuovo ciclo di vita dei rifiuti.</t>
  </si>
  <si>
    <t>g.magistrale@centrodca.it</t>
  </si>
  <si>
    <t>Giuseppe Magistrale</t>
  </si>
  <si>
    <t>Centro per l'erogazione online di servizi di psicoterapia, nutrizione, psichiatria.</t>
  </si>
  <si>
    <t>Vanessa Coppola</t>
  </si>
  <si>
    <t>vanessa@theqube.it</t>
  </si>
  <si>
    <t>Sviluppa sensori IoT e software in cloud basati su algoritmi di IA per supportare il processo decisionale degli agricoltori. Gli algoritmi di IA vengono addestrati utilizzando i dati provenienti dai sensori sul campo, dati meteorologici e immagini satellitari. Il sistema di supporto decisionale predittivo aiuta a ridefinire i tempi degli interventi.</t>
  </si>
  <si>
    <t>Piattaforma che offre sia previsioni meteo-marine ultra-locali che esperienze e attività prenotabili.</t>
  </si>
  <si>
    <t>Società specializzata in fluidodinamica computazionale per il campo dell'architettura, dell'ingegneria e delle costruzioni.</t>
  </si>
  <si>
    <t>Transato 2022: €150k; 2023: €220k; gen-mag 2024: €96k. Margine medio considerato i tre servizi del 30%.
In raccolta per €500k da utilizzare per sviluppo piattaforma, marketing e assunzioni personale.
&gt; motivi di rejection: percorso di crescita; competition</t>
  </si>
  <si>
    <t>Il modello di revenue prevede una fee sul transato relativo alle prenotazioni di esperienze outdoor, soluzioni di 
alloggio e noleggio. 
L’app, rilasciata il 01/07/2023 esclusivamente sul territorio pugliese, ha ottenuto nella sola stagione estiva +11K 
downloads. Il costo medio per download è stato di 0,18€. Ad oggi, aprile 2024, risultano 510 utenti attivi su base 
mensile (senza ulteriori azioni di marketing oltre a quelle effettuate la scorsa estate).
&gt; motivi di rejection: difendibilità dell'iniziativa</t>
  </si>
  <si>
    <t xml:space="preserve">Sviluppa e commercializza pale per turbine eoliche più leggere e sostenibili. </t>
  </si>
  <si>
    <t>Andrea Azzolini-Deloitte</t>
  </si>
  <si>
    <t>Andrea Azzolini</t>
  </si>
  <si>
    <t>aazzolini@deloitte.it</t>
  </si>
  <si>
    <t>Tuidi ha sviluppato Delphi, una piattaforma basata sull’IA che consente di prevedere i prodotti che retailer e grossisti venderanno ogni giorno, così da suggerire la giusta quantità da ordinare evitando sia buchi a scaffale che eccesso di scorte. La piattaforma è in grado di utilizzare sia variabili interne del cliente, come prezzi di vendita, che esterne, come previsioni meteo, prezzi dei competitor, etc. Inoltre, di recente è entrata anche nel settore produzione grazie alla piattaforma Demetra, che permette di prevedere la pianificazione degli ordini, gestendo picchi e preparazioni dei prodotti.</t>
  </si>
  <si>
    <t>TimeFlow nasce come marketplace per connettere da un lato le aziende e dall’altro risorse IT in ambito sviluppo
software, con l’obiettivo di superare i tools attualmente presenti sul mercato per la ricerca e gestione dei fornitori IT, che rendono l’intero processo lento ed inefficiente. Nel 2023, la Società ha lanciato una piattaforma SaaS che aiuta le aziende nella gestione del proprio parco fornitori (ricerca, gestione e pagamento).</t>
  </si>
  <si>
    <t>SoberEye ha sviluppato una soluzione di sicurezza sul lavoro che, basandosi sull’analisi pupillare dopo stimoli di luce, permette di effettuare un auto test della durata di un minuto per rilevare in tempo reale la presenza di alterazioni
neuro-cognitive del lavoratore (qualunque sia la causa, come uso/abuso di farmaci, alcol, droghe, malattia, sonnolenza, etc.), tale da impedire il corretto svolgimento dell’attività lavorativa.</t>
  </si>
  <si>
    <t>Organizza viaggi di diversa durata per lavoratori, mettendo a disposizione dei clienti strutture ricettive con uno spazio dedicato al remote working. Attiva sia nel settore B2C che B2B.</t>
  </si>
  <si>
    <r>
      <t xml:space="preserve">Fondata nel 2022.
Ha chiuso il 2023 con ricavi pari a €910k (primo margine del 35% includendo il costo di acquisto delle camere; secondo margine del 20% circa considerando i costi per migliorare le camere acquistate).
Ricavi attesi nel 2024 pari a €5m, di cui €1,8m già contrattualizzato.
Ha raccolto €600k da B4i e 40Jemz ad una pre-money di €2,5m. Sta chiudendo un round bridge da €1m con gli attuali investitori per poi aprire un round da €5m a fine 2024 (intenzione di coinvolgere fondi esteri).
Al momento non sono in raccolta ma valuteranno comunque l'ingresso si investitori. Ci riaggioreranno quando aprirà il fondo/oppure il loro round. 
&gt; Presentata ai key men VV6. Temi da approfondire: marginalità, revenue model. </t>
    </r>
    <r>
      <rPr>
        <u/>
        <sz val="11"/>
        <rFont val="Calibri"/>
        <family val="2"/>
        <scheme val="minor"/>
      </rPr>
      <t>Da monitorare per apertura prossimo round.</t>
    </r>
  </si>
  <si>
    <t>Piattaforma conversazionale che aiuta le PMI ad aumentare i ricavi di vendita integrando i loro software CRM con WhatsApp. Nello specifico, attraverso WhatsApp e grazie all’uso di IA, chatbots ed altre funzionalità, la piattaforma supporta le funzioni marketing, vendite e assistenza clienti delle aziende, automatizzando le conversazioni con i consumatori finali.</t>
  </si>
  <si>
    <t>Ha sviluppato una piattaforma SaaS per l’automazione conversazionale. Progettata per essere utilizzata senza competenze informatiche, la piattaforma, grazie all’uso dell’IA, fornisce template pronti all’uso per creare chatbot per la generazione di Lead e per il Customer support.</t>
  </si>
  <si>
    <t>michele@tiledesk.com</t>
  </si>
  <si>
    <t>Michele Pomposo</t>
  </si>
  <si>
    <t>Crea e distribuisce app educative per bambini. Da qualche anno, la società sta focalizzando i suoi sforzi sul canale B2C, in particolare, con la nuova app Smart Tales, che raccoglie racconti e giochi interattivi sulle materie STEM, per bambini dai 3 agli 11 anni.</t>
  </si>
  <si>
    <t>Fondata nel 2015. 2 sedi, in Italia e nei Paesi Bassi.
Ricavi 2019:  €145k; 2020: €416k; 2021: €495k (€1m nel backlog); 2022e: €762k; 2023e: €2,6m. 
KPIs ad oggi: 96 clienti (aziende agricole medio-grandi) localizzate in 9 paesi (tra cui Italia, Spagna, Messico), 280 dispositivi istallati.Circa. Il 50% delle vendite derivano da coltivatori che rappresentano il 70% della produzione di insalata italiana. L'altro 50% proviene dai principali produttori di otricoltura come Doria, Princes, Oasi (Bonduelle), Linea Verde Cultiva (potenziali ricavi annuali ricavabili dai clienti esistenti pari a €9m grazie alla potenziale istallazione di 6100 devices).
Team composto da 5 risorse interne + 2 sales.
I 3 founders detengono l'89% del capitale.
Bridge round da €1m ad una FD pre-money valuation di €10m. Series A round di €5m previsto nel 2023.
&gt; Da risentire per il Series A, early stage da monitorare.</t>
  </si>
  <si>
    <t>Fatta call conoscitiva a marzo 2023 (condivisa anche manifestazione di interesse).
Fondata nel 2017.
Ricavi ’22: €361k; €1,15m nel ’23E. Revenue model: freemium per il B2C, subscription/pay-per-use per il B2B.
530k utenti attivi su MyGrants (di cui il 60% in Italia). Circa 30 aziende clienti che utilizzano Pickme. 
Raccolti finora €1,1m, di cui €300k tramite convertendo da CDP (cap della pre-money valuation pari a €2,7m). In raccolta per un Bridge Round da €400k da chiudere a fine marzo 2023, di cui €100k versati e €300k committed, ad una pre-money valuation di €5m. Successivo round previsto per €3,5m.</t>
  </si>
  <si>
    <t>Cold Sharing</t>
  </si>
  <si>
    <t>Florence Care</t>
  </si>
  <si>
    <t xml:space="preserve">Leaf </t>
  </si>
  <si>
    <t>Lokit</t>
  </si>
  <si>
    <t>Qsensato</t>
  </si>
  <si>
    <t>Patrizio Guido Altieri-BINP</t>
  </si>
  <si>
    <t>Talentis-GI Startup Program 2024</t>
  </si>
  <si>
    <t>Talentis-GI Startup Program 2025</t>
  </si>
  <si>
    <t>Talentis-GI Startup Program 2026</t>
  </si>
  <si>
    <t>Talentis-GI Startup Program 2027</t>
  </si>
  <si>
    <t>patrizio.altieri@binp.it</t>
  </si>
  <si>
    <t>Patrizio Guido Altieri</t>
  </si>
  <si>
    <t>Piattaforma B2B concepita per il settore agroalimentare e non che agevola l'interazione tra aziende per individuare locali refrigerati.</t>
  </si>
  <si>
    <t>Roberta Maldacea</t>
  </si>
  <si>
    <t>r.maldacea@confindustria.it</t>
  </si>
  <si>
    <t>vito.lucivero@uniba.it</t>
  </si>
  <si>
    <t>Vito Giovanni Lucivero</t>
  </si>
  <si>
    <t>Attiva nel settore della tecnologia quantistica.</t>
  </si>
  <si>
    <t>Ricavi 2024e: €37k; 2025e: €267k. A fine piano, nel 2028, stima di arrivare a €2,3m (crescita flat vs. 2027).
&gt; mercato affollato e business plan poco ottimistico. Potremmo comunque fissare una call conoscitiva per capire se ci sono eventuali elementi di differenziazione rispetto ai competitors.</t>
  </si>
  <si>
    <t>Piattaforma che  connette pazienti e caregiver.</t>
  </si>
  <si>
    <t>Ha sviluppato un sistema in grado di automatizzare completamente  le coltivazioni fuori suolo. Tramite l'uso dell'IA e l'analisi dei dati raccolti, la soluzione supporta il processo decisionale.</t>
  </si>
  <si>
    <t>Realizzano stazioni per ricaricare e parcheggiare monopattini e biciclette elettriche.</t>
  </si>
  <si>
    <t>Seed round da €500k ad una pre-money di €2,5m. 
&gt; scenario competitivo affollato</t>
  </si>
  <si>
    <r>
      <t xml:space="preserve">Fatta call di aggiornamento il 04/07.
Partiti a luglio 2020, in 4 anni hanno realizzato circa €75k di fatturato.
Nel corso del 2024, hanno deciso di cambiare il posizionamento e quindi il prodotto: soluzione non solo in grado di identificare malfunzionamenti nelle app, ma anche di risolverli grazie all'uso dell'IA.
Il target persona è sempre lo sviluppatore software, ma in questo modo riescono ad aggredire aziende di più grandi dimensioni, rispetto al precedente target di clienti (il loro principale problema nella crescita limitata è stato relativo alla strategia commerciale).
Cap table: Nana Bianca e Fondazione CR Firenze detengono complessivamente il 15%. La restante parte è detenuta dai 3 founders.
Sede legale a Napoli. Sedi operative a Salerno e Firenze.
In raccolta per un round da €300k (di cui €50k da utilizzare per completare lo sviluppo del prodotto). Post-money di €3m.
&gt; </t>
    </r>
    <r>
      <rPr>
        <u/>
        <sz val="11"/>
        <rFont val="Calibri"/>
        <family val="2"/>
        <scheme val="minor"/>
      </rPr>
      <t>Ci invieranno deck aggiornato e BP</t>
    </r>
    <r>
      <rPr>
        <sz val="11"/>
        <rFont val="Calibri"/>
        <family val="2"/>
        <scheme val="minor"/>
      </rPr>
      <t>.
La proposta è di bocciarli per dubbi sul percorso di crescita. Anche la competiton sarebbe da approfondire, oltre ai reali motivi che non hanno consentito la scalabilità nei precedenti anni.</t>
    </r>
  </si>
  <si>
    <t>Fatta call conoscitiva.
Ad oggi il focus è sul prodotto Right Metro, in fase di implementazione su tutta la flotta di autobus di Amtab, Ferrovie del Sud Est e AMI.
Ricavi 2023: €700k (derivanti dall'istallazione di Right Metro su circa 100 mezzi). Ricavi 2024: meno di €1m.
&gt; motivi di rejection: dubbi su scenario competitivo, scalabilità (anche legata al target clienti, spesso rappresentato da enti pubblici), management team. Inoltre, nonostante le ripetute richieste, non ci è stato comunicato il fabbisogno finanziario.</t>
  </si>
  <si>
    <t>Fabio Nalucci-Gellify</t>
  </si>
  <si>
    <t>domenico.cassitta@radoff.life</t>
  </si>
  <si>
    <t>Domenico Cassitta</t>
  </si>
  <si>
    <t>Seed round da €1,5m (l'obiettivo è cedere il 15%).
Dovrebbero essere pre-revenues.
&gt; Fatta call conoscitiva il 20/06. Sono uno spin-off di Omninext, società di trasformazione digitale fintech e ambiente di Vincenzo Sarcina. Dubbi su track record della capogruppo che ha sviluppato la startup. Dubbi su traction commerciale ed il business di riferimento è risultato poco chiaro. Pre-money elevata (€8,5m).</t>
  </si>
  <si>
    <t>€4-6m di ricavi nel primo anno.
Round da €1,5m.
Ad aprile 2024 abbiamo fatto una call di approfondimento con Pontari e il founding team.
VV5 l'aveva rigettata per fase di vita e dubbi sul modello di business.
&gt; Dubbi su settore di riferimento post esperienza Credimi (lending) e modello di business.</t>
  </si>
  <si>
    <t>Fatta call conoscitiva il 21/11. 
Prodotto lanciato a giugno 2023.
Piattaforma simile a quella sviluppata da HEU.
In raccolta per €500k ad una pre-money di €2,5-3m (pre-commitment di Digital Magics per un follow-on fino a €180k).
Fatturato 2023 relativo alla sola piattaforma (escludendo servizi di consulenza) pari a circa €30k.
&gt; Dubbi su scenario competitivo</t>
  </si>
  <si>
    <t>Fatta call conoscitiva.
&gt; Motivo rejection: no carattere digitale.</t>
  </si>
  <si>
    <r>
      <t xml:space="preserve">Fatta call di aggiornamento il 18/06. 
Lanciata la linea B2S, tramite le scuole.
Attualmente fatturano solo in Italia con 3k scuole pubbliche, ma l'app è utilizzata anche da altre 2k scuole estere in free trial. 
Ricavi 2024e: circa €900k da B2C; €300k da B2S (circa €230k nel 2023).
L'offerta B2B servirà come canale di vendita per far abbonare gli alunni e convertirli in B2C. Attualmente il B2C è sopratutto incentrato negli USA e l'abbonamento vale $90 all'anno (oppure $ 15 mese). 
Hanno sviluppato anche il prodotto Zen Create che è un software per creare app senza competenze specifiche utilizzato dai ragazzi tra i 12 e 18y. 
Il B2C brucia cassa, mentre il B2B è cash positive (da approfondire). Attualmente hanno un burn rate di circa €50k (ultimi 3 mesi, senza considerare il B2B).
Sono in fundarising tramite bridge round per €1m da investire soprattutto in marketing (non hanno tempistiche stringenti).
&gt; Ricevuto deck e BP aggiornato; </t>
    </r>
    <r>
      <rPr>
        <u/>
        <sz val="11"/>
        <rFont val="Calibri"/>
        <family val="2"/>
      </rPr>
      <t>da fornire feedback</t>
    </r>
    <r>
      <rPr>
        <sz val="11"/>
        <rFont val="Calibri"/>
        <family val="2"/>
      </rPr>
      <t>.
Principali dubbi: soluzione non particolarmente innovativa, scenario competitivo affollato, risultati raggiunti finora poco soddisfacenti (da +10 anni sul mercato); business plan poco realistico (€22m di ricavi nel 2026 vs. €6m nel 2025). Inviata mail di rejection.</t>
    </r>
  </si>
  <si>
    <t>IWT</t>
  </si>
  <si>
    <t>Authentico</t>
  </si>
  <si>
    <t>Rosso</t>
  </si>
  <si>
    <t>Marco Mensitieri-Crosshub</t>
  </si>
  <si>
    <t>Giuseppe Coletti</t>
  </si>
  <si>
    <t>Piattaforma per sviluppatori che vogliono specializzarsi nella realizzazione di soluzioni blockchain.</t>
  </si>
  <si>
    <t>Matteo Marchesini-Aiternalex</t>
  </si>
  <si>
    <t>Fatta call di update il 05/07. Devono ancora completare la versione beta della piattaforma.</t>
  </si>
  <si>
    <t>Il prodotto ideato e brevettato da IWT si chiama WiSST – Wind Solar Sea Tower –, una turbina eolica offshore flottante di nuova concezione. Si tratta di un impianto ibrido di generazione di energia elettrica dal vento e dal sole.</t>
  </si>
  <si>
    <t>Costituita nel febbraio del 2021.
Produzione a partire dagli inizi del 2027 (primi ricavi nel 2027 pari a €4,7m).
&gt; Da bocciare perché non digitale</t>
  </si>
  <si>
    <t>amministrazione@italianwindtech.com</t>
  </si>
  <si>
    <t xml:space="preserve">Giuseppe Grauso </t>
  </si>
  <si>
    <t>Ha sviluppato una piattaforma in cloud che consente di digitalizzare la filiera agroalimentare, includendo tutti gli attori, fornitori di materia prima, trasformatori, produttori e distributori. La piattaforma consente di effettuare la tracciabilità in blockchain.</t>
  </si>
  <si>
    <t>coletti@authentico-ita.com</t>
  </si>
  <si>
    <t>Startup che semplifica il processo di donazione del sangue attraverso (i) piattaforma di prenotazione per donazioni del sangue e analisi personalizzate 24/7, (ii) programma dedicato alle popolazioni aziendali per la promozione della prevenzione alla salute del sangue e (iii) software di gestione e servizi di comunicazione per ospedali, associazioni e strutture sanitarie regionali.</t>
  </si>
  <si>
    <t>Fondata nel 2022.
Target clienti: costruttori di aerei o centri di ricerca.
Tra i clienti: Leonardo (valore del contratto pari a €60k).
Hanno partecipato al programma dell'acceleratore Takeoff di CDP VC ricevendo €133k tramite convertendo. Ricevuti anche €96k da Campania Startup.
Round di €750k da aprire a giugno e chiudere per febbraio 2025.
&gt; Motivi di rejection: fase di vita, dubbi relativi alla scalabilità (ad oggi soluzione validata in ambito aviazione dove ci sono pochi grandi player che progettano pochi aerei).</t>
  </si>
  <si>
    <t>MRR actual: €9k.
Fundraising: €1,5m.
&gt; Call conoscitiva rimandata</t>
  </si>
  <si>
    <t>edoardo@axieme.com</t>
  </si>
  <si>
    <t>X</t>
  </si>
  <si>
    <t>Operativa nell’ambito insurtech ed in particolar modo nel social insurance.</t>
  </si>
  <si>
    <t>Fatta call il 6/03.
Accelerati da Fondazione Giordano Dell'Amore, che ha investito €30k ad una pre-money valuation di €2m (detiene il 3% del capitale).
Ad oggi stanno sviluppando un dispositivo per la disinfezione dell'occhio colpito da cheratuie infettiva (sono in fase di sviluppo TRL4). Commercializzazione prevista tra 5 anni. 
In raccolta per €1,3m per la sperimentazione preclinica, ad una valutazione pre-money di €2-2,5m, oppure per €200k qualora non si raggiuga €1m.
&gt; Motivo rejection: no digital</t>
  </si>
  <si>
    <t>gianluca.demasi@plasmatechmed.com</t>
  </si>
  <si>
    <t>Alessio Pietracupa</t>
  </si>
  <si>
    <t>pietracupa@evotion.it</t>
  </si>
  <si>
    <t>caterina.meglio@materias.it</t>
  </si>
  <si>
    <t>Caterina Meglio</t>
  </si>
  <si>
    <t>Luigi Jovacchini-Consulenza e Risorse</t>
  </si>
  <si>
    <t>Caterina Meglio-Materias</t>
  </si>
  <si>
    <t>Mario Mariani-The net value</t>
  </si>
  <si>
    <t>giuseppe.labate@eseasharing.com</t>
  </si>
  <si>
    <t>Nord Italia</t>
  </si>
  <si>
    <t>Sud Italia</t>
  </si>
  <si>
    <t>Apertura di una software house prevista a luglio 2024 ad Avellino.
Ricavi 2023: €1,2m; 2024e: €2,1m; 2025e: €3,4m.
In raccolta per €4m.
&gt; fatto primo incontro conoscitivo. I principali dubbi sorti sono: (i) elevati compensi della governance; (ii) elevata pre-money; (iii) tempo necessario acquisizione cliente. Ci hanno re-inviato un nuovo piano comprensivo di alcune modifiche che recepiscono i nostri dubbi. L'idea è di non proseguire a causa degli ancora elevati compensi del management.</t>
  </si>
  <si>
    <t>Italian Artisan</t>
  </si>
  <si>
    <r>
      <t xml:space="preserve">Piattaforma che consente a </t>
    </r>
    <r>
      <rPr>
        <i/>
        <sz val="11"/>
        <rFont val="Calibri"/>
        <family val="2"/>
        <scheme val="minor"/>
      </rPr>
      <t>brand</t>
    </r>
    <r>
      <rPr>
        <sz val="11"/>
        <rFont val="Calibri"/>
        <family val="2"/>
        <scheme val="minor"/>
      </rPr>
      <t xml:space="preserve"> del settore moda/accessori (prevalentemente </t>
    </r>
    <r>
      <rPr>
        <i/>
        <sz val="11"/>
        <rFont val="Calibri"/>
        <family val="2"/>
        <scheme val="minor"/>
      </rPr>
      <t>emerging brand</t>
    </r>
    <r>
      <rPr>
        <sz val="11"/>
        <rFont val="Calibri"/>
        <family val="2"/>
        <scheme val="minor"/>
      </rPr>
      <t xml:space="preserve">) di entrare in contatto con produttori italiani sulla base delle proprie necessità in termini di prodotto, materiali e </t>
    </r>
    <r>
      <rPr>
        <i/>
        <sz val="11"/>
        <rFont val="Calibri"/>
        <family val="2"/>
        <scheme val="minor"/>
      </rPr>
      <t>standard</t>
    </r>
    <r>
      <rPr>
        <sz val="11"/>
        <rFont val="Calibri"/>
        <family val="2"/>
        <scheme val="minor"/>
      </rPr>
      <t xml:space="preserve"> qualitatitivi.</t>
    </r>
  </si>
  <si>
    <t>David Clementoni</t>
  </si>
  <si>
    <t>david@italian-artisan.com</t>
  </si>
  <si>
    <t>BOS5</t>
  </si>
  <si>
    <t xml:space="preserve">Sistema di aggregazione di servizi che velocizza il processo di 
compravendita Italia-Estero nelle operazioni di import-export.
In particolare, si tratta di un marketplace internazionale che fa incontrare domanda e offerta attraverso il monitoraggio e la rilevazione dei dati Italia/estero con supporti multiservizi del ciclo export che consentono di velocizzare le operazioni di negoziazioni/transazioni. </t>
  </si>
  <si>
    <t>Chiara Morsa</t>
  </si>
  <si>
    <t>Salvatore Fiorenza</t>
  </si>
  <si>
    <t>salvatore.fiorenza@bos5.it</t>
  </si>
  <si>
    <t>&gt; Non sono riportate info su financials e round.</t>
  </si>
  <si>
    <t>flavio.farroni@megaride.eu</t>
  </si>
  <si>
    <t>Flavio Farroni</t>
  </si>
  <si>
    <t>Luca Petroni</t>
  </si>
  <si>
    <t>Luca Petroni-Petrone Group</t>
  </si>
  <si>
    <t>luca.petroni@petronegroup.com</t>
  </si>
  <si>
    <t>Sta sviluppando una soluzione basata sull’IA per supportare la fase di triage del tumore al seno e alla prostata nel percorso di screening oncologico. La soluzione di Health Triage identifica i casi di cancro realmente negativi (o i casi che richiedono un'ulteriore valutazione), generando così risparmi significativi a livello di programma di
screening.</t>
  </si>
  <si>
    <t>Beforpharma ha in piano di costruire il primo campus radiofarmaceutico per attività internazionali di CRDMO (Contract research, development and manufacturing organization) in Italia (a Bari), in un edificio già di proprietà della società.
La società ha già concluso diversi nuovi contratti che porteranno un forte boost al fatturato dei prossimi
anni. Praticamente concluso, invece, è il contratto con un cliente che potrebbe rivelarsi chiave per la
società (€4,4m per i primi 3 anni, poi partirebbe l'attività di produzione): questo possiede la
materia prima, oggi carente sul mercato; Beforpharma potrebbe fare da tramite tra questo e potenziali
nuovi clienti interessati ai servizi di CRDMO.
Il progetto ha un costo totale di €7,2m, di cui €4,6m verrebbero finanziati a fondo perduto dalla Regione
Puglia a patto che si trovino altri investitori equity. Dato che €1,1m saranno finanziati dall'operatività della
società, Beforpharma ricerca un round da €1,5m, che saranno necessari per completare la
costruzione della facility.
&gt; Fatta call conoscitiva. La società rappresenta una PMI innovativa barese che produce, presso il Policlinico di Bari, radiofarmaci per due tipologie di tumori. Vogliono ristrutturare un capannone per produrre i radiofarmaci intertnamente, senza doversi appoggiare alle strutture del Policlinico. Pertanto, riteniamo che sia fuori scope rispetto al fondo VV6 per non inclusione di un processo di digitalizzazione.</t>
  </si>
  <si>
    <t>chiara@donarosso.it</t>
  </si>
  <si>
    <t>Chiara Schettino</t>
  </si>
  <si>
    <t>A luglio 2023 è stato nominato come nuovo CEO Fabio Santini, ex Microsoft.
Ricavi 2023: €4,6m (vs. €2,6m nel 2022), di cui €1,7m derivanti da licenze recurring. Ricavi attesi nel 2024 pari a €7,2m.
Nel 2020 ha raccolto da CDP VC Fondo Sud. In raccolta per ulteriori €4m. 
Siamo rimasti d'accordo con l'advisor (Nicola Colucci di Sinergetica) che ci sentiremo per la fine giugno per organizzare una call di approfondimento.
&gt; Presentata ai key men VV6. Principale dubbio emerso: dimensione del mercato. Da bocciare per contesto competitivo affollato (es. FifthIngenium); dedication dei founders.</t>
  </si>
  <si>
    <t>Round sulla controllata Vesevo.
&gt; fatta call conoscitiva il 11/07. MegaRide rappresenta un gruppo di società attualmente coinvolte nelle seguenti attività: 1) MegaRide (Holding del gruppo) che vende prodotti e tecnologie per l'automotive e F1. E' una PMI, fattura ca €1,5m ed è Ebitda positive; 2) VESevo, spin-off nato nel 2020 ed ha sviluppato una tecnologia che permette ai produttori di pneumatici di avere migliori performance. Viene utilizzata anche in F1 da Pirelli, Bridgestone etc. fattura ca €500k; 3) RIDEsense, spin-off costituito a fine 2023 che ha sviluppato una tecnologia di sensori virtuali per veicoli. Nella compagine societaria di Ridesense sta entrando un grosso gruppo industriale dell'automotive; 4) GripAdvisor, scietà costituita ad inizio 2024, che punta a diventare il trip advisor spcecifico per il mercato del motorsport.
Di fatto, Megaride non è in raccolta. Il fonder Farroni ci ha comunicato che potrebbe valutare l'opportunità di far entrare Vertis per lo specifico progetto GripAdvisor, piuttosto che Vesevo.
Ricevuti i deck di VESevo, RIDEsense e GripAdvisor.</t>
  </si>
  <si>
    <t>&gt; fatta call conoscitiva. Al momento sono in fase TRL 3-4  e stanno chiudendo un pre-seed da €500-600k ad una pre-money di €1,5m. Tra gli investitori, LIFTT. 
Hanno in previsione di aprire un seed round tra il 2025 e 2026.</t>
  </si>
  <si>
    <t>PredictionLabs</t>
  </si>
  <si>
    <t>LIQEX</t>
  </si>
  <si>
    <t>Sensoria Health</t>
  </si>
  <si>
    <t xml:space="preserve">Roboze </t>
  </si>
  <si>
    <t>Titan4</t>
  </si>
  <si>
    <t>Filippo Manera-AIFI</t>
  </si>
  <si>
    <t>Filippo Manera</t>
  </si>
  <si>
    <t>f.manera@aifi.it</t>
  </si>
  <si>
    <t>SCUTER</t>
  </si>
  <si>
    <t>Paolo Cellini-PI Campus</t>
  </si>
  <si>
    <t>Paolo Cellini</t>
  </si>
  <si>
    <t>paolo.cellini@gmail.com</t>
  </si>
  <si>
    <t>Piattaforma per monitorare la sicurezza e la salute strutturale delle infrastrutture critiche. È possibile identificare l'area geografica di interesse, impostare la frequenza di monitoraggio e ricevere alert.</t>
  </si>
  <si>
    <t>Sanda Aulic</t>
  </si>
  <si>
    <t>Ha brevettato una tecnologia di stampa 3D in grado di realizzare anche i componenti di un treno.</t>
  </si>
  <si>
    <t>Dario Salerno-Napoli Fintech Lab</t>
  </si>
  <si>
    <t xml:space="preserve"> Dario Salerno</t>
  </si>
  <si>
    <t>dario.salerno@uniparthenope.it</t>
  </si>
  <si>
    <t>Soluzione che mira a migliorare le performance dei trader grazie all'uso dell'IA (es. strategia di trading automatizzate).</t>
  </si>
  <si>
    <t>Il primo anno sarà dedicato allo sviluppo della piattaforma e all'apertura di una campagna di crowdfunding (€36k; post-money di €505k). Ricavi attesi pari a €27k.
&gt; Iniziativa partecipante all'evento Napoli Fintech Lab. Abbiamo deciso di non proseguire in quanto la fase di vita è ritenuta ancora troppo early. Inoltre, ci sono anche dubbi su difendibilità dell'iniziativa e piano di crescita (dal deck, al quinto anno risultano ricavi pari a €78k). Non va inviata mail di rejection.</t>
  </si>
  <si>
    <t>Ha sviluppato B2Bridge, un social network B2B dedicato a risolvere i ritardi nei pagamenti, aiutando le aziende ad incassare per pagare prioritariamente i fornitori.</t>
  </si>
  <si>
    <t>Sviluppa indumenti con sensori per i monitoraggio da remoto dei pazienti.</t>
  </si>
  <si>
    <t>Offre un servizio di mobilità basato sul primo veicolo 100% elettrico concepito per l’uso in condivisione e realizzato per risolvere il problema di traffico ed inquinamento urbano nelle medie e grandi città generato dalla mobilità privata del settore delle utilitarie.</t>
  </si>
  <si>
    <t>Baze</t>
  </si>
  <si>
    <t>VESevo</t>
  </si>
  <si>
    <t>RIDEsense</t>
  </si>
  <si>
    <t>Grip Advisor</t>
  </si>
  <si>
    <t>Eventboost</t>
  </si>
  <si>
    <t>Davide Lauria</t>
  </si>
  <si>
    <t xml:space="preserve">Franco Bondi </t>
  </si>
  <si>
    <t>Ha sviluppato una piattaforma che permette a alle famiglie di trovare, assumere e pagare colf e tate affidabili e verificate.</t>
  </si>
  <si>
    <t>davide.lauria@bazeapp.it</t>
  </si>
  <si>
    <t>Società del gruppo MegaRide, ha sviluppato un dispositivo che permette di effettuare analisi viscoelastiche degli pneumatici sia su strada sia in produzione.</t>
  </si>
  <si>
    <t>Società del gruppo MegaRide, sviluppa sensori virtuali per veicoli.</t>
  </si>
  <si>
    <t>Società del gruppo MegaRide, sta sviluppando una piattaforma che aggrega gli amanti del motorsport.</t>
  </si>
  <si>
    <t>fbondi@eventboost.com</t>
  </si>
  <si>
    <t>Ha sviluppato un software per la gestione degli eventi.</t>
  </si>
  <si>
    <t>Ricavi 2023: +€550k.
&gt; Da bocciare in quanto non in raccolta.</t>
  </si>
  <si>
    <t>Ricavi 2024e: €120k.
&gt; Da bocciare in quanto non in raccolta.</t>
  </si>
  <si>
    <t>Pre-revenues. Ricavi 2025e: €244k.
&gt; &gt; Da bocciare per fase di vita.</t>
  </si>
  <si>
    <t>Fatta call conoscitiva.
Fondata a dicembre 2022; soluzione sul mercato da aprile 2024.
Round: circa €500k.
&gt; Da bocciare per scarsa difendibilità e dubbi sul modello di business</t>
  </si>
  <si>
    <t>Round da €2,5m ad una pre-money di €7,5m.
Precedente round seed da €1m da parte di Galaxia (detiene il 25%).
&gt; Fatta call conoscitiva. Da ricevere materiale di approfondimento. Dubbi su management team.</t>
  </si>
  <si>
    <t xml:space="preserve">Remedio offre un servizio di riconfezionamento di farmaci solidi orali in bustine/blister (dosi unitarie personalizzate) per incrementare l’aderenza dei pazienti alle terapie e ridurre gli errori nella somministrazione dei farmaci presso le RSA, gli ospedali e a domicilio. Il servizio di confezionamento, erogato dalle farmacie, avviene grazie all’utilizzo di macchinari realizzati da un fornitore terzo e ad una piattaforma tecnologica, sviluppata internamente, che si interfaccia con i macchinari di confezionamento e i sistemi di prescrizione. </t>
  </si>
  <si>
    <r>
      <t xml:space="preserve">Fatta call di aggiornamento; ha intenzione di aprire una sede al Sud.
Ricavi ’21: €115k | ’22: €1,2m | gen-apr ’24: €300k.
Raccolti €300k tramite crowdfunding a maggio 2021 da 80 investitori (metà diretti, metà gestiti da SIM) ad una pre-money valuation di €1,4m.
La società sta lavorando al lancio di un marketplace B2B e B2C a 360° per la vendita di beni/servizi/dati legati all’aderenza terapeutica. Il progetto è finanziato da Invitalia tramite Smart&amp;Start (€800k di cui il 30% a fondo perduto).
&gt; </t>
    </r>
    <r>
      <rPr>
        <u/>
        <sz val="11"/>
        <rFont val="Calibri"/>
        <family val="2"/>
      </rPr>
      <t>Motivi rejection:</t>
    </r>
    <r>
      <rPr>
        <sz val="11"/>
        <rFont val="Calibri"/>
        <family val="2"/>
      </rPr>
      <t xml:space="preserve"> scalabilità del modello.</t>
    </r>
  </si>
  <si>
    <t>Operante nel settore della logistica, consente alle aziende che vendono prodotti online e su marketplace di integrare la comunicazione e il post-sales nella loro piattaforma con un modello SaaS.</t>
  </si>
  <si>
    <r>
      <t xml:space="preserve">Fondata nel 2020; lancio a luglio 2024.
Traction commerciale: +10 clienti paganti. L'obiettivo è di arrivare ad un ARR pari a €1m in Q1 2025.
Fundraising: stanno chiudendo un pre-seed round da €500k con dei BA ad una valutazione pre-money di €6,5m. Stanno valutando di accelerare prossimor round (avevano in mente round A da €5-10m nel 2025), facendo eventualemente un pre Round A.
&gt; </t>
    </r>
    <r>
      <rPr>
        <u/>
        <sz val="11"/>
        <rFont val="Calibri"/>
        <family val="2"/>
        <scheme val="minor"/>
      </rPr>
      <t>Fatta call di update</t>
    </r>
    <r>
      <rPr>
        <sz val="11"/>
        <rFont val="Calibri"/>
        <family val="2"/>
        <scheme val="minor"/>
      </rPr>
      <t>. Per il round da €500k, sono attualmente liberi solo €145k. La società non necessita di cassa ma di supporto commerciale. Da risentire nei prossimi mesi per aggiornamento.</t>
    </r>
  </si>
  <si>
    <t>Nicolò D'Amico</t>
  </si>
  <si>
    <t>n.damico@prismed.it</t>
  </si>
  <si>
    <t xml:space="preserve">Risultati:
- in 2 anni di incubazione resso un’agenzia spaziale sono riusciti a ridurre i tempi di 10 volte nel processamento dei dati;
- partner: Microsoft, Oracle, Esa (European Space Agency), Politecnico di Bari, CSI, One team;
- riescono a recuperare dati di serie storiche sulle infrastrutture fino a 10 anni (recuperano l’hub dei dati dell’agenzia spaziale e li elaborano).
Clienti target: sia operanti nel pubblico che nel privato (50%-50%).
Pipeline: Anas, ItalGas; stanno provando ad entrare nel mercato assicurativo.
Team: 10 persone.
Revenue model:
1) Servizio di rilevamento remoto satellitare Insar con elaborazione automatica;
2) Abbonamento SaaS;
3) Integrazione B2B tramite API, ad esempio in strumenti software BIM (Building Information Modeling).
Competitor: Canary, 3vG, Sixense,Dares, MDA, Sensar, Gamma remote Sensing, e-geòs, Planetek, Groung Probe.
Ricavi: 2023: €300k; 2024e: €570k, 2025e: €1,8m, 2026e: €4m.
Fundraised: 2019-2021 incubazione in Esa (€50k raccolti); a novembre 2022 €300k con Invitalia; a dicembre 2023 €1m da Galaxia.
Fundraising: apriranno un round a fine 2024, stanno finalizzando il BP per capire il funding.
&gt; Il team VV5 ha fatto una prima call conoscitiva. Stanno per aprire una subsidiary in Puglia (Bari), anche se al momento non sono in raccolta. </t>
  </si>
  <si>
    <t>Nel corso del 2024 hanno partecipato al programma di accelerazione di CDP VC Fin+tech.
Risentito il CEO Visconti il 10 giugno. Ricevuti deck e BP aggiornati, in quanto in questi mesi è stato rivisto anche prodotto e target clienti: da piattaforma per gestire il ciclo di vita dei contratti a piattaforma legale basata sull'IA che mira a sostituire la figura dell'avvocato all'interno delle microimprese (l'asset di HEU è rappresentato da un database di 60k contratti; la piattaforma darà la possibilità non solo di scrivere contratti ma anche di revisionare quelli esistenti).
Target clienti: microimprese da 0 a 12 dipendenti. Conversion rate attuale pari al 30%. 100 clienti attivi. 
Lato fundraising, l'idea è aprire un primo round da €500-600k + accedere al bando Smart&amp;Start. Attualmente è in interlocuizioni con un club deal (Moofe capital) e con un corporate partner (Tinexta) interessati a partecipare al round. Prossimo round previsto tra 12-18 mesi post chiusura del primo.
&gt; Presentata ai key men VV6. Dubbi emersi: competizione  / poca difendibilità del prodotto; difficoltà di aggredire il segmento delle micro-imprese.</t>
  </si>
  <si>
    <t>Fondata nel 2020 (lancio sul mercato nel 2021).
+1,5 brands clienti (principalmente di piccola dimensione).
Revenue model: fee di attivazione una tantum in meda pari a €100 + costo on-top basato sulle conversazioni (in media, €1,3k / anno). 
Ricavi 2023: €1m. Previsti nel 2024: €3m. (circa €900k raggiunti a gennaio-maggio 2024, di cui €250k nel mese di maggio).
Margine del 60%.
Team: 30 persone.
Raccolti €550k nel 2023 ad una pre-money di €2,5m.
Fundraising: €4-5m, da utilizzare anche per l'espansione all'estero (Spagna e UK). Intendono cedere il 15-25%. Sono in discussione con diversi fondi, anche esteri, e alla ricerca del lead investor. Cassa attuale sufficiente per altri 9 mesi. 
&gt; Presentata ai key men VV6. Dubbi su difendibilità della tecnologia e valutazione elevata.
Abbiamo comunicato al founder che la valutazione per noi è elevata (orientamento nel detenere almeno il 20%).</t>
  </si>
  <si>
    <t>m.marvulli@leaf.vision</t>
  </si>
  <si>
    <t>Michele Marvulli</t>
  </si>
  <si>
    <t>alexloprieno@weshort.com</t>
  </si>
  <si>
    <t>Alex Loprieno</t>
  </si>
  <si>
    <t>HUI</t>
  </si>
  <si>
    <t>Luigi Rinaldi-Enry's Island</t>
  </si>
  <si>
    <t>abriele.dado@hui.land</t>
  </si>
  <si>
    <t>Gabriele Dadò</t>
  </si>
  <si>
    <t xml:space="preserve">Ha sviluppato una piattaforma che racchiude 21 diverse app per supportare startup, aziende e team nella gestione di funzioni, processi e risorse aziendali. </t>
  </si>
  <si>
    <t>La società ha chiuso un round con un VC estero da €25m e sta finalizzando il processo di quotazione in Borsa di Vienna, di conseguenza non sarà di interesse per noi.</t>
  </si>
  <si>
    <t>Blockchainer</t>
  </si>
  <si>
    <t>BeyondShape</t>
  </si>
  <si>
    <t>Eugenio Brunetti-Polimi</t>
  </si>
  <si>
    <t>Stanislao Gazioso</t>
  </si>
  <si>
    <t>MatchGuru</t>
  </si>
  <si>
    <t>Salvatore Peluso-Contrader Group</t>
  </si>
  <si>
    <t>State1</t>
  </si>
  <si>
    <t>Genova</t>
  </si>
  <si>
    <t>Andrea Bandera</t>
  </si>
  <si>
    <t>andrea.bandera@state1.io</t>
  </si>
  <si>
    <t>Eugenio Brunetti</t>
  </si>
  <si>
    <t>ing.eugenio.brunetti@gmail.com</t>
  </si>
  <si>
    <t>Ha sviluppato una soluzione per la tracciabilità e la sicurezza dei prodotti agroalimentari italiani, basata su tecnologia blockchain.</t>
  </si>
  <si>
    <t>Startup che ha partecipato al demo day organizzato da Polimi.
&gt; Motivo rejection: difendibilità dell'iniziativa dato lo scenario competitivo, fase di vita</t>
  </si>
  <si>
    <t>stanislao.grazioso@unina.it</t>
  </si>
  <si>
    <t>Ha sviluppato un dispositivo medico in ambito diagnostica delle immagini.</t>
  </si>
  <si>
    <t>claudio.vaccaro@gmail.com</t>
  </si>
  <si>
    <t>Claudio Vaccaro</t>
  </si>
  <si>
    <t>Soluzione che permette alle aziende di acquisire talenti in ambito IT, digital &amp; engineering.</t>
  </si>
  <si>
    <t>La società sviluppa soluzioni XR consentendo alle aziende clienti di migliorare il coinvolgimento dei clienti, aumentandone visibilità e vendite.</t>
  </si>
  <si>
    <t>Il CEO è Franco Bondi, imprenditore seriale. Ha fondato 8 precedenti startup, tra cui Jakala, e realizzato 3 exit.
La sede della holding è in Svizzera. Ci sono poi due controllate, una a Cagliari, dove lavora la maggior parte del team, e una in US.
Ricavi 2023: $1,3m, di cui $300k derivanti dalla Srl Italiana.
Round: €1,5m ad una pre-money di €5,8m, da utilizzare prevalentemente per l'acquisizione del competitor Shocklogic. €200k già committati. In cap table c'è Primo Ventures.
&gt; Da bocciare per struttura dell'operazione</t>
  </si>
  <si>
    <t>Fatta call conoscitiva.
Round: €1,2m.
Fatturato 2022: €192k; 2023: €163k. Per il 2024 è prevista una crescita flat rispetto all'anno precedente
&gt; Motivo rejection: scarsa difendibilità dell'iniziativa; dubbi su scalabilità e percorso di crescita</t>
  </si>
  <si>
    <t>Risegnalata da De Caro a giugno 2024.
Ha chiuso il 2023 con €2m di rivavi. Chiuderà H1-24 con gli stessi ricavi dell'intero 2023, superando i €2m (puntando ad una crescita sul 2024 superiore al 100%). Ha già iniziato a validare i propri modelli di business su altre country e sta lavorando con partner qualificati come Google e il DMI di Catania per accelerare il rilascio di nuove tecnologie proprietarie basate sull'AI e verticali sul video.
Il round è aperto per €3m per una quota pari al 20% del capitale, con un soft commitment per quasi €1m.
&gt; Giacomo ha scritto a De Caro: al momento preferiamo non andare avanti per motivi legati al mercato di riferimento (Buzzoole).</t>
  </si>
  <si>
    <t>La soluzione è TRL 9. Al momento, stanno negoziando la fornitura del servizio con Humanitas e un polo universitario estero che ha 70 ospedali sparsi in tutto il mondo, di cui uno a Palermo. Modello di ricavi: €4,5k per noleggio robot ed utilizzo del software + parte variabile pay per use (l'ospedale paga €35 / numero di trattamenti).
In raccolta per €3m, di cui €1-1,5m potrebbero essere coperti da CDP VC tramite Fondo Sud. Hanno poi ricevuto interesse da  investitori esteri + €500k da 10-15 investitori privati. L'idea è poi quella di candidarsi per la selezione da parte di un acceleratore europeo che metterebbe a disposizione €17m.
&gt; Fatta call di update il 30/07. Ci hanno aggiornato su Humanitas: incontro andato bene, ma per ora è stato deciso di non procedere per motivi di privacy (Humanitas è restia nel mettere in luce ciò che accade al suo interno). 
Per fine anno, ipotizzano di istallare 4 robot in ambiente reale, per poi arrivare a fine 2025 a 10-14 robot istallati e ricavi pari a €1,5-2m (pipeline di ordini per €5m).
Ricevuta documentazione. L'idea è di non procedere per fase di vita e dubbi su modello di business/revenue (oltre a vendere il servizio, hanno bisogno anche di affiancare ad ogni robot due operatori specializzati somministrati direttamente da loro).</t>
  </si>
  <si>
    <t>Sensoria Health Inc. controlla la società Sensoria Italia S.r.l. con sede a Napoli, presso la quale sono state già assunte 4 risorse, in quanto intendono realizzare lo sviluppo del prodotto in Italia.
Fundraised: ha raccolto €6m di cui €3m da BA (tramite convertibile; cap a €10m) e €3m tramite grants.
Fundraising: €4-5m.
Iniziativa conosciuta nell'ambito della startup presentation dell'AIFI che si tiene a luglio</t>
  </si>
  <si>
    <t>My Group</t>
  </si>
  <si>
    <t>Nunzio Guida</t>
  </si>
  <si>
    <t>nunzioguida2009@live.it</t>
  </si>
  <si>
    <t>Startup operante nel settore turismo con un modello sia B2B (marketplace di piccole agenzie di viaggio, per consentire di pubblicare le loro offerte) che B2C (aggregano persone che hanno in comune stessa data di partenza, stesso aeroporto e stessa destinazione per accedere alle tariffe di gruppo scontate anche del 40%).</t>
  </si>
  <si>
    <t>La piattaforma è in versione beta.</t>
  </si>
  <si>
    <r>
      <t xml:space="preserve">Accelerati da Nana Bianca e GFactor da febbraio a maggio attraverso un grant di €100k.
Servizio attivo su Milano.
+4,5k lavoratori selezionati; +€35k incassi generati nel 2024 (20% MoM growth) da +200 famiglie paganti.
Round aperto da €500k in convertibile.
Fatturato 2024e di €200k.
&gt; Fatta call conoscitiva l'11/09; ricevuto deck aggiornato. </t>
    </r>
    <r>
      <rPr>
        <u/>
        <sz val="11"/>
        <rFont val="Calibri"/>
        <family val="2"/>
        <scheme val="minor"/>
      </rPr>
      <t>Da bocciare per difendibilità della soluzione (presenza di numerosi competitors come Epicura, Badacare, etc.) e fase di vita</t>
    </r>
    <r>
      <rPr>
        <sz val="11"/>
        <rFont val="Calibri"/>
        <family val="2"/>
        <scheme val="minor"/>
      </rPr>
      <t>.</t>
    </r>
  </si>
  <si>
    <r>
      <t xml:space="preserve">Fatta call conoscitiva il 16/09.
Pre-revenues; stanno avviando il primo PoC (l'obiettivo è di utilizzare la soluzione per 600 capi di bestiame).
Round: €250k. Pre-money di circa €1m.
Da ricevere business plan aggiornato.
&gt; </t>
    </r>
    <r>
      <rPr>
        <u/>
        <sz val="11"/>
        <rFont val="Calibri"/>
        <family val="2"/>
      </rPr>
      <t>Da bocciare per fase di vita. Potremmo comunicargli di tenerci in contatto per essere aggiornati sull'evoluzione del PoC.</t>
    </r>
  </si>
  <si>
    <t>Xbooks</t>
  </si>
  <si>
    <t>Fast Food tech</t>
  </si>
  <si>
    <t xml:space="preserve">Fintech </t>
  </si>
  <si>
    <t>Ohoskin</t>
  </si>
  <si>
    <t>Archimede</t>
  </si>
  <si>
    <t>Kymia</t>
  </si>
  <si>
    <t>Alphafood</t>
  </si>
  <si>
    <t>Pier Luigi Vitelli-PwC</t>
  </si>
  <si>
    <t>Franco Gonella-Primo Ventures</t>
  </si>
  <si>
    <t>Massimo Cossu-Consulting Studio MC</t>
  </si>
  <si>
    <t>Giulia Di Mascio-PwC</t>
  </si>
  <si>
    <t>Piattaforma HR tech focalizzata sul settore healthcare.</t>
  </si>
  <si>
    <t>Senex (Ninacare)</t>
  </si>
  <si>
    <t>Worldz</t>
  </si>
  <si>
    <t>Pier Luigi Vitelli</t>
  </si>
  <si>
    <t>pier.luigi.vitelli@pwc.com</t>
  </si>
  <si>
    <t>E-commerce farmaceutico.</t>
  </si>
  <si>
    <t>Ha sviluppato un software per la rendicontazione fiscale delle criptovalute. Nello specifico, la piattaforma traccia tutte le transazioni in criptovalute, ne tiene sotto controllo la cronologia e produce accuratissimi report da utilizzare nella dichiarazione dei redditi.</t>
  </si>
  <si>
    <t>Massimo Cossu</t>
  </si>
  <si>
    <t>consultingstudiomc@gmail.com</t>
  </si>
  <si>
    <t>Ha sviluppato un modello di fast food basato sulla frittatina di pasta napoletana.</t>
  </si>
  <si>
    <t>Pre-seed.
Fondata da Joshua Priore, CEO di Worldz.
&gt; Motivo rejection: business model, fase di vita</t>
  </si>
  <si>
    <t>Piattaforma per la gestione dei flussi di cassa e la fatturazione elettronica. La soluzione viene offerta anche in white label a banche e grandi aziende.</t>
  </si>
  <si>
    <t>giulia.di.mascio@pwc.com</t>
  </si>
  <si>
    <t>Giulia Di Mascio</t>
  </si>
  <si>
    <t>Ha brevettato un tessuto rivestito di origine vegetale e non fossile da sottoprodotti di arance e cactus siciliani attraverso un processo di economia circolare.</t>
  </si>
  <si>
    <t>Tech company che permette a chiunque la realizzazione di applicazioni decentralizzate tramite l'utilizzo di connessioni satellitari e l'energia rinnovabile.</t>
  </si>
  <si>
    <t>Produce estratti naturali dal mallo di pistacchio per i settori cosmesi, nutraceutica e food &amp; beverage.</t>
  </si>
  <si>
    <t>Attraverso l'allevamento verticale degli insetti, produce farina di grillo ricca di proteine.</t>
  </si>
  <si>
    <t>Tool per integrare le funzionionalità dei social network all'interno degli e-commerce.</t>
  </si>
  <si>
    <t>Joshua Priore</t>
  </si>
  <si>
    <t>joshua.priore@worldz.net</t>
  </si>
  <si>
    <t>Farmacia Europea</t>
  </si>
  <si>
    <t xml:space="preserve">Sul mercato da luglio 2019.
350k utenti iscitti.
Ricavi 2024e: €15m (vs. €7,9m nel 2023), di cui il 70% da clienti ricorrenti. Numero ordini 2024e: 240k.
&gt; Motivo rejection: settore di riferimento. </t>
  </si>
  <si>
    <t>LEB</t>
  </si>
  <si>
    <t>Lacta</t>
  </si>
  <si>
    <t>Caltanissetta</t>
  </si>
  <si>
    <t>Cuccio Emanuele-Clessidra SGR</t>
  </si>
  <si>
    <t>&gt; Non è digital. Feedback comunicato da De Palma</t>
  </si>
  <si>
    <t>Fondata nel 2020.
Ricavi: €206k nel 2023E.
Raccolti €250k da LVenture e Lazio Innova ad aprile 2022 ad una valutazione pre-money di €1,5m e €128k da CDP (con l’acceleratore HabiSmart), tramite convertendo con cap alla pre-money valuation pari a €4m e discount del 20% sul prossimo round.
Il fabbisogno finanziario è di €500k, ma il round prevede l’estensione fino a €1m.
&gt; dubbi su percorso di crescita e difendibilità della soluzione. Inoltre, il founder ci aveva comunicato di aver venduto la società ad un operatore industriale, per poi aggiornarci poco dopo della non riuscita dell'operazione.</t>
  </si>
  <si>
    <t>&gt; Iniziativa segnalata dall'advisor Massimo Cossu anche in ottica VV6 (la sede risulta Milano, da capire presenza al Sud). 
Iniziativa già bocciata a gennaio 2023 con motivazione 1.h dal team VV5. Fatta call di update il 27/09.
Da bocciare per fase di vita e prodotto non ancora a mercato. Inoltre, settore di riferimento a stampo consulenziale.</t>
  </si>
  <si>
    <t>Fondata nel 2019 con la mission di risolvere la contaminazione  presente in alcuni packaging utilizzati nel settore Beauty&amp;Pharma. Ad oggiè specializzata in smalti semipermanenti per unghie, grazie al lancio di LACTUBE, smalto a zero contaminazione con pennello applicatore può essere sostituito dopo l'utilizzo.</t>
  </si>
  <si>
    <t>segreteria@pnicube.it</t>
  </si>
  <si>
    <t>PNI Cube</t>
  </si>
  <si>
    <t>&gt; Iniziativa che ha applicato al PNI Cube.
Bocciata perché non digitale.</t>
  </si>
  <si>
    <t>Non è digitale. Mail di rejection inviata da A. Pontari.</t>
  </si>
  <si>
    <t>E.Cuccio@clessidrasgr.it</t>
  </si>
  <si>
    <t>Emanuele Cuccio</t>
  </si>
  <si>
    <t>Società fondata nel febbraio 2022 che si occupa di: (i) produzione e trasformazione di latticini freschi; (ii) fornitura di prodotti e servizi, come macchinari e/o know how e (iii) attività di R&amp;S e consulenze a terzi.</t>
  </si>
  <si>
    <t>Deltronics</t>
  </si>
  <si>
    <t>Petmora</t>
  </si>
  <si>
    <t>Vr Tourism</t>
  </si>
  <si>
    <t>Mario Soranno</t>
  </si>
  <si>
    <t>mario.soranno@girasole.farm</t>
  </si>
  <si>
    <t>FullTruck (ex Coloombus)</t>
  </si>
  <si>
    <t>Dubbi emersi dopo presentazione a key men VV6: posizionamento non chiaro (anche perchè devono ancora lanciare la piattaforma), bassa marginalità del settore e della società (il ricavo netto equivale al 7/10% del transato, inferiore per motivi di competizione, a Booking e altre piattaforme). 
&gt; Fatta call di aggiornamento a settembre: gli abbiamo anticipato i dubbi su marginalità e fase di vita (prevedono di lanciare l'MVP tra 6 mesi). Round da aprire a partire dal 2025. 
Ci ha riscritto il founder per fissare una call di approfondimento sui temi di cui sopra.</t>
  </si>
  <si>
    <t>Chiuso il primo semestre 2024 con ricavi pari a €293k (vs. €85k nel 2023; -13% vs. budget), di cui €208k derivante dal B2B e €86k dal B2C (la crescita sul B2C è rimasta flat rispetto a H1 2023).
In termini di marginalità, ad oggi: B2C pari a 8-10%, b2b pari a €30% (i principali costi sono relativi alle attività di marketing&amp;sales).
Il focus della società si è spostato sul B2B (contratti one shot, ma buona possibilità di rinnovo).
Target attuale: società da 50 a 500 dipendenti. La target persona in azienda è l'HR manager, anche se il decision maker rimane il CEO o managing director. A livello commerciale, stanno lavorando alla stipula di diverse partnership (Alpitour, Talent Garden).
Rispetto ai competitors (Smartway, Smace), offrono un pacchetto completo di servizi (non solo prenotazione alberghiera, ma anche formazione, esperienze, trasporti, etc.).
Ricavi 2023: €144k; 2024e: €680-720k; 2025e: €1,5-2m.
In raccolta per un pre-seed da €300-500k per fine 2024.
Hanno raccolto €200k tramite convertendo, convertiti in equity ad una pre-money di €2m.
Ad oggi solo un membro del team, che si occupa di marketing, è operativo in Puglia.
&gt; Da ricevere presentazione con business update e BP.
Fissare call di update a settembre.
Il principale dubbio è relativo all'aspetto digitale (operano come un tour operator con contratti one-shot, prestando servizi anche consulenziali).</t>
  </si>
  <si>
    <t>Antonio Beneduce</t>
  </si>
  <si>
    <t xml:space="preserve">Alfonso Consalvo </t>
  </si>
  <si>
    <t>Norbert Romfeld</t>
  </si>
  <si>
    <t>alf.consalvo@gmail.com</t>
  </si>
  <si>
    <t>Piattaforma per certificare esistenza e qualità dei B&amp;B.</t>
  </si>
  <si>
    <t>beneduce@deltronics.it</t>
  </si>
  <si>
    <t>romfeld@petmora.com</t>
  </si>
  <si>
    <t>Azienda leader in italia nella produzione di tecnologie per la comunicazione.</t>
  </si>
  <si>
    <t>In raccolta per un SAFE da €500k.
&gt; Abbiamo fatto una call conoscitiva l'11/10 con il team PwC. Ci faranno sapere nei prossimi giorni se fissare una call conoscitiva con il founder.
In merito alla fase di vita, la società sta lavorando ai primi PoC per lo sviluppo dell'MVP.</t>
  </si>
  <si>
    <t>&gt; Fatta call conoscitiva il 12/09 (contatto di Amedeo).
Dubbi su difendibilità della soluzione.
In attesa di ricevere materiale.</t>
  </si>
  <si>
    <t>App per supportare i proprietari di animali domestici nell'offrire un'alimentazione completa e bilanciata ai propri animali. Tra i servizi chiave: (i) Pet Food Scanner, per la lettura delle etichette e la categorizzazione dei prodotti e (ii) formulatore automatico di diete che genera piani alimentari personalizzati, basati sulle linee guida FEDIAF, per animali sani o con patologie.</t>
  </si>
  <si>
    <t>Fatta call il 7/10.
L'iniziativa era già stata approfondita dal team VV5 (ex Coloombus).
L'idea è quella di diventare una sorta di Uber per i camion.
Finora ha raccolto €500k con CDP e €700k tramite il bando Smart&amp;Start.
GMV YTD: €600k (take rate intorno al 10%).
&gt; Motivo rejection: al momento non è in raccolta</t>
  </si>
  <si>
    <t>Impresa costituita ad ottobre 2024.
Test commerciali beta ancora in corso di svolgimento.
&gt; Motivo rejection: fase di vita</t>
  </si>
  <si>
    <t>Fatta call conoscitiva il 17/09.
L'iniziativa ci è stata presentata da Andrea Di Vico (ex Houseplus), che da qualche settimana fa parte del team InnovationSea come COO (si occupa anche dell'acquisizione B2B).
La società fa parte di un gruppo che comprende altre tre aziende e che è guidato dal CEO Domenico Guidotti, ex armatore e attuale amministatore unico di InnovationSea.
La startup è competitor diretto di Ogyre (società analizzata dal team VV5, che ha raggiunto €5m di fatturato e che ad oggi è leader italiano). I principali punti di differenziazione, secondo il team InnovationSea, riguardano la tecnologia (utilizzo di droni e rov per effettuare il monitoraggio, risparmiando tempo nella ricerca dei rifiuti, e tecnologia blockchain per certificare l'intera filiera) e presenza di una flotta proprietaria. Una volta che i rifiuti vengono raccolti, gli stessi sono poi gestiti dal parner Eco Molise S.r.l.
Ad oggi la soluzione tecnologica è un prototipo.
Revenue model: B2B (80%) e B2G (20%).
Ricavi 2023: €186k derivanti da un unico progetto. L'obiettivo entro Q1 2025 è quello di chiudere 10 contratti B2B e aprire 3 porti in Sud America con pescatori local. 
In raccolta per un pre-seed round da €5m (valutazione da definire).
&gt; Ricevuto deck aggiornato e BP. Da ricevere pipeline commerciale. L'idea è di non procedere per fase di vita, scenario competitivo.</t>
  </si>
  <si>
    <t>EMBER LAPTOPS</t>
  </si>
  <si>
    <t>BloomLABS</t>
  </si>
  <si>
    <t>Active Label</t>
  </si>
  <si>
    <t>NTRLY</t>
  </si>
  <si>
    <t>Yalla Security</t>
  </si>
  <si>
    <t>Medicaly</t>
  </si>
  <si>
    <t xml:space="preserve">Cagliari </t>
  </si>
  <si>
    <t>Premio Nazionale Innovazione</t>
  </si>
  <si>
    <t>Carlo Ricci</t>
  </si>
  <si>
    <t>Alessandro Fantini</t>
  </si>
  <si>
    <t>Federica Pasini</t>
  </si>
  <si>
    <t>Ha progettato un laptop top di gamma.</t>
  </si>
  <si>
    <t>giuseppe.lasorella.95@gmail.com</t>
  </si>
  <si>
    <t>Giuseppe Lasorella</t>
  </si>
  <si>
    <t>Iniziativa segnalata da Marco De Palma.
Da capire carattere digitale.
Al momento dovrebbero essere pre-revenues.
Sono in raccolta per €450k.</t>
  </si>
  <si>
    <t>silvio.piredda@bloomlabs.it</t>
  </si>
  <si>
    <t>Silvio Piredda</t>
  </si>
  <si>
    <t>c.ricci@activelabel.it</t>
  </si>
  <si>
    <t>Offre una soluzione brevettata per monitorare la temperatura dei prodotti deperibili. Il sistema di Active Label consente di tracciare le condizioni di stoccaggio in termini di temperatura, luce e umidità, aiutando a ridurre gli sprechi e a garantire la qualità del prodotto.</t>
  </si>
  <si>
    <t>info@ntrly.it</t>
  </si>
  <si>
    <t>Startup attiva nel settore beverage, che ha sviluppato una bevenda senza zuccheri aggiunti.</t>
  </si>
  <si>
    <t>&gt; Da bocciare perché non digitale</t>
  </si>
  <si>
    <t>Offre servizi di cybersecurity alle PMI.</t>
  </si>
  <si>
    <t>gianluca@medicaly.it</t>
  </si>
  <si>
    <t>Gianluca Biancardi</t>
  </si>
  <si>
    <t>Piattaforma per trovare un nutrizionista ed iniziare un percorso alimentare online.</t>
  </si>
  <si>
    <t>rejected after analysis</t>
  </si>
  <si>
    <t>Il progetto presentato è Leadwall, pannello fotovoltaico in grado di trasmettere immagini, da usare per il rivestimento di edifici pubblici o privati e sul quale poter proiettare e produrre comunicazione digitale e spazi pubblicitari.
Ricevuta presentazione. Da bocciare per fase di vita, in quanto, è stato depositato il brevetto (per il cui finanziamento è intervenuta Invitalia), ma sono ancora in corso di definizione le possibili applicazioni (es. rivestimento di stadi o palazzetti dello sport oppure strutture geodediche di grandi dimensioni).</t>
  </si>
  <si>
    <t>Offre ai coltivatori di fiori sistemi di coltivazione indoor integrati con algoritmi AI, specializzati per ogni singolo fiore, in grado di automatizzare la produzione e renderla efficiente. Nello specifico, gli algoritmi sono in grado di tracciare lo stato vegetativo della pianta e di impostare autonomamente le condizioni ambientali appropriate per la crescita dei fiori.</t>
  </si>
  <si>
    <t>In corso un test industriale con Smepalda e Rovagnati. Ci sono poi lettere di interessi da parte di alcune società, tra cui Nestlè e Granarolo.
Fatto seed round da €850k con Eureka! 
Nuovo round e go-to-market a partire da giuno 2025.
Round da €2,5m, in due tranche, di cui la prima pari a €1m.
&gt; Per ora abbiamo deciso di non sentirli per fare di vita ancora prematura.</t>
  </si>
  <si>
    <t>FONDO VV6/VV7 -WEEKLY INVESTMENT TEAM MEETING</t>
  </si>
  <si>
    <t xml:space="preserve">Oxhy </t>
  </si>
  <si>
    <t>terenzi@oxhy.it</t>
  </si>
  <si>
    <t>Graziano Terenzi</t>
  </si>
  <si>
    <t>Ha sviluppato una tecnologia di Energy Harvesting che converte la radiazione infrarossa in energia elettrica, sfruttando le proprietà quantistiche dell’acqua.</t>
  </si>
  <si>
    <t>Fatto incontro con Giacomo e Amedeo. Stanno lavorando ad un round da €1,5m ad una pre-money di €7m. 
&gt; Fatta call il 21/10. L'idea è di non procedere per assenza del carattere digital.</t>
  </si>
  <si>
    <t>&gt; Fissata call conoscitiva il 22/10.
Ad oggi sono in fase pre-seed (da gennaio ad ottobre 2024 hanno fatturato i primi €10k). 
Sono in raccolta per un round da €250k per validare le metriche e arrivare a 5k pacchetti venduti. Con questo round, avranno runway per 18 mesi. La pre-money valuation è di €1,5m.</t>
  </si>
  <si>
    <t>Typeone Biomaterials</t>
  </si>
  <si>
    <t>TeC</t>
  </si>
  <si>
    <t>Oxoco</t>
  </si>
  <si>
    <t>Oloker Therapeutics</t>
  </si>
  <si>
    <t>Celery</t>
  </si>
  <si>
    <t>AppLavoro</t>
  </si>
  <si>
    <t>Reiwa</t>
  </si>
  <si>
    <t>Indi</t>
  </si>
  <si>
    <t>Giuseppe Lombardi</t>
  </si>
  <si>
    <t>Mattia Turchetti-Stealth Meetup</t>
  </si>
  <si>
    <t>Lorenzo Castellano-Quantico Advisory</t>
  </si>
  <si>
    <t>Stefania Ingannamorte</t>
  </si>
  <si>
    <t>pilomb54@gmail.com</t>
  </si>
  <si>
    <t>Startup del portfolio Syrio S.p.A.
Dubbi su carattere digital</t>
  </si>
  <si>
    <t xml:space="preserve">Ha sviluppato una nuova tecnologia per il recupero e riutilizzo di materia da mescole in gomma di ogni genere, compresi gli preumatici fuori uso (PFU) di ogni tipo e dimensione. Nello specifico, viene recuperato carbon black depurato grazie ad un metodo brevettato. </t>
  </si>
  <si>
    <t xml:space="preserve">Ha sviluppato una tecnologia di ossicombustione per il trattamento dei rifiuti. </t>
  </si>
  <si>
    <t xml:space="preserve">Startup biotech che si occupa di sviluppare e commercializzare terapie cellulari per il trattamento di malattie cardiovascolari. </t>
  </si>
  <si>
    <t>Startup biotech attiva nella R&amp;S di nuovi materiali e terapie per il settore healthcare. Nello specifico, la società sviluppa, produce e commercializza dispositivi medici impiantabili, a base di collagene di origine equina, per applicazioni di medicina estetica ed ortopedia.</t>
  </si>
  <si>
    <t xml:space="preserve">Detiene un brevetto esclusivo riguardante una tecnologia che riutilizza acque reflue e sottoprodotti provienienti dall'industria per ottenere bioplastica. </t>
  </si>
  <si>
    <t>Lorenzo Castellano</t>
  </si>
  <si>
    <t>Marco Contemi</t>
  </si>
  <si>
    <t>marco.c@applavoro.it</t>
  </si>
  <si>
    <t>Piattaforma che semplifica l'incontro tra aziende e candidati per la ricerca di nuove opportunità lavorative.</t>
  </si>
  <si>
    <t>Il revenue model si paga su abbonamenti mensili pagati dalle aziende, il cui costo varia in base al numero di annunci (da €29,90 a €99/mese). I candidati accedono gratuitamente, con la possibilità di pagare servizi aggiuntivi una tantum, come la creazione di CV in inglese, etc.
Finora, gli utenti iscritti sono 160k, mentre le aziende iscritte 20k. I pacchetti venduti nel 2024 sono 2015. In raccolta per €500k tramite safe (floor €1m, cap €2,5m, sconto 20%).
&gt; Da bocciare per poca difendibilità data dalla presenza di numerosi competitors. Dal deck, non è messo in evidenza l'eventuale vantaggio competitivo/elemento differenziante</t>
  </si>
  <si>
    <t>Ha sviluppato un robot per la pulizia a secco dei campi FTV e un rover di supporto al robot che ne permette lo spostamento tra i filari dei pannelli, oltre ad attività di servizio e manutenzione dei campi (taglio erba, monitoraggio/telesorveglianza, manutenzione).</t>
  </si>
  <si>
    <t>lorenzo.castellano@quanticoadvisory.com</t>
  </si>
  <si>
    <t>stefaniaingannamorte@gmail.com</t>
  </si>
  <si>
    <t>Piattaforma che mette in contatto viaggiatori che vogliono esplorare la cultura locale di un posto e local.</t>
  </si>
  <si>
    <t>Startup attiva nella creazione di nuove soluzioni in campo alimentare e medicale. Nello specifico, la società ha brevettato una tecnologia di fermentazione di leguminacee per rivoluzionare e rendere sostenibile lo sviluppo di cibi senza latte e glutine.</t>
  </si>
  <si>
    <t>La società è stata vincitrice del bando Tecnonidi della Regione Puglia, grazie al quale è stato finanziato l’intero sviluppo della piattaforma. Il prodotto è stato lanciato sul mercato da circa sei mesi. Realizzati finora €120 di ricavi, 82 esperienze con 117 local attivi.
&gt; Da bocciare per (i) difendibilità della soluzione e (ii) fase di vita</t>
  </si>
  <si>
    <t>Roads of Beauty</t>
  </si>
  <si>
    <t>Roberto Massa</t>
  </si>
  <si>
    <t>Lanificio Digitale</t>
  </si>
  <si>
    <t>Eco Sistem S.Felice</t>
  </si>
  <si>
    <t>Davide Bussetti</t>
  </si>
  <si>
    <t>Francesco Pellone-Grimaldi Studio Legale</t>
  </si>
  <si>
    <t>Global Biomedical Service</t>
  </si>
  <si>
    <t>Serena Auletta-Phoenix Italia</t>
  </si>
  <si>
    <t>NutriWorld</t>
  </si>
  <si>
    <t>Massimo Cerra</t>
  </si>
  <si>
    <t>Bufaga</t>
  </si>
  <si>
    <t>Serena Mignucci</t>
  </si>
  <si>
    <t>serena.mignucci@bufaga.com</t>
  </si>
  <si>
    <t>Cooabit</t>
  </si>
  <si>
    <t>Edmondo Sparano-Digital Magics</t>
  </si>
  <si>
    <t>Francesco Imperatore</t>
  </si>
  <si>
    <t>studio.francesco.imperatore@gmail.com</t>
  </si>
  <si>
    <t>Piattaforma che si rivolge ai manager delle aziende e consente di produrre in maniera automatica report aziendali interpretando il linguaggio naturale.</t>
  </si>
  <si>
    <t>Sano Musab Hijazi</t>
  </si>
  <si>
    <t>sano@itsprodigy.com</t>
  </si>
  <si>
    <t>Startup in ambito CleanTech che sviluppa tecnologie per ridurre l'inquinamento atmosferico, puntando alla rimozione misurabile su larga scala.</t>
  </si>
  <si>
    <t>roberto@roadsofbeauty.com</t>
  </si>
  <si>
    <t>Brand per la skincare che sviluppa prodotti vegani e naturali made in Italy.</t>
  </si>
  <si>
    <t>d@lanificiodigitale.com</t>
  </si>
  <si>
    <t>Hub specializzato in servizi SaaS per corporate, startup e incubatori.</t>
  </si>
  <si>
    <t>FPellone@grimaldialliance.com</t>
  </si>
  <si>
    <t>Francesco Pellone</t>
  </si>
  <si>
    <t>Ha sviluppato Sbriciola, una macchina trita-vetro per la frantumazione e successivo riciclo del vetro.</t>
  </si>
  <si>
    <t>sauletta@phoenixadvisory.eu</t>
  </si>
  <si>
    <t>Serena Auletta</t>
  </si>
  <si>
    <t>Offre servizi di consulenza, riparazione e vendita nell'ambito delle apparecchiature di diagnostica di immagini.</t>
  </si>
  <si>
    <t>amministrazione@nutriworld.it</t>
  </si>
  <si>
    <t>Azienda specializzata nella vendita di integratori sportivi, prodotti per il benessere e cibo dietetico, tramite due negozi fisici ed un e-commerce.</t>
  </si>
  <si>
    <t>Da bocciare perché non digitale/settore poco interessante. Mail di rejection inviata da team VV5.</t>
  </si>
  <si>
    <t>Wodzi</t>
  </si>
  <si>
    <t>Paolo Zanni</t>
  </si>
  <si>
    <t>Exo Lab</t>
  </si>
  <si>
    <t>Andrea Censoni-Cariplo Factory</t>
  </si>
  <si>
    <t>FunniFin</t>
  </si>
  <si>
    <t>paolo@wodzi.com</t>
  </si>
  <si>
    <t>Ha sviluppato una piattaforma SaaS che supporta le aziende nell'organizzare in modo efficiente il lavoro ibrido. In base alle esigenze delle aziende, Wodzi organizza la presenza in ufficio per massimizzare la collaborazione tra le persone e rendere efficiente la gestione degli spazi (niente più uffici vuoti un giorno e sovraffollati il giorno dopo).</t>
  </si>
  <si>
    <t xml:space="preserve">
andrea.censoni@cariplofactory.it</t>
  </si>
  <si>
    <t>Andrea Censoni</t>
  </si>
  <si>
    <t>Società focalizzata sullo sviluppo di biotecnologie basate sull’utilizzo di nanovescicole vegetali estratte da frutta e vegetali provenienti da agricoltura biologica.</t>
  </si>
  <si>
    <t>lapo.nidiaci@funnifin.com</t>
  </si>
  <si>
    <t>Lapo Nidiaci</t>
  </si>
  <si>
    <t>Offre una piattaforma digitale per l'educazione e il supporto finanziario dei dipendenti.</t>
  </si>
  <si>
    <t xml:space="preserve">Fondata nel 2019.
A valle degli esiti positivi delle sperimentazioni, Enel ha firmato un contratto di fornitura per +200 robot, dal valore di €2m.
Cysero (AVM) è entrato a metà 2022 con un primo investimento di €2m.
La società è ora in raccolta per ulteriori €2-4m per far fronte alle esigenze di produzione e continuare gli sviluppi tecnologici, anche se il round non è ancora strutturato. 
Inoltre, hanno ricevuto una LOI da un gruppo industriale locale (non affine al business, un puro investimento finanziario) con l’impegno ad investire a breve €250k.
&gt; Fatta call conoscitiva il 13/11. Da capire il carattere digitale, dal momento che sta interloquendo anche con il fondo di CDP Green Transition Fund. </t>
  </si>
  <si>
    <t>Fondata nel 2020.
Offrono una piattaforma no/low code per testare soluzioni blockchain per startup/dev/freelance/aziende (IT provider, istituti di ricerca, fintch/AI/notarizzazione).
Modello freemium da quest'anno introdurranno dei pacchetti / user / mese (€100-200k per dev, €1000 per azienda).
1200 utenti registrati, di cui il 50% attivi (soprattutto Asia, Europa e NA).
Hanno raccolto finora 2 SAFE, per un totale di €150k da degli acceleratori/fondi internazionali, più €800 di Smart&amp;Start.
Team: 3 founder e 10 dipendenti.
Raccoglieranno il Seed tra fine 2023 e inizio 2024, appena consolidano le metriche.
&gt; Fatta call di update il 12/11. Hanno continuato a consolidare la soluzione sul mercato, ma hanno avuto difficoltà nel convertire gli utenti iscritti in paganti (si immaginavano un tasso di conversione tra il 5% e il 10%. In realtà, ad oggi, dei circa 2,75k utenti iscritti solo 5 sono paganti). Per questo motivo, hanno iniziato a lavorare a progetti di consulenza, da cui deriverà la maggior parte dei ricavi nel 2024.
Lato round, nel piano di sviluppo era prevista la chiusura di un seed round in Q1 2025, ma attualmente hanno deciso di aprirlo quando raggiungeranno le giuste metriche. Stanno pensando ad un bridge round. Ci terranno aggiornati.</t>
  </si>
  <si>
    <t>13/112024</t>
  </si>
  <si>
    <t>TechVisory</t>
  </si>
  <si>
    <t>Raimondo Zizza</t>
  </si>
  <si>
    <t>raimondo.zizza@techvisory.it</t>
  </si>
  <si>
    <t>Massimo Ruffolo</t>
  </si>
  <si>
    <t>massimo.ruffolo@altiliagroup.com</t>
  </si>
  <si>
    <t>Da bocciare per settore di riferimento. Mail di rejection inviata da team VV5.</t>
  </si>
  <si>
    <t>Traipler</t>
  </si>
  <si>
    <t>Quarkpay</t>
  </si>
  <si>
    <t>Domenico Laudonia-DLVENTURES</t>
  </si>
  <si>
    <t>Davide Pagliara</t>
  </si>
  <si>
    <t>YanchWare</t>
  </si>
  <si>
    <t>JedAI</t>
  </si>
  <si>
    <t>c.muolo@traipler.com</t>
  </si>
  <si>
    <t>Christian Muolo</t>
  </si>
  <si>
    <t>Piattaforma al servizio di grandi player di comunicazione nella produzione massiva di contenuti digitali  
di ogni genere con main focus nel settore video, grazie a due software proprietari: (i) BroadCustom per la gestione semi automatizzata dei processi di produzione e (ii) Virality Discovery per lo scouting basato sull'IA di influencer e creator.</t>
  </si>
  <si>
    <t>davidepagliara@quarkpay.eu</t>
  </si>
  <si>
    <t>Circuito di pagamento SEPA.</t>
  </si>
  <si>
    <t>edmondo.sparano@zestgroup.vc</t>
  </si>
  <si>
    <t>Edmondo Sparano</t>
  </si>
  <si>
    <t>Startup che semplifica la gestione delle migrazioni di soluzioni costruite su diversi cloud provider, riducendo i tempi, i costi di gestione delle infrastrutture, dell’audit e dei controlli di sicurezza.</t>
  </si>
  <si>
    <t xml:space="preserve">La società sta sviluppando un sistema di intelligenza aumentata non invasivo da inserire nei veicoli, consentendo una guida assistita continua. </t>
  </si>
  <si>
    <t>Ha sviluppato una piattaforma che, grazie all’intelligenza artificiale, permette ai clienti che richiedono un mutuo di condividere tutte le informazioni necessarie con il funzionario di banca o il mediatore in pochi clic. Attraverso un percorso guidato, la piattaforma raccoglie in un unico flusso di lavoro tutta la documentazione e le informazioni condivise dal cliente, analizzando redditi, impegni, transazioni, documenti, etc.
Cooabit si collega e si integra con diverse fonti di dati (es. INPS, cedolini, modelli 730, fatture, conti correnti, SIC, banche dati, soglie di povertà, etc.) analizzandole per creare un dossier creditizio di facile consultazione all’interno di un unico flusso di lavoro. Successivamente, la piattaforma fornisce un feedback sulla mutuabilità (e AML) del richiedente, prioritizzando coloro con le maggiori probabilità di ottenere il mutuo.</t>
  </si>
  <si>
    <t>Da bocciare per settore non di interesse. Mail inviata da team VV5 perché li hanno sentiti in call.</t>
  </si>
  <si>
    <t>Da bocciare perché non digitale. Mail inviata da team VV5 perché li hanno sentiti in call.</t>
  </si>
  <si>
    <t>Società partecipata da Scientifica VC e Terra Next.
In raccolta per un series A da €5m.
&gt; Da bocciare perché non digitale. Contatto gestito da A. Pontari, non va inviata mail di rejection</t>
  </si>
  <si>
    <t xml:space="preserve">Fondata nel 2015, ma il primo anno di attività è stato il 2021.
Attualmente connettono brand verticali sul mondo della moda con +850 aziende produttive, gestendo per queste ultime tutta lo streamline produttivo.
Revenue model: fee del 23% (in passato era pai al 12%) sul valore della produzione + fee legata a specifici servizi offerti (es. scouting fornitori, etc.). Margine del 45%.
Ricavi netti 2023: €346k; 2024e: €900k.
In raccolta per €3m. Finora sono stati raccolti €1,5m (tra gli investitori Primo Ventures).
&gt; Ci ha inviato deck aggiornato e comunicato update sul round: ricevuto commitment di altri 2 VC e del co-founder di Zilingo. Da bocciare per dubbi sul modello di business; la tecnologia non ha mai scalato e l'approccio è rimasto di tipo consulenziale. </t>
  </si>
  <si>
    <t xml:space="preserve">Ad inizio 2023 era in raccolta per un seed round da €1-2m. Successivamente, grazie a Tecnonidi (€200k; vorrebbe richiedere ulteriori €300k), ha ridimensionato il round a €500k. Cassa disponibile per altri 7-8 mesi, Ci sono anche altri investitori interessati a partecipare. Diluizione del 15-20%.
Da proporre eventualmente ad Aptafin.
Firmati contratti per €105k (Bayer, farmaè, amicafarmacia, Area Vasta Emilia Nord). Ricavi 2024e: €50-60k.
&gt; ci avrebbe dovuto inviare deck aggiornato e BP post call con i key men VV6, ma non ha mai fatto seguito alla nostra richiesta. L'iniziativa ci è stata risegnalata da Diego Antonacci di SprintX Incubator. Fatta call di update il 28/10. Ci ha inviato deck e BP aggiornato. L'idea è di chiudere il round a marzo 2025. </t>
  </si>
  <si>
    <t>Revenue model: (i) vendita di dispositivi IoT da installare sul campo ad un prezzo di vendita di €300 + (ii) sottoscrizione di un abbonamento  annuale con un ARR a partire da €50 per azienda.
Primo cliente nell'agosto 2023, altri due clienti nel novembre 2023.
Tra i competitors: X-Farm, Agricolus, Elaisian.
&gt; Iniziativa bocciata a luglio 2024 per motivi legati alla difendibilità (elevata compezione). Ci è stata risegnalata ad ottobre 2024. Fatta call conoscitiva il 19/11: chiuderanno il 2024 con circa €70k di ricavi. In raccolta per €250-300k. Gli abbiamo comunicato che al momento non è in target per fase di vita e dimensione del round.</t>
  </si>
  <si>
    <t>L'iniziativa è stata inserita nel DF centrale come in scope con VV5 in quanto la sede risultava Milano. In realtà, Amedeo ci ha comunicato che probabilmente la società non è stata ancora costituita e che vorrebbero aprire la sede in Abruzzo.
Lato round, è in raccolta per un pre-seed da €300k per raggiungere €180k di ARR dopo 12 mesi.
Fatta call conoscitiva il 19/11: al momento sono ancora pre-seed (come ci era stato anticipato, la società non è ancora costituita). Abbiamo comunicato in call di tenerci aggiornati almeno tra 6 mesi. Per ora hanno finito di sviluppare l'MVP e sono andati live con un primo cliente (azienda che utilizza la soluzione per 50 dipendenti).</t>
  </si>
  <si>
    <t>BeadRoots</t>
  </si>
  <si>
    <t>Nicola Cimmino/Fabiana Martone</t>
  </si>
  <si>
    <t>angela.bonato@beadroots.it</t>
  </si>
  <si>
    <t>Angela Bonato</t>
  </si>
  <si>
    <t>Società specializzata nella produzione di un idrogel completamente naturale, inserito nel suolo al momento del trapianto o della semina, per trattenere l'acqua e rilasciarla lentamente alle radici quando il terreno è secco, riducendo la percentuale di acqua che in agricoltura si perde per evaporazione o perchè va in falda.</t>
  </si>
  <si>
    <t>Abbiamo conosciuto la founder all'Innovation Village Award.
Raccolti €250k per i primi PoC. Round pre-seed previsto per metà 2025 da €2,5m.</t>
  </si>
  <si>
    <t>N.A.</t>
  </si>
  <si>
    <r>
      <rPr>
        <u/>
        <sz val="11"/>
        <rFont val="Calibri"/>
        <family val="2"/>
        <scheme val="minor"/>
      </rPr>
      <t>Contabile/Fiscale</t>
    </r>
    <r>
      <rPr>
        <sz val="11"/>
        <rFont val="Calibri"/>
        <family val="2"/>
        <scheme val="minor"/>
      </rPr>
      <t xml:space="preserve">: Studio Pirola.
</t>
    </r>
    <r>
      <rPr>
        <u/>
        <sz val="11"/>
        <rFont val="Calibri"/>
        <family val="2"/>
        <scheme val="minor"/>
      </rPr>
      <t>Privacy &amp; Cybersecurity</t>
    </r>
    <r>
      <rPr>
        <sz val="11"/>
        <rFont val="Calibri"/>
        <family val="2"/>
        <scheme val="minor"/>
      </rPr>
      <t xml:space="preserve">: We.Do.
</t>
    </r>
    <r>
      <rPr>
        <u/>
        <sz val="11"/>
        <rFont val="Calibri"/>
        <family val="2"/>
        <scheme val="minor"/>
      </rPr>
      <t>ESG</t>
    </r>
    <r>
      <rPr>
        <sz val="11"/>
        <rFont val="Calibri"/>
        <family val="2"/>
        <scheme val="minor"/>
      </rPr>
      <t>: EY.</t>
    </r>
  </si>
  <si>
    <t>It's Prodigy</t>
  </si>
  <si>
    <t xml:space="preserve">Fatta call di update.
Fondata la società e acquisito il primo cliente pagante (Farvima) con i suoi 3 e-commerce. Farvima ha preferito la soluzione rispetto a quella offerta da Qapla', che utilizzava da +2 anni. 
In raccolta per un round da €700k-1m, da utilizzare principalmente per completare lo sviluppo del prodotto.
&gt; Avevamo richiesto un deck aggiornato; non hanno mai fatto seguito (bocciati il 2/10 con motivazione 2.b). L'idea comunque è di non procedere per: fase di vita, competition (Qapla'), percorso di crescita (nei prossimi due anni e mezzo, stimano di realizzare ricavi cumulati pari a €1,5m), team (nessuna risorsa FT).
Ci ha riscritto il founder il 21/10 condividendo deck aggiornato e BP. Fatta call di update il 28/11: per ora ha ancora come clienti Farvima e Spesa Sicura, per un valore rispettivamente pari a €6k e €1k. Hanno iniziato un test con Al Cioccolato, da cui per ora non deriva fatturato. Sono ancora in discussione con Idea Bellezza (€5k) e eFarma (€60k). 
Gli comunicheremo che per ora l'iniziativa è ancora in fase troppo early. </t>
  </si>
  <si>
    <t>Fatta call conoscitiva il 17/01. Sono ancora in una fase pre-seed. 
L'iniziativa è stata segnalata anche da Marco Savorgnan (LUM). Ci riscriverà quando ci saranno aggiornamenti.
&gt; Bocciata a luglio 2024 con motivazione 1.a. Ci è stata risegnalata ad ottobre 2024; fatta call di update.
Lato prodotto, stanno lavorando allo sviluppo di un terzo tool che permetterà alle aziende di simulare scenari e capire tramite modelli predittivi gli eventuali impatti (ad oggi è un prototipo).
Lato metriche, la pipeline attuale ha un valore potenziale di €150k. Al momento, hanno un unico cliente, vale a dire la società di consulenza Atlante Consulting, verticale su ESG. Il contratto ha un valore annuale di €25k + un ammontare in base al numero di clienti Atlante per cui viene utilizzata la piattaforma Osense (€5k/anno da 1 a 3 clienti; €3,5k/anno da 4 a 10 clienti, etc.). In negoziazione con Leonardo ed una società manifatturiera.
In merito al round, sono in raccolta per €1m da investire in tecnologia, marketing e team. Hanno soft commitment di €300k da parte di Startupbootcamp (già socio). Pre-money valuation pari a €5m. Finora hanno raccolto €350k da CDP Fondo Acceleratori, Startupbootcamp e Digital Magics. 
Team costituito da 3 persone FT.</t>
  </si>
  <si>
    <t>Fomula Center</t>
  </si>
  <si>
    <t>Proscaenia</t>
  </si>
  <si>
    <t>17tons</t>
  </si>
  <si>
    <t>Alessandro Peluso</t>
  </si>
  <si>
    <t xml:space="preserve">
stefano.depascale@antcapital.it  </t>
  </si>
  <si>
    <t>Stefano De Pascale-Ant Capital</t>
  </si>
  <si>
    <t>Stefano De Pascale</t>
  </si>
  <si>
    <t>Specializzata nella rilevazione ed analisi di parametri relativi allo stato psico-fisico dei piloti durante la performance, la società ha sviluppato un sistema di telemetria umana volto alla raccolta e all’analisi dei dati e un software proprietario  in grado di mettere in relazione i dati del pilota con quelli derivanti dalla telemetria della vettura e del circuito, oltre a fornire una visualizzazione grafica dei risultati ottenuti.</t>
  </si>
  <si>
    <t>Fondata nel 2018.
La raccolta di capitali è finalizzata a concludere la fase di testing ed avviare il processo di produzione per l'ingresso sul mercato.</t>
  </si>
  <si>
    <t>a.peluso@proscaenia.it</t>
  </si>
  <si>
    <t>Piattaforma di streaming interamente dedicata al teatro.</t>
  </si>
  <si>
    <t>Lancio della piattaforma a giugno 2024. Primi €53k di ricavi realizzati, di cui €20k da abbonamenti.
150 spettacoli in catalogo.
In raccolta per un round da €200k (finora la società ha raccolto €180k tramite Invitalia e circa €86k tramite campagna crowd).</t>
  </si>
  <si>
    <t>mariga.perlongo@17tons.earth</t>
  </si>
  <si>
    <t xml:space="preserve">Iniziativa presente nel DF dei fondi scaleup e risegnalata ad ottobre 2024 per VV6, in quanto è in attesa dell'esito del bando Smart &amp; Start per riuscire ad aprire una sede operativa a Catanzaro, dove attualmente opera già uno dei tre founder.
Fatta call conoscitiva il 18/11. Hanno ricevuto conferma per il bando Smart &amp; Start, grazie al quale riceveranno massimo €800k. Hanno già individuato la sede di Catanzaro, dove assumeranno risorse del team tech (la sede di Milano rimarrà centrale per lo sviluppo commerciale; i co-founder Sergio Gualtieri e Mattia Lavecchia sono calabresi).
Ad oggi il verticale è quello dei mutui grazie ad un PoC con il gruppo Credem da €20k. 
In raccolta per un pre-seed round da €500k tramite SAFE guidato dall'acceleratore Fin+tech per €100k (si tratta di un follow-on in quanto ha già investito precedentemente €100k). Al round parteciperanno anche Moonstone e BAs. L'idea è di chiuderlo per fine 2024, per poi aprire un successivo round da €1-2m a fine 2025. Le condizioni del SAFE sono cap di €4,5m e sconto del 20%. Sono disponibili ad aumentare lo spazio disponibile di circa €150k per ulteriori €100k.
&gt; Presentata al CI. L'idea è di non procedere per dubbi sulla replicabilità (da monitorare)
</t>
  </si>
  <si>
    <t>Fatta call di aggiornamento l'8/10.
Nel 2023, hanno lanciato il modello B2B e chiuso l'anno con €65k di ricavi. 
A livello di risorse raccolte, hanno chiuso un pre-seed di €250k con Techstars e BA tramite SAFE (al momento non sono ancora in cap table). Nel 2024, hanno vinto sia un bando a fondo perduto della regione Campania sia un bando di Invitalia tramite un finanziamento di ISP. I ricavi attesi del 2024 sono pari a €235k. I ricavi YTD sono pari a €180k.
Il prossimo round è previsto nel 2025 (chiusura in Q1 2025; runway fino a luglio 2025) per €1m al fine di rafforzare sia la parte B2B che continuare a sviluppare la piattaforma (uso dell'IA per il match tra pet owners e cani in cerca di casa, al fine di diventare la piattaforma di riferimento per le adozioni in Italia). Lato B2C, vorrebbero offrire servizi ancillari all'adozione per iniziare a monetizzare anche su questo modello (es. consulenze pre e post adizione, come quella nustrizionale).
&gt; Ci ha inviato deck aggiornato. Presentata al CI, da fornire feedback (inserendo in cc anche Annibale Giurazza). Dubbi su scalabilità del modello di business</t>
  </si>
  <si>
    <t>Ha sviluppato una piattaforma che supporta le aziende nella strategia di decarbonizzazione, consentendo di raccogliere dati provenienti da diverse fonti e di effettuare il monitoraggio e le analisi delle emissioni.</t>
  </si>
  <si>
    <t>Bemyrider</t>
  </si>
  <si>
    <t>LexCapital</t>
  </si>
  <si>
    <t>Giorgio Di Martino</t>
  </si>
  <si>
    <t>App che semplifica il processo di ricerca, selezione e gestione legale del rapporto lavorativo con i rider,</t>
  </si>
  <si>
    <t>info@bemyrider.it</t>
  </si>
  <si>
    <t>coo@lexcapital.it</t>
  </si>
  <si>
    <t>La società ha sviluppato un tool proprietario per la misurazione e gestione del rischio di contenzioso.</t>
  </si>
  <si>
    <t>Iniziativa  già presente nel DF dei fondi scaleup e risegnalata da Marco De Palma, in quanto c'è l'intenzione di aprire nel breve una sede in Puglia.
&gt; Fatta call il 21/11. La sede principale è a Roma. La società ha anche una sede a Brindisi, dove lavora un unico socio. Ad oggi ha chiuso contratti per €60k (tra i clienti Aeroporti di Roma, Eni). Pipeline attuale pari a potenziali €200k. Per ora è stato istallato un unico device sui veicoli, il cd. "Hi-Bufaga" (su enjoy nell'area Eni) e circa 6 totem outdoor (il cd. E-Bufaga).
Finora ha raccolto un pre-seed di €250k nel 2023 da un BA olandese e un fondo UK. In raccolta per un nuovo round da €1m, su cui c'è commitment da parte di un'impresa operante nel settore parcheggi auto.
A Brindisi vorrebbe realizzare un nuovo impianto.
L'aspetto digital è rappresentato da una dashboard che viene offerta insieme ai device alle aziende e che consente loro di monitorare KPIs relativi alla riduzione dell'inquinamento dell'aria. Secondo noi, l'aspetto digital non è abbastanza rilevante.
Presentata al CI, da approfondire.
Sentito Michele Morabito di CoreAngel: loro li avevano conosciuti circa un anno fa, ma avevano considerato la tecnologia non abbastanza disruptive per apportare un concreto impatto sul cambiamento climatico. Ritengono che il progetto sia più vocato alla sostenibilità che alla transizione energetica. Inoltre, ci hanno comunicato che sono sul mercato da tempo.</t>
  </si>
  <si>
    <t>Fabbisogno finanziario compreso tra €450k e €670k.</t>
  </si>
  <si>
    <t>TechVisory sviluppa soluzioni per il miglioramento dei livelli di servizio e dell’efficienza aziendale. Ad oggi ha sviluppato due prodotti: 
TextGenius: Estrazione, classificazione e archiviazione di informazioni significative da documenti testuali non strutturati di diversa natura (Analisi contrattuale, Adeguamento Normativo, Due Diligence, Gestione dei Contenziosi, Reclami). TextGenius si rivolge ai settori Legal, Purchasing e Commerciale di qualsiasi azienda.;
Energy class efficiency: Analisi degli scenari potenziali di consumo energetico (ICEP): fornisce la variazione attesa dei consumi in base all'intensità dell'efficienza energetica e alle caratteristiche degli immobili. Determinazione della reattività energetica delle abitazioni alla temperatura esterna.</t>
  </si>
  <si>
    <t>Fondata nel 2017.
Ricavi 2022: €315k (GMV pari a €3,9m). L’obiettivo è raccogliere €1m e arrivare a €3m di fatturato nel 2025 (previsto €1m nel 2023).
&gt; Bocciata a luglio 2024 con motivazione 1.b. Ci ha riscritto il founder a novembre 2024. Fatta call di update il 12/12: chiuderanno il 2024 con €250k di fatturato (GMV pari a circa €2,5m). Negli ultimi anni, la crescita ha subito rallentamenti soprattutto a causa della presenza di Spaggie.it, leader italiano che ha ricevuto fondi da Facile.it.
Sono in raccolta per €1m da investire soprattutto in marketing &amp; sales. 
Il management team ci ha fatto una buona impressione, ma riteniamo che la presenza di Spiagge.it possa continuare a rappresentare un ostacolo alla loro crescita.</t>
  </si>
  <si>
    <t>Xellence AI</t>
  </si>
  <si>
    <t>Progetto Oncosafe</t>
  </si>
  <si>
    <t>Marco Di Luca</t>
  </si>
  <si>
    <t>Arturo Capasso</t>
  </si>
  <si>
    <t>marco@xellenceai.com</t>
  </si>
  <si>
    <t xml:space="preserve">Ha sviluppato Xea, un assistente esecutivo basato su IA, ideato per supportare direttori e vicepresidenti. </t>
  </si>
  <si>
    <t>capassoa@luiss.it</t>
  </si>
  <si>
    <t>Ha sviluppato un dispositivo brevettato progettato per mitigare i rischi legati alla manipolazione dei farmaci chemioterapici.</t>
  </si>
  <si>
    <t>In raccolta per €2,8m.
Fatta call conoscitiva il 13/12: la società è detenuta per il 50% dal CEO Davide Pagliara e per il 40% da IDS Holding (il restante 10% è detenuto da un socio non operativo). IDS Holding ha messo a disposizione le proprie risorse umane per lo sviluppo tecnologico della piattaforma.
In merito alla fase di vita, ad oggi il prodotto è terminato e l'app è in fase di beta test. Inizieranno a fatturare a partire da gennaio 2025.
&gt; founder poco convincente, non ci ha saputo spiegare in dettaglio la soluzione e le eventuali barriere all'ingresso anche in termini di replicabilità. Fase di vita ancora troppo early</t>
  </si>
  <si>
    <t>Fatta call conoscitiva a maggio 2024.
€390k di ricavi previsti nel 2024; €1,12m nel 2025.
In raccolta per €750k.
&gt; Iniziativa bocciata a luglio 2024 per fase di vita ancora troppo early. Ci è stata risegnalata da BINP a dicembre 2024.</t>
  </si>
  <si>
    <t>Optivo</t>
  </si>
  <si>
    <t>Maurizio Piredda</t>
  </si>
  <si>
    <t>maurizio.piredda@op vologis cs.com</t>
  </si>
  <si>
    <t>Ha sviluppato una piattaforma ch supporta le aziende i logistica nell'ottimizzare le rotte e pianificare le consegne.</t>
  </si>
  <si>
    <t>Positive</t>
  </si>
  <si>
    <t>Fatta call conoscitiva il 30/09.
La società sta lavorando alla costruzione del più grande database in Italia relativo ai donatori di sangue. Ad oggi, ha sviluppato una piattaforma che connette donatori con centri di raccolta (in Italia ci sono circa 1900 centri, di cui il 50% è presente in piattaforma Rosso). L'idea futura sarà quella di sviluppare un software da offrire a case farmaceutiche ed ospedali per l'ottimizzazione della ricerca dei donatori (lancio previsto in Q2 2026).
Ricavi 2024e: €200k, di cui 150k già fatturati. Tra le aziende clienti: Generali, Lottomatica, P&amp;G.Obiettivo 2025: €2,5m di ricavi.
Finora ha raccolto €200k (tra gli investitori: LCA Ventures, B4i, Moonstone). Il nuovo round è da €800k-1m per sviluppo prodotto e rafforzamento del team. Pre-money pari a €6,5m.
Il team è composto da 7 persone. I founder sono giovani (18 e 23 anni)
&gt; Presentata l'iniziativa in CI. Da richiedere commitment ad oggi raccolti per il round. Nel caso potremmo partecipare con un ticket di circa €200k. Non ci hanno più fornito risposta.</t>
  </si>
  <si>
    <t>Primi ricavi previsti nel 2028, pari a €1,8m.
Fatta call conoscitiva il 12/12: pre-revenues. In corso lo sviluppo di un PoC con Honda Motors.
Round: €1m (soft commitment di LIFTT per €500k e di family&amp;friends per ulteriori €500k). Possibilità di estendere l'aumento di capitale per ulteriori €500k. 
Ad oggi il team è composto da 5 persone, nessuna FT.</t>
  </si>
  <si>
    <t>20Seconds</t>
  </si>
  <si>
    <t>2beautiful</t>
  </si>
  <si>
    <t>Phoenix</t>
  </si>
  <si>
    <t>Antonio Prigiobbo-NAStartUp</t>
  </si>
  <si>
    <t>Federica Turrisi</t>
  </si>
  <si>
    <t>Matteo Catania</t>
  </si>
  <si>
    <t>andrealagioia@20seconds.it</t>
  </si>
  <si>
    <t>Andrea La Gioia</t>
  </si>
  <si>
    <t>Ha sviluppato un social newtork che connette talenti e aziende attraverso video di soli 20 secondi. Attraverso l'app,  le aziende possono mostrare la propria realtà lavorativa e le gure professionali di cui hanno bisogno, mentre i lavoratori hanno l’opportunità di presentarsi e mettere in luce il proprio talento.</t>
  </si>
  <si>
    <t>Li ha incontrati Amedeo.
App lanciata ad ottobre 2024. Attualmente in fase pre-revenues. Ricavi attesi nel 2025: circa €199k. Prevedono di fatturare circa €532k nel 2028.
&gt; Da bocciare per dubbi su difendibilità e percorso di crescita prospettico</t>
  </si>
  <si>
    <t>Azienda specializzata nella produzione di cosmetici naturali.</t>
  </si>
  <si>
    <t>federica.turrisi@hotmail.it</t>
  </si>
  <si>
    <t>matteo.ct@icloud.com</t>
  </si>
  <si>
    <t xml:space="preserve">Trasforma la cenere vulcanica dell'Etna in zeolite sintetica dalle caratteristiche chimiche rare, una risorsa sostenibile e preziosa per agricoltura, trattamento delle acque, edilizia e petrolchimico. </t>
  </si>
  <si>
    <t>Pre-revenues.
In raccolta per €500k.
&gt; Da bocciare perché non digitale</t>
  </si>
  <si>
    <t>In raccolta per €3m.
&gt; Da bocciare perché non digitale</t>
  </si>
  <si>
    <t>Hygge</t>
  </si>
  <si>
    <t>Lucca</t>
  </si>
  <si>
    <t>Daniele Genovesi-CDP</t>
  </si>
  <si>
    <t>Daniele Genovesi</t>
  </si>
  <si>
    <t>danigeno@hotmail.com</t>
  </si>
  <si>
    <t>Attiva nel petfood, offre crocchette per animali su misura.</t>
  </si>
  <si>
    <t>Attiva nella sharing economy del settore fashion. Attraverso la propria piattaforma, la società vende al consumatore un set di vestiti di alta qualità che verranno utilizzati per un periodo di tempo prestabilito, tramite la sottoscrizione di un abbonamento (canale B2C); inoltre, la società può farsi da utilizzatore del format per conto di brand (canale B2B2C).</t>
  </si>
  <si>
    <t>Iniziativa risegnalata ad ottobre 2024 (era stata bocciata per fase di vita, in quanto ancora pre-seed). 
Fatta call di update il 25/10. Il prodotto non è ancora a mercato. Per ora hanno fatto solo PoC per ricevere feedback sul prototipo. Primi ricavi previsti per aprile 2025. Il fabbisogno finanziario è di €1m, di cui €400k raccolti tramite Smart&amp;Start e €600k tramite equity (hanno ricevuto commitment per circa €400k da un fondo svizzero con cui hanno fatto il programma di accelerazione, 1 business angel e 1 family office italiani). 
Fatta seconda call di update il 9/01: firmato PoC con Sisal. Durerà 8 settimane (partirà a fine gennaio) e avrà un valore di €69. Partiranno con un pdv pilota, probabilmente quello di Roma (Sisal ha 30pdv e potrebbe generare un fatturato potenziale di oltre €30m).</t>
  </si>
  <si>
    <t>g.grasso@smartbug.it</t>
  </si>
  <si>
    <t>Giorgio Grasso</t>
  </si>
  <si>
    <t>Confirmo</t>
  </si>
  <si>
    <t>Chef On Demand</t>
  </si>
  <si>
    <t>Marco Cappellini</t>
  </si>
  <si>
    <t>Giuseppe Macchia</t>
  </si>
  <si>
    <t>cappellini@con rmo.it</t>
  </si>
  <si>
    <t xml:space="preserve">Piattaforma che consente di digitalizzare il processo relativo al consenso informato e firma elettronica in ambito sanitario. </t>
  </si>
  <si>
    <t>Marketplace che permette di prenotare uno chef professionista direttamente a casa.</t>
  </si>
  <si>
    <t>giuseppe.macchia@chefondemand.it</t>
  </si>
  <si>
    <t>in portfolio</t>
  </si>
  <si>
    <t>Ricavi: 2020: €770; 2021: €955k; 2022: €1,7m; 2023: €2,2m.
Fundraised: ha realizzato due aumenti di capitale (da ricevere i dettagli delle operazioni): il primo aumento di capitale è avvenuto nel 2021 e ha permesso l’ingresso di Talks Media (Talks S.r.l.); il secondo aumento di capitale è avvenuto nel 2022 e ha consentito a Talks Media di raggiungere l’attuale percentuale di capitale sociale detenuta (35,50%). Inoltre, nel 2021 Talks Media e i soci attuali hanno ceduto il 5% del capitale ad Alessio Di Domizio, head of ecommerce di Omnicom Media Group Italy, la divisione italiana di Omnicom Media Group Inc., leader mondiale nei servizi di advertising e comunicazione, che ha consentito a 3PW di estendere a nuovi clienti i servizi offerti e di potenziare la piattaforma tecnologica con servizi di marketing e comunicazione.
Fundraising: in raccolta per circa €1/1,3m ad una valutazione pre-money di €7m. La proposta è di raccogliere €1,0m da Vertis e €300k da family&amp;friends, in quanto ad oggi non sono stati individuati altri potenziali investitori. In particolare, a detta di Giovanni De Caro, 3PW era in discussione con CDP che ha però deciso di non procedere perché ha già investito in BrandOn Group.
&gt; motivo rejection: non vi è innovazione e la competizione nel mercato di riferimento è elevata. 
Giacomo ha scritto a De Caro: al momento preferiamo non andare avanti per motivi legati a business, struttura organizzativa e cap table. Se ritiene opportuno, restiamo disponibili per fissare una call a settembre.
Ad ottobre 2024 ci hanno fornito un update: stimano di chiudere il 2024 con €4,6m di ricavi ed EBITDA margin del 12% (62 contratti siglati).
Continua, inoltre, la strategia di espansione internazionale.  Oltre alle sedi operative in Spagna, Regno Unito e Australia, hanno aperto una sede negli Stati Uniti, dove servono clienti come Borbone, Bullock e Primigi.
La analizza VV5: sono ancora in attesa di ricevere documentazione richiesta. L'hanno bocciata per mancato seguito.</t>
  </si>
  <si>
    <t>Terminati i primi 4 mesi di validazione: ricavi pari a circca €46k, 43 clienti paganti.
In raccolta per un pre-seed da €300k per sviluppo piattaforma ed investimenti in marketing.
&gt; Da bocciare per fase di vita; MVP ancora da sviluppare.</t>
  </si>
  <si>
    <t>Federico Pacilli</t>
  </si>
  <si>
    <t>federico.pacilli@cryptobooks.tax</t>
  </si>
  <si>
    <t>Fatta call conoscitiva il 5/12.
Attualmente sono attivi con due società: una in Danimarca, tramite cui vengono realizzati i ricavi, e una in Sicilia, titolare dell'IP e per cui hanno intenzione di aprire un round di finanziamento.
I clienti attuali sono 2, Targit e DanskeBank (ricavi SaaS pari a circa €332k).
In raccolta per €1m ad una valutazione di €4,5m.
L'iniziativa ci è sembrata interessante, ma riteniamo sia necessario il parere di un esperto di settore. De Palma ha richiesto feedback: esigenza sentita. Il sistema facilita la gestione e la migrazione in ambienti cloud. Il dubbio è che potrebbe fungere da servizio consulenziale. Da approfondire per capire se fissare una seconda call di approfondimento.</t>
  </si>
  <si>
    <t>Plantvoice</t>
  </si>
  <si>
    <t>Bhblasted</t>
  </si>
  <si>
    <t>Elite Villas</t>
  </si>
  <si>
    <t>Sentieri</t>
  </si>
  <si>
    <t>Bolzano</t>
  </si>
  <si>
    <t>Giorgio Ventre</t>
  </si>
  <si>
    <t>Antonio Carvetta</t>
  </si>
  <si>
    <t>Francesco Zaccariello-Zeta Holding</t>
  </si>
  <si>
    <t xml:space="preserve">Ha sviluppato un dispositivo sensoristico biocompatibile che, introdotto direttamente nelle piante, permette di avviare un monitoraggio in tempo reale dei dati fisiologici interni della pianta (la linfa). Una volta acquisiti i dati della linfa, il sensore li invia in cloud ad un software di AI che li analizza utilizzando algoritmi personalizzati per fornire informazioni dettagliate, per esempio su un eventuale insufficiente apporto d'acqua o su un attacco di batteri e funghi. Queste informazioni aiutano le aziende agricole a prendere decisioni tempestive per preservare la salute delle coltivazioni, migliorarne la resa, ridurre lo spreco di acqua e limitare l’uso dei pesticidi. </t>
  </si>
  <si>
    <t>m.beccatelli@plantvoice.it</t>
  </si>
  <si>
    <t>Matteo Beccatelli</t>
  </si>
  <si>
    <t>giorgio@unina.it</t>
  </si>
  <si>
    <t>Gruppo costituito da società attive principalmente nei settori martech, fashion e digital agency.</t>
  </si>
  <si>
    <t>giada@elitevillas.it</t>
  </si>
  <si>
    <t>Giada Filippetti Della Rocca</t>
  </si>
  <si>
    <t>Piattaforma per l'affitto e la gestione di ville di lusso in Italia.</t>
  </si>
  <si>
    <t>Attiva nel settore del benessere mentale, offre la possibilità di accedere ad una terapia ibrida, in parte online ed in parte in presenza.</t>
  </si>
  <si>
    <t>antonio@sentieri.me</t>
  </si>
  <si>
    <t>Iniziativa già presente nel DF di VV5, risegnalata da Daniele Genovesi a dicembre 2024: hanno intenzione di aprire una sede al Sud (a Bari).
&gt; Fatta call conoscitiva il 20/01: la società è attiva sia sul canale online (Amazon e sito web) che offline (tra i retailer, Coop, Esselunga, Arcaplanet). Ha realizzato circa €500k di ricavi nel 2023 e circa €650k nel 2024. Circa il 65% dei ricavi deriva dall'online (nel piano di sviluppo, prevedono che tale percentuale raggiungerà il 50% ). Ricavi attesi nel 2025 pari a €1,7m.
Finora ha raccolto €400k nel 2022 (il lead investor è stato Primo Ventures, che detiene il 23%).
In raccolta per €3m. L'idea è di utilizzare €1-1,5m per realizzare operazioni di acquisizione. In particolare, vorrebbero internalizzare la produzione di snack e biscotti.</t>
  </si>
  <si>
    <t>due diligence</t>
  </si>
  <si>
    <t>Fondata nel 2021.
Ricavi 2024 pari a circa €97k corrispondenti a 9 clienti. Contrattualizzati circa €200-250k per il 2025 (ricavi attesi a fine anno pari a circa €762k).
A febbraio 2023 ha chiuso un pre-seed di €750k con family &amp; friends e business angels.
In raccolta per un seed round da €2,5m. Valutazione pre-money ancora non definita (la pre-money del round di febbraio 2025 è stata di €3m).
&gt; Fatta call conoscitiva il 16/01: in merito al prodotto, la differenza rispetto ai competitors sta nel fatto che la piattaforma non solo consente di misurare le emissioni e mitigare gli impatti aziendali (es. tramite l'acquisto di crediti di carbonio), ma anche monitorare la biodiversità.
Dubbi su difendibilità e approccio consulenziale</t>
  </si>
  <si>
    <t>Attiva nel settore della domotica, la Società ha sviluppato un prodotto, simile ad un interruttore elettrico, in grado di trasformare la casa in un ambiente smart. Il prodotto è dotato di un’interfaccia touch, gestuale, con feedback visivo e audio.</t>
  </si>
  <si>
    <t>(vuoto)</t>
  </si>
  <si>
    <t>Software AI based per il riconoscimento documentale.</t>
  </si>
  <si>
    <t>Digitalizza gli scontrini attraverso una tecnologia in-cloud raccogliendo e collezionando i Big Data del Mercato Offline grazie a un dispositivo brevettato.</t>
  </si>
  <si>
    <t>TimeFlow</t>
  </si>
  <si>
    <t>Skin Lovers</t>
  </si>
  <si>
    <t>Requpero</t>
  </si>
  <si>
    <t>Diego Dolciami</t>
  </si>
  <si>
    <t>Leonardo Schirano-Eversheds Sutherland</t>
  </si>
  <si>
    <t>diegodolciami@skinlovers.srl</t>
  </si>
  <si>
    <t>Società attiva nel settore dell’estetica avanzata. Ha sviluppato sia prodotti che macchinari estetici.</t>
  </si>
  <si>
    <t>LeonardoSchirano@eversheds-sutherland.it</t>
  </si>
  <si>
    <t>Leonardo Schirano</t>
  </si>
  <si>
    <t>Ha sviluppato un integratore per la stanchezza cronica.</t>
  </si>
  <si>
    <t>Sede a Torino e a Cagliari.</t>
  </si>
  <si>
    <r>
      <t xml:space="preserve">Sede anche a Bologna.
I dubbi maggiori risiedono nello scenario competitivo (elevata concorrenza nella vendita dei purificatori dell’aria, anche se si differenziano per la parte di bonifica e non solo monitoraggio) e la valutazione particolarmente elevata.
&gt; Risentiti il 9/09 per una call di update. Sono entrati anche nel canale B2B grazie a contratti con ISP e Stazione Termini. Ha chiuso un ulteriore round da €3m da BAs ad una pre-money di €3m. Ha chiuso il 2023 con €1m di ricavi e prevede di chiudere il 2024 con €5m. Ricavi YTD pari a €2,8m, di cui €1,8m dal B2B e €1m dal B2C.
</t>
    </r>
    <r>
      <rPr>
        <u/>
        <sz val="11"/>
        <rFont val="Calibri"/>
        <family val="2"/>
      </rPr>
      <t>Al momento non è in raccolta, da monitorare</t>
    </r>
    <r>
      <rPr>
        <sz val="11"/>
        <rFont val="Calibri"/>
        <family val="2"/>
      </rPr>
      <t xml:space="preserve"> (sarà da capire anche quanti dispositivi è necessario istallare in ogni locale).
Dovrebbe inviarci deck aggiornato, cap table e BP.
</t>
    </r>
  </si>
  <si>
    <t>Sede anche a Roma.</t>
  </si>
  <si>
    <t>Sede a Roma e Bari.
Iniziativa bocciata a luglio 2024 per percorso di crescita e team poco convincente. Ci ha riscritto Federico Lanciano di CDP ad ottobre 2024. Attualmente la società ha avviato una raccolta di capitali su Doorway (safe da €1m).
Fatta call di update il 14/11. Rispetto all'ultimo incontro in estate 2023, la società ci ha aggiornato che hanno avviato e ora concluso l'MVP con ITAS che ha utilizzato sia la soluzione IoT che l'app sulle sue 400 agenzie e da cui sono derivati €150k di fatturato nel 2023.
I ricavi attesi nel 2024 sono pari a €350k (attualmente stanno lavorando tramite il sito Connexa e Segugio; circa 2k polizze). Entro Q1 2025 partirà la partnership distributiva con Compass con 3 mesi di pilota. Fatturato previsto nel 2025 pari a circa €7m, derivante per il 90% da Segugio e Compass e per il 10% da una terza partneship a cui stanno ancora laborando (65k polizze, di cui 50k da Segugio e Compass).
&gt; Non riteniamo opportuno partecipare a questo round SAFE, in quanto preferiamo prima attendere la partenza di Compass e Segugio per valutare in maniera più concreta un nostro supporto in vista del round series A di giugno 2025.</t>
  </si>
  <si>
    <t>Sede a Catanzaro e Torino.</t>
  </si>
  <si>
    <t>Iniziativa presente nel DF dei fondi scaleup (sede a Milano) e risegnalata ad ottobre 2024 per VV6 da Patrizio Alteri di BINP. La società ha diverse sedi operative, tra cui una a Bari. 
Fatta call il 22/11: la società è ancora focalizzata sull'offerta di servizi di sviluppo software per imprese in ambito digital trasformation. Ad oggi, ha lanciato tre prodotti sul mercato, quali DataProdigy, Visura Digitale (vende pacchetti di licenze a web agency, aziende di marketing, associazioni di categoria per la vendita di report ai propri clienti che li aiutino a capire come migliorare la presenza online e diventare più competitivi) e AI Agent (soluzione AI per sostituire i call center. Dovrebbe chiudere un deal con un cliente per il 2025 da €600k).
Attualmente sui €3m di ricavi, solo €200k derivano da prodotti (Visura Digitale). 
In raccolta per €3m per espansione all'estero e acquisizione di due società.
&gt; Nicola ha sentito Patrizio di BINP. Da ricevere BP prima di bocciarla per dubbi su modello di business (mai ricevuto).</t>
  </si>
  <si>
    <t>Società analizzata dai fondi scaleup: investimento non più realizzato (PN negativo).
Risentiti ad aprile 2024.
Sede a Milano; attività di R&amp;S in Puglia.
In raccolta per €10m, di cui €1,5m coperto dagli attuali investitori (tra i soci Banca Generali). 
Ricavi attesi nel 2024 pari a €15m.
Bocciata per struttura e condizioni dell'operazione.
&gt; L'iniziativa ci è stata risegnalata a settembre 2024 da De Palma, che vorrebbe organizzare una call di approfondimento. La parte equity del round dovrebbe essere di €7m (€3m a debito), di cui €3m committed.</t>
  </si>
  <si>
    <t>Iniziativa segnalata al fondo VV5 da Salvatore Peluso; ci è stata risegnalata da Claudio Vaccaro tramite Amedeo ad agosto 2024 in ottica VV6. Vaccaro è parte del founding team.
Società costituita a dicembre 2023. Sede legale a Napoli ed operativa a Roma.
A luglio 2024, circa 30 clienti attivi con fatturato YTD pari a €100k. Fatturato 2024e: €200k.
Round: €500-700k ad una pre-money di €2,2-2,5m (da chiudere a fine 2024).
&gt; Fatta call conoscitiva il 27/09.
La Società sta lavorando al lancio di una piattaforma, sviluppata con il supporto della società di consulenza Contrader, che permetterà il matching tra competenze del candidato e bisogni dell’azienda. Il lancio è previsto nel mese di novembre 2024.
L’intenzione è quella di non proseguire nella valutazione della potenziale opportunità di investimento perché vorremmo aspettare il lancio della piattaforma e comprenderne l’effettivo valore e relativa traction commerciale. Al momento, la società opera come una classica agenzia di recruiting (ad es. Adecco, Randstad, etc.)</t>
  </si>
  <si>
    <t>Sede a Latina (Lazio) ed operativa a Caserta.
Piattaforma ancora da sviluppare (termine previsto per fine novembre).
Round di €500k.
&gt; Motivo rejection: fase di vita</t>
  </si>
  <si>
    <t>Nata a dicembre 2023.
Sede a Roma ed operativa a Bari.
Ricavi 2024e di €330k. Ha tra i clienti Tiscali, Best Western, Acquedotto Lucano, etc.
&gt; Dal deck, sembra più una società di consulenza</t>
  </si>
  <si>
    <t>Startup del portfolio Syrio S.p.A.
Sede a Milano ed operativa a Bari.
Dubbi su carattere digital</t>
  </si>
  <si>
    <t>Ci è stata segnalata per VV6, perché presente in Calabria (la sede risulta in Lombardia).
500 clienti attivi nel B2B e 6 clienti tra banche e grandi imprese lato white label.
Fatturato 2024: €150k.</t>
  </si>
  <si>
    <t>Iniziativa presente nel DF di VV5.
Li ha sentiti A. Pontari e ce li ha segnalati per VV6 in quanto hanno una sede operativa a Bari (per VV5 sono ancora piccoli). Sede legale a Firenze.
&gt; Fatta call conoscitiva il 27/11. Hanno un round aperto da €800k che coprirano in parte con equity (€550k da CDP VC, un partner industriale e BA) + Tecnonidi per €250k. Sono stati accelerati da Personae.
La società è stata fondata nel 2021 ma il prodotto è stato lanciato sul mercato a settembre 2024.
Attualmente ha 5 clienti attivi, di cui il più grande è il gruppo Iren. 
Dovrebbero chiudere il 2024 con €100-150k di ricavi e il 2025 con €500k.
Siamo rimasti d'accordo di sentirci nei prossimi mesi per ricevere aggiornamenti sia sul business che su un ipotetico round futuro.</t>
  </si>
  <si>
    <t>L'iniziativa è stata già analizzata dal fondo VV5 che l'ha bocciata per scalabilità del prodotto, percorso di crescita.
Ci è stata poi segnalata da Massimo Varrone, in quanto la startup ha sede anche a Napoli all'interno dell'incubatore Campania New Steel, oltre che a Trento.
&gt; Fatta call il 9/12. Sede legale a Trento ma sede operativa a Napoli (si appoggiano a Campania New Steel). Fatturato 2024 pari a  €1m, di cui €300k su prodotto SaaS e il resto consulenza. Sono in raccolta (da un paio di mesi) per €3/4m ed hanno interlocuzioni con CDP (direttamente con Sconrajenchi). Gli abbiamo comunicato che porteremo l'iniziativa in comitato ma prima dovremmo ricevere deck e BP. Ci hanno chiesto di firmare NDA - dobbiamo inviare un nostro standard.
Ricevuta documentazione di approfondimento. Sentito Massimo Varrone per feedback preliminare: gli abbiamo comunicato che l'iniziativa è interessante per la parte B2B e che i principali dubbi sorgono in relazione alla vendita del prodotto agli studi legali e professionali (modello B2C).</t>
  </si>
  <si>
    <t>Iniziativa già presente nel DF dei fondi scaleup; risegnalata a dicembre 2024 per fondo VV6 da Zest.
Sede a Cagliari ed Angri, oltre che a Roma e a Milano.
ARR di €80k a dicembre 2024.
In raccolta per €400k.
&gt; Fatta call conoscitiva il 23/01: al momento il round non è ancora aperto; ipotizzano di farlo in H2 2025.
Dubbi su percorso di crescita prospettico (immaginano di acquisire a fine piano l'1% del mercato, arrivando a ricavi pari a circa €1m).</t>
  </si>
  <si>
    <t>Fatta call il 7/03. 
Iniziativa bocciata a luglio 2024 per fase di vita/size del round; gli abbiamo suggerito di iniziare con un percorso di accelerazione.
&gt; Ci ha riscritto il founder a gennaio 2025: ci ha inviato il pitch deck aggiornato e chiesto dettagli sul significato di DTF. Gli abbiamo comunicato che per noi non è digitale. L'iniziativa è stata assegnata a VV5.</t>
  </si>
  <si>
    <t>Attualmente hanno lavorato solo con un modello B2B, offrendo prodotti, macchinari e formazione ai centri estetici Dal 2025, prevedono l'ingresso in farmacie e parafarmacie ed il lancio sul mercato B2C. 
Risultati 2023: +300 centri estetici affiliati e +€1m di fatturato.
&gt; Motivo rejection: no digital. L'iniziativa è stata assegnata a VV5, che manderà mail.</t>
  </si>
  <si>
    <t>Ricavi 2023: €43k. Non abbiamo un dato aggiornato per il 2024 (previsione di circa €80-90k).
In raccolta per €250k.
&gt; Motivo rejection: no digital (l'aspetto digitale è rappresentato dal canale di vendita, vale a dire l'e-commerce che prevedono di lanciare con il round). L'iniziativa è stata assegnata a VV5, che manderà mail.</t>
  </si>
  <si>
    <t>Karaoke One</t>
  </si>
  <si>
    <t xml:space="preserve">
 francescoluck2004@gmail.com</t>
  </si>
  <si>
    <t>Francesco Luchetti</t>
  </si>
  <si>
    <t>Startup del portfolio Syrio S.p.A.
Bocciata ad ottobre 2024 per assenza/debolezza del carattere digitale (4.c).
Ci è stata risegnalata da Syrio a gennaio 2025.</t>
  </si>
  <si>
    <t xml:space="preserve">Piattaforma social che consente agli utenti di registrare la propria performance canora (attingengo ad un catalogo) con gli strumenti di uno studio di registrazione. </t>
  </si>
  <si>
    <t>marcellodevincenti@yahoo.it</t>
  </si>
  <si>
    <t>Marcello De Vincenti</t>
  </si>
  <si>
    <t>L’iniziativa è stata analizzata anche dal team di VV5: il settore è ritenuto di interesse, ma per ora VV5 ha deciso di non procedere. I motivi sono relativi alla fase di vita ancora seed (piattaforma da completare e traction limitata). 
Fatta call di update il 18/11. Hanno deciso di mettere in stand-by il round a cui stavano labvorando, anche perchè a livello commerciale i risultati sono stati più lenti rispetto a quanto avevano previsto. Intanto, hanno ridimensionato gli sviluppi tecnologici ed il team (erano arrivati a 23 risorse; ora sono in 17. In particolare, hanno ridimensionato il team sales. Ad oggi l'attività sales viene condotta dai founder, in quanto sono ancora alla ricerca di profili idonei).
Fatturato YTD pari a +400k. Prevedono per fine 2024 di superare €500k. L'obiettivo per il 2025 è arrivare a €1m. Attualmente hanno circa 25 clienti (l'ACV si è alzato. Ad esempio, per Monclair è passato da circa €25k a €90k).
Lato fundraising, stanno pensando di strutturare un bridge round da €1m da chiudere ad inizio 2025 con massimo un paio di soggetti, per poi prepararsi al series A nel 2026.
&gt; Iniziativa bocciata a novembre 2024 con motivazione 2.a (avremmo dovuto ricevere aggiornamenti). Ci ha riscritto il founder il 7/01 inviandoci anche il BP aggiornato. Da fissare call di aggiornamento (proposto 11/02). Non ha fatto seguito alla nostra richiesta.</t>
  </si>
  <si>
    <t>Iniziativa bocciata a luglio 2024 con motivazione 1.f. Ci ha riscritto il founder a dicembre 2024. 
Fatta call di aggiornamento il 28/01: sono partiti con un modello B2C; ora si stanno focalizzando sul B2B2C (stipulato primo contratto con Pinko, per cui hanno creato e-commerce outlet gestendo marketing, sito e-commerce, etc.). Il revenue model è basato su una management fee mensile di €8k/mese + una fee sul fatturato derivante da e-commerce (revenue share). ARR di €1m. In pipeline: Ferragamo, OVS. 
In raccolta per un seed round da €1,4m ad una pre-money di €5,6m.</t>
  </si>
  <si>
    <r>
      <rPr>
        <u/>
        <sz val="11"/>
        <rFont val="Calibri"/>
        <family val="2"/>
        <scheme val="minor"/>
      </rPr>
      <t>Finanziaria</t>
    </r>
    <r>
      <rPr>
        <sz val="11"/>
        <rFont val="Calibri"/>
        <family val="2"/>
        <scheme val="minor"/>
      </rPr>
      <t xml:space="preserve">: Grant Thornton.
</t>
    </r>
    <r>
      <rPr>
        <u/>
        <sz val="11"/>
        <rFont val="Calibri"/>
        <family val="2"/>
        <scheme val="minor"/>
      </rPr>
      <t>Privacy &amp; Cybersecurity</t>
    </r>
    <r>
      <rPr>
        <sz val="11"/>
        <rFont val="Calibri"/>
        <family val="2"/>
        <scheme val="minor"/>
      </rPr>
      <t xml:space="preserve">: We.Do.
</t>
    </r>
    <r>
      <rPr>
        <u/>
        <sz val="11"/>
        <rFont val="Calibri"/>
        <family val="2"/>
        <scheme val="minor"/>
      </rPr>
      <t>ESG</t>
    </r>
    <r>
      <rPr>
        <sz val="11"/>
        <rFont val="Calibri"/>
        <family val="2"/>
        <scheme val="minor"/>
      </rPr>
      <t>: Diellemme.</t>
    </r>
  </si>
  <si>
    <t>Azimut: €1.800.000,00</t>
  </si>
  <si>
    <t>Fondata nel 2021.
Ricavi 2022: €200k; 2023e: €300k.
Ha chiuso un round con Primo Digital per €200k. Successivo round previsto in Q2 2024 da €5-6m.
Da ricontattare per sapere se ha aperto il round del 2024.
A settembre 2024, hanno finalizzato la chiusura di un seed round da €1,15m guidato da Primo, Zanichelli e BA (sembra però un follow-on del precedente round 2023).
&gt; Bocciata a novembre 2024 con motivazione 2.a. Congedo ha riscritto a Giacomo; fatta call con Giacomo il 23/01: hanno in cassa ancora €900k. Ci risentiremo nella seconda metà del 2025 per discutere sul nuovo round.</t>
  </si>
  <si>
    <t>alessandro@goodmove.tv</t>
  </si>
  <si>
    <t>Alessandro Mandelli</t>
  </si>
  <si>
    <t>Bocciata a luglio 2024 con motivazione 1.m. 
L'iniziativa ci è stata risegnalata da G. De Caro perché supportata nel processo di fundraising da Volano.
Fondata nel 2019, ha chiuso il 2024 con circa €250k di fatturato. Il round è da €600-800k (BP in fase di finalizzazione).
&gt; Da bocciare per dubbi su scalabilità (tanti prodotti che ci sono sembrati customizzati per specifiche esigenze delle aziende). Non manderemo mail di rejection.</t>
  </si>
  <si>
    <t>ORAZERO</t>
  </si>
  <si>
    <t>Logogramma</t>
  </si>
  <si>
    <t>S2X</t>
  </si>
  <si>
    <t xml:space="preserve">Samplesound </t>
  </si>
  <si>
    <t>Avezzano</t>
  </si>
  <si>
    <t>Andrea Maglione</t>
  </si>
  <si>
    <t>Enrico Giancaterina</t>
  </si>
  <si>
    <t>legale.maglione@gmail.com</t>
  </si>
  <si>
    <t>enrico.giancaterina@gmail.com</t>
  </si>
  <si>
    <t>Università del Molise</t>
  </si>
  <si>
    <t>Sede operativa a Brindisi, dove sono presenti 8 dipendenti, oltre che a Milano. La sede sarà destinata all'attività di R&amp;S in collaborazione con l'Università del Salento. 
Società attiva dal 1 marzo 2024, nata come spin-off di un'altra azienda di Milano. Ha già circa 38 dipendenti.
&gt; Da bocciare per modello di business (servizio consulenziale).</t>
  </si>
  <si>
    <t>La società offre: servizi di advisory, valutando il grado di sicurezza informatica delle aziende e fornendo consulenza per attuare correzioni; progettazione di soluzioni e servizi per l'implementazione di sistemi IT; servizi di protezione e monitoraggio degli asset aziendali; supporto in caso di incidenti informatici e/o violazione di dati.</t>
  </si>
  <si>
    <t>Fornisce prodotti e servizi ad alto contenuto tecnologico per l’ottimizzazione dei processi aziendali e di marketing. L’obiettivo è innescare processi di digital transformation nelle realtà aziendali attraverso la progettazione di soluzioni innovative sfruttando tecnologie all’avanguardia nell’ambito del machine learning, della linguistica computazionale e dell’intelligenza artificiale.</t>
  </si>
  <si>
    <t>Incubata in Campania NweSteel.
Nel 2024 ha fatturato €350k. 
Ha aperto un round finalizzato alla comercializzazione del prodotto. 
&gt; Da bocciare per modello di business (servizio consulenziale). Non inviare mail di rejection.</t>
  </si>
  <si>
    <t>Sviluppa software a supporto dell’ingegneria civile (edifici strategici e rilevanti, infrastrutture, edilizia abitativa e produttiva) e strutturale (edifici esistenti e manufatti storici).</t>
  </si>
  <si>
    <t>Piattaforma basata su IA che semplifica il processo di produzione musicale, sia per aspiranti produttori che per professionisti.</t>
  </si>
  <si>
    <t>Iniziativa già presente nel DF nei fondi scaleup; risegnalata a fine novembre 2024. 
Fatta call conoscitiva il 14/01: società attiva da fine 2021. Ha sviluppato Growth, una piattaforma che crea marketing plan personalizzati tramite IA per gli artisti. Offre inoltre servizi complementari come: (i) servizio di distribuzione su Spotify o altri canali grazie alla partnership con Warner (€250k per i prossimi 5 anni); (ii) possibilità per gli artisti di vendere i propri asset tramite blockchain (tale servizio verrà lanciato nel 2025).
In merito alla piattaforma Growth, attualmente offrono 3 tier di servizio: (i) costo pari a €13,99/mese che consente all'artista di utilizzare la piattaforma in maniera completamente automatizzata (lanciato a partire da novembre 2024); (ii) costo pari a €500/anno che consente sia di utilizzare la piattaforma in maniera automatizzata sia di essere supportati da un team interno di Audacia, formato sia da data scientist che da esperti in ambito business/discografia digitale; (iii) costo fino a €1k, in quanto è prevista la possibilità che Audacia produca anche contenuti per l'artista.
Ricavi 2024: €250-300k, di cui il 50-60% derivante dal servizio di distribuzione. Ad oggi tutto il fatturato relativo alla piattaforma Growth deriva dal tier (ii), quindi servizio ibrido, solo in parte automatizzato. A gennaio 2025, l'azienda ha già contratti firmati per €250k, di cui €200k derivanti dalla partnership con Warner.
In raccolta per €1-2m. I capitali da raccogliere serviranno per migliorare il prodotto ed espandersi all'estero. Valutazione di circa €5-7m.
Il founder detiene il 60% del capitale.
&gt; Ricevuto BP aggiornato. Il founder ci ha fatto una buona impressione. Ci sono però dubbi sulla scalabilità del business, in termini di ricorrenza dei clienti e servizio ancora di natura consulenziale.</t>
  </si>
  <si>
    <t xml:space="preserve">
Fondata nel 2012 come spin-off dell'Università del Molise.
Ha fatturato €200k nel 2024.                                                                                                                                             
&gt; Dubbi su scalabilità. Non inviare mail di rejection.</t>
  </si>
  <si>
    <t>Costituita nel 2026.
Ha chiuso il 2023 con circa €28 mln di ricavi; ha 64 dipendenti.
Ha raccolto €1,2m. Non ci sono informazioni sul nuovo round.
&gt; Fissata call il 17/03</t>
  </si>
  <si>
    <t xml:space="preserve">L'headquarter è in NOI Techpark Südtirol/Alto Adige, il parco scientifico e tecnologico di Bolzano.
La società aprirà prossimamente una sede operativa in Puglia a seguito del bando Tecnonidi, grazie al quale potrà continuare lo sviluppo tecnologico ed avviare un progetto inambito olivicoltura in Puglia (in via di definizione; lancio a gennaio).
Chiusi finora 20 contratti con consorzi e società agricole molto grandi (Melinda, Sant'Orsola, Pink Lady e Zespri). Ricavi realizzati nel 2024 pari a €50k, attesi nel 2025 pari a circa €950k.
Lato round, sono alla ricerca di pre-commitment in vista di un series A da chiudere nel 2026.
Tra i competitors, XFarm.
&gt; Iniziativa già presente nel DF VV5. Fatta call conoscitiva il 5/02: la società sta chiudendo un round da €500k. L’intenzione è di aprire un successivo aumento di capitale tra la fine del 2025 e H1 2026. </t>
  </si>
  <si>
    <t>Corem</t>
  </si>
  <si>
    <t>Michele Sibio-Innovative-RFK</t>
  </si>
  <si>
    <t>La Società ha chiuso il 2023 con €60k di ricavi. ARR a giugno 2024 pari a €200k.
Il BP prevede €329k di ricavi nel 2024 e un AuCap di €1m nel 2024.
Raccolti €600k nel 2022 da The Techshop.
In raccolta per €1m (round aperto da settembre). Le risorse saranno utilizzate principalmente per investimenti in marketing&amp;sales, anche con la creazione di un team vendite, e per lo sviluppo prodotto. The Techshop sarebbe disposta ad un follow-on. Commitment di Zest. Sono alla ricerca di un lead investor.
&gt; Presentata ai key men VV6. Principali dubbi: mercato frammentato e popolato da diversi competitors (vedi Spoki); management team non consolidato/stabile (a maggio 2023 era entrato un nuovo CEO, Francesco Caracuta, poi uscito dalla Società).
Bocciata a luglio 2024 con motivazione 1.f. Ci ha riscritto il founder ad ottobre 2024. Hanno raggiunto ARR pari a €250k e sono nell'ultima fase del processo di selezione da parte di un importante player italiano, da cui deriverebbe un contatto dal valore di €70k di ricavi ricorrenti + €30-40k di setup fee. Lato round, stanno definendo con Techshop e Zest gli ultimi dettagli per l'apertura. 
Fatta call di update il 19/11: MRR actual pari a €22k. L'obiettivo è di arrivare a €40k di MRR, specie con un deal in fase avanzata, vale a dire con Aruba (€6k di MRR) e Tecnomat (€2k di MRR). Stanno pensando di aprire l'AuCap a gennaio 2025.
Bocciata a novembre 2024 con motivazione 2.a. Ci ha riscritto il founder a dicembre 2024 per inviarci il BP: gli abbiamo comunicato che escludiamo l'ipotesi di fare da lead investor (potremmo valutare posizione da follower) e richiesto aggiornamenti su BP e round (dovrebbe essere di €1m). Ci terrà aggiornati successivamente.</t>
  </si>
  <si>
    <t>Fatta call a luglio 2023.
Fondata nel 2019.
Ricavi ‘22: €1,5m. Ricavi attesi nel ‘23 pari a €4,5m.
Aveva in programma un round da €3m nell’aprile 2023 poi messo in stand-by; potrebbe decidere di aprirne uno di dimensioni maggiori. Pre money valuation di circa €10m.
&gt; Bocciata a luglio 2024 con motivazione 2.a (da monitorare; non erano in raccolta). Ci ha riscritto il founder a gennaio 2025. Sta lavorando ad un round da €3mln, di cui €1,8mln serviranno per sostenere investimenti in marketing, Attualmente è in discussione con CDP Fondo Sud. I ricavi 2024 sono stati pari a €2mln.
Ricevuti deck e BP.</t>
  </si>
  <si>
    <t>Fatta call conoscitiva il 3/02. 
Per ora sono partiti con l'ambito sanitario (per lo più cliniche private o ospedali di medie dimensioni).
250 clienti paganti; MRR pari a €35k.
Ricavi 2024 pari a €300-350k. Ricavi attesi nel 2025 pari a circa €715k.
Raccolti €590k in un pre-seed round da Lventure, CDP e NextUp.
In raccolta per €1,5m da investire prevalentemente in sales&amp;marketing e R&amp;S. Pre-money pari a €6m.
Ci ha condiviso anche il BP a 36 mesi.</t>
  </si>
  <si>
    <t>Rejected a ottobre 2022 con motivazione 1.a.
L’azienda ha già raccolto €5,5m di finanziamenti principalmente tramite bandi di ricerca europei. Quest’anno ha cominciato la commercializzazione. Ad oggi ha 5 clienti contrattualizzati (tra cui Fondazione Unipolis, Inail) e 3 PoC.
Fundraising: €1,5m
&gt; Iniziativa presente nel DF di VV5. Bocciata a luglio 2024 con motivazione 1.m. Ci ha riscritto il founder a gennaio 2025. In raccolta per €1m entro Q3 2025 per costruire la rete commerciale e rafforzare la tecnologia. Ricavi 2023 pair a €145k e 2024 pari a €180k.</t>
  </si>
  <si>
    <t xml:space="preserve">Fatta call conoscitiva il 4/02.
Fondata nel 2021 (attività avviata nella seconda metà del 2022) e con sede legale a Pescara e commerciale a Milano.
La società intende operare attraverso due linee di servizi:
1) misurazione del contenzioso, rivolta a studi professionali, assicurazioni, banche, società di revisione, di consulenza, aziende industriali e commerciali, pubblica amministrazione. Il tool sarà utilizzato sotto il brand Rischio Legale per offrire un servizio di business intelligence, ovvero la possibilità di acquistare dati, informazioni, report generati dal tool oppure in modalità SaaS, tramite il pagamento di un canone mensile o annuale. I ricavi saranno generati dal 2025;
2) gestione del contenzioso, che si sostanzia in tre sotto-servizi: (i) attività di due diligence sulle riserve, anche grazie al supporto di specialisti esterni, e di gestione ed ottimizzazione di portafogli caratterizzati da posizioni in contenzioso passivo. Tale servizio viene offerto alle compagnie assicurative e al momento solo per i sinistri del settore sanitario (cd. Reverse Litigation Funding). Questo servizio ha generato circa €140k di ricavi negli ultimi tre mesi del 2024; (ii) acquisto di contenziosi tramite la costituzione di un SPV (cd. Litigation Funding). L’SPV è ancora da costituire; (iii) creazione e vendita di polizze assicurative connesse al rischio di contenzioso legale (sotto il brand Lex Insurance). I primi ricavi saranno generati dal 2025.
Finora LexCapital ha raccolto €1,2 mln da business angels ed industriali. 
Il nuovo round aperto è di minimi €350k e massimi €1m. L’aumento di capitale, il cui termine ultimo di sottoscrizione è stato fissato al 31 dicembre 2025, è stato già deliberato dall’assemblea dei soci di giugno 2024 (per €350k, diluizione dell’11,5%). Le risorse finanziarie saranno utilizzate soprattutto per rafforzare il team, creando una rete commerciale, e migliorare la tecnologia.
&gt; Dubbi su management team, dimensione del mercato e scenario competitivo. Ancora non è stato definito in maniera chiara il business e revenue model.
</t>
  </si>
  <si>
    <t>Fondata nel 2019.
Portafoglio di 100 proprietà in 6 località esclusive. 
GMV di €3,5m nel 2024 (ricavi netti pari a circa €1,3m).
In raccolta per un round da €1m da utilizzare per investimenti in marketing e rafforzamento del team. Pre-money di €6,5m.
&gt; Fatta call l'11/02 per approfondire digitalizzazione e scalabilità del business. Ricevuta documentazione di approfondimento, incluso il BP aggiornato. Abbiamo presentato nuovamente l'iniziativa in CI e sono sorti dubbi anche sulla valutazione, ritenuta troppo elevata.</t>
  </si>
  <si>
    <t>Software per automatizzare la gestione delle risorse umane nelle PMI (gestione delle presenze, dei turni di lavoro, di ferie e permessi, di smart working).</t>
  </si>
  <si>
    <t>a.graziano@easy4cloud.com</t>
  </si>
  <si>
    <t>Alberto Graziano</t>
  </si>
  <si>
    <t>Ricavi:  €230k nel 2022 e prevede di chiudere il 2023 con ricavi pari a €1,0m. Il piano prevede ricavi pari a €6,3m nel 2024, per poi raggiungere gli €168m nel 2028, con un EBITDA pari a €30m.
Fundraising: €9m in due tranche. Per la prima tranche, prevediamo di coprire €3m ad una nostra proposta di pre-money di €12m. Per la seconda tranche, prevediamo di investire ulteriori €2m ad una proposta di pre-money di €26m.
Analisi del fondo VV6: riteniamo che il successo dell’investimento in YouHealthy dipenda dalle seguenti condizioni:
- Raggiungimento degli obiettivi di piano, valutati da Vertis come particolarmente ambiziosi, che possono essere mitigati attraverso meccanismi di earn-out sia in vista del 2° round, sia in vista dell’exit definitiva;
- Chiara identificazione della governance prospettica che gestirà la Società. Anche questo aspetto dovrà essere regolato prima dell’ingresso di Vertis e dovrà anche prevedere piani di stock option in favore dei futuri soci/managers.
VV5 l'ha rigettata per: governance ancora poco chiara; scenario competitivo affollato; sottostante tecnologico poco difendibile.
L'11/06 abbiamo incontrato Malaspina e gli abbiamo ulteriormente ribadito che non procederemo con l'investimento se prima non modificano la captable. Organizzeremo un meeting di approfondimento anche con De Palma.
&gt; Iniziativa bocciata ad ottobre 2024 con motivazione 1.d. Ci ha riscritto Malaspina a febbraio. Fissato incontro a Napoli il 20 marzo.</t>
  </si>
  <si>
    <t>Risultati raggiunti nel 2023: 500k utenti attivi; 1% churn rate sul B2B; 53k distributori connessi.
Captable: 24% di proprietà del corporate venture build e 16% di Neva. Matteo Pertosa, fondatore e amministratore delegato di Matipay, deterrà direttamente una quota pari a circa il 60%.
Revenues 2021: €4m; 2022: €5m; 2023: €6m (previsti da piano €9,8m).
Fundraised: €5m da Neva ad una pre money di €35m.
Fundraising: €10m ad una pre money di €60m finalizzati ad attività di espansione del mercato (attività di M&amp;A).
&gt; Iniziativa già presente nel DF VV5 e bocciata con motivazione 3.c, da monitorare (dubbi su scenario competitivo e struttura dell'operazione per pre-money e tempistiche). 
Iniziativa risegnalata a gennaio 2025 da Francesca Ottier di CDP. Round da €20m per realizzare 4 acquisizioni di aziende sia italiana che estere. L'ammontare necessario per le acquisizioni è pari a €70m. Il residuo rispetto ai €20m di AuCap verrà finanziato tramite debito. Valutazione ancora da discutere. Ricevuti markup di CDP al TS.
Abbiamo scritto a F. Ottier per fissare una call; ci ha messo in contatto con Lanciano che ci ha comunicato che al momento le interlocuzioni si sono interrotte per ragioni negoziali.</t>
  </si>
  <si>
    <t>Fatta call conoscitiva il 13/02. A dicembre 2024 hanno lanciato l'MVP, attualmente in fase di beta testing da parte di circa 70 utenti. Iniziata anche l'integrazione con 4 piattaforme welfare (potenziali 1 mln di utenti).
Ricavi previsti nel 2025 pari a circa €769k.
&gt; Dubbi su fase di vita e difendibilità dell'iniziativa</t>
  </si>
  <si>
    <t>AD cube</t>
  </si>
  <si>
    <t>team@plai-accelerator.com</t>
  </si>
  <si>
    <t>Pathway</t>
  </si>
  <si>
    <t>L'Aquila</t>
  </si>
  <si>
    <t>Piattaforma edutech che aiuta gli studenti a preparare gli esami di certificazione linguistica, con strategie che mirano al superamento di questi ultimi.</t>
  </si>
  <si>
    <t>CrioPurA</t>
  </si>
  <si>
    <t>Consiglio Nazionale delle Ricerche (CNR)</t>
  </si>
  <si>
    <t>Gregorio Roccasecca</t>
  </si>
  <si>
    <t>gregorio.roccasecca@cariplofactory.it</t>
  </si>
  <si>
    <t>Immunoveg</t>
  </si>
  <si>
    <t>Università degli Studi di Napoli Federico II</t>
  </si>
  <si>
    <t>Haga 2</t>
  </si>
  <si>
    <t>Antonio Grassini</t>
  </si>
  <si>
    <t>a.grassini@haga2.tech</t>
  </si>
  <si>
    <t>PLAI - Mondadori Group Accelerator</t>
  </si>
  <si>
    <t>Piattaforma basata su intelligenza artificiale che ottimizza tutte le fasi delle campagne pubblicitarie.</t>
  </si>
  <si>
    <t>Ha sviluppato una tecnologia brevettata per il trattamento delle acque reflue.</t>
  </si>
  <si>
    <t>Fondata nel 2025.
La tecnologia ha raggiunto una validazione preindustriale. Attualmente, è in corso la raccolta di 2 LOI con aziende municipalizzate pubbliche per lo sviluppo di PoC.                                                                                                                                                                                                                       Eureka ha investito €230k nel 2022.
In raccolta per €1,15m per (i) finanziare PoC mirati alla validazione della tecnologia e (ii) ottenere certificazione per la realizzazione dell'impianto industriale.
&gt; Motivo rejection: fase di vita, no carattere digital</t>
  </si>
  <si>
    <t xml:space="preserve">Società attiva nello sviluppo di colture cellulari vegetali finalizzate alla realizzazione di sostanze naturali da applicare in ambito cosmetico, nutraceutico ed alimentare. </t>
  </si>
  <si>
    <t xml:space="preserve">Fondata nel 2020.
Le linee cellulari principali ad oggi sviluppate sono quelle ottenute da mela annurca (di cui è già stata testata l’applicazione in ambito dermatologico), cisto (per le proprietà antivirali) e caffè.     
Al momento la società sta lavorando a collaborazioni con due aziende leader nel settore della cosmetica e del caffè.                                                                                                                                                                                      Ha già raccolto €107k da Terra Next. Il nuovo round è da €250k (produzione di nuove colture cellulare e rafforzamento del team).
&gt; Motivo rejection: no carattere digital                                                                                                                                                                         </t>
  </si>
  <si>
    <t xml:space="preserve">Ha sviluppato una teconolgia che sfrutta l'intelligenza artificiale per facilitare la comunicazione dei soggetti audiolesi, in quanto, consente la conversione del labiale in comunicazione sonora artificiale e converte le voci esterne in testi scritti. </t>
  </si>
  <si>
    <t>Ha sviluppato "Nose",  un dispositivo IoT dotato di sensori che misura con continuità la concentrazione di radon, CO2, TVOC, la temperatura, l’umidità e la pressione atmosferica, consentendo di produrre un monitoraggio puntuale e costante della concentrazione dei principali inquinanti presenti negli ambienti chiusi in cui viviamo.</t>
  </si>
  <si>
    <t>Iniziativa già presente nel DF di VV5. Petrone ha riscritto a febbraio 2025 a Nicola, inviandoci un deck aggiornato.
Nel 2024 ha realizzato un GMV pari a €43 mln (vs, €42m nel 2023 e €23m nel 2022). L'obiettivo per il 2025 è di arrivare a €50 mln.
Finora ha raccolto €24 mln (in cap table HMB Healthcare Investments, Corisol Holding AG, P101, Healthware Ventures, LIFTT, Azimut, IAG, Club degli Investitori, Gisev family office).
Vorrebbe chiudere un primo round in Q2 2025 da €2-5m ad una pre-money di €54m e  €30m in Q1 2027 ad una pre-money di €90m che porterebbe la società ad EBITDA positivo.</t>
  </si>
  <si>
    <t xml:space="preserve">&gt; Fatta call conoscitiva l'11/02.
Ad oggi, +80k utenti registrati sulla piattaforma, di cui +10k sono paganti. Il modello di ricavi prevede la sottoscrizione di un abbonamento mensile che varia da €90 a €4,8k in base al tipo di utente (amatoriale, professionale).
Ricavi 2024: €80k. Ricavi attesi nel 2025 pari a circa 597k.                                                                                                                                                                                                                                                                                                                         Sono in fundraising per €1m da impiegare al 20% per l'acquisizione dei clienti e all'80% per lo sviluppo prodotto e rafforzamento della struttura organizzativa.
Vorrebbero diluirsi del 15%.
Attualmente sono in interlocuzioni avanzate con CDP DTF che investirebbe €700k (hanno necessità di trovare il 30% di privati).
&gt; Presentata in CI: da comunicare al founder che il business è interessante ma, fin quando saranno in interlocuzioni con CDP, non possiamo procedere con eventuali approfondimenti </t>
  </si>
  <si>
    <t>&gt; Fatta call conoscitiva il 6/02.
Il progetto è partito nel 2022. Attualmente la società è pre-revenues. Il revenue model prevederà il pagamento di €99/mese/seat.
In corso un aplha programm che sta coinvolgendo una banca italiana, alcuni studi di commercialisti tra Torino e Milano e due scaleup.
In raccolta per €1,5-2m. In corso discussioni con Lumen per €500k-1m e in revisione un TS che prevede un investimento da €200k da parte di un business angel.
Ad oggi il 100% del capitale sociale è detenuto dal founder &amp; CEO Marco di Luca (ex Bain, BCG). Verrà poi riconosciuto un 5% al CTO. Con il nuovo round, immagina di diluirsi di un 15-20%.
Presentata in CI: da approfondire; fissare call coinvolgendo anche Renato e Marco.</t>
  </si>
  <si>
    <t>Il business ad oggi è B2C e contano più di 1600 utenti; nei prossimi 12 mesi vogliono espandere il business anche al B2B.
Motivo rejection: dubbi su difendibilità (non va inviata mail)</t>
  </si>
  <si>
    <t>Bocciata ad ottobre 2024 per fare di vita ancora prematura (1.a, da monitorare). Il founder ha riscritto ad Amedeo a gennaio 2025. 
Fatta call conoscitiva il 10/02: il progetto è nato nell'ambito dell'Università di Cagliari. Attualmente il team è composto da 5 persone FT, inclusi i due fondatori, entrambi matematici.
La società ha chiuso sei contratti try&amp;buy con operatori del settore floricolo (produttori di fiorni e un grossista), da cui dovrebbero derivare circa €30k di ricavi. L'attuale modello di business prevede il noleggio della camera, per monitorare e gestire i parametri relativi ai fiorni, con il pagamento di una set up fee + ricavi per ogni fiore coltivato con la camera (ad un prezzo pari a 2x quello di mercato).
Vorrebbero poi lanciato un nuovo modello di business per acquisire anche i fioristi, affitando loro aree di coltivazione proprietarie di BloomLABS. 
Il round è da €1m, di cui €300k committati da un business angels. In corso discussioni con Rigel Ventures. L'investimento sarà tramite convertibile, con floor a €3, cap a €5m e sconto del 10% su 18 mesi.
Attualmente i fondatori detengono il 97% circa del capitale. In cap table è presente l'incubatore The Next Value.
Per il 2025 prevedono commitment "commerciali" per €1,5m.
&gt; Da ricevere deck aggiornato. Abbiamo presentato l'iniziativa in CI, da bocciare per fase di vita.</t>
  </si>
  <si>
    <t xml:space="preserve">Spin-off della Federico II, insieme a Robosan.
Ad oggi il sistema è istallato presso 2 cliniche (è in uso come prototipo; non è ancora riconosciuto come dispositivo medico).
Fabbisogno finanziario pari a €1,25m.
Bocciata a settembre 2024 per dubbi su scalabilità (motivo 1.b). Ci ha riscritto Stanislao Grazioso a novembre 2024 inviandoci un file di resonto sulle ultime attività scientifico-commerciali realizzate, per una possibile rivalutazione del progetto. 
Fatta call di update il 24/01: ci terranno aggiornati su inizio commercializzazione e test con Fondazione Serena Onlus. </t>
  </si>
  <si>
    <r>
      <t>Fatta call di update il 13/09</t>
    </r>
    <r>
      <rPr>
        <u/>
        <sz val="11"/>
        <rFont val="Calibri"/>
        <family val="2"/>
      </rPr>
      <t>:</t>
    </r>
    <r>
      <rPr>
        <sz val="11"/>
        <rFont val="Calibri"/>
        <family val="2"/>
      </rPr>
      <t xml:space="preserve"> un loro cortometraggio è entrato nel concorso al festival di Venezia. Hanno solo parzialmente sviluppato la piattaforma (si affidavano ad una società terza) e prevedono di completarla tra 5/6 mesi. Non hanno sviluppatori interni. IH 2024 hanno fatturato €50k, ma devono ancora contabilizzare il fatturato vs Trenitalia (€125k). Prevedono comunque di chiudere il 2024 con €300k. Hanno partecipato alla gara Aeroporti di Roma (ma non sono stati selezionati , anche se ITA airways si è dimostrata interessata all’utilizzo di weshort). Il nuovo round è da €2m ad una pre-money di €10m. Il round servirà per garantire maggior runaway e per assumere più commerciali. Al momento, non hanno nessun commitment.
&gt; Iniziativa bocciata a settembre 2024 con motivazione 1.f. Motivo rejection: dubbi su difendibilità (assenza di sottostante tecnologico, presenza di player leader di mercato come Netflix) e sul parziale sviluppo della piattaforma.
Ci ha riscritto il founder a febbraio 2025. Fatta call di update il 18/02: hanno raggiunto 1 mln di utenti che hanno guardato corti su WeShort. Lato commerciale, hanno: (i) chiuso un contratto di 2 anni con Gruppo Spaggiari Parma per integrare la piattaforma WeShort nell'app Classe Viva utilizzata dalle scuole italiane; (ii) chiuso un contratto con il Museo del cinema di Torino; (iii) rinnovati contratti con Best Western, Trenitalia e con vari festival.
A dicembre 2024 hanno MRR di €18-20k. Prevedono di chiudere il 2025 con €1m di fatturato.
Il round è da €1,5m da utilizzare soprattutto per la parte commerciale.
&gt; Da ricevere file con dettaglio clienti attuali, pipeline commerciale e BP</t>
    </r>
  </si>
  <si>
    <t>Piattaforma che aiuta le aziende a selezionare e a collaborare con i migliori tech freelancers.</t>
  </si>
  <si>
    <t>Offre una soluzione end-to-end per preservare la fertilità femminile e maschile e per il trattamento delle disfunzioni ormonali. Sestre sviluppa e commercializza integratori nutraceutici a marchio proprio a base di estratti naturali della dieta mediterranea, distribuiti ai clienti finali tramite il canale B2C (e- commerce proprietario e marketplace online come Amazon) e il canale B2B2C (distributori farmaceutici). Inoltre, la Società sta per lanciare una piattaforma digitale, FemDiary, che, raccogliendo i dati su sintomatologia, obiettivi di benessere, stile di vita e comportamento dei pazienti, mira a massimizzare l’efficacia delle terapie, adattando ogni trattamento alle esigenze personali del paziente stesso.</t>
  </si>
  <si>
    <t>YouHealthy nasce come business unit di Optima Italia S.p.A., azienda fondata nel 1999 leader in Italia per l’offerta integrata di servizi Energia (Luce e Gas) e Telecomunicazioni (Internet, Telefono e Mobile). La mission di YouHealthy è diventare la prima clinica virtuale autorizzata come struttura sanitaria, per supportare gli individui in ogni aspetto del proprio percorso sanitario e di benessere.</t>
  </si>
  <si>
    <t>Piattaforma di streaming dedicata esclusivamente al mondo del cinema breve (cortometraggi).</t>
  </si>
  <si>
    <t>Bocciata a luglio 2024 per difendibilità dell'iniziativa (1.f). Iniziativa segnalata da AIFI, non abbiamo mai inviato mail di rejection. 
L'iniziativa ci è stata risegnalata a gennaio 2025 da un advisor che li sta seguendo. Hanno creato "GigglePay",  e "Factor comune", servizi API per l’automazione e la sincronizzazione dei pagamenti all’interno della Gig Economy e per i Factor (per GigglePay, sottoscritto un contratto con Jobobo). 
Ricavi 2024 pari a €60k, derivanti non solo dal contratto con Jobobo ma anche al prodotto B2Bridge, sistema di riconciliazione dei pagamenti. 
In raccolta per €300k tramite safe (sconto del 20% e cap di €3,5m). Per il 2025 vorrebbero gestire 200k transazioni, di cui 150k da Jobobo (€0,90/transazione).
&gt; Fatta call di update il 20/02.</t>
  </si>
  <si>
    <t>Iniziativa già presente nel DF di VV5; è stata risegnalata a febbraio 2025 da SocialFare in quanto ha partecipato al programma di accelerazione.
Ricavi 2024: €30k (vs. €48k del 2023). Attesi nel 2025 €260k.
&gt; Motivo rejection: no digital (non inviare mail)</t>
  </si>
  <si>
    <t>Acne Revolution</t>
  </si>
  <si>
    <t>riccardo.cassese@gmail.com</t>
  </si>
  <si>
    <t>Riccardo Cassese</t>
  </si>
  <si>
    <t>Piattaforma per trattamento online dell'acne.</t>
  </si>
  <si>
    <t>Costituita a gennaio 2024.
Ricavi 2024 pari a a€500k.
&gt; Da fissare call conoscitiva</t>
  </si>
  <si>
    <t>Fatta call di update il 9/07. Ricavi 2023: €216k. Ricavi 2024e: €300k, di cui finora fatturati €40-50k.
In raccolta per un round da €1,5m ad una pre-money attesa di €6-8m. La società sta interloquendo con CDP Tech Transfer (interesse concreto, ma bisogna capire le condizioni. Di solito investe €350k per il 20%); c'è anche commitment di €300k da Vodafone (ricevuta LoI) e di €100k da Let Urban Mobility (può arrivare fino a €300k; loro sono già soci ma non hanno ancora formalizzato l’1% posseduto. Sono entrati ad una pre-money di €4,3m).
&gt; Ci hanno dato accesso alla DR. 
Sono in fase di DD con CDP Tech Transfer. Il fabbisogno finanziario è di €1,8m, di cui €800k da raccogliere entro fine anno e €1m entro Q1 2026, da utilizzare per rafforzare il team. Gli abbiamo comunicato che non saremo pronti per il round da €800k da chiudere entro fine anno. Vorremmo quindi risentirci per le prime settimane del 2025 per il round da €1m. Abbiamo comunicato il nostro feedback a De Caro.
&gt; Iniziativa bocciata a novembre 2024 con motivazione 3.c (da monitorare). Ci è stata risegnalata a gennaio 2025 da Volano. Ha chiuso il 2024 con €63k di ricavi (primo anno di commercializzazione). In racccolta per €1m ad una pre-money di €6,5m con soft commitment di Tech4Planet (CDP 69%) per €300k, Mito tech fino a €500k e Confautonomi (consorzio di autotrasportatori) per €150k.
Fatta call di update il 21/02. Ricevuta DR aggiornata; da analizzare.</t>
  </si>
  <si>
    <t>In raccolta per un round da €2,5m, con commitment di €400k da RoboIT. La pre-money valuation proposta è pari a €8m.
&gt; Sentito Trifari il 5/09 per dirgli che per noi la pre-money attesa è elevata. Dubbi anche su azionariato. Ci ha detto che avrebbe formulato una nuova proposta. Ci ha comunicato di stare ricercando attivamente altri investitori e di rimandare ad un momento successivo le discussioni su valuation e conseguente loro diluizione.
Ci ha riscritto Trifari il 24/01: completate le prime due unità del prodotto finale; in attesa del rilascio dell'interfaccia con il sistema informatico di laboratorio di CERBA per partire con il pilota. Completate anche due unità del nuovo prodotto ROBOSCAN, pronte per attività dimostrative e progetti pilota. Lanciata una campagna di marketing a livello europeo. Assunta anche una risorsa specificatamente dedicata al marketing.
Ci ha riscritto nuovamente Trifari il 26/02 per comunicarci qualche update. Ci condividerà il BP nelle prossime settimane così da risentirci nuovamente per un confronto.</t>
  </si>
  <si>
    <t>LoI firmata. Il round è da $3m. Coinvolgere Kairos anche per un feedback sulla soluzione e Petroni per testare il suo interesse.
Lato business, ha chiuso il 2024 con circa $818k di ARR (ricavi pari a $570k; circa x2 vs. 2023). L'obiettivo per il 2025 è di superare $2m di ARR.
&gt; Abbiamo sentito Visconti per comunicargli che potremmo fare non più da lead ma da follower, con un ticket pari a €500k.</t>
  </si>
  <si>
    <t>App per il servizio di trasporto aereo privato attraverso una rete di piloti locali, per gli spostamenti in Italia.</t>
  </si>
  <si>
    <t>Formano professionisti in ambito AI tramite corsi on demand, workshops, mentoring e progetti pratici con aziende.</t>
  </si>
  <si>
    <t xml:space="preserve">Sede a Torino. Attività di R&amp;S a Napoli.
Pre-revenues. Al momento sono in fase di sperimentazione clinica, anche se la tecnologia è già brevettata e recenti studi confermano la validità del prodotto.
Finora la società è stata finanziata per €2,5m da Petrone Group, che è anche azionista al 95%. Il restante 5% è di D. Dettori.
Il round è da €10m, di cui €5m coperti da fondazione Enea Tech Biomedical, ad una valutazione pre-money di €15m. In realtà, sarebbero disposti a raccogliere anche €8m in quanto hanno interlocuzioni con banche dati terze da cui acquisire dati per l'addestramento dei modelli AI (questo porterebbe ad una riduzione dell'attuale fabbisogno finanziario). Dopo l'addestramento, inizierà la fase di validazione clinica. Cap table attuale: 71,25% di Petrone Group; 25% di fondazione Enea e 3,75% di Dettori. Previsto SOP del 10%.
In merito alle DD, Enea ha svolto DD finanziaria, fiscale, legale e tecnico-scientifica; ci verranno condividise. 
In merito al nostro ticket, date le condizioni scarne relative all'exit previste nell'attuale contratto, il nostro interesse è per €1m. 
La società è anche in discussione con LIFTT per un ammontare compreso tra €1 e 3m. 
&gt; Ricevuti markup allo statuto.
Renato ha sentito Giovanni Tesoriere di LIFTT: non porterà Health Triage in Comitato perchè la valutazione di €15m non è accettabile considerando la fase di vita della startup. Comunicheremo a Luca Petroni che non parteciperemo al round se non verranno investiti almeno €1m da un investitore qualificato, esperto di settore.
</t>
  </si>
  <si>
    <t>Mangofit</t>
  </si>
  <si>
    <t>Italspazio</t>
  </si>
  <si>
    <t>Roberta La Rocca</t>
  </si>
  <si>
    <t>matteo.melina@mangofitapp.com</t>
  </si>
  <si>
    <t>Matteo Melina</t>
  </si>
  <si>
    <t>r.larocca@italspazio.com</t>
  </si>
  <si>
    <t>alessandro.nuara@adcube.ai</t>
  </si>
  <si>
    <t>Alessandro Nuara</t>
  </si>
  <si>
    <t>Ha acquisito 15 clienti. ARR 2025 derivante agli attuali clienti attivi pari a €180k.
&gt; Abbiamo scritto al founder per fissare call conoscitiva. Ci ha comunicato che vorrebbe rimandare la call.</t>
  </si>
  <si>
    <t>Iniziativa già presente nel DF di VV5.
Ci ha riscritto il founder a febbraio 2025: stanno lavorando ad un round seed da €700k. Tra i precedenti investitori CDP e Zest.
Ricavi pari a €340k.</t>
  </si>
  <si>
    <t>Azienda specializzata in tecnologie satellitari e spaziali.</t>
  </si>
  <si>
    <t>La società nasce da Easy4Cloud, azienda nata nel 2010.
Il target clienti è rappresentato da micro imprese e PMI.
Nel 2024 la soluzione è stata lanciata con 32 clienti acquisiti (1,6k utilizzatori). Generati €100k di ricavi.
Ricavi attesi nel 2025 pari a €324k.
Round da €1m per sviluppo prodotto, investimenti in marketing &amp; sales.
&gt; Fatta call il 14/02 e presentata in CI. Dubbi su difendibilità della soluzione, ma De Palma vorrebbe approfondire. Per questo motivo, sentirà nei prossimi giorni Valiante per capire sentiment di nCore e possibili sinergie. Ci ha riscritto il founder per avere un nostro feedback.</t>
  </si>
  <si>
    <t>Iniziativa già presente nel DF VV5 e bocciata a luglio 2024 con motivazione 1.m. Ci è stata risegnalata a febbraio 2025 da Pierluigi Borlè Goppi. 
Fatta call il 28/02. 
La piattaforma è stata lanciata sul mercato ad aprile 2021. 
Il servizio streaming gratuito è supportato dalla pubblicità (AVOD).
Ad oggi ha registrato circa 500k utenti.
In raccolta per almeno €1,5m. Il round sarà finalizzato a supportare investimenti in adv. 
&gt; Fatta call il 28/02. Ricevuto materiale aggiornato, da comunicare feedback.</t>
  </si>
  <si>
    <t>Nel 2024 è stato realizzato il prototipo funzionale ed avviato il processo di industrializzazione. 
Nel 2025 è previsto il raggiungimento di un livello TRL 9.
Ottenuto brevetto italiano.
&gt; Fissata call conoscitiva il 12/03</t>
  </si>
  <si>
    <t>Ricevuto nuovo BP che include ipotesi di AuCap per €2,4m in più tranches.
Ricavi attesi nel 2024 pari a €923k (vs. circa €400k nel 2023). 
Presentata ai key men VV6. Sono sorti dubbi in merito allo scope of work del fondo, in quanto non hanno mai ancora implementato la piattaforma digitale. Dubbi anche su percorso di crescita. 
Ci ha riscritto la co-founder. Hanno chiuso il follow-on con CDP di €400k. Ci ha inviato il nuovo BP aggiornato con i risultati actual H1 2024. Stima di chiudere il 2024 con circa €600k di ricavi. A giugno 2024 ha realizzato circa €231k. Ancora non è stata lanciata la piattaforma SaaS.
&gt; Iniziativa bocciata ad ottobre 2024 con motivazione 4.c. Ci ha riscritto la founder a febbraio 2025 per un business update: fatturato gennaio 2025 pari a circa €62k. AuCap previsto tra aprile e luglio 2025 di €200-500k. 
Fissata call di update il 18/03.</t>
  </si>
  <si>
    <t>Software che semplifica il lavoro dei personal trainer. I personal trainer potranno: comunicare, creare ed assegnare programmi di allenamento, monitorare le performance, ricevere i pagamenti.</t>
  </si>
  <si>
    <t>Iniziativa già presente nel DF dei fondi scaleup. Ci è stata risegnalata a febbraio 2025 da Giuseppe Porcelli, che li sta seguendo in qualità di mentor.
Fondata nel 2018.
Tra i clienti: +50 scuole, comune di Taranto, ARPA Puglia, ARPA Sicilia, Fabbrica di San Pietro.
I ricavi realizzati nel 2024 sono pari a €300k.
La società sta anche sviluppando "Nose (OUT)", un sensore per il monitoraggio della qualità dell'aria esterna. 
In raccolta per €2m.
&gt; Fissata call conoscitiva il 26 marzo.</t>
  </si>
  <si>
    <t>Ex Nipote in affitto.
Bocciata nel 2022 dal fondo VV5 per fase di vita e business model.
Ci è stata risegnalata nel 2024 per fondo VV6.
Ricavi 2024; €56k. 27 clienti (organizzazioni sanitarie private, per lo più RSA e cooperative).
Round da €200k, di cui €70k già committati. Pre-money di €2m.
&gt; Bocciata a novembre 2024 con motivazione 3.c (da monitorare), ci ha riscritto il founder a febbraio 2025. Hanno aperto il round da €1m, di cui €300k committed da CDP.
Fatturato YTD pari a €46k.
Fissata call l'11/03.</t>
  </si>
  <si>
    <t>Da guardare in ottica Data Masters.
Ha chiuso il 2023 con €450k di fatturato. Ad oggi sono a +400% rispetto allo stesso periodo del precedente anno. Puntano ad arrivare a €1,5m di fatturato. 
Fundarising: avevano trovato un lead (Ex Bonsai Venture; ticket da €250k), ma uno dei key man aveva già investito personalmente in un'altra startup simile. Per tale ragione, non è passata in CdA. Avrebbero chiuso per giugno. Round da 1,5m. Sono in trattativa con altri fondi (commitment di H Farm / IAG).
&gt; Bocciati per scenario competitivo (1.f); ci ha riscritto il founder a luglio 2024. Parteciperanno ad un programma di incubazione presso l'i3p di Torino (il 15/07 partità a Torino anche un bando della regione Piemonte che pareggia un investimento con un contributo a fondo perduto fino a €500k). La sede legale verrà mantenuta a Bari, ma apriranno una sede operativa presso l'i3p di Torino. Da fissare call di update a settembre (abbiamo proposto degli slot; in attesa di risposta; non hanno più fatto seguito alla nostra richiesta).
Bociata a luglio 2024 con motivazione 2.b.
Ci ha riscritto il founder a febbraio 2025: hanno chiuso il 2024 con circa €1m. Vorrebbero aprire un round a marzo per lanciare CoursAI, la piattaforma per generare corsi tramite AI.
Fissata call di update il 13/03.</t>
  </si>
  <si>
    <t>ALIcrowd III: €1.000.000
FNDX: €650.000
Crowd: €322.849</t>
  </si>
  <si>
    <t>Investitori privati: €200.000,00</t>
  </si>
  <si>
    <t>Revenue model: i personal triner pagano una fee mensile in base a quanti utenti gestiscono con la piattaforma (es. €25/mese fino a 20 utenti).
Traction: +1k personal trainer, di cui +100 paganti; +800 utenti; €1,9k di MRR.
In raccolta per un pre-seed da €270k, di cui €120k già raccolti. Runway di 18 mesi. Puntano a raggiungere €64k di MRR con 3,2k personal trainer.
Tra gli investitori: acceleratore di CDP WeSportUp.
&gt; Fatta call il 5/03. Al momento il round aperto non è nel nostro target; ci terremo aggiornati per il successivo AuCap.</t>
  </si>
  <si>
    <t>&gt; Da fissare call (proposto il 27 o il 28 marzo)</t>
  </si>
  <si>
    <t>AGRICOBOTS</t>
  </si>
  <si>
    <t>D4Next</t>
  </si>
  <si>
    <t>Francesco Villa-Le Village by CA</t>
  </si>
  <si>
    <t>Massimo Varrone-Campania NewSteel</t>
  </si>
  <si>
    <t>Francesco Villa</t>
  </si>
  <si>
    <t>davide.scaravaggi@d4next.com</t>
  </si>
  <si>
    <t>Davide Scaravaggi</t>
  </si>
  <si>
    <t>Fondata nel 2020.
Presente in due paesi (Italia e Francia).
12 clienti acquisiti finora.
Ricavi 2024 pari a €2,7m con EBITDA pari a €740k. Ricavi attesi nel 2025 pari a €4,6m con 17 clienti.
&gt; Fissata call il 19/03</t>
  </si>
  <si>
    <t>Software vendor per società del settore assicurativo. Ha sviluppato Yoga Platform, che consente di gestire in modalità nativo digitale i processi delle MGA, migliorando l’efficienza dei servizi offerti per la distribuzione online di polizze assicurative dedicate a diverse categorie di professionisti e piccole imprese.</t>
  </si>
  <si>
    <t>Sviluppa robot agricoli con un sistema di guida autonoma.</t>
  </si>
  <si>
    <t>Francesco.VILLA@levillagebyca.com</t>
  </si>
  <si>
    <t xml:space="preserve">Fatta call conoscitiva. Dubbi sul carattere digitale dell'iniziativa.
Finora ha raccolto €1m da BAs ad una pre-money di €9m. In raccolta per un nuovo round da 3,5m ad una pre-money di €13,5m.
&gt; In data 23/10/2024, l'iniziativa era stata bocciata con motivazione 4.c (no digital). Ci ha riscritto il founder a febbraio 2025, secondo lui l'iniziativa rientra nello scope di VV6.
Gli abbiamo proposto di risentirci quando avranno traction e raccolto una quota di fondi più rilevante, data la nostra condizione del 30% da parte di terzi privati).
 </t>
  </si>
  <si>
    <t>Iniziativa già presente nel DF di VV5. Bocciata a luglio 2024 con motivazione 1.b (dubbi su management, revenue model poco chiaro). Ci è stata risegnalata a gennio 2025 in quanto supportata da Volano nel processo di fundraising.
Fatta call il 14/02: ha chiuso il 2024 con €1,1m di fatturato e 35 clienti, attivi soprattutto nella filiera lattiero-caesaria. Ricavi attesi nel 2025 pari a €2,3m. 
Vorrebbero aprire un round da €3-5m (stanno definendo l'ammontare). Una buona parte di questo sarà dedicata all'industrializzazione del caso di applicazione sulle uova (ora TRL 6).
&gt; Da ricevere BP. Intanto, contattato Misal per ricevere un feedback sulla tecnologia (proposta call il 10/03).</t>
  </si>
  <si>
    <t>Enzo Troncone ci ha comunicato l'intenzione di aprire una sede in Puglia. Almeno il 60% delle risorse previste nel BP come nuove assunzioni nei prossimi 24 mesi avranno il contratto di lavoro in Puglia. 
Firmato TS.
Lato round, per ora l'investitore privato è solo Startup Wise Guys, che ha già investito ma non è ancora presente in cap table. Growth Engine, che stava valutando di investire da follower con un ticket pari a €200k e al quale abbiamo condiviso il TS, ha deciso al momento di non proseguire.
Enzo ci ha comunicato che potrebbe essere interessata a partecipare al round la socia  di Lattaruli, Mariagrazia Campanile (Geopharma ha ceduto un ramo aziendale su cui c'erano stati ottimi risultati grazie all'applicazione della soluzione Butterfly, che investirebbe €100-150k.
&gt; Condivisa richiesta documenti al fine di iniziare a lavorare all'info memo; ricevuto primo materiale.
Enzo ha informato Egle Andreina Rochira di Fondo Acceleratori sul possibile interesse di Campanile, condividendogli anche il BP aggiornato. Ha proposto una call per capire commitment di Startup Wise Guys.
Lato business, ci ha comunicato che ha chiuso un nuovo contratto da €14k (da ricevere).</t>
  </si>
  <si>
    <t>Zwap (Klaaryo)</t>
  </si>
  <si>
    <t>DD terminate. Abbiamo ricevuto il report di Grant Thornton: è stata stressata la parte di SP del BP elaborato dal management team ed emerge cassa negativa da fine 2016, fino ad arrivare ad un picco di circa €600k a luglio 2027. Fatta call con founders il 27/02: aggiorneranno il BP a valle di tali risultanze, che sarà allegato all'AI. Fissata call il 12/03 per rivederlo insieme post invio previsto per il 10/03.
Ricevuti anche report cyber e ESG. In merito alla DD cyber, da fissare call con We.Do e Tuidi (proposto l'11/03).
Lato secondario, ricevuta lista di soci esistenti interessati; ad oggi l'ammontare supererebbe i €400k (vs. €200k previsti da TS). Congiu di Azimut ci ha comunicato che non sa se faranno secondario.
Abbiamo sentito Gianluca Giurazza e ci ha condiviso un nominativo per la futura nomina di sindaco (Massimo Coppin).
Lato round, Fabrizio Pavone di qberg ci ha comunicato che vorrebbe investire €100k in AuCap + possibilità di fare secondario alle stesse condizioni di Azimut e Vertis. In questo caso, l'AuCap complessivo salirebbe a €3,1m.
Lato AI, condivisa prima bozza ad Azimut (da aggiungere integrazioni su evidenze riscontrate in DD cyber, carichi pendenti fiscali, etc.).
Da richiedere DURC aggiornato alla società.</t>
  </si>
  <si>
    <t>Fatta call conoscitiva il 30/10.
Nel 2019 Gellify è entrato nella compagine della società.
Ricavi: €1,5m nel 2023; €1,7m nel 2024e; €3m nel 2025e. EBITDA già positivo nel 2023 (€186k).
Portafoglio di +500 clienti.
Round: €1,5m ad una pre-money di €4,8m. I capitali saranno utilizzati per il 60% per m&amp;a e per il 40% per sales&amp;marekting per sviluppo di una soluzione AI based per l’onboarding digitale dei clienti.
&gt; Bocciata a novembre 2024 con motivazione 1.m, ci è stata risegnalata dal team VV5. 
Fatta call per demo delle piattaforme il 7/03; da fissare nuova call per continuare demo (per ora non la presenteremo in CI in quanto VV5 la sta guardando in ottica Buzzoole).</t>
  </si>
  <si>
    <t>Iniziativa bocciata a dicembre 2024 per assenza di carattere digitale (4.c). Arturo Capasso, che ce l'ha segnalata, ci ha inviato un documento di approfondimento redatto dal founder proprio su questa tematica.
&gt; Fissata call conoscitiva il 13/03</t>
  </si>
  <si>
    <t>Iniziativa già presente nel DF di VV5. 
Ci è stata segnalata la presenza di una sede in Puglia, oltre che a Roma.
L'iniziativa è arrivata anche da Kevin Bifulco di AVM Gestioni.
Ricavi 2024: €213k (vs. €215k nel 2023). Ricavi attesi nel 2025 pari a €2,1m.
In raccolta per €3,5m nel 2025 e €2,5m nel 2026 per investimenti in R&amp;S e marketing. 
Ricevuti €500k da CDP Fondo Rilancio.
&gt; Fatta call conoscitiva il 27/02.</t>
  </si>
  <si>
    <t>La presentazione non contiene informazioni sullo stadio di sviluppo, percorso di crescita, eventuale fabbisogno finanziario.</t>
  </si>
  <si>
    <t>Fatta call il 20/11: a partire da giugno 2024, hanno cambiato il brand in Klaaryo, assistente virtuale sviluppato con l'IA ed integrato con Whatsapp, utilizzato per automatizzare e ottimizzare il processo di selezione da parte dei team HR. 
10 clienti con ricavi pari a circa €150-200k (Burger King, La Piadineria, Autogrill).
Al momento non è in raccolta. L'idea è di aprire un round in Q1 2025 da €1,3m ad una pre-money di €7m.
La sede legale è in Sardegna ma è presente nessun membro del team. Le sedi operative sono a Berlino e a Roma.
&gt; Bocciata a novembre 2024 con motivazione 2.a (da monitorare). Ci ha riscritto il founder a febbraio 2025 perchè sta aprendo il round. Ricevuto deck aggiornato: in raccolta per €2 mln. Vorrebbero chiudere il round in Q2 2025. Raggiunti €150k di ARR a gennaio 2024 (tra  i clienti La Piadineria, Burger King, Autogrill).
Fissata call di update il 13/03.</t>
  </si>
  <si>
    <t>Fondata nel 2015.
La società ha sede a Roma, ma in Campania (Caserta) c'è la centrale di monitoraggio operativo.
Pre-revenues.
In raccolta per un round seed per il lancio del servizio a Milano (200 veicoli).
&gt; In merito al round in corso, ricevuto TS elaborato da CDP Fondo Rilancio e condivise nostre integrazioni (osservatore in CdA, informativa, etc.). Da finalizzare con ultime revisioni.
Ricevuto update sulla raccolta: sono stati trovati ulteriori €100k da privati, per cui si arriverebbe ad un round pari a circa €2,727 mln (possibilità di sottoscrivere ulteriori €273k per arrivare a totali €3 mln).
Dei €2,727 mln, circa €500k sono stati già versati; €300k dovrebbero essere versati da Lumen che non potrà procedere fin quando non partirà il fondo (partenza prevista per l'estate).
Ricevuto BP aggiornato; riceveremo una nuova versione inclusiva del round series A tra 18 mesi ed espansione su 5 città.</t>
  </si>
  <si>
    <t>In merito alla raccolta di investitori terzi privati, sono stati già versati €65k. Procedono anche discussioni con Rigel, Ventive e Avio Capital, che cumulativamente dovrebbero portare al raggiungimento di €135k. Per arrivare ai €200k, ci ha chiesto supporto ed abbiamo contattato Sprintx e Michele Maderna.
&gt; Fatta call il 14/02 per aggiornamento business: stanno lavorando sia al lancio del modello B2B e B2B2C sia all'espansione internazionale (oltre a Spagna, vorrebbero entrare in Portogallo, Romania e Polonia). Hanno elaborato un nuovo BP, che non tiene conto delle nuove linee di ricavo B2B e B2B2C e che considera un run rate di almeno 24 mesi grazie agli ulteriori €700k tramite AuCap. Hanno chiuso il 2024 con cirva €648k di ricavi e il mese di gennaio con circa €52k di ricavi (+70% vs. 2024 e -10% vs. budget). Ad oggi hanno circa 3,4k clienti B2C (vorrebbero acquisirne +3k nel corso del 2025). Ci invieranno i dati il 19/02.
Lato round, ricevuti versamenti da Rigel per €40k e business angels per €30k che, insieme ai €65k già versati, porta al raggiungimento dei €135k. In merito ai €65k rimanenti, per il raggiungimento dei totali €200k, dovrebbero essere investiti da angel4impact €45k (versamento previsto entro fine marzo).
Sono in discussione con Enrico Giacomelli e Davide Coletto, rispettivamente founder e CEO e CTO di Namirial e Stephane Klecha di Klasha per un ticket complessivo di €100k, che li porterebbe in overfunding.
Fatto CI il 20/02 per approvare l'operazione; firmati i contratti il 21/02.</t>
  </si>
  <si>
    <t>Iniziativa bocciata nell'estate del 2023 per motivi legati allo scenario competitivo. Ci è stata risegnalata ad ottobre 2024. 
Fatta call di update il 28/11: chiuderanno il 2024 con €3m di fatturato. Prevedono di arrivare a €7m nel 2025. In raccolta per un round di €5-10m per consolidare il team e inizare ad espandersi all'estero.
Se il round è da €5m, valtazione pre-money di €20m; se è da €10m, valutazione pre-money pari a €30m. Hanno ricevuto proposte per VC ed M&amp;A. Lato VC, hanno ricevuto un commitment da LIFTT per €1m, CDP fondo Sud o deeptech (follow-on) e da FonTe per €5m (soft commitment). Inoltre avevano ricevuto una proposta per Venture Debt da BEI da €15m con upfront a €2m, hanno anche ricevuto il TS ma l'operazione è rimasta congelata. Siamo rimasti che ci saremmo aggiornati reciprocamente a gennaio per capire un nostro supporto con il coinvolgimento di altri investitori privati per arrivare al 30% (auspicabilmente sul round da €5m). 
&gt; Fatta call di update il 19/02: avevano iniziato discussioni per un'operazione di M&amp;A con una società quotata italiana (Txt). Post esito positivo delle DD condotte, l'operazione è stata messa in stand-by a causa di ritardi in termini di ricavi 2024. Le discussioni su M&amp;A riprenderanno quando la società raggiungerà il BE nel 2027. Intanto, il gruppo industriale sarebbe disposto ad investire in AuCap €4m. Le opzioni sono: (i) pre-money a €20m se CDP vende le sue quote, (ii) pre-money a €13m se CDP non vende le sue quote.
Fatta ulteriore call di aggiornamento il 5/03: ci hanno proposto di effettuare un investimento in AuCap per €4m. La cassa terminerà a maggio 2025. 
Firmare NDA per ricevere documentazione da analizzare in attesa delle discussioni tra CDP e Txt.</t>
  </si>
  <si>
    <t>L'iniziativa era già presente nel DF dei fondi scaleup (bocciata per fase di vita e business model). Ci è stata risegnalata a novembre 2024 per VV6.
Fatta call conoscitiva il 2/12.A livello commerciale, sono partiti con una soluzione B2B per il settore healthcare. In particolare, al momento la società sta lavorando a due applicazioni, quali 1) sistema di monitoraggio per anziani (hanno stipulato un contratto con Farvima per la vendita dei device in farmacia. Con il gruppo Farvima è stata costituita una NewCo partecipata al 100% da SmartBug. Il contratto ha un valore di €720k) e 2) realizzazione di ospedali smart con Humanitas (la commessa ha un valore di €300k).
Ricavi 2024: €120k.  
In raccolta per €3m ad una valutazione di €7-10m.
&gt; Renato ha ricevuto i device per testarli; da capire feedback.</t>
  </si>
  <si>
    <t>Ricevuta lettera agli investitori: chiuderanno il 2024 con ricavi pari a €10,7m (ebitda pari a -€4,5m). Nel 2024, sono state firmate lettere di interesse per €47,3m, di cui €45m con Leonardo, già loro cliente pagante nei precedenti 5 anni.
Ci sono poi ulteriori €25m di progetti presentati durante il 2024 che dovrebbero tramutarsi in contratti e vendite nel 2025.
Raccolti €2,5m tramite safe da precedenti e nuovi soci. Il nuovo investitore è Ferrari Family Office. Questo rappresenta un bridge al series B round del 2025. L'obiettivo per il 2025 è diventare profittevoli.
&gt; Lato round, inviate nostre proposte in merito alle principali clausole contrattuali (termine per il closing fissato al 30/04). Il ticket di Vertis è di €3,5m e le condizioni seguiranno il precedente safe.
Il round series B previsto nel 2025 (che porterebbe alla conversione del safe) è di €10m.
Lato DD, fatto incontro il 13/02 con KPMG; ricevuta definizione scope of work (costo €28k). Richiesto anche preventivo per DD ESG. Riceveremo anche preventivo da Mazars.
Fatta call con CFO il 5/03: ci ha comunicato che la S.p.A. dovrebbe chiudere il 2024 con una perdita netta ante imposte di €1m (vs. €4m del 2023). Nei risultati 2024, hanno anche incluso contributo di €1m (resta pending un secondo contributo legato alla regione Puglia, per cui sono in attesa della corte dei conti. Per questo motivo, ipotizzano di rimandare a giugno l'approvazione del bilancio 2024). 
I bilanci degli ultimi due anni sono stati revisionati da Deloitte. Inoltre, nel corso del 2024, su richiesta interna, è stata coinvolta Mazars per un'opinion sul BP (ricevuto report).
In corso redazione del nuovo BP consolidato con il supporto di un consulente americano.
Condiviso TS alla controparte; ci hanno detto che per loro va bene, da aggiungere solo una specifica nel paragrafo relativo ai costi.
Fissata call con CFO l'11/03.</t>
  </si>
  <si>
    <t>Ci hanno aggiornato che hanno presentato domanda per il bando "contratto di programma" della Regione Puglia, che dovrebbe garantire €1,2m a fondo perduto.
Inoltre, la società sta pensando all'acquisizione di https://www.niuma.it/. De Palma ci ha aggiornato che Danese sta andando avanti con le interlocuzione. Si tratta di un'azienda attualmente guidata da imprenditori anziani che vorrebbero realizzare un passaggio generazionale. Ha chiuso il 2024 con €6m di ricavi ed EBITDA pari a €900k. Ha +100 dipendenti e circa 45 clienti. L'ipotesi è vendita al 100%. De Palma inverà a Danese nei prossimi giorni richiesta di coumentazione (es. bilancio 2022-2024, BP 2025-2027, lista dei principali clienti). Ricevute prime informazioni.
Lato secondario, comunicato nostro interesse per procedere all'acquisto delle quote (deadline per esecuzione secondario fissata al 28 maggio 2025). Comunicare feedback a GC su se ricevere o meno AML venditori.
De Palma vorrebbe stipulare D&amp;O (sentito Giovanni Pioletti).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</si>
</sst>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
    <numFmt numFmtId="165" formatCode="[$-410]d\-mmm\-yy;@"/>
    <numFmt numFmtId="166" formatCode="0.0%"/>
    <numFmt numFmtId="167" formatCode="#,##0.000"/>
  </numFmts>
  <fonts count="34">
    <font>
      <sz val="11"/>
      <color theme="1"/>
      <name val="Calibri"/>
      <family val="2"/>
      <scheme val="minor"/>
    </font>
    <font>
      <sz val="11"/>
      <color theme="1"/>
      <name val="Calibri"/>
      <family val="2"/>
      <scheme val="minor"/>
    </font>
    <font>
      <b/>
      <sz val="18"/>
      <name val="Calibri"/>
      <family val="2"/>
      <scheme val="minor"/>
    </font>
    <font>
      <b/>
      <sz val="11"/>
      <name val="Calibri"/>
      <family val="2"/>
      <scheme val="minor"/>
    </font>
    <font>
      <sz val="11"/>
      <name val="Calibri"/>
      <family val="2"/>
      <scheme val="minor"/>
    </font>
    <font>
      <b/>
      <sz val="11"/>
      <color rgb="FFFF0000"/>
      <name val="Calibri"/>
      <family val="2"/>
      <scheme val="minor"/>
    </font>
    <font>
      <b/>
      <sz val="12"/>
      <name val="Calibri"/>
      <family val="2"/>
      <scheme val="minor"/>
    </font>
    <font>
      <b/>
      <sz val="11"/>
      <color theme="1"/>
      <name val="Calibri"/>
      <family val="2"/>
      <scheme val="minor"/>
    </font>
    <font>
      <b/>
      <u/>
      <sz val="11"/>
      <color theme="1"/>
      <name val="Calibri"/>
      <family val="2"/>
      <scheme val="minor"/>
    </font>
    <font>
      <b/>
      <sz val="12"/>
      <color rgb="FFFF0000"/>
      <name val="Calibri"/>
      <family val="2"/>
      <scheme val="minor"/>
    </font>
    <font>
      <u/>
      <sz val="11"/>
      <color theme="10"/>
      <name val="Calibri"/>
      <family val="2"/>
      <scheme val="minor"/>
    </font>
    <font>
      <b/>
      <sz val="14"/>
      <color rgb="FFFF0000"/>
      <name val="Calibri"/>
      <family val="2"/>
      <scheme val="minor"/>
    </font>
    <font>
      <b/>
      <sz val="20"/>
      <name val="Calibri"/>
      <family val="2"/>
      <scheme val="minor"/>
    </font>
    <font>
      <b/>
      <sz val="24"/>
      <name val="Calibri"/>
      <family val="2"/>
      <scheme val="minor"/>
    </font>
    <font>
      <u/>
      <sz val="11"/>
      <name val="Calibri"/>
      <family val="2"/>
      <scheme val="minor"/>
    </font>
    <font>
      <i/>
      <sz val="11"/>
      <color theme="1"/>
      <name val="Calibri"/>
      <family val="2"/>
      <scheme val="minor"/>
    </font>
    <font>
      <i/>
      <sz val="11"/>
      <name val="Calibri"/>
      <family val="2"/>
      <scheme val="minor"/>
    </font>
    <font>
      <b/>
      <sz val="12"/>
      <color theme="1"/>
      <name val="Calibri"/>
      <family val="2"/>
      <scheme val="minor"/>
    </font>
    <font>
      <b/>
      <sz val="24"/>
      <color theme="1"/>
      <name val="Calibri"/>
      <family val="2"/>
      <scheme val="minor"/>
    </font>
    <font>
      <sz val="11"/>
      <color rgb="FF222222"/>
      <name val="Calibri"/>
      <family val="2"/>
      <scheme val="minor"/>
    </font>
    <font>
      <sz val="11"/>
      <name val="Calibri"/>
      <family val="2"/>
    </font>
    <font>
      <b/>
      <sz val="11"/>
      <color rgb="FF000000"/>
      <name val="Calibri"/>
      <family val="2"/>
    </font>
    <font>
      <sz val="11"/>
      <color rgb="FF000000"/>
      <name val="Calibri"/>
      <family val="2"/>
    </font>
    <font>
      <i/>
      <sz val="11"/>
      <name val="Calibri"/>
      <family val="2"/>
    </font>
    <font>
      <i/>
      <sz val="11"/>
      <color theme="1"/>
      <name val="Calibri"/>
      <family val="2"/>
    </font>
    <font>
      <sz val="11"/>
      <color theme="1"/>
      <name val="Calibri"/>
      <family val="2"/>
    </font>
    <font>
      <sz val="11"/>
      <color theme="1"/>
      <name val="Calibri (Corpo)"/>
    </font>
    <font>
      <i/>
      <sz val="11"/>
      <color theme="1"/>
      <name val="Calibri (Corpo)"/>
    </font>
    <font>
      <sz val="8"/>
      <name val="Calibri"/>
      <family val="2"/>
      <scheme val="minor"/>
    </font>
    <font>
      <sz val="11"/>
      <color rgb="FFFF0000"/>
      <name val="Calibri"/>
      <family val="2"/>
      <scheme val="minor"/>
    </font>
    <font>
      <i/>
      <sz val="11"/>
      <color rgb="FFFF0000"/>
      <name val="Calibri"/>
      <family val="2"/>
      <scheme val="minor"/>
    </font>
    <font>
      <u/>
      <sz val="11"/>
      <name val="Calibri"/>
      <family val="2"/>
    </font>
    <font>
      <sz val="9"/>
      <color indexed="81"/>
      <name val="Tahoma"/>
      <family val="2"/>
    </font>
    <font>
      <b/>
      <sz val="9"/>
      <color indexed="81"/>
      <name val="Tahoma"/>
      <family val="2"/>
    </font>
  </fonts>
  <fills count="11">
    <fill>
      <patternFill patternType="none"/>
    </fill>
    <fill>
      <patternFill patternType="gray125"/>
    </fill>
    <fill>
      <patternFill patternType="darkGray">
        <fgColor theme="0"/>
        <bgColor theme="8" tint="0.59996337778862885"/>
      </patternFill>
    </fill>
    <fill>
      <patternFill patternType="solid">
        <fgColor theme="0"/>
        <bgColor theme="0"/>
      </patternFill>
    </fill>
    <fill>
      <patternFill patternType="solid">
        <fgColor theme="0"/>
        <bgColor indexed="64"/>
      </patternFill>
    </fill>
    <fill>
      <patternFill patternType="darkGray">
        <fgColor theme="0"/>
        <bgColor theme="8" tint="0.39994506668294322"/>
      </patternFill>
    </fill>
    <fill>
      <patternFill patternType="solid">
        <fgColor theme="0" tint="-4.9989318521683403E-2"/>
        <bgColor indexed="64"/>
      </patternFill>
    </fill>
    <fill>
      <patternFill patternType="solid">
        <fgColor rgb="FFFFFFFF"/>
        <bgColor rgb="FFFFFFFF"/>
      </patternFill>
    </fill>
    <fill>
      <patternFill patternType="solid">
        <fgColor theme="0"/>
        <bgColor rgb="FFFFFFFF"/>
      </patternFill>
    </fill>
    <fill>
      <patternFill patternType="solid">
        <fgColor rgb="FFFFFF00"/>
        <bgColor indexed="64"/>
      </patternFill>
    </fill>
    <fill>
      <patternFill patternType="solid">
        <fgColor rgb="FFFFFF00"/>
        <bgColor theme="0"/>
      </patternFill>
    </fill>
  </fills>
  <borders count="87">
    <border>
      <left/>
      <right/>
      <top/>
      <bottom/>
      <diagonal/>
    </border>
    <border>
      <left style="thick">
        <color theme="3" tint="0.39991454817346722"/>
      </left>
      <right style="hair">
        <color theme="3" tint="0.39988402966399123"/>
      </right>
      <top style="thick">
        <color theme="3" tint="0.39994506668294322"/>
      </top>
      <bottom style="thick">
        <color theme="3" tint="0.39994506668294322"/>
      </bottom>
      <diagonal/>
    </border>
    <border>
      <left style="hair">
        <color theme="3" tint="0.39988402966399123"/>
      </left>
      <right style="hair">
        <color theme="3" tint="0.39988402966399123"/>
      </right>
      <top style="thick">
        <color theme="3" tint="0.39994506668294322"/>
      </top>
      <bottom style="thick">
        <color theme="3" tint="0.39994506668294322"/>
      </bottom>
      <diagonal/>
    </border>
    <border>
      <left style="hair">
        <color theme="3" tint="0.39988402966399123"/>
      </left>
      <right style="thick">
        <color theme="3" tint="0.39991454817346722"/>
      </right>
      <top style="thick">
        <color theme="3" tint="0.39994506668294322"/>
      </top>
      <bottom style="thick">
        <color theme="3" tint="0.39994506668294322"/>
      </bottom>
      <diagonal/>
    </border>
    <border>
      <left style="thick">
        <color theme="3" tint="0.39991454817346722"/>
      </left>
      <right style="thick">
        <color theme="3" tint="0.39991454817346722"/>
      </right>
      <top style="thick">
        <color theme="3" tint="0.39994506668294322"/>
      </top>
      <bottom style="thick">
        <color theme="3" tint="0.39994506668294322"/>
      </bottom>
      <diagonal/>
    </border>
    <border>
      <left style="hair">
        <color theme="3" tint="0.39991454817346722"/>
      </left>
      <right style="hair">
        <color theme="3" tint="0.39991454817346722"/>
      </right>
      <top style="hair">
        <color theme="3" tint="0.39988402966399123"/>
      </top>
      <bottom style="hair">
        <color theme="3" tint="0.39991454817346722"/>
      </bottom>
      <diagonal/>
    </border>
    <border>
      <left style="thick">
        <color theme="3" tint="0.39988402966399123"/>
      </left>
      <right style="thick">
        <color theme="3" tint="0.39988402966399123"/>
      </right>
      <top style="hair">
        <color theme="3" tint="0.39991454817346722"/>
      </top>
      <bottom style="hair">
        <color theme="3" tint="0.39991454817346722"/>
      </bottom>
      <diagonal/>
    </border>
    <border>
      <left/>
      <right style="hair">
        <color theme="3" tint="0.39991454817346722"/>
      </right>
      <top style="hair">
        <color theme="3" tint="0.39991454817346722"/>
      </top>
      <bottom style="hair">
        <color theme="3" tint="0.39991454817346722"/>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theme="3" tint="0.39991454817346722"/>
      </left>
      <right style="hair">
        <color theme="3" tint="0.39991454817346722"/>
      </right>
      <top style="hair">
        <color theme="3" tint="0.39988402966399123"/>
      </top>
      <bottom style="hair">
        <color theme="3" tint="0.39988402966399123"/>
      </bottom>
      <diagonal/>
    </border>
    <border>
      <left style="hair">
        <color theme="3" tint="0.39991454817346722"/>
      </left>
      <right/>
      <top style="hair">
        <color theme="3" tint="0.39991454817346722"/>
      </top>
      <bottom style="hair">
        <color theme="3" tint="0.39991454817346722"/>
      </bottom>
      <diagonal/>
    </border>
    <border>
      <left style="thick">
        <color theme="3" tint="0.39988402966399123"/>
      </left>
      <right style="hair">
        <color theme="3" tint="0.39991454817346722"/>
      </right>
      <top style="hair">
        <color theme="3" tint="0.39991454817346722"/>
      </top>
      <bottom style="hair">
        <color theme="3" tint="0.39991454817346722"/>
      </bottom>
      <diagonal/>
    </border>
    <border>
      <left/>
      <right style="thick">
        <color theme="3" tint="0.39991454817346722"/>
      </right>
      <top style="hair">
        <color theme="3" tint="0.39991454817346722"/>
      </top>
      <bottom style="hair">
        <color theme="3" tint="0.39991454817346722"/>
      </bottom>
      <diagonal/>
    </border>
    <border>
      <left/>
      <right/>
      <top style="thick">
        <color theme="3" tint="0.39994506668294322"/>
      </top>
      <bottom style="thick">
        <color theme="3" tint="0.39994506668294322"/>
      </bottom>
      <diagonal/>
    </border>
    <border>
      <left style="hair">
        <color theme="3" tint="0.39988402966399123"/>
      </left>
      <right/>
      <top style="thick">
        <color theme="3" tint="0.39994506668294322"/>
      </top>
      <bottom style="thick">
        <color theme="3" tint="0.39994506668294322"/>
      </bottom>
      <diagonal/>
    </border>
    <border>
      <left/>
      <right style="hair">
        <color theme="3" tint="0.39988402966399123"/>
      </right>
      <top style="thick">
        <color theme="3" tint="0.39994506668294322"/>
      </top>
      <bottom style="thick">
        <color theme="3" tint="0.39994506668294322"/>
      </bottom>
      <diagonal/>
    </border>
    <border>
      <left style="hair">
        <color theme="3" tint="0.39991454817346722"/>
      </left>
      <right/>
      <top style="hair">
        <color theme="3" tint="0.39988402966399123"/>
      </top>
      <bottom style="hair">
        <color theme="3" tint="0.39988402966399123"/>
      </bottom>
      <diagonal/>
    </border>
    <border>
      <left style="thick">
        <color theme="3" tint="0.39991454817346722"/>
      </left>
      <right/>
      <top style="thick">
        <color theme="3" tint="0.39994506668294322"/>
      </top>
      <bottom style="thick">
        <color theme="3" tint="0.39994506668294322"/>
      </bottom>
      <diagonal/>
    </border>
    <border>
      <left style="thick">
        <color theme="3" tint="0.39991454817346722"/>
      </left>
      <right style="hair">
        <color theme="3" tint="0.39991454817346722"/>
      </right>
      <top style="hair">
        <color theme="3" tint="0.39985351115451523"/>
      </top>
      <bottom style="hair">
        <color theme="3" tint="0.39991454817346722"/>
      </bottom>
      <diagonal/>
    </border>
    <border>
      <left/>
      <right style="thick">
        <color theme="3" tint="0.39991454817346722"/>
      </right>
      <top style="thick">
        <color theme="3" tint="0.39994506668294322"/>
      </top>
      <bottom style="thick">
        <color theme="3" tint="0.39994506668294322"/>
      </bottom>
      <diagonal/>
    </border>
    <border>
      <left style="thick">
        <color theme="3" tint="0.39991454817346722"/>
      </left>
      <right style="hair">
        <color theme="3" tint="0.39991454817346722"/>
      </right>
      <top style="hair">
        <color theme="3" tint="0.39991454817346722"/>
      </top>
      <bottom style="hair">
        <color theme="3" tint="0.39991454817346722"/>
      </bottom>
      <diagonal/>
    </border>
    <border>
      <left style="hair">
        <color theme="3" tint="0.39991454817346722"/>
      </left>
      <right style="hair">
        <color theme="3" tint="0.39991454817346722"/>
      </right>
      <top style="thick">
        <color theme="3" tint="0.39994506668294322"/>
      </top>
      <bottom style="thick">
        <color theme="3" tint="0.39994506668294322"/>
      </bottom>
      <diagonal/>
    </border>
    <border>
      <left/>
      <right/>
      <top style="thin">
        <color indexed="64"/>
      </top>
      <bottom style="thin">
        <color indexed="64"/>
      </bottom>
      <diagonal/>
    </border>
    <border>
      <left style="thick">
        <color theme="3" tint="0.39991454817346722"/>
      </left>
      <right style="thick">
        <color theme="3" tint="0.39991454817346722"/>
      </right>
      <top style="hair">
        <color theme="3" tint="0.39991454817346722"/>
      </top>
      <bottom style="hair">
        <color theme="3" tint="0.39991454817346722"/>
      </bottom>
      <diagonal/>
    </border>
    <border>
      <left/>
      <right style="hair">
        <color theme="3" tint="0.39991454817346722"/>
      </right>
      <top/>
      <bottom style="hair">
        <color theme="3" tint="0.39991454817346722"/>
      </bottom>
      <diagonal/>
    </border>
    <border>
      <left style="hair">
        <color theme="3" tint="0.39991454817346722"/>
      </left>
      <right style="thick">
        <color theme="3" tint="0.39988402966399123"/>
      </right>
      <top style="hair">
        <color theme="3" tint="0.39991454817346722"/>
      </top>
      <bottom style="hair">
        <color theme="3" tint="0.39991454817346722"/>
      </bottom>
      <diagonal/>
    </border>
    <border>
      <left style="hair">
        <color theme="3" tint="0.39991454817346722"/>
      </left>
      <right style="hair">
        <color theme="3" tint="0.39991454817346722"/>
      </right>
      <top/>
      <bottom style="hair">
        <color theme="3" tint="0.39991454817346722"/>
      </bottom>
      <diagonal/>
    </border>
    <border>
      <left style="hair">
        <color theme="3" tint="0.39991454817346722"/>
      </left>
      <right/>
      <top style="hair">
        <color theme="3" tint="0.39988402966399123"/>
      </top>
      <bottom/>
      <diagonal/>
    </border>
    <border>
      <left style="thick">
        <color theme="3" tint="0.39991454817346722"/>
      </left>
      <right/>
      <top style="thick">
        <color theme="3" tint="0.39991454817346722"/>
      </top>
      <bottom style="thick">
        <color theme="3" tint="0.39994506668294322"/>
      </bottom>
      <diagonal/>
    </border>
    <border>
      <left/>
      <right style="thick">
        <color theme="3" tint="0.39991454817346722"/>
      </right>
      <top style="thick">
        <color theme="3" tint="0.39991454817346722"/>
      </top>
      <bottom style="thick">
        <color theme="3" tint="0.39994506668294322"/>
      </bottom>
      <diagonal/>
    </border>
    <border>
      <left/>
      <right/>
      <top style="thick">
        <color theme="3" tint="0.39991454817346722"/>
      </top>
      <bottom style="thick">
        <color theme="3" tint="0.39994506668294322"/>
      </bottom>
      <diagonal/>
    </border>
    <border>
      <left style="thick">
        <color theme="3" tint="0.39994506668294322"/>
      </left>
      <right/>
      <top style="thick">
        <color theme="3" tint="0.39991454817346722"/>
      </top>
      <bottom style="thick">
        <color theme="3" tint="0.39994506668294322"/>
      </bottom>
      <diagonal/>
    </border>
    <border>
      <left style="thick">
        <color theme="3" tint="0.39988402966399123"/>
      </left>
      <right/>
      <top style="thick">
        <color theme="3" tint="0.39991454817346722"/>
      </top>
      <bottom style="thick">
        <color theme="3" tint="0.39994506668294322"/>
      </bottom>
      <diagonal/>
    </border>
    <border>
      <left style="medium">
        <color theme="3" tint="0.39985351115451523"/>
      </left>
      <right style="hair">
        <color theme="3" tint="0.39988402966399123"/>
      </right>
      <top style="thick">
        <color theme="3" tint="0.39994506668294322"/>
      </top>
      <bottom/>
      <diagonal/>
    </border>
    <border>
      <left style="hair">
        <color theme="3" tint="0.39988402966399123"/>
      </left>
      <right/>
      <top style="thick">
        <color theme="3" tint="0.39994506668294322"/>
      </top>
      <bottom/>
      <diagonal/>
    </border>
    <border>
      <left style="hair">
        <color theme="3" tint="0.39988402966399123"/>
      </left>
      <right style="hair">
        <color theme="3" tint="0.39988402966399123"/>
      </right>
      <top style="thick">
        <color theme="3" tint="0.39994506668294322"/>
      </top>
      <bottom/>
      <diagonal/>
    </border>
    <border>
      <left style="hair">
        <color theme="3" tint="0.39991454817346722"/>
      </left>
      <right/>
      <top style="thick">
        <color theme="3" tint="0.39994506668294322"/>
      </top>
      <bottom/>
      <diagonal/>
    </border>
    <border>
      <left style="thick">
        <color theme="3" tint="0.39988402966399123"/>
      </left>
      <right/>
      <top style="hair">
        <color theme="3" tint="0.39988402966399123"/>
      </top>
      <bottom style="hair">
        <color theme="3" tint="0.39988402966399123"/>
      </bottom>
      <diagonal/>
    </border>
    <border>
      <left/>
      <right/>
      <top style="hair">
        <color theme="3" tint="0.39988402966399123"/>
      </top>
      <bottom style="hair">
        <color theme="3" tint="0.39988402966399123"/>
      </bottom>
      <diagonal/>
    </border>
    <border>
      <left/>
      <right style="thick">
        <color theme="3" tint="0.39991454817346722"/>
      </right>
      <top style="hair">
        <color theme="3" tint="0.39988402966399123"/>
      </top>
      <bottom style="hair">
        <color theme="3" tint="0.39988402966399123"/>
      </bottom>
      <diagonal/>
    </border>
    <border>
      <left style="thick">
        <color theme="3" tint="0.39994506668294322"/>
      </left>
      <right style="thick">
        <color theme="3" tint="0.39991454817346722"/>
      </right>
      <top style="thick">
        <color theme="3" tint="0.39991454817346722"/>
      </top>
      <bottom style="thick">
        <color theme="3" tint="0.39994506668294322"/>
      </bottom>
      <diagonal/>
    </border>
    <border>
      <left style="thick">
        <color theme="3" tint="0.39991454817346722"/>
      </left>
      <right style="hair">
        <color theme="3" tint="0.39991454817346722"/>
      </right>
      <top style="thick">
        <color theme="3" tint="0.39991454817346722"/>
      </top>
      <bottom style="thick">
        <color theme="3" tint="0.39994506668294322"/>
      </bottom>
      <diagonal/>
    </border>
    <border>
      <left style="hair">
        <color theme="3" tint="0.39991454817346722"/>
      </left>
      <right style="hair">
        <color theme="3" tint="0.39991454817346722"/>
      </right>
      <top style="thick">
        <color theme="3" tint="0.39991454817346722"/>
      </top>
      <bottom style="thick">
        <color theme="3" tint="0.39994506668294322"/>
      </bottom>
      <diagonal/>
    </border>
    <border>
      <left style="hair">
        <color theme="3" tint="0.39991454817346722"/>
      </left>
      <right style="thick">
        <color theme="3" tint="0.39991454817346722"/>
      </right>
      <top style="thick">
        <color theme="3" tint="0.39991454817346722"/>
      </top>
      <bottom style="thick">
        <color theme="3" tint="0.39994506668294322"/>
      </bottom>
      <diagonal/>
    </border>
    <border>
      <left style="thick">
        <color theme="3" tint="0.39991454817346722"/>
      </left>
      <right style="thick">
        <color theme="3" tint="0.39988402966399123"/>
      </right>
      <top style="thick">
        <color theme="3" tint="0.39991454817346722"/>
      </top>
      <bottom style="thick">
        <color theme="3" tint="0.39994506668294322"/>
      </bottom>
      <diagonal/>
    </border>
    <border>
      <left style="thick">
        <color theme="3" tint="0.39991454817346722"/>
      </left>
      <right style="hair">
        <color theme="3" tint="0.39988402966399123"/>
      </right>
      <top style="thick">
        <color theme="3" tint="0.39991454817346722"/>
      </top>
      <bottom style="thick">
        <color theme="3" tint="0.39994506668294322"/>
      </bottom>
      <diagonal/>
    </border>
    <border>
      <left style="hair">
        <color theme="3" tint="0.39988402966399123"/>
      </left>
      <right style="hair">
        <color theme="3" tint="0.39988402966399123"/>
      </right>
      <top style="thick">
        <color theme="3" tint="0.39991454817346722"/>
      </top>
      <bottom style="thick">
        <color theme="3" tint="0.39994506668294322"/>
      </bottom>
      <diagonal/>
    </border>
    <border>
      <left style="hair">
        <color theme="3" tint="0.39988402966399123"/>
      </left>
      <right style="hair">
        <color theme="3" tint="0.39985351115451523"/>
      </right>
      <top style="thick">
        <color theme="3" tint="0.39991454817346722"/>
      </top>
      <bottom style="thick">
        <color theme="3" tint="0.39994506668294322"/>
      </bottom>
      <diagonal/>
    </border>
    <border>
      <left/>
      <right style="thick">
        <color theme="3" tint="0.39988402966399123"/>
      </right>
      <top style="thick">
        <color theme="3" tint="0.39991454817346722"/>
      </top>
      <bottom style="thick">
        <color theme="3" tint="0.39994506668294322"/>
      </bottom>
      <diagonal/>
    </border>
    <border>
      <left style="thick">
        <color theme="3" tint="0.39988402966399123"/>
      </left>
      <right style="hair">
        <color theme="3" tint="0.39991454817346722"/>
      </right>
      <top style="thick">
        <color theme="3" tint="0.39991454817346722"/>
      </top>
      <bottom style="thick">
        <color theme="3" tint="0.39994506668294322"/>
      </bottom>
      <diagonal/>
    </border>
    <border>
      <left style="thick">
        <color theme="3" tint="0.39988402966399123"/>
      </left>
      <right style="hair">
        <color theme="3" tint="0.39985351115451523"/>
      </right>
      <top style="thick">
        <color theme="3" tint="0.39991454817346722"/>
      </top>
      <bottom style="thick">
        <color theme="3" tint="0.39994506668294322"/>
      </bottom>
      <diagonal/>
    </border>
    <border>
      <left style="hair">
        <color theme="3" tint="0.39985351115451523"/>
      </left>
      <right style="hair">
        <color theme="3" tint="0.39985351115451523"/>
      </right>
      <top style="thick">
        <color theme="3" tint="0.39991454817346722"/>
      </top>
      <bottom style="thick">
        <color theme="3" tint="0.39994506668294322"/>
      </bottom>
      <diagonal/>
    </border>
    <border>
      <left style="hair">
        <color theme="3" tint="0.39985351115451523"/>
      </left>
      <right style="thick">
        <color theme="3" tint="0.39991454817346722"/>
      </right>
      <top style="thick">
        <color theme="3" tint="0.39991454817346722"/>
      </top>
      <bottom style="thick">
        <color theme="3" tint="0.39994506668294322"/>
      </bottom>
      <diagonal/>
    </border>
    <border>
      <left/>
      <right/>
      <top style="thin">
        <color theme="3" tint="0.39994506668294322"/>
      </top>
      <bottom style="thin">
        <color theme="3" tint="0.39994506668294322"/>
      </bottom>
      <diagonal/>
    </border>
    <border>
      <left/>
      <right/>
      <top/>
      <bottom style="thin">
        <color theme="3" tint="0.39991454817346722"/>
      </bottom>
      <diagonal/>
    </border>
    <border>
      <left style="thick">
        <color theme="3" tint="0.39994506668294322"/>
      </left>
      <right/>
      <top style="thick">
        <color theme="3" tint="0.39991454817346722"/>
      </top>
      <bottom style="thick">
        <color theme="3" tint="0.39991454817346722"/>
      </bottom>
      <diagonal/>
    </border>
    <border>
      <left/>
      <right/>
      <top style="thick">
        <color theme="3" tint="0.39991454817346722"/>
      </top>
      <bottom style="thick">
        <color theme="3" tint="0.39991454817346722"/>
      </bottom>
      <diagonal/>
    </border>
    <border>
      <left/>
      <right/>
      <top style="thin">
        <color theme="3" tint="0.39991454817346722"/>
      </top>
      <bottom style="hair">
        <color theme="3" tint="0.39988402966399123"/>
      </bottom>
      <diagonal/>
    </border>
    <border>
      <left style="thick">
        <color theme="3" tint="0.39988402966399123"/>
      </left>
      <right style="thick">
        <color theme="3" tint="0.39988402966399123"/>
      </right>
      <top style="thick">
        <color theme="3" tint="0.39991454817346722"/>
      </top>
      <bottom style="thick">
        <color theme="3" tint="0.39994506668294322"/>
      </bottom>
      <diagonal/>
    </border>
    <border>
      <left style="thick">
        <color theme="3" tint="0.39991454817346722"/>
      </left>
      <right style="thick">
        <color theme="3" tint="0.39988402966399123"/>
      </right>
      <top style="thick">
        <color theme="3" tint="0.39994506668294322"/>
      </top>
      <bottom style="thick">
        <color theme="3" tint="0.39994506668294322"/>
      </bottom>
      <diagonal/>
    </border>
    <border>
      <left/>
      <right style="thick">
        <color theme="3" tint="0.39988402966399123"/>
      </right>
      <top style="hair">
        <color theme="3" tint="0.39991454817346722"/>
      </top>
      <bottom style="hair">
        <color theme="3" tint="0.39991454817346722"/>
      </bottom>
      <diagonal/>
    </border>
    <border>
      <left style="hair">
        <color theme="0" tint="-0.499984740745262"/>
      </left>
      <right style="thin">
        <color theme="0" tint="-0.499984740745262"/>
      </right>
      <top style="hair">
        <color theme="0" tint="-0.499984740745262"/>
      </top>
      <bottom style="hair">
        <color theme="0" tint="-0.499984740745262"/>
      </bottom>
      <diagonal/>
    </border>
    <border>
      <left style="thick">
        <color theme="3" tint="0.39988402966399123"/>
      </left>
      <right/>
      <top style="hair">
        <color theme="3" tint="0.39991454817346722"/>
      </top>
      <bottom style="hair">
        <color theme="3" tint="0.39991454817346722"/>
      </bottom>
      <diagonal/>
    </border>
    <border>
      <left style="thin">
        <color rgb="FF808080"/>
      </left>
      <right style="hair">
        <color rgb="FF808080"/>
      </right>
      <top/>
      <bottom style="hair">
        <color rgb="FF808080"/>
      </bottom>
      <diagonal/>
    </border>
    <border>
      <left style="thin">
        <color theme="0" tint="-0.499984740745262"/>
      </left>
      <right style="hair">
        <color theme="0" tint="-0.499984740745262"/>
      </right>
      <top style="hair">
        <color theme="0" tint="-0.499984740745262"/>
      </top>
      <bottom style="hair">
        <color theme="0" tint="-0.499984740745262"/>
      </bottom>
      <diagonal/>
    </border>
    <border>
      <left/>
      <right style="hair">
        <color rgb="FF8497B0"/>
      </right>
      <top/>
      <bottom style="hair">
        <color rgb="FF8497B0"/>
      </bottom>
      <diagonal/>
    </border>
    <border>
      <left/>
      <right style="hair">
        <color rgb="FF8497B0"/>
      </right>
      <top style="hair">
        <color rgb="FF8497B0"/>
      </top>
      <bottom style="hair">
        <color rgb="FF8497B0"/>
      </bottom>
      <diagonal/>
    </border>
    <border>
      <left style="hair">
        <color rgb="FF8497B0"/>
      </left>
      <right style="hair">
        <color rgb="FF8497B0"/>
      </right>
      <top style="hair">
        <color rgb="FF8497B0"/>
      </top>
      <bottom style="hair">
        <color rgb="FF8497B0"/>
      </bottom>
      <diagonal/>
    </border>
    <border>
      <left style="hair">
        <color theme="3" tint="0.39991454817346722"/>
      </left>
      <right/>
      <top/>
      <bottom style="hair">
        <color theme="3" tint="0.39991454817346722"/>
      </bottom>
      <diagonal/>
    </border>
    <border>
      <left style="hair">
        <color theme="3" tint="0.39991454817346722"/>
      </left>
      <right style="thick">
        <color theme="3" tint="0.39991454817346722"/>
      </right>
      <top style="hair">
        <color theme="3" tint="0.39988402966399123"/>
      </top>
      <bottom style="hair">
        <color theme="0" tint="-0.34998626667073579"/>
      </bottom>
      <diagonal/>
    </border>
    <border>
      <left style="hair">
        <color theme="3" tint="0.39991454817346722"/>
      </left>
      <right style="hair">
        <color theme="3" tint="0.39991454817346722"/>
      </right>
      <top style="hair">
        <color theme="3" tint="0.39988402966399123"/>
      </top>
      <bottom style="hair">
        <color theme="0" tint="-0.34998626667073579"/>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style="hair">
        <color rgb="FF8497B0"/>
      </top>
      <bottom style="hair">
        <color rgb="FF8497B0"/>
      </bottom>
      <diagonal/>
    </border>
    <border>
      <left/>
      <right style="thick">
        <color rgb="FF8497B0"/>
      </right>
      <top style="hair">
        <color rgb="FF8497B0"/>
      </top>
      <bottom style="hair">
        <color rgb="FF8497B0"/>
      </bottom>
      <diagonal/>
    </border>
    <border>
      <left style="hair">
        <color rgb="FF808080"/>
      </left>
      <right style="hair">
        <color rgb="FF808080"/>
      </right>
      <top style="hair">
        <color rgb="FF808080"/>
      </top>
      <bottom style="hair">
        <color rgb="FF808080"/>
      </bottom>
      <diagonal/>
    </border>
    <border>
      <left/>
      <right/>
      <top/>
      <bottom style="hair">
        <color rgb="FF8497B0"/>
      </bottom>
      <diagonal/>
    </border>
    <border>
      <left style="hair">
        <color rgb="FF8497B0"/>
      </left>
      <right style="hair">
        <color rgb="FF8497B0"/>
      </right>
      <top style="hair">
        <color rgb="FF8497B0"/>
      </top>
      <bottom style="hair">
        <color rgb="FFA6A6A6"/>
      </bottom>
      <diagonal/>
    </border>
    <border>
      <left/>
      <right style="thick">
        <color rgb="FF8497B0"/>
      </right>
      <top style="hair">
        <color rgb="FF8497B0"/>
      </top>
      <bottom style="hair">
        <color rgb="FFA6A6A6"/>
      </bottom>
      <diagonal/>
    </border>
    <border>
      <left style="thick">
        <color rgb="FF8497B0"/>
      </left>
      <right style="hair">
        <color rgb="FF8497B0"/>
      </right>
      <top style="hair">
        <color rgb="FF8497B0"/>
      </top>
      <bottom style="hair">
        <color rgb="FF8497B0"/>
      </bottom>
      <diagonal/>
    </border>
    <border>
      <left/>
      <right style="thick">
        <color rgb="FF8497B0"/>
      </right>
      <top/>
      <bottom style="hair">
        <color rgb="FF8497B0"/>
      </bottom>
      <diagonal/>
    </border>
    <border>
      <left style="hair">
        <color rgb="FF808080"/>
      </left>
      <right style="hair">
        <color rgb="FF808080"/>
      </right>
      <top/>
      <bottom style="hair">
        <color rgb="FF808080"/>
      </bottom>
      <diagonal/>
    </border>
    <border>
      <left style="hair">
        <color rgb="FF8497B0"/>
      </left>
      <right style="hair">
        <color rgb="FF8497B0"/>
      </right>
      <top/>
      <bottom style="hair">
        <color rgb="FF8497B0"/>
      </bottom>
      <diagonal/>
    </border>
    <border>
      <left style="thick">
        <color rgb="FF8497B0"/>
      </left>
      <right style="hair">
        <color rgb="FF8497B0"/>
      </right>
      <top/>
      <bottom style="hair">
        <color rgb="FF8497B0"/>
      </bottom>
      <diagonal/>
    </border>
    <border>
      <left style="hair">
        <color rgb="FF8497B0"/>
      </left>
      <right/>
      <top/>
      <bottom style="hair">
        <color rgb="FF8497B0"/>
      </bottom>
      <diagonal/>
    </border>
    <border>
      <left/>
      <right style="thick">
        <color theme="3" tint="0.39991454817346722"/>
      </right>
      <top/>
      <bottom/>
      <diagonal/>
    </border>
    <border>
      <left style="hair">
        <color theme="3" tint="0.39994506668294322"/>
      </left>
      <right style="thick">
        <color theme="3" tint="0.39991454817346722"/>
      </right>
      <top style="hair">
        <color theme="3" tint="0.39991454817346722"/>
      </top>
      <bottom style="hair">
        <color theme="3" tint="0.39991454817346722"/>
      </bottom>
      <diagonal/>
    </border>
    <border>
      <left style="hair">
        <color theme="3" tint="0.39991454817346722"/>
      </left>
      <right style="hair">
        <color theme="3" tint="0.39991454817346722"/>
      </right>
      <top style="hair">
        <color theme="3" tint="0.39988402966399123"/>
      </top>
      <bottom style="hair">
        <color indexed="64"/>
      </bottom>
      <diagonal/>
    </border>
  </borders>
  <cellStyleXfs count="5">
    <xf numFmtId="0" fontId="0" fillId="0" borderId="0"/>
    <xf numFmtId="9" fontId="1" fillId="0" borderId="0" applyFon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376">
    <xf numFmtId="0" fontId="0" fillId="0" borderId="0" xfId="0"/>
    <xf numFmtId="9" fontId="4" fillId="3" borderId="8" xfId="1" applyFont="1" applyFill="1" applyBorder="1" applyAlignment="1">
      <alignment horizontal="center" vertical="center" wrapText="1"/>
    </xf>
    <xf numFmtId="0" fontId="4" fillId="3" borderId="8" xfId="0" applyFont="1" applyFill="1" applyBorder="1" applyAlignment="1">
      <alignment horizontal="center" vertical="center" wrapText="1"/>
    </xf>
    <xf numFmtId="15" fontId="4" fillId="3" borderId="8" xfId="0" applyNumberFormat="1" applyFont="1" applyFill="1" applyBorder="1" applyAlignment="1">
      <alignment horizontal="center" vertical="center" wrapText="1"/>
    </xf>
    <xf numFmtId="14" fontId="4" fillId="3" borderId="8" xfId="0" applyNumberFormat="1" applyFont="1" applyFill="1" applyBorder="1" applyAlignment="1">
      <alignment horizontal="center" vertical="center" wrapText="1"/>
    </xf>
    <xf numFmtId="15" fontId="4" fillId="3" borderId="16" xfId="0" applyNumberFormat="1" applyFont="1" applyFill="1" applyBorder="1" applyAlignment="1">
      <alignment horizontal="center" vertical="center" wrapText="1"/>
    </xf>
    <xf numFmtId="15" fontId="4" fillId="3" borderId="20" xfId="0" applyNumberFormat="1" applyFont="1" applyFill="1" applyBorder="1" applyAlignment="1">
      <alignment horizontal="center" vertical="center" wrapText="1"/>
    </xf>
    <xf numFmtId="0" fontId="7" fillId="0" borderId="0" xfId="0" applyFont="1"/>
    <xf numFmtId="0" fontId="8" fillId="0" borderId="0" xfId="0" applyFont="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15" fontId="4" fillId="3" borderId="18"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justify" vertical="center" wrapText="1"/>
    </xf>
    <xf numFmtId="15" fontId="4" fillId="3" borderId="5" xfId="0" applyNumberFormat="1" applyFont="1" applyFill="1" applyBorder="1" applyAlignment="1">
      <alignment horizontal="justify" vertical="center" wrapText="1"/>
    </xf>
    <xf numFmtId="0" fontId="9" fillId="0" borderId="0" xfId="0" applyFont="1" applyAlignment="1">
      <alignment vertical="center"/>
    </xf>
    <xf numFmtId="165" fontId="11" fillId="5" borderId="29" xfId="1" applyNumberFormat="1" applyFont="1" applyFill="1" applyBorder="1" applyAlignment="1">
      <alignment vertical="center" wrapText="1"/>
    </xf>
    <xf numFmtId="0" fontId="4" fillId="3" borderId="7" xfId="0" applyFont="1" applyFill="1" applyBorder="1" applyAlignment="1">
      <alignment horizontal="left" vertical="center" wrapText="1"/>
    </xf>
    <xf numFmtId="0" fontId="4" fillId="0" borderId="7" xfId="0" applyFont="1" applyBorder="1" applyAlignment="1">
      <alignment horizontal="left" vertical="center" wrapText="1"/>
    </xf>
    <xf numFmtId="15" fontId="5" fillId="0" borderId="0" xfId="0" applyNumberFormat="1" applyFont="1"/>
    <xf numFmtId="9" fontId="12" fillId="5" borderId="28" xfId="1" applyFont="1" applyFill="1" applyBorder="1" applyAlignment="1">
      <alignment vertical="center" wrapText="1"/>
    </xf>
    <xf numFmtId="9" fontId="13" fillId="5" borderId="30" xfId="1" applyFont="1" applyFill="1" applyBorder="1" applyAlignment="1">
      <alignment vertical="center" wrapText="1"/>
    </xf>
    <xf numFmtId="9" fontId="13" fillId="5" borderId="30" xfId="1" applyFont="1" applyFill="1" applyBorder="1" applyAlignment="1">
      <alignment vertical="center"/>
    </xf>
    <xf numFmtId="9" fontId="13" fillId="5" borderId="29" xfId="1" applyFont="1" applyFill="1" applyBorder="1" applyAlignment="1">
      <alignment vertical="center" wrapText="1"/>
    </xf>
    <xf numFmtId="9" fontId="6" fillId="2" borderId="33" xfId="1" applyFont="1" applyFill="1" applyBorder="1" applyAlignment="1">
      <alignment horizontal="center" vertical="center" wrapText="1"/>
    </xf>
    <xf numFmtId="9" fontId="6" fillId="2" borderId="34" xfId="1" applyFont="1" applyFill="1" applyBorder="1" applyAlignment="1">
      <alignment horizontal="center" vertical="center" wrapText="1"/>
    </xf>
    <xf numFmtId="9" fontId="6" fillId="2" borderId="35" xfId="1" applyFont="1" applyFill="1" applyBorder="1" applyAlignment="1">
      <alignment horizontal="center" vertical="center" wrapText="1"/>
    </xf>
    <xf numFmtId="9" fontId="6" fillId="2" borderId="15" xfId="1" applyFont="1" applyFill="1" applyBorder="1" applyAlignment="1">
      <alignment horizontal="center" vertical="center" wrapText="1"/>
    </xf>
    <xf numFmtId="9" fontId="6" fillId="2" borderId="2" xfId="1" applyFont="1" applyFill="1" applyBorder="1" applyAlignment="1">
      <alignment horizontal="center" vertical="center" wrapText="1"/>
    </xf>
    <xf numFmtId="9" fontId="6" fillId="2" borderId="14" xfId="1" applyFont="1" applyFill="1" applyBorder="1" applyAlignment="1">
      <alignment horizontal="center" vertical="center" wrapText="1"/>
    </xf>
    <xf numFmtId="9" fontId="6" fillId="2" borderId="1" xfId="1" applyFont="1" applyFill="1" applyBorder="1" applyAlignment="1">
      <alignment horizontal="center" vertical="center" wrapText="1"/>
    </xf>
    <xf numFmtId="9" fontId="6" fillId="2" borderId="3" xfId="1" applyFont="1" applyFill="1" applyBorder="1" applyAlignment="1">
      <alignment horizontal="center" vertical="center" wrapText="1"/>
    </xf>
    <xf numFmtId="9" fontId="6" fillId="2" borderId="19" xfId="1" applyFont="1" applyFill="1" applyBorder="1" applyAlignment="1">
      <alignment horizontal="center" vertical="center" wrapText="1"/>
    </xf>
    <xf numFmtId="9" fontId="6" fillId="2" borderId="21" xfId="1" applyFont="1" applyFill="1" applyBorder="1" applyAlignment="1">
      <alignment horizontal="center" vertical="center" wrapText="1"/>
    </xf>
    <xf numFmtId="9" fontId="6" fillId="2" borderId="17" xfId="1" applyFont="1" applyFill="1" applyBorder="1" applyAlignment="1">
      <alignment horizontal="center" vertical="center" wrapText="1"/>
    </xf>
    <xf numFmtId="9" fontId="6" fillId="2" borderId="13" xfId="1" applyFont="1" applyFill="1" applyBorder="1" applyAlignment="1">
      <alignment horizontal="center" vertical="center" wrapText="1"/>
    </xf>
    <xf numFmtId="0" fontId="4" fillId="0" borderId="37" xfId="0" applyFont="1" applyBorder="1"/>
    <xf numFmtId="0" fontId="4" fillId="0" borderId="38" xfId="0" applyFont="1" applyBorder="1" applyAlignment="1">
      <alignment horizontal="center"/>
    </xf>
    <xf numFmtId="164" fontId="4" fillId="0" borderId="39" xfId="0" applyNumberFormat="1" applyFont="1" applyBorder="1"/>
    <xf numFmtId="15" fontId="4" fillId="3" borderId="24" xfId="0" applyNumberFormat="1" applyFont="1" applyFill="1" applyBorder="1" applyAlignment="1">
      <alignment horizontal="center" vertical="center" wrapText="1"/>
    </xf>
    <xf numFmtId="164" fontId="4" fillId="3" borderId="8" xfId="0" applyNumberFormat="1" applyFont="1" applyFill="1" applyBorder="1" applyAlignment="1">
      <alignment horizontal="center" vertical="center" wrapText="1"/>
    </xf>
    <xf numFmtId="15" fontId="4" fillId="3" borderId="6" xfId="0" applyNumberFormat="1" applyFont="1" applyFill="1" applyBorder="1" applyAlignment="1">
      <alignment horizontal="center" vertical="center" wrapText="1"/>
    </xf>
    <xf numFmtId="15" fontId="4" fillId="3" borderId="7" xfId="0" applyNumberFormat="1" applyFont="1" applyFill="1" applyBorder="1" applyAlignment="1">
      <alignment horizontal="center" vertical="center" wrapText="1"/>
    </xf>
    <xf numFmtId="15" fontId="4" fillId="3" borderId="9" xfId="0" applyNumberFormat="1" applyFont="1" applyFill="1" applyBorder="1" applyAlignment="1">
      <alignment horizontal="center" vertical="center" wrapText="1"/>
    </xf>
    <xf numFmtId="15" fontId="4" fillId="3" borderId="11" xfId="0" applyNumberFormat="1" applyFont="1" applyFill="1" applyBorder="1" applyAlignment="1">
      <alignment horizontal="center" vertical="center" wrapText="1"/>
    </xf>
    <xf numFmtId="165" fontId="4" fillId="3" borderId="8" xfId="0" applyNumberFormat="1" applyFont="1" applyFill="1" applyBorder="1" applyAlignment="1">
      <alignment horizontal="center" vertical="center" wrapText="1"/>
    </xf>
    <xf numFmtId="15" fontId="4" fillId="3" borderId="10" xfId="0" applyNumberFormat="1" applyFont="1" applyFill="1" applyBorder="1" applyAlignment="1">
      <alignment horizontal="center" vertical="center" wrapText="1"/>
    </xf>
    <xf numFmtId="165" fontId="4" fillId="3" borderId="10" xfId="0" applyNumberFormat="1" applyFont="1" applyFill="1" applyBorder="1" applyAlignment="1">
      <alignment horizontal="center" vertical="center" wrapText="1"/>
    </xf>
    <xf numFmtId="165" fontId="4" fillId="3" borderId="25" xfId="0" applyNumberFormat="1" applyFont="1" applyFill="1" applyBorder="1" applyAlignment="1">
      <alignment horizontal="center" vertical="center" wrapText="1"/>
    </xf>
    <xf numFmtId="15" fontId="4" fillId="3" borderId="27" xfId="0" applyNumberFormat="1" applyFont="1" applyFill="1" applyBorder="1" applyAlignment="1">
      <alignment horizontal="center" vertical="center" wrapText="1"/>
    </xf>
    <xf numFmtId="15" fontId="4" fillId="0" borderId="8" xfId="0" applyNumberFormat="1" applyFont="1" applyBorder="1" applyAlignment="1">
      <alignment horizontal="center" vertical="center" wrapText="1"/>
    </xf>
    <xf numFmtId="15" fontId="4" fillId="0" borderId="7" xfId="0" applyNumberFormat="1" applyFont="1" applyBorder="1" applyAlignment="1">
      <alignment horizontal="center" vertical="center" wrapText="1"/>
    </xf>
    <xf numFmtId="15" fontId="4" fillId="0" borderId="11" xfId="0" applyNumberFormat="1" applyFont="1" applyBorder="1" applyAlignment="1">
      <alignment horizontal="center" vertical="center" wrapText="1"/>
    </xf>
    <xf numFmtId="165" fontId="4" fillId="0" borderId="8" xfId="0" applyNumberFormat="1" applyFont="1" applyBorder="1" applyAlignment="1">
      <alignment horizontal="center" vertical="center" wrapText="1"/>
    </xf>
    <xf numFmtId="15" fontId="4" fillId="0" borderId="10" xfId="0" applyNumberFormat="1" applyFont="1" applyBorder="1" applyAlignment="1">
      <alignment horizontal="center" vertical="center" wrapText="1"/>
    </xf>
    <xf numFmtId="165" fontId="4" fillId="0" borderId="25" xfId="0" applyNumberFormat="1" applyFont="1" applyBorder="1" applyAlignment="1">
      <alignment horizontal="center" vertical="center" wrapText="1"/>
    </xf>
    <xf numFmtId="15" fontId="4" fillId="0" borderId="18" xfId="0" applyNumberFormat="1" applyFont="1" applyBorder="1" applyAlignment="1">
      <alignment horizontal="center" vertical="center" wrapText="1"/>
    </xf>
    <xf numFmtId="15" fontId="4" fillId="0" borderId="24" xfId="0" applyNumberFormat="1" applyFont="1" applyBorder="1" applyAlignment="1">
      <alignment horizontal="center" vertical="center" wrapText="1"/>
    </xf>
    <xf numFmtId="15" fontId="4" fillId="0" borderId="6" xfId="0" applyNumberFormat="1" applyFont="1" applyBorder="1" applyAlignment="1">
      <alignment horizontal="center" vertical="center" wrapText="1"/>
    </xf>
    <xf numFmtId="15" fontId="4" fillId="3" borderId="26" xfId="0" applyNumberFormat="1" applyFont="1" applyFill="1" applyBorder="1" applyAlignment="1">
      <alignment horizontal="justify" vertical="center" wrapText="1"/>
    </xf>
    <xf numFmtId="9" fontId="6" fillId="5" borderId="31" xfId="1" applyFont="1" applyFill="1" applyBorder="1" applyAlignment="1">
      <alignment vertical="center"/>
    </xf>
    <xf numFmtId="9" fontId="6" fillId="5" borderId="40" xfId="1" applyFont="1" applyFill="1" applyBorder="1" applyAlignment="1">
      <alignment vertical="center"/>
    </xf>
    <xf numFmtId="9" fontId="6" fillId="5" borderId="41" xfId="1" applyFont="1" applyFill="1" applyBorder="1" applyAlignment="1">
      <alignment vertical="center"/>
    </xf>
    <xf numFmtId="9" fontId="6" fillId="5" borderId="42" xfId="1" applyFont="1" applyFill="1" applyBorder="1" applyAlignment="1">
      <alignment vertical="center"/>
    </xf>
    <xf numFmtId="9" fontId="6" fillId="5" borderId="43" xfId="1" applyFont="1" applyFill="1" applyBorder="1" applyAlignment="1">
      <alignment vertical="center"/>
    </xf>
    <xf numFmtId="164" fontId="10" fillId="3" borderId="8" xfId="2" applyNumberFormat="1" applyFill="1" applyBorder="1" applyAlignment="1">
      <alignment horizontal="center" vertical="center" wrapText="1"/>
    </xf>
    <xf numFmtId="0" fontId="4" fillId="0" borderId="12" xfId="0" applyFont="1" applyBorder="1" applyAlignment="1">
      <alignment horizontal="justify" vertical="center" wrapText="1"/>
    </xf>
    <xf numFmtId="15" fontId="10" fillId="3" borderId="24" xfId="2" applyNumberFormat="1" applyFill="1" applyBorder="1" applyAlignment="1">
      <alignment horizontal="center" vertical="center" wrapText="1"/>
    </xf>
    <xf numFmtId="0" fontId="4" fillId="3" borderId="7" xfId="0" applyFont="1" applyFill="1" applyBorder="1" applyAlignment="1">
      <alignment horizontal="center" vertical="center" wrapText="1"/>
    </xf>
    <xf numFmtId="0" fontId="4" fillId="4" borderId="0" xfId="0" applyFont="1" applyFill="1"/>
    <xf numFmtId="0" fontId="3" fillId="4" borderId="0" xfId="0" applyFont="1" applyFill="1" applyAlignment="1">
      <alignment horizontal="center"/>
    </xf>
    <xf numFmtId="0" fontId="3" fillId="4" borderId="0" xfId="0" applyFont="1" applyFill="1"/>
    <xf numFmtId="0" fontId="4" fillId="4" borderId="0" xfId="0" applyFont="1" applyFill="1" applyAlignment="1">
      <alignment horizontal="center"/>
    </xf>
    <xf numFmtId="9" fontId="6" fillId="5" borderId="44" xfId="1" applyFont="1" applyFill="1" applyBorder="1" applyAlignment="1">
      <alignment vertical="center"/>
    </xf>
    <xf numFmtId="1" fontId="3" fillId="6" borderId="22" xfId="0" applyNumberFormat="1" applyFont="1" applyFill="1" applyBorder="1"/>
    <xf numFmtId="0" fontId="1" fillId="0" borderId="0" xfId="0" applyFont="1"/>
    <xf numFmtId="9" fontId="3" fillId="5" borderId="45" xfId="1" applyFont="1" applyFill="1" applyBorder="1" applyAlignment="1">
      <alignment vertical="center"/>
    </xf>
    <xf numFmtId="9" fontId="3" fillId="5" borderId="46" xfId="1" applyFont="1" applyFill="1" applyBorder="1" applyAlignment="1">
      <alignment vertical="center"/>
    </xf>
    <xf numFmtId="9" fontId="3" fillId="5" borderId="48" xfId="1" applyFont="1" applyFill="1" applyBorder="1" applyAlignment="1">
      <alignment vertical="center"/>
    </xf>
    <xf numFmtId="9" fontId="6" fillId="5" borderId="49" xfId="1" applyFont="1" applyFill="1" applyBorder="1" applyAlignment="1">
      <alignment vertical="center"/>
    </xf>
    <xf numFmtId="0" fontId="15" fillId="0" borderId="0" xfId="0" applyFont="1"/>
    <xf numFmtId="0" fontId="15" fillId="0" borderId="0" xfId="0" applyFont="1" applyAlignment="1">
      <alignment horizontal="center"/>
    </xf>
    <xf numFmtId="9" fontId="6" fillId="5" borderId="43" xfId="1" applyFont="1" applyFill="1" applyBorder="1" applyAlignment="1">
      <alignment horizontal="center" vertical="center"/>
    </xf>
    <xf numFmtId="9" fontId="6" fillId="5" borderId="50" xfId="1" applyFont="1" applyFill="1" applyBorder="1" applyAlignment="1">
      <alignment vertical="center"/>
    </xf>
    <xf numFmtId="9" fontId="6" fillId="5" borderId="52" xfId="1" applyFont="1" applyFill="1" applyBorder="1" applyAlignment="1">
      <alignment horizontal="center" vertical="center"/>
    </xf>
    <xf numFmtId="9" fontId="0" fillId="0" borderId="0" xfId="1" applyFont="1" applyAlignment="1">
      <alignment horizontal="center"/>
    </xf>
    <xf numFmtId="166" fontId="0" fillId="0" borderId="0" xfId="1" applyNumberFormat="1" applyFont="1" applyAlignment="1">
      <alignment horizontal="center"/>
    </xf>
    <xf numFmtId="166" fontId="8" fillId="0" borderId="0" xfId="1" applyNumberFormat="1" applyFont="1" applyAlignment="1">
      <alignment horizontal="center"/>
    </xf>
    <xf numFmtId="17" fontId="1" fillId="0" borderId="0" xfId="0" applyNumberFormat="1" applyFont="1"/>
    <xf numFmtId="0" fontId="7" fillId="0" borderId="53" xfId="0" applyFont="1" applyBorder="1"/>
    <xf numFmtId="0" fontId="7" fillId="0" borderId="53" xfId="0" applyFont="1" applyBorder="1" applyAlignment="1">
      <alignment horizontal="center"/>
    </xf>
    <xf numFmtId="0" fontId="7" fillId="0" borderId="54" xfId="0" applyFont="1" applyBorder="1" applyAlignment="1">
      <alignment vertical="center"/>
    </xf>
    <xf numFmtId="0" fontId="7" fillId="0" borderId="54" xfId="0" applyFont="1" applyBorder="1" applyAlignment="1">
      <alignment horizontal="center" vertical="center"/>
    </xf>
    <xf numFmtId="9" fontId="6" fillId="5" borderId="55" xfId="1" applyFont="1" applyFill="1" applyBorder="1" applyAlignment="1">
      <alignment vertical="center"/>
    </xf>
    <xf numFmtId="9" fontId="6" fillId="5" borderId="56" xfId="1" applyFont="1" applyFill="1" applyBorder="1" applyAlignment="1">
      <alignment vertical="center"/>
    </xf>
    <xf numFmtId="9" fontId="6" fillId="5" borderId="51" xfId="1" applyFont="1" applyFill="1" applyBorder="1" applyAlignment="1">
      <alignment horizontal="center" vertical="center"/>
    </xf>
    <xf numFmtId="9" fontId="8" fillId="0" borderId="0" xfId="1" applyFont="1" applyAlignment="1">
      <alignment horizontal="center"/>
    </xf>
    <xf numFmtId="9" fontId="6" fillId="5" borderId="56" xfId="1" applyFont="1" applyFill="1" applyBorder="1" applyAlignment="1">
      <alignment horizontal="center" vertical="center"/>
    </xf>
    <xf numFmtId="0" fontId="0" fillId="0" borderId="57" xfId="0" applyBorder="1" applyAlignment="1">
      <alignment vertical="center"/>
    </xf>
    <xf numFmtId="0" fontId="0" fillId="0" borderId="57" xfId="0" applyBorder="1" applyAlignment="1">
      <alignment horizontal="center" vertical="center"/>
    </xf>
    <xf numFmtId="0" fontId="0" fillId="0" borderId="57" xfId="0" applyBorder="1" applyAlignment="1">
      <alignment horizontal="justify" vertical="center" wrapText="1"/>
    </xf>
    <xf numFmtId="0" fontId="0" fillId="0" borderId="38" xfId="0" applyBorder="1" applyAlignment="1">
      <alignment vertical="center"/>
    </xf>
    <xf numFmtId="0" fontId="0" fillId="0" borderId="38" xfId="0" applyBorder="1" applyAlignment="1">
      <alignment horizontal="center" vertical="center"/>
    </xf>
    <xf numFmtId="0" fontId="0" fillId="0" borderId="38" xfId="0" applyBorder="1" applyAlignment="1">
      <alignment horizontal="justify" vertical="center" wrapText="1"/>
    </xf>
    <xf numFmtId="15" fontId="4" fillId="0" borderId="26" xfId="0" applyNumberFormat="1" applyFont="1" applyBorder="1" applyAlignment="1">
      <alignment horizontal="justify" vertical="center" wrapText="1"/>
    </xf>
    <xf numFmtId="9" fontId="13" fillId="5" borderId="58" xfId="1"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0" borderId="60" xfId="0" applyFont="1" applyBorder="1" applyAlignment="1">
      <alignment horizontal="center" vertical="center" wrapText="1"/>
    </xf>
    <xf numFmtId="9" fontId="13" fillId="5" borderId="28" xfId="1" applyFont="1" applyFill="1" applyBorder="1" applyAlignment="1">
      <alignment horizontal="centerContinuous" vertical="center"/>
    </xf>
    <xf numFmtId="9" fontId="13" fillId="5" borderId="30" xfId="1" applyFont="1" applyFill="1" applyBorder="1" applyAlignment="1">
      <alignment horizontal="centerContinuous" vertical="center"/>
    </xf>
    <xf numFmtId="9" fontId="13" fillId="5" borderId="29" xfId="1" applyFont="1" applyFill="1" applyBorder="1" applyAlignment="1">
      <alignment horizontal="centerContinuous" vertical="center" wrapText="1"/>
    </xf>
    <xf numFmtId="9" fontId="13" fillId="5" borderId="30" xfId="1" applyFont="1" applyFill="1" applyBorder="1" applyAlignment="1">
      <alignment horizontal="centerContinuous" vertical="center" wrapText="1"/>
    </xf>
    <xf numFmtId="9" fontId="13" fillId="5" borderId="32" xfId="1" applyFont="1" applyFill="1" applyBorder="1" applyAlignment="1">
      <alignment horizontal="centerContinuous" vertical="center"/>
    </xf>
    <xf numFmtId="9" fontId="13" fillId="5" borderId="29" xfId="1" applyFont="1" applyFill="1" applyBorder="1" applyAlignment="1">
      <alignment horizontal="centerContinuous" vertical="center"/>
    </xf>
    <xf numFmtId="164" fontId="10" fillId="0" borderId="8" xfId="2" applyNumberFormat="1" applyBorder="1" applyAlignment="1">
      <alignment horizontal="center" vertical="center" wrapText="1"/>
    </xf>
    <xf numFmtId="15" fontId="4" fillId="0" borderId="16" xfId="0" applyNumberFormat="1" applyFont="1" applyBorder="1" applyAlignment="1">
      <alignment horizontal="center" vertical="center" wrapText="1"/>
    </xf>
    <xf numFmtId="15" fontId="4" fillId="0" borderId="20" xfId="0" applyNumberFormat="1" applyFont="1" applyBorder="1" applyAlignment="1">
      <alignment horizontal="left" vertical="center" wrapText="1"/>
    </xf>
    <xf numFmtId="43" fontId="15" fillId="0" borderId="0" xfId="3" applyFont="1" applyAlignment="1">
      <alignment horizontal="center"/>
    </xf>
    <xf numFmtId="9" fontId="6" fillId="5" borderId="30" xfId="1" applyFont="1" applyFill="1" applyBorder="1" applyAlignment="1">
      <alignment vertical="center"/>
    </xf>
    <xf numFmtId="9" fontId="0" fillId="0" borderId="0" xfId="1" applyFont="1"/>
    <xf numFmtId="9" fontId="3" fillId="5" borderId="47" xfId="1" applyFont="1" applyFill="1" applyBorder="1" applyAlignment="1">
      <alignment vertical="center" wrapText="1"/>
    </xf>
    <xf numFmtId="0" fontId="1" fillId="0" borderId="0" xfId="0" applyFont="1" applyAlignment="1">
      <alignment horizontal="center"/>
    </xf>
    <xf numFmtId="9" fontId="6" fillId="2" borderId="59" xfId="1" applyFont="1" applyFill="1" applyBorder="1" applyAlignment="1">
      <alignment horizontal="center" vertical="center" textRotation="90" wrapText="1"/>
    </xf>
    <xf numFmtId="9" fontId="6" fillId="5" borderId="36" xfId="1" applyFont="1" applyFill="1" applyBorder="1" applyAlignment="1">
      <alignment horizontal="center" vertical="center" textRotation="90" wrapText="1"/>
    </xf>
    <xf numFmtId="0" fontId="0" fillId="0" borderId="8" xfId="0" applyBorder="1" applyAlignment="1">
      <alignment horizontal="center" vertical="center"/>
    </xf>
    <xf numFmtId="15" fontId="4" fillId="3" borderId="62" xfId="0" applyNumberFormat="1" applyFont="1" applyFill="1" applyBorder="1" applyAlignment="1">
      <alignment horizontal="center" vertical="center" wrapText="1"/>
    </xf>
    <xf numFmtId="15" fontId="4" fillId="0" borderId="62" xfId="0" applyNumberFormat="1" applyFont="1" applyBorder="1" applyAlignment="1">
      <alignment horizontal="center" vertical="center" wrapText="1"/>
    </xf>
    <xf numFmtId="0" fontId="0" fillId="0" borderId="0" xfId="0" pivotButton="1" applyAlignment="1">
      <alignment vertical="center" wrapText="1"/>
    </xf>
    <xf numFmtId="0" fontId="0" fillId="0" borderId="0" xfId="0" applyAlignment="1">
      <alignment vertical="center" wrapText="1"/>
    </xf>
    <xf numFmtId="14" fontId="0" fillId="0" borderId="0" xfId="0" applyNumberFormat="1" applyAlignment="1">
      <alignment vertical="center" wrapText="1"/>
    </xf>
    <xf numFmtId="9" fontId="18" fillId="5" borderId="30" xfId="1" applyFont="1" applyFill="1" applyBorder="1" applyAlignment="1">
      <alignment vertical="center" wrapText="1"/>
    </xf>
    <xf numFmtId="9" fontId="17" fillId="2" borderId="4" xfId="1" applyFont="1" applyFill="1" applyBorder="1" applyAlignment="1">
      <alignment horizontal="center" vertical="center" textRotation="90" wrapText="1"/>
    </xf>
    <xf numFmtId="0" fontId="7" fillId="3" borderId="23" xfId="0" applyFont="1" applyFill="1" applyBorder="1" applyAlignment="1">
      <alignment horizontal="center" vertical="center" wrapText="1"/>
    </xf>
    <xf numFmtId="164" fontId="10" fillId="0" borderId="8" xfId="2" applyNumberFormat="1" applyFill="1" applyBorder="1" applyAlignment="1">
      <alignment horizontal="center" vertical="center" wrapText="1"/>
    </xf>
    <xf numFmtId="15" fontId="4" fillId="0" borderId="67" xfId="0" applyNumberFormat="1" applyFont="1" applyBorder="1" applyAlignment="1">
      <alignment horizontal="center" vertical="center" wrapText="1"/>
    </xf>
    <xf numFmtId="0" fontId="0" fillId="0" borderId="0" xfId="0" applyAlignment="1">
      <alignment wrapText="1"/>
    </xf>
    <xf numFmtId="15" fontId="4" fillId="3" borderId="69" xfId="0" applyNumberFormat="1" applyFont="1" applyFill="1" applyBorder="1" applyAlignment="1">
      <alignment horizontal="center" vertical="center" wrapText="1"/>
    </xf>
    <xf numFmtId="0" fontId="0" fillId="0" borderId="64" xfId="0" applyBorder="1" applyAlignment="1">
      <alignment horizontal="left" vertical="center" wrapText="1"/>
    </xf>
    <xf numFmtId="0" fontId="0" fillId="0" borderId="71" xfId="0" applyBorder="1" applyAlignment="1">
      <alignment horizontal="center" vertical="center"/>
    </xf>
    <xf numFmtId="0" fontId="0" fillId="0" borderId="71" xfId="0" applyBorder="1" applyAlignment="1">
      <alignment horizontal="center" vertical="center" wrapText="1"/>
    </xf>
    <xf numFmtId="0" fontId="20" fillId="0" borderId="73" xfId="0" applyFont="1" applyBorder="1" applyAlignment="1">
      <alignment wrapText="1"/>
    </xf>
    <xf numFmtId="0" fontId="20" fillId="0" borderId="67" xfId="0" applyFont="1" applyBorder="1" applyAlignment="1">
      <alignment wrapText="1"/>
    </xf>
    <xf numFmtId="0" fontId="20" fillId="0" borderId="66" xfId="0" applyFont="1" applyBorder="1" applyAlignment="1">
      <alignment wrapText="1"/>
    </xf>
    <xf numFmtId="0" fontId="20" fillId="0" borderId="75" xfId="0" applyFont="1" applyBorder="1" applyAlignment="1">
      <alignment wrapText="1"/>
    </xf>
    <xf numFmtId="0" fontId="20" fillId="0" borderId="65" xfId="0" applyFont="1" applyBorder="1" applyAlignment="1">
      <alignment wrapText="1"/>
    </xf>
    <xf numFmtId="0" fontId="20" fillId="0" borderId="78" xfId="0" applyFont="1" applyBorder="1" applyAlignment="1">
      <alignment wrapText="1"/>
    </xf>
    <xf numFmtId="0" fontId="20" fillId="0" borderId="72" xfId="0" applyFont="1" applyBorder="1" applyAlignment="1">
      <alignment wrapText="1"/>
    </xf>
    <xf numFmtId="0" fontId="21" fillId="7" borderId="79" xfId="0" applyFont="1" applyFill="1" applyBorder="1" applyAlignment="1">
      <alignment wrapText="1"/>
    </xf>
    <xf numFmtId="0" fontId="20" fillId="0" borderId="81" xfId="0" applyFont="1" applyBorder="1" applyAlignment="1">
      <alignment wrapText="1"/>
    </xf>
    <xf numFmtId="0" fontId="20" fillId="0" borderId="82" xfId="0" applyFont="1" applyBorder="1" applyAlignment="1">
      <alignment wrapText="1"/>
    </xf>
    <xf numFmtId="0" fontId="20" fillId="0" borderId="83" xfId="0" applyFont="1" applyBorder="1" applyAlignment="1">
      <alignment wrapText="1"/>
    </xf>
    <xf numFmtId="0" fontId="20" fillId="0" borderId="79" xfId="0" applyFont="1" applyBorder="1" applyAlignment="1">
      <alignment horizontal="center" vertical="center" wrapText="1"/>
    </xf>
    <xf numFmtId="0" fontId="20" fillId="7" borderId="65" xfId="0" applyFont="1" applyFill="1" applyBorder="1" applyAlignment="1">
      <alignment horizontal="center" vertical="center" wrapText="1"/>
    </xf>
    <xf numFmtId="0" fontId="20" fillId="0" borderId="81" xfId="0" applyFont="1" applyBorder="1" applyAlignment="1">
      <alignment horizontal="center" vertical="center" wrapText="1"/>
    </xf>
    <xf numFmtId="0" fontId="20" fillId="0" borderId="65" xfId="0" applyFont="1" applyBorder="1" applyAlignment="1">
      <alignment horizontal="center" vertical="center" wrapText="1"/>
    </xf>
    <xf numFmtId="14" fontId="20" fillId="0" borderId="65" xfId="0" applyNumberFormat="1" applyFont="1" applyBorder="1" applyAlignment="1">
      <alignment horizontal="center" vertical="center" wrapText="1"/>
    </xf>
    <xf numFmtId="0" fontId="20" fillId="0" borderId="76" xfId="0" applyFont="1" applyBorder="1" applyAlignment="1">
      <alignment wrapText="1"/>
    </xf>
    <xf numFmtId="0" fontId="20" fillId="0" borderId="75" xfId="0" applyFont="1" applyBorder="1" applyAlignment="1">
      <alignment horizontal="justify" vertical="center" wrapText="1"/>
    </xf>
    <xf numFmtId="15" fontId="4" fillId="4" borderId="8" xfId="0" applyNumberFormat="1" applyFont="1" applyFill="1" applyBorder="1" applyAlignment="1">
      <alignment horizontal="center" vertical="center" wrapText="1"/>
    </xf>
    <xf numFmtId="0" fontId="20" fillId="0" borderId="79" xfId="0" applyFont="1" applyBorder="1" applyAlignment="1">
      <alignment horizontal="justify" vertical="center" wrapText="1"/>
    </xf>
    <xf numFmtId="15" fontId="4" fillId="4" borderId="67" xfId="0" applyNumberFormat="1" applyFont="1" applyFill="1" applyBorder="1" applyAlignment="1">
      <alignment horizontal="center" vertical="center" wrapText="1"/>
    </xf>
    <xf numFmtId="0" fontId="23" fillId="0" borderId="75" xfId="0" applyFont="1" applyBorder="1" applyAlignment="1">
      <alignment horizontal="justify" vertical="center" wrapText="1"/>
    </xf>
    <xf numFmtId="0" fontId="0" fillId="4" borderId="64" xfId="0" applyFill="1" applyBorder="1" applyAlignment="1">
      <alignment horizontal="left" vertical="center" wrapText="1"/>
    </xf>
    <xf numFmtId="15" fontId="10" fillId="0" borderId="24" xfId="2" applyNumberFormat="1" applyFill="1" applyBorder="1" applyAlignment="1">
      <alignment horizontal="center" vertical="center" wrapText="1"/>
    </xf>
    <xf numFmtId="0" fontId="21" fillId="7" borderId="23" xfId="0" applyFont="1" applyFill="1" applyBorder="1" applyAlignment="1">
      <alignment wrapText="1"/>
    </xf>
    <xf numFmtId="0" fontId="7" fillId="3" borderId="79" xfId="0" applyFont="1" applyFill="1" applyBorder="1" applyAlignment="1">
      <alignment horizontal="center" vertical="center" wrapText="1"/>
    </xf>
    <xf numFmtId="0" fontId="20" fillId="0" borderId="60" xfId="0" applyFont="1" applyBorder="1" applyAlignment="1">
      <alignment horizontal="center" vertical="center" wrapText="1"/>
    </xf>
    <xf numFmtId="0" fontId="4" fillId="3" borderId="79" xfId="0" applyFont="1" applyFill="1" applyBorder="1" applyAlignment="1">
      <alignment horizontal="center" vertical="center" wrapText="1"/>
    </xf>
    <xf numFmtId="0" fontId="0" fillId="0" borderId="7" xfId="0" applyBorder="1" applyAlignment="1">
      <alignment horizontal="left" vertical="center" wrapText="1"/>
    </xf>
    <xf numFmtId="0" fontId="20" fillId="7" borderId="7" xfId="0" applyFont="1" applyFill="1" applyBorder="1" applyAlignment="1">
      <alignment horizontal="center" vertical="center" wrapText="1"/>
    </xf>
    <xf numFmtId="0" fontId="4" fillId="3" borderId="65" xfId="0" applyFont="1" applyFill="1" applyBorder="1" applyAlignment="1">
      <alignment horizontal="center" vertical="center" wrapText="1"/>
    </xf>
    <xf numFmtId="0" fontId="4" fillId="3" borderId="71" xfId="0" applyFont="1" applyFill="1" applyBorder="1" applyAlignment="1">
      <alignment horizontal="center" vertical="center" wrapText="1"/>
    </xf>
    <xf numFmtId="0" fontId="20" fillId="0" borderId="8" xfId="0" applyFont="1" applyBorder="1" applyAlignment="1">
      <alignment horizontal="center" vertical="center" wrapText="1"/>
    </xf>
    <xf numFmtId="9" fontId="4" fillId="3" borderId="81" xfId="1" applyFont="1" applyFill="1" applyBorder="1" applyAlignment="1">
      <alignment horizontal="center" vertical="center" wrapText="1"/>
    </xf>
    <xf numFmtId="15" fontId="4" fillId="3" borderId="68" xfId="0" applyNumberFormat="1" applyFont="1" applyFill="1" applyBorder="1" applyAlignment="1">
      <alignment horizontal="justify" vertical="center" wrapText="1"/>
    </xf>
    <xf numFmtId="0" fontId="20" fillId="0" borderId="26" xfId="0" applyFont="1" applyBorder="1" applyAlignment="1">
      <alignment horizontal="justify" vertical="center" wrapText="1"/>
    </xf>
    <xf numFmtId="15" fontId="4" fillId="3" borderId="75" xfId="0" applyNumberFormat="1" applyFont="1" applyFill="1" applyBorder="1" applyAlignment="1">
      <alignment horizontal="justify" vertical="center" wrapText="1"/>
    </xf>
    <xf numFmtId="0" fontId="20" fillId="0" borderId="27" xfId="0" applyFont="1" applyBorder="1" applyAlignment="1">
      <alignment wrapText="1"/>
    </xf>
    <xf numFmtId="15" fontId="4" fillId="3" borderId="76" xfId="0" applyNumberFormat="1" applyFont="1" applyFill="1" applyBorder="1" applyAlignment="1">
      <alignment horizontal="center" vertical="center" wrapText="1"/>
    </xf>
    <xf numFmtId="0" fontId="0" fillId="0" borderId="18" xfId="0" applyBorder="1" applyAlignment="1">
      <alignment horizontal="center" vertical="center" wrapText="1"/>
    </xf>
    <xf numFmtId="15" fontId="4" fillId="3" borderId="71" xfId="0" applyNumberFormat="1" applyFont="1" applyFill="1" applyBorder="1" applyAlignment="1">
      <alignment horizontal="center" vertical="center" wrapText="1"/>
    </xf>
    <xf numFmtId="0" fontId="0" fillId="0" borderId="24" xfId="0" applyBorder="1" applyAlignment="1">
      <alignment horizontal="center" vertical="center" wrapText="1"/>
    </xf>
    <xf numFmtId="15" fontId="4" fillId="3" borderId="65" xfId="0" applyNumberFormat="1" applyFont="1" applyFill="1" applyBorder="1" applyAlignment="1">
      <alignment horizontal="center" vertical="center" wrapText="1"/>
    </xf>
    <xf numFmtId="15" fontId="10" fillId="3" borderId="8" xfId="2" applyNumberFormat="1" applyFill="1" applyBorder="1" applyAlignment="1">
      <alignment horizontal="center" vertical="center" wrapText="1"/>
    </xf>
    <xf numFmtId="164" fontId="10" fillId="3" borderId="24" xfId="2" applyNumberFormat="1" applyFill="1" applyBorder="1" applyAlignment="1">
      <alignment horizontal="center" vertical="center" wrapText="1"/>
    </xf>
    <xf numFmtId="14" fontId="20" fillId="0" borderId="8" xfId="0" applyNumberFormat="1" applyFont="1" applyBorder="1" applyAlignment="1">
      <alignment horizontal="center" vertical="center" wrapText="1"/>
    </xf>
    <xf numFmtId="164" fontId="4" fillId="3" borderId="65" xfId="0" applyNumberFormat="1" applyFont="1" applyFill="1" applyBorder="1" applyAlignment="1">
      <alignment horizontal="center" vertical="center" wrapText="1"/>
    </xf>
    <xf numFmtId="15" fontId="4" fillId="3" borderId="67" xfId="0" applyNumberFormat="1" applyFont="1" applyFill="1" applyBorder="1" applyAlignment="1">
      <alignment horizontal="center" vertical="center" wrapText="1"/>
    </xf>
    <xf numFmtId="15" fontId="4" fillId="3" borderId="66" xfId="0" applyNumberFormat="1" applyFont="1" applyFill="1" applyBorder="1" applyAlignment="1">
      <alignment horizontal="center" vertical="center" wrapText="1"/>
    </xf>
    <xf numFmtId="0" fontId="20" fillId="0" borderId="11" xfId="0" applyFont="1" applyBorder="1" applyAlignment="1">
      <alignment wrapText="1"/>
    </xf>
    <xf numFmtId="0" fontId="20" fillId="0" borderId="8" xfId="0" applyFont="1" applyBorder="1" applyAlignment="1">
      <alignment wrapText="1"/>
    </xf>
    <xf numFmtId="165" fontId="4" fillId="3" borderId="65" xfId="0" applyNumberFormat="1" applyFont="1" applyFill="1" applyBorder="1" applyAlignment="1">
      <alignment horizontal="center" vertical="center" wrapText="1"/>
    </xf>
    <xf numFmtId="0" fontId="20" fillId="0" borderId="10" xfId="0" applyFont="1" applyBorder="1" applyAlignment="1">
      <alignment wrapText="1"/>
    </xf>
    <xf numFmtId="15" fontId="4" fillId="3" borderId="75" xfId="0" applyNumberFormat="1" applyFont="1" applyFill="1" applyBorder="1" applyAlignment="1">
      <alignment horizontal="center" vertical="center" wrapText="1"/>
    </xf>
    <xf numFmtId="165" fontId="4" fillId="3" borderId="81" xfId="0" applyNumberFormat="1" applyFont="1" applyFill="1" applyBorder="1" applyAlignment="1">
      <alignment horizontal="center" vertical="center" wrapText="1"/>
    </xf>
    <xf numFmtId="0" fontId="20" fillId="0" borderId="20" xfId="0" applyFont="1" applyBorder="1" applyAlignment="1">
      <alignment wrapText="1"/>
    </xf>
    <xf numFmtId="0" fontId="20" fillId="0" borderId="7" xfId="0" applyFont="1" applyBorder="1" applyAlignment="1">
      <alignment wrapText="1"/>
    </xf>
    <xf numFmtId="0" fontId="20" fillId="0" borderId="25" xfId="0" applyFont="1" applyBorder="1" applyAlignment="1">
      <alignment wrapText="1"/>
    </xf>
    <xf numFmtId="0" fontId="25" fillId="0" borderId="75" xfId="0" applyFont="1" applyBorder="1" applyAlignment="1">
      <alignment horizontal="justify" vertical="center" wrapText="1"/>
    </xf>
    <xf numFmtId="0" fontId="26" fillId="0" borderId="75" xfId="0" applyFont="1" applyBorder="1" applyAlignment="1">
      <alignment horizontal="justify" vertical="center" wrapText="1"/>
    </xf>
    <xf numFmtId="0" fontId="0" fillId="0" borderId="75" xfId="0" applyBorder="1" applyAlignment="1">
      <alignment horizontal="justify" vertical="center" wrapText="1"/>
    </xf>
    <xf numFmtId="15" fontId="4" fillId="0" borderId="69" xfId="0" applyNumberFormat="1" applyFont="1" applyBorder="1" applyAlignment="1">
      <alignment horizontal="center" vertical="center" wrapText="1"/>
    </xf>
    <xf numFmtId="4" fontId="4" fillId="0" borderId="8" xfId="0" applyNumberFormat="1" applyFont="1" applyBorder="1" applyAlignment="1">
      <alignment horizontal="center" vertical="center" wrapText="1"/>
    </xf>
    <xf numFmtId="0" fontId="4" fillId="0" borderId="79" xfId="0" applyFont="1" applyBorder="1" applyAlignment="1">
      <alignment horizontal="center" vertical="center" wrapText="1"/>
    </xf>
    <xf numFmtId="0" fontId="0" fillId="4" borderId="7" xfId="0" applyFill="1" applyBorder="1" applyAlignment="1">
      <alignment horizontal="left" vertical="center" wrapText="1"/>
    </xf>
    <xf numFmtId="0" fontId="22" fillId="0" borderId="64" xfId="0" applyFont="1" applyBorder="1" applyAlignment="1">
      <alignment vertical="center" wrapText="1"/>
    </xf>
    <xf numFmtId="0" fontId="4" fillId="0" borderId="64" xfId="0" applyFont="1" applyBorder="1" applyAlignment="1">
      <alignment horizontal="left" vertical="center" wrapText="1"/>
    </xf>
    <xf numFmtId="0" fontId="0" fillId="4" borderId="63" xfId="0" applyFill="1" applyBorder="1" applyAlignment="1">
      <alignment horizontal="left" vertical="center" wrapText="1"/>
    </xf>
    <xf numFmtId="0" fontId="20" fillId="0" borderId="7" xfId="0" applyFont="1" applyBorder="1" applyAlignment="1">
      <alignment horizontal="center" vertical="center" wrapText="1"/>
    </xf>
    <xf numFmtId="0" fontId="20" fillId="0" borderId="71" xfId="0" applyFont="1" applyBorder="1" applyAlignment="1">
      <alignment horizontal="center" vertical="center" wrapText="1"/>
    </xf>
    <xf numFmtId="0" fontId="22" fillId="0" borderId="71" xfId="0" applyFont="1" applyBorder="1" applyAlignment="1">
      <alignment horizontal="center" vertical="center"/>
    </xf>
    <xf numFmtId="9" fontId="4" fillId="0" borderId="71" xfId="1" applyFont="1" applyFill="1" applyBorder="1" applyAlignment="1">
      <alignment horizontal="center" vertical="center" wrapText="1"/>
    </xf>
    <xf numFmtId="0" fontId="4" fillId="0" borderId="71" xfId="0" applyFont="1" applyBorder="1" applyAlignment="1">
      <alignment horizontal="center" vertical="center" wrapText="1"/>
    </xf>
    <xf numFmtId="0" fontId="0" fillId="0" borderId="81" xfId="0" applyBorder="1" applyAlignment="1">
      <alignment horizontal="center" vertical="center"/>
    </xf>
    <xf numFmtId="9" fontId="4" fillId="0" borderId="81" xfId="1" applyFont="1" applyFill="1" applyBorder="1" applyAlignment="1">
      <alignment horizontal="center" vertical="center" wrapText="1"/>
    </xf>
    <xf numFmtId="0" fontId="25" fillId="0" borderId="26" xfId="0" applyFont="1" applyBorder="1" applyAlignment="1">
      <alignment horizontal="justify" vertical="center" wrapText="1"/>
    </xf>
    <xf numFmtId="0" fontId="25" fillId="0" borderId="68" xfId="0" applyFont="1" applyBorder="1" applyAlignment="1">
      <alignment horizontal="justify" vertical="center" wrapText="1"/>
    </xf>
    <xf numFmtId="15" fontId="4" fillId="0" borderId="75" xfId="0" applyNumberFormat="1" applyFont="1" applyBorder="1" applyAlignment="1">
      <alignment horizontal="justify" vertical="center" wrapText="1"/>
    </xf>
    <xf numFmtId="15" fontId="4" fillId="0" borderId="76" xfId="0" applyNumberFormat="1" applyFont="1" applyBorder="1" applyAlignment="1">
      <alignment horizontal="center" vertical="center" wrapText="1"/>
    </xf>
    <xf numFmtId="15" fontId="4" fillId="0" borderId="76" xfId="0" applyNumberFormat="1" applyFont="1" applyBorder="1" applyAlignment="1">
      <alignment horizontal="justify" vertical="center" wrapText="1"/>
    </xf>
    <xf numFmtId="0" fontId="22" fillId="0" borderId="71" xfId="0" applyFont="1" applyBorder="1" applyAlignment="1">
      <alignment horizontal="center" vertical="center" wrapText="1"/>
    </xf>
    <xf numFmtId="15" fontId="4" fillId="3" borderId="74" xfId="0" applyNumberFormat="1" applyFont="1" applyFill="1" applyBorder="1" applyAlignment="1">
      <alignment horizontal="center" vertical="center" wrapText="1"/>
    </xf>
    <xf numFmtId="15" fontId="4" fillId="0" borderId="71" xfId="0" applyNumberFormat="1" applyFont="1" applyBorder="1" applyAlignment="1">
      <alignment horizontal="center" vertical="center" wrapText="1"/>
    </xf>
    <xf numFmtId="0" fontId="22" fillId="0" borderId="24" xfId="0" applyFont="1" applyBorder="1" applyAlignment="1">
      <alignment horizontal="center" vertical="center" wrapText="1"/>
    </xf>
    <xf numFmtId="15" fontId="10" fillId="0" borderId="8" xfId="2" applyNumberFormat="1" applyFill="1" applyBorder="1" applyAlignment="1">
      <alignment horizontal="center" vertical="center" wrapText="1"/>
    </xf>
    <xf numFmtId="164" fontId="10" fillId="0" borderId="24" xfId="2" applyNumberFormat="1" applyFill="1" applyBorder="1" applyAlignment="1">
      <alignment horizontal="center" vertical="center" wrapText="1"/>
    </xf>
    <xf numFmtId="0" fontId="10" fillId="0" borderId="8" xfId="2" applyFill="1" applyBorder="1" applyAlignment="1">
      <alignment horizontal="center" vertical="center"/>
    </xf>
    <xf numFmtId="0" fontId="10" fillId="0" borderId="24" xfId="2" applyFill="1" applyBorder="1" applyAlignment="1">
      <alignment horizontal="center" vertical="center"/>
    </xf>
    <xf numFmtId="164" fontId="10" fillId="0" borderId="24" xfId="2" applyNumberFormat="1" applyBorder="1" applyAlignment="1">
      <alignment horizontal="center" vertical="center" wrapText="1"/>
    </xf>
    <xf numFmtId="164" fontId="10" fillId="3" borderId="0" xfId="2" applyNumberFormat="1" applyFill="1" applyBorder="1" applyAlignment="1">
      <alignment horizontal="center" vertical="center" wrapText="1"/>
    </xf>
    <xf numFmtId="0" fontId="10" fillId="0" borderId="8" xfId="2" applyBorder="1"/>
    <xf numFmtId="14" fontId="0" fillId="0" borderId="8" xfId="0" applyNumberFormat="1" applyBorder="1" applyAlignment="1">
      <alignment horizontal="center" vertical="center"/>
    </xf>
    <xf numFmtId="14" fontId="1" fillId="0" borderId="8" xfId="0" applyNumberFormat="1" applyFont="1" applyBorder="1" applyAlignment="1">
      <alignment horizontal="center" vertical="center"/>
    </xf>
    <xf numFmtId="15" fontId="4" fillId="0" borderId="66" xfId="0" applyNumberFormat="1" applyFont="1" applyBorder="1" applyAlignment="1">
      <alignment horizontal="center" vertical="center" wrapText="1"/>
    </xf>
    <xf numFmtId="0" fontId="20" fillId="4" borderId="67" xfId="0" applyFont="1" applyFill="1" applyBorder="1" applyAlignment="1">
      <alignment horizontal="center" vertical="center" wrapText="1"/>
    </xf>
    <xf numFmtId="15" fontId="4" fillId="0" borderId="82" xfId="0" applyNumberFormat="1" applyFont="1" applyBorder="1" applyAlignment="1">
      <alignment horizontal="center" vertical="center" wrapText="1"/>
    </xf>
    <xf numFmtId="15" fontId="4" fillId="0" borderId="65" xfId="0" applyNumberFormat="1" applyFont="1" applyBorder="1" applyAlignment="1">
      <alignment horizontal="center" vertical="center" wrapText="1"/>
    </xf>
    <xf numFmtId="14" fontId="4" fillId="0" borderId="65" xfId="0" applyNumberFormat="1" applyFont="1" applyBorder="1" applyAlignment="1">
      <alignment horizontal="center" vertical="center" wrapText="1"/>
    </xf>
    <xf numFmtId="15" fontId="4" fillId="0" borderId="75" xfId="0" applyNumberFormat="1" applyFont="1" applyBorder="1" applyAlignment="1">
      <alignment horizontal="center" vertical="center" wrapText="1"/>
    </xf>
    <xf numFmtId="15" fontId="4" fillId="0" borderId="83" xfId="0" applyNumberFormat="1" applyFont="1" applyBorder="1" applyAlignment="1">
      <alignment horizontal="center" vertical="center" wrapText="1"/>
    </xf>
    <xf numFmtId="1" fontId="4" fillId="0" borderId="10" xfId="0" applyNumberFormat="1" applyFont="1" applyBorder="1" applyAlignment="1">
      <alignment horizontal="center" vertical="center" wrapText="1"/>
    </xf>
    <xf numFmtId="1" fontId="4" fillId="0" borderId="83" xfId="0" applyNumberFormat="1" applyFont="1" applyBorder="1" applyAlignment="1">
      <alignment horizontal="center" vertical="center" wrapText="1"/>
    </xf>
    <xf numFmtId="165" fontId="4" fillId="0" borderId="81" xfId="0" applyNumberFormat="1" applyFont="1" applyBorder="1" applyAlignment="1">
      <alignment horizontal="center" vertical="center" wrapText="1"/>
    </xf>
    <xf numFmtId="165" fontId="4" fillId="0" borderId="65" xfId="0" applyNumberFormat="1" applyFont="1" applyBorder="1" applyAlignment="1">
      <alignment horizontal="center" vertical="center" wrapText="1"/>
    </xf>
    <xf numFmtId="15" fontId="4" fillId="0" borderId="78" xfId="0" applyNumberFormat="1" applyFont="1" applyBorder="1" applyAlignment="1">
      <alignment horizontal="center" vertical="center" wrapText="1"/>
    </xf>
    <xf numFmtId="15" fontId="4" fillId="0" borderId="78" xfId="0" applyNumberFormat="1" applyFont="1" applyBorder="1" applyAlignment="1">
      <alignment horizontal="left" vertical="center" wrapText="1"/>
    </xf>
    <xf numFmtId="165" fontId="4" fillId="0" borderId="7" xfId="0" applyNumberFormat="1" applyFont="1" applyBorder="1" applyAlignment="1">
      <alignment horizontal="center" vertical="center" wrapText="1"/>
    </xf>
    <xf numFmtId="165" fontId="4" fillId="0" borderId="66" xfId="0" applyNumberFormat="1" applyFont="1" applyBorder="1" applyAlignment="1">
      <alignment horizontal="center" vertical="center" wrapText="1"/>
    </xf>
    <xf numFmtId="165" fontId="4" fillId="0" borderId="72" xfId="0" applyNumberFormat="1" applyFont="1" applyBorder="1" applyAlignment="1">
      <alignment horizontal="center" vertical="center" wrapText="1"/>
    </xf>
    <xf numFmtId="15" fontId="4" fillId="3" borderId="72" xfId="0" applyNumberFormat="1" applyFont="1" applyFill="1" applyBorder="1" applyAlignment="1">
      <alignment horizontal="center" vertical="center" wrapText="1"/>
    </xf>
    <xf numFmtId="15" fontId="4" fillId="0" borderId="72" xfId="0" applyNumberFormat="1" applyFont="1" applyBorder="1" applyAlignment="1">
      <alignment horizontal="center" vertical="center" wrapText="1"/>
    </xf>
    <xf numFmtId="4" fontId="4" fillId="3" borderId="67" xfId="0" applyNumberFormat="1" applyFont="1" applyFill="1" applyBorder="1" applyAlignment="1">
      <alignment horizontal="center" vertical="center" wrapText="1"/>
    </xf>
    <xf numFmtId="167" fontId="4" fillId="3" borderId="67" xfId="0" applyNumberFormat="1" applyFont="1" applyFill="1" applyBorder="1" applyAlignment="1">
      <alignment horizontal="center" vertical="center" wrapText="1"/>
    </xf>
    <xf numFmtId="3" fontId="4" fillId="3" borderId="66" xfId="0" applyNumberFormat="1" applyFont="1" applyFill="1" applyBorder="1" applyAlignment="1">
      <alignment horizontal="center" vertical="center" wrapText="1"/>
    </xf>
    <xf numFmtId="167" fontId="4" fillId="3" borderId="66" xfId="0" applyNumberFormat="1" applyFont="1" applyFill="1" applyBorder="1" applyAlignment="1">
      <alignment horizontal="center" vertical="center" wrapText="1"/>
    </xf>
    <xf numFmtId="165" fontId="4" fillId="0" borderId="73" xfId="0" applyNumberFormat="1" applyFont="1" applyBorder="1" applyAlignment="1">
      <alignment horizontal="center" vertical="center" wrapText="1"/>
    </xf>
    <xf numFmtId="3" fontId="4" fillId="3" borderId="73" xfId="0" applyNumberFormat="1" applyFont="1" applyFill="1" applyBorder="1" applyAlignment="1">
      <alignment horizontal="left" vertical="center" wrapText="1"/>
    </xf>
    <xf numFmtId="0" fontId="4" fillId="0" borderId="63" xfId="0" applyFont="1" applyBorder="1" applyAlignment="1">
      <alignment horizontal="left" vertical="center" wrapText="1"/>
    </xf>
    <xf numFmtId="0" fontId="4" fillId="0" borderId="80" xfId="0" applyFont="1" applyBorder="1" applyAlignment="1">
      <alignment horizontal="center" vertical="center" wrapText="1"/>
    </xf>
    <xf numFmtId="15" fontId="4" fillId="0" borderId="5" xfId="0" applyNumberFormat="1" applyFont="1" applyBorder="1" applyAlignment="1">
      <alignment horizontal="justify" vertical="center" wrapText="1"/>
    </xf>
    <xf numFmtId="15" fontId="4" fillId="3" borderId="70" xfId="0" applyNumberFormat="1" applyFont="1" applyFill="1" applyBorder="1" applyAlignment="1">
      <alignment horizontal="center" vertical="center" wrapText="1"/>
    </xf>
    <xf numFmtId="15" fontId="4" fillId="3" borderId="77" xfId="0" applyNumberFormat="1" applyFont="1" applyFill="1" applyBorder="1" applyAlignment="1">
      <alignment horizontal="center" vertical="center" wrapText="1"/>
    </xf>
    <xf numFmtId="0" fontId="0" fillId="4" borderId="71" xfId="0" applyFill="1" applyBorder="1" applyAlignment="1">
      <alignment horizontal="center" vertical="center" wrapText="1"/>
    </xf>
    <xf numFmtId="0" fontId="10" fillId="0" borderId="0" xfId="2" applyFill="1" applyBorder="1" applyAlignment="1">
      <alignment horizontal="center" vertical="center"/>
    </xf>
    <xf numFmtId="0" fontId="4" fillId="0" borderId="79" xfId="0" applyFont="1" applyBorder="1" applyAlignment="1">
      <alignment horizontal="left" vertical="center" wrapText="1"/>
    </xf>
    <xf numFmtId="0" fontId="20" fillId="0" borderId="79" xfId="0" applyFont="1" applyBorder="1" applyAlignment="1">
      <alignment horizontal="left" vertical="center" wrapText="1"/>
    </xf>
    <xf numFmtId="0" fontId="20" fillId="0" borderId="67" xfId="0" applyFont="1" applyBorder="1" applyAlignment="1">
      <alignment horizontal="center" vertical="center" wrapText="1"/>
    </xf>
    <xf numFmtId="165" fontId="4" fillId="3" borderId="7" xfId="0" applyNumberFormat="1" applyFont="1" applyFill="1" applyBorder="1" applyAlignment="1">
      <alignment horizontal="center" vertical="center" wrapText="1"/>
    </xf>
    <xf numFmtId="15" fontId="4" fillId="3" borderId="85" xfId="0" applyNumberFormat="1" applyFont="1" applyFill="1" applyBorder="1" applyAlignment="1">
      <alignment horizontal="center" vertical="center" wrapText="1"/>
    </xf>
    <xf numFmtId="15" fontId="4" fillId="3" borderId="12" xfId="0" applyNumberFormat="1" applyFont="1" applyFill="1" applyBorder="1" applyAlignment="1">
      <alignment horizontal="center" vertical="center" wrapText="1"/>
    </xf>
    <xf numFmtId="15" fontId="4" fillId="0" borderId="85" xfId="0" applyNumberFormat="1" applyFont="1" applyBorder="1" applyAlignment="1">
      <alignment horizontal="center" vertical="center" wrapText="1"/>
    </xf>
    <xf numFmtId="15" fontId="4" fillId="0" borderId="12" xfId="0" applyNumberFormat="1" applyFont="1" applyBorder="1" applyAlignment="1">
      <alignment horizontal="center" vertical="center" wrapText="1"/>
    </xf>
    <xf numFmtId="0" fontId="4" fillId="0" borderId="65" xfId="0" applyFont="1" applyBorder="1" applyAlignment="1">
      <alignment horizontal="center" vertical="center" wrapText="1"/>
    </xf>
    <xf numFmtId="0" fontId="20" fillId="0" borderId="70" xfId="0" applyFont="1" applyBorder="1" applyAlignment="1">
      <alignment wrapText="1"/>
    </xf>
    <xf numFmtId="164" fontId="10" fillId="0" borderId="0" xfId="2" applyNumberFormat="1" applyFill="1" applyBorder="1" applyAlignment="1">
      <alignment horizontal="center" vertical="center" wrapText="1"/>
    </xf>
    <xf numFmtId="15" fontId="4" fillId="3" borderId="82" xfId="0" applyNumberFormat="1" applyFont="1" applyFill="1" applyBorder="1" applyAlignment="1">
      <alignment horizontal="center" vertical="center" wrapText="1"/>
    </xf>
    <xf numFmtId="0" fontId="4" fillId="0" borderId="65" xfId="0" applyFont="1" applyBorder="1"/>
    <xf numFmtId="14" fontId="4" fillId="3" borderId="65" xfId="0" applyNumberFormat="1" applyFont="1" applyFill="1" applyBorder="1" applyAlignment="1">
      <alignment horizontal="center" vertical="center" wrapText="1"/>
    </xf>
    <xf numFmtId="0" fontId="4" fillId="0" borderId="75" xfId="0" applyFont="1" applyBorder="1"/>
    <xf numFmtId="0" fontId="4" fillId="0" borderId="83" xfId="0" applyFont="1" applyBorder="1"/>
    <xf numFmtId="165" fontId="4" fillId="3" borderId="83" xfId="0" applyNumberFormat="1" applyFont="1" applyFill="1" applyBorder="1" applyAlignment="1">
      <alignment horizontal="center" vertical="center" wrapText="1"/>
    </xf>
    <xf numFmtId="0" fontId="4" fillId="0" borderId="81" xfId="0" applyFont="1" applyBorder="1"/>
    <xf numFmtId="0" fontId="4" fillId="0" borderId="78" xfId="0" applyFont="1" applyBorder="1"/>
    <xf numFmtId="15" fontId="4" fillId="3" borderId="78" xfId="0" applyNumberFormat="1" applyFont="1" applyFill="1" applyBorder="1" applyAlignment="1">
      <alignment horizontal="center" vertical="center" wrapText="1"/>
    </xf>
    <xf numFmtId="0" fontId="4" fillId="0" borderId="66" xfId="0" applyFont="1" applyBorder="1"/>
    <xf numFmtId="165" fontId="4" fillId="3" borderId="66" xfId="0" applyNumberFormat="1" applyFont="1" applyFill="1" applyBorder="1" applyAlignment="1">
      <alignment horizontal="center" vertical="center" wrapText="1"/>
    </xf>
    <xf numFmtId="0" fontId="4" fillId="0" borderId="72" xfId="0" applyFont="1" applyBorder="1"/>
    <xf numFmtId="0" fontId="4" fillId="0" borderId="67" xfId="0" applyFont="1" applyBorder="1"/>
    <xf numFmtId="0" fontId="0" fillId="0" borderId="25" xfId="0" applyBorder="1"/>
    <xf numFmtId="0" fontId="4" fillId="0" borderId="73" xfId="0" applyFont="1" applyBorder="1"/>
    <xf numFmtId="0" fontId="0" fillId="0" borderId="73" xfId="0" applyBorder="1"/>
    <xf numFmtId="9" fontId="2" fillId="2" borderId="29" xfId="1" applyFont="1" applyFill="1" applyBorder="1" applyAlignment="1">
      <alignment horizontal="left" vertical="center" wrapText="1"/>
    </xf>
    <xf numFmtId="0" fontId="4" fillId="3" borderId="12" xfId="0" applyFont="1" applyFill="1" applyBorder="1" applyAlignment="1">
      <alignment horizontal="left" vertical="center" wrapText="1"/>
    </xf>
    <xf numFmtId="0" fontId="20" fillId="0" borderId="12" xfId="0" applyFont="1" applyBorder="1" applyAlignment="1">
      <alignment horizontal="left" vertical="center" wrapText="1"/>
    </xf>
    <xf numFmtId="0" fontId="4" fillId="0" borderId="12" xfId="0" applyFont="1" applyBorder="1" applyAlignment="1">
      <alignment horizontal="left" vertical="center" wrapText="1"/>
    </xf>
    <xf numFmtId="0" fontId="4" fillId="3" borderId="84" xfId="0" applyFont="1" applyFill="1" applyBorder="1" applyAlignment="1">
      <alignment horizontal="left" vertical="center" wrapText="1"/>
    </xf>
    <xf numFmtId="15" fontId="4" fillId="3" borderId="12" xfId="0" applyNumberFormat="1" applyFont="1" applyFill="1" applyBorder="1" applyAlignment="1">
      <alignment horizontal="left" vertical="center" wrapText="1"/>
    </xf>
    <xf numFmtId="0" fontId="4" fillId="0" borderId="12" xfId="0" quotePrefix="1" applyFont="1" applyBorder="1" applyAlignment="1">
      <alignment horizontal="left" vertical="center" wrapText="1"/>
    </xf>
    <xf numFmtId="0" fontId="4" fillId="3" borderId="12" xfId="0" quotePrefix="1" applyFont="1" applyFill="1" applyBorder="1" applyAlignment="1">
      <alignment horizontal="left" vertical="center" wrapText="1"/>
    </xf>
    <xf numFmtId="15" fontId="4" fillId="3" borderId="79" xfId="0" applyNumberFormat="1" applyFont="1" applyFill="1" applyBorder="1" applyAlignment="1">
      <alignment horizontal="left" vertical="center" wrapText="1"/>
    </xf>
    <xf numFmtId="0" fontId="0" fillId="0" borderId="0" xfId="0" applyAlignment="1">
      <alignment horizontal="left"/>
    </xf>
    <xf numFmtId="0" fontId="20" fillId="4" borderId="79" xfId="0" applyFont="1" applyFill="1" applyBorder="1" applyAlignment="1">
      <alignment horizontal="justify" vertical="center" wrapText="1"/>
    </xf>
    <xf numFmtId="0" fontId="4" fillId="4" borderId="64" xfId="0" applyFont="1" applyFill="1" applyBorder="1" applyAlignment="1">
      <alignment horizontal="left" vertical="center" wrapText="1"/>
    </xf>
    <xf numFmtId="0" fontId="0" fillId="4" borderId="73" xfId="0" applyFill="1" applyBorder="1"/>
    <xf numFmtId="0" fontId="0" fillId="4" borderId="0" xfId="0" applyFill="1"/>
    <xf numFmtId="0" fontId="25" fillId="4" borderId="75" xfId="0" applyFont="1" applyFill="1" applyBorder="1" applyAlignment="1">
      <alignment horizontal="justify" vertical="center" wrapText="1"/>
    </xf>
    <xf numFmtId="0" fontId="30" fillId="0" borderId="0" xfId="0" applyFont="1"/>
    <xf numFmtId="0" fontId="29" fillId="0" borderId="0" xfId="0" applyFont="1"/>
    <xf numFmtId="0" fontId="30" fillId="0" borderId="0" xfId="0" applyFont="1" applyAlignment="1">
      <alignment horizontal="center"/>
    </xf>
    <xf numFmtId="0" fontId="4" fillId="3" borderId="12" xfId="0" applyFont="1" applyFill="1" applyBorder="1" applyAlignment="1">
      <alignment horizontal="justify" vertical="center" wrapText="1"/>
    </xf>
    <xf numFmtId="0" fontId="21" fillId="0" borderId="79" xfId="0" applyFont="1" applyBorder="1" applyAlignment="1">
      <alignment wrapText="1"/>
    </xf>
    <xf numFmtId="15" fontId="4" fillId="0" borderId="79" xfId="0" applyNumberFormat="1" applyFont="1" applyBorder="1" applyAlignment="1">
      <alignment horizontal="left" vertical="center" wrapText="1"/>
    </xf>
    <xf numFmtId="0" fontId="20" fillId="4" borderId="79" xfId="0" applyFont="1" applyFill="1" applyBorder="1" applyAlignment="1">
      <alignment horizontal="center" vertical="center" wrapText="1"/>
    </xf>
    <xf numFmtId="0" fontId="20" fillId="8" borderId="65" xfId="0" applyFont="1" applyFill="1" applyBorder="1" applyAlignment="1">
      <alignment horizontal="center" vertical="center" wrapText="1"/>
    </xf>
    <xf numFmtId="0" fontId="0" fillId="4" borderId="71" xfId="0" applyFill="1" applyBorder="1" applyAlignment="1">
      <alignment horizontal="center" vertical="center"/>
    </xf>
    <xf numFmtId="0" fontId="20" fillId="4" borderId="76" xfId="0" applyFont="1" applyFill="1" applyBorder="1" applyAlignment="1">
      <alignment wrapText="1"/>
    </xf>
    <xf numFmtId="15" fontId="4" fillId="4" borderId="6" xfId="0" applyNumberFormat="1" applyFont="1" applyFill="1" applyBorder="1" applyAlignment="1">
      <alignment horizontal="center" vertical="center" wrapText="1"/>
    </xf>
    <xf numFmtId="0" fontId="20" fillId="4" borderId="79" xfId="0" applyFont="1" applyFill="1" applyBorder="1" applyAlignment="1">
      <alignment horizontal="left" vertical="center" wrapText="1"/>
    </xf>
    <xf numFmtId="0" fontId="20" fillId="4" borderId="65" xfId="0" applyFont="1" applyFill="1" applyBorder="1" applyAlignment="1">
      <alignment wrapText="1"/>
    </xf>
    <xf numFmtId="0" fontId="20" fillId="4" borderId="75" xfId="0" applyFont="1" applyFill="1" applyBorder="1" applyAlignment="1">
      <alignment wrapText="1"/>
    </xf>
    <xf numFmtId="0" fontId="20" fillId="4" borderId="83" xfId="0" applyFont="1" applyFill="1" applyBorder="1" applyAlignment="1">
      <alignment wrapText="1"/>
    </xf>
    <xf numFmtId="0" fontId="20" fillId="4" borderId="81" xfId="0" applyFont="1" applyFill="1" applyBorder="1" applyAlignment="1">
      <alignment wrapText="1"/>
    </xf>
    <xf numFmtId="0" fontId="20" fillId="4" borderId="78" xfId="0" applyFont="1" applyFill="1" applyBorder="1" applyAlignment="1">
      <alignment wrapText="1"/>
    </xf>
    <xf numFmtId="0" fontId="20" fillId="4" borderId="66" xfId="0" applyFont="1" applyFill="1" applyBorder="1" applyAlignment="1">
      <alignment wrapText="1"/>
    </xf>
    <xf numFmtId="0" fontId="20" fillId="4" borderId="72" xfId="0" applyFont="1" applyFill="1" applyBorder="1" applyAlignment="1">
      <alignment wrapText="1"/>
    </xf>
    <xf numFmtId="0" fontId="20" fillId="4" borderId="67" xfId="0" applyFont="1" applyFill="1" applyBorder="1" applyAlignment="1">
      <alignment wrapText="1"/>
    </xf>
    <xf numFmtId="0" fontId="20" fillId="4" borderId="73" xfId="0" applyFont="1" applyFill="1" applyBorder="1" applyAlignment="1">
      <alignment wrapText="1"/>
    </xf>
    <xf numFmtId="0" fontId="21" fillId="8" borderId="79" xfId="0" applyFont="1" applyFill="1" applyBorder="1" applyAlignment="1">
      <alignment wrapText="1"/>
    </xf>
    <xf numFmtId="0" fontId="0" fillId="4" borderId="81" xfId="0" applyFill="1" applyBorder="1" applyAlignment="1">
      <alignment horizontal="center" vertical="center"/>
    </xf>
    <xf numFmtId="0" fontId="0" fillId="4" borderId="75" xfId="0" applyFill="1" applyBorder="1" applyAlignment="1">
      <alignment horizontal="justify" vertical="center" wrapText="1"/>
    </xf>
    <xf numFmtId="0" fontId="0" fillId="4" borderId="24" xfId="0" applyFill="1" applyBorder="1" applyAlignment="1">
      <alignment horizontal="center" vertical="center" wrapText="1"/>
    </xf>
    <xf numFmtId="0" fontId="20" fillId="4" borderId="11" xfId="0" applyFont="1" applyFill="1" applyBorder="1" applyAlignment="1">
      <alignment wrapText="1"/>
    </xf>
    <xf numFmtId="0" fontId="20" fillId="4" borderId="65" xfId="0" applyFont="1" applyFill="1" applyBorder="1" applyAlignment="1">
      <alignment horizontal="center" vertical="center" wrapText="1"/>
    </xf>
    <xf numFmtId="0" fontId="20" fillId="4" borderId="81" xfId="0" applyFont="1" applyFill="1" applyBorder="1" applyAlignment="1">
      <alignment horizontal="center" vertical="center" wrapText="1"/>
    </xf>
    <xf numFmtId="15" fontId="4" fillId="4" borderId="69" xfId="0" applyNumberFormat="1" applyFont="1" applyFill="1" applyBorder="1" applyAlignment="1">
      <alignment horizontal="center" vertical="center" wrapText="1"/>
    </xf>
    <xf numFmtId="15" fontId="4" fillId="4" borderId="24" xfId="0" applyNumberFormat="1" applyFont="1" applyFill="1" applyBorder="1" applyAlignment="1">
      <alignment horizontal="center" vertical="center" wrapText="1"/>
    </xf>
    <xf numFmtId="15" fontId="10" fillId="4" borderId="24" xfId="2" applyNumberFormat="1" applyFill="1" applyBorder="1" applyAlignment="1">
      <alignment horizontal="center" vertical="center" wrapText="1"/>
    </xf>
    <xf numFmtId="15" fontId="4" fillId="4" borderId="11" xfId="0" applyNumberFormat="1" applyFont="1" applyFill="1" applyBorder="1" applyAlignment="1">
      <alignment horizontal="center" vertical="center" wrapText="1"/>
    </xf>
    <xf numFmtId="15" fontId="4" fillId="4" borderId="12" xfId="0" applyNumberFormat="1" applyFont="1" applyFill="1" applyBorder="1" applyAlignment="1">
      <alignment horizontal="center" vertical="center" wrapText="1"/>
    </xf>
    <xf numFmtId="0" fontId="20" fillId="4" borderId="71" xfId="0" applyFont="1" applyFill="1" applyBorder="1" applyAlignment="1">
      <alignment horizontal="center" vertical="center" wrapText="1"/>
    </xf>
    <xf numFmtId="0" fontId="20" fillId="4" borderId="75" xfId="0" applyFont="1" applyFill="1" applyBorder="1" applyAlignment="1">
      <alignment horizontal="justify" vertical="center" wrapText="1"/>
    </xf>
    <xf numFmtId="15" fontId="4" fillId="4" borderId="62" xfId="0" applyNumberFormat="1" applyFont="1" applyFill="1" applyBorder="1" applyAlignment="1">
      <alignment horizontal="center" vertical="center" wrapText="1"/>
    </xf>
    <xf numFmtId="0" fontId="20" fillId="4" borderId="82" xfId="0" applyFont="1" applyFill="1" applyBorder="1" applyAlignment="1">
      <alignment wrapText="1"/>
    </xf>
    <xf numFmtId="14" fontId="1" fillId="0" borderId="61" xfId="0" applyNumberFormat="1" applyFont="1" applyBorder="1" applyAlignment="1">
      <alignment horizontal="center" vertical="center"/>
    </xf>
    <xf numFmtId="0" fontId="21" fillId="4" borderId="79" xfId="0" applyFont="1" applyFill="1" applyBorder="1" applyAlignment="1">
      <alignment wrapText="1"/>
    </xf>
    <xf numFmtId="0" fontId="4" fillId="3" borderId="64" xfId="0" applyFont="1" applyFill="1" applyBorder="1" applyAlignment="1">
      <alignment horizontal="left" vertical="center" wrapText="1"/>
    </xf>
    <xf numFmtId="9" fontId="4" fillId="3" borderId="71" xfId="1" applyFont="1" applyFill="1" applyBorder="1" applyAlignment="1">
      <alignment horizontal="center" vertical="center" wrapText="1"/>
    </xf>
    <xf numFmtId="15" fontId="4" fillId="4" borderId="71" xfId="0" applyNumberFormat="1" applyFont="1" applyFill="1" applyBorder="1" applyAlignment="1">
      <alignment horizontal="center" vertical="center" wrapText="1"/>
    </xf>
    <xf numFmtId="0" fontId="20" fillId="0" borderId="6" xfId="0" applyFont="1" applyBorder="1" applyAlignment="1">
      <alignment horizontal="center" vertical="center" wrapText="1"/>
    </xf>
    <xf numFmtId="15" fontId="4" fillId="3" borderId="79" xfId="0" applyNumberFormat="1" applyFont="1" applyFill="1" applyBorder="1" applyAlignment="1">
      <alignment horizontal="center" vertical="center" wrapText="1"/>
    </xf>
    <xf numFmtId="0" fontId="20" fillId="0" borderId="12" xfId="0" applyFont="1" applyBorder="1" applyAlignment="1">
      <alignment horizontal="center" vertical="center" wrapText="1"/>
    </xf>
    <xf numFmtId="0" fontId="4" fillId="3" borderId="79" xfId="0" applyFont="1" applyFill="1" applyBorder="1" applyAlignment="1">
      <alignment horizontal="justify" vertical="center" wrapText="1"/>
    </xf>
    <xf numFmtId="0" fontId="20" fillId="0" borderId="12" xfId="0" applyFont="1" applyBorder="1" applyAlignment="1">
      <alignment horizontal="justify" vertical="center" wrapText="1"/>
    </xf>
    <xf numFmtId="0" fontId="4" fillId="3" borderId="79" xfId="0" applyFont="1" applyFill="1" applyBorder="1" applyAlignment="1">
      <alignment horizontal="left" vertical="center" wrapText="1"/>
    </xf>
    <xf numFmtId="15" fontId="4" fillId="4" borderId="7" xfId="0" applyNumberFormat="1" applyFont="1" applyFill="1" applyBorder="1" applyAlignment="1">
      <alignment horizontal="center" vertical="center" wrapText="1"/>
    </xf>
    <xf numFmtId="15" fontId="4" fillId="4" borderId="82" xfId="0" applyNumberFormat="1" applyFont="1" applyFill="1" applyBorder="1" applyAlignment="1">
      <alignment horizontal="center" vertical="center" wrapText="1"/>
    </xf>
    <xf numFmtId="165" fontId="4" fillId="3" borderId="72" xfId="0" applyNumberFormat="1" applyFont="1" applyFill="1" applyBorder="1" applyAlignment="1">
      <alignment horizontal="center" vertical="center" wrapText="1"/>
    </xf>
    <xf numFmtId="0" fontId="4" fillId="3" borderId="83" xfId="0" quotePrefix="1" applyFont="1" applyFill="1" applyBorder="1" applyAlignment="1">
      <alignment horizontal="center" vertical="center" wrapText="1"/>
    </xf>
    <xf numFmtId="4" fontId="4" fillId="9" borderId="8" xfId="0" applyNumberFormat="1" applyFont="1" applyFill="1" applyBorder="1" applyAlignment="1">
      <alignment horizontal="center" vertical="center" wrapText="1"/>
    </xf>
    <xf numFmtId="165" fontId="4" fillId="10" borderId="73" xfId="0" applyNumberFormat="1" applyFont="1" applyFill="1" applyBorder="1" applyAlignment="1">
      <alignment horizontal="center" vertical="center" wrapText="1"/>
    </xf>
    <xf numFmtId="165" fontId="4" fillId="4" borderId="81" xfId="0" applyNumberFormat="1" applyFont="1" applyFill="1" applyBorder="1" applyAlignment="1">
      <alignment horizontal="center" vertical="center" wrapText="1"/>
    </xf>
    <xf numFmtId="164" fontId="0" fillId="0" borderId="0" xfId="0" applyNumberFormat="1" applyAlignment="1">
      <alignment horizontal="left" vertical="center" wrapText="1"/>
    </xf>
    <xf numFmtId="0" fontId="0" fillId="4" borderId="8" xfId="0" applyFill="1" applyBorder="1" applyAlignment="1">
      <alignment horizontal="center" vertical="center"/>
    </xf>
    <xf numFmtId="15" fontId="4" fillId="9" borderId="66" xfId="0" applyNumberFormat="1" applyFont="1" applyFill="1" applyBorder="1" applyAlignment="1">
      <alignment horizontal="center" vertical="center" wrapText="1"/>
    </xf>
    <xf numFmtId="15" fontId="4" fillId="3" borderId="86" xfId="0" applyNumberFormat="1" applyFont="1" applyFill="1" applyBorder="1" applyAlignment="1">
      <alignment horizontal="center" vertical="center" wrapText="1"/>
    </xf>
    <xf numFmtId="0" fontId="20" fillId="4" borderId="12" xfId="0" applyFont="1" applyFill="1" applyBorder="1" applyAlignment="1">
      <alignment horizontal="left" vertical="center" wrapText="1"/>
    </xf>
    <xf numFmtId="0" fontId="20" fillId="0" borderId="82" xfId="0" applyFont="1" applyBorder="1" applyAlignment="1">
      <alignment horizontal="center" vertical="center" wrapText="1"/>
    </xf>
    <xf numFmtId="0" fontId="20" fillId="0" borderId="78" xfId="0" applyFont="1" applyBorder="1" applyAlignment="1">
      <alignment horizontal="center" vertical="center" wrapText="1"/>
    </xf>
    <xf numFmtId="4" fontId="4" fillId="4" borderId="8" xfId="0" applyNumberFormat="1" applyFont="1" applyFill="1" applyBorder="1" applyAlignment="1">
      <alignment horizontal="center" vertical="center" wrapText="1"/>
    </xf>
    <xf numFmtId="165" fontId="4" fillId="3" borderId="73" xfId="0" applyNumberFormat="1" applyFont="1" applyFill="1" applyBorder="1" applyAlignment="1">
      <alignment horizontal="center" vertical="center" wrapText="1"/>
    </xf>
    <xf numFmtId="15" fontId="4" fillId="10" borderId="66" xfId="0" applyNumberFormat="1" applyFont="1" applyFill="1" applyBorder="1" applyAlignment="1">
      <alignment horizontal="center" vertical="center" wrapText="1"/>
    </xf>
    <xf numFmtId="165" fontId="4" fillId="10" borderId="72" xfId="0" applyNumberFormat="1" applyFont="1" applyFill="1" applyBorder="1" applyAlignment="1">
      <alignment horizontal="center" vertical="center" wrapText="1"/>
    </xf>
    <xf numFmtId="15" fontId="4" fillId="9" borderId="67" xfId="0" applyNumberFormat="1" applyFont="1" applyFill="1" applyBorder="1" applyAlignment="1">
      <alignment horizontal="center" vertical="center" wrapText="1"/>
    </xf>
    <xf numFmtId="15" fontId="4" fillId="9" borderId="8" xfId="0" applyNumberFormat="1" applyFont="1" applyFill="1" applyBorder="1" applyAlignment="1">
      <alignment horizontal="center" vertical="center" wrapText="1"/>
    </xf>
  </cellXfs>
  <cellStyles count="5">
    <cellStyle name="Collegamento ipertestuale" xfId="2" builtinId="8"/>
    <cellStyle name="Migliaia" xfId="3" builtinId="3"/>
    <cellStyle name="Migliaia 2" xfId="4" xr:uid="{33CB4971-F115-4435-A83D-D7B0634279DA}"/>
    <cellStyle name="Normale" xfId="0" builtinId="0"/>
    <cellStyle name="Percentuale" xfId="1" builtinId="5"/>
  </cellStyles>
  <dxfs count="41">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val="0"/>
      </font>
    </dxf>
  </dxfs>
  <tableStyles count="0" defaultTableStyle="TableStyleMedium2" defaultPivotStyle="PivotStyleLight16"/>
  <colors>
    <mruColors>
      <color rgb="FF00FF00"/>
      <color rgb="FFFD62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24"/>
    </mc:Choice>
    <mc:Fallback>
      <c:style val="24"/>
    </mc:Fallback>
  </mc:AlternateContent>
  <c:chart>
    <c:title>
      <c:overlay val="0"/>
    </c:title>
    <c:autoTitleDeleted val="0"/>
    <c:plotArea>
      <c:layout>
        <c:manualLayout>
          <c:layoutTarget val="inner"/>
          <c:xMode val="edge"/>
          <c:yMode val="edge"/>
          <c:x val="5.1513937393047361E-2"/>
          <c:y val="3.293977265590655E-2"/>
          <c:w val="0.94878017527265646"/>
          <c:h val="0.83790813578026746"/>
        </c:manualLayout>
      </c:layout>
      <c:barChart>
        <c:barDir val="col"/>
        <c:grouping val="clustered"/>
        <c:varyColors val="0"/>
        <c:ser>
          <c:idx val="0"/>
          <c:order val="0"/>
          <c:tx>
            <c:strRef>
              <c:f>'Status mensili'!$C$1</c:f>
              <c:strCache>
                <c:ptCount val="1"/>
                <c:pt idx="0">
                  <c:v>Monthly deals 
(first contact)</c:v>
                </c:pt>
              </c:strCache>
            </c:strRef>
          </c:tx>
          <c:spPr>
            <a:solidFill>
              <a:schemeClr val="accent6"/>
            </a:solidFill>
            <a:ln>
              <a:noFill/>
            </a:ln>
          </c:spPr>
          <c:invertIfNegative val="0"/>
          <c:trendline>
            <c:spPr>
              <a:ln w="28575">
                <a:solidFill>
                  <a:srgbClr val="C00000"/>
                </a:solidFill>
              </a:ln>
            </c:spPr>
            <c:trendlineType val="movingAvg"/>
            <c:period val="6"/>
            <c:dispRSqr val="0"/>
            <c:dispEq val="0"/>
          </c:trendline>
          <c:cat>
            <c:numRef>
              <c:f>'Status mensili'!$B$2:$B$89</c:f>
              <c:numCache>
                <c:formatCode>mmm\-yy</c:formatCode>
                <c:ptCount val="88"/>
                <c:pt idx="0">
                  <c:v>42947</c:v>
                </c:pt>
                <c:pt idx="1">
                  <c:v>42978</c:v>
                </c:pt>
                <c:pt idx="2">
                  <c:v>43008</c:v>
                </c:pt>
                <c:pt idx="3">
                  <c:v>43039</c:v>
                </c:pt>
                <c:pt idx="4">
                  <c:v>43069</c:v>
                </c:pt>
                <c:pt idx="5">
                  <c:v>43100</c:v>
                </c:pt>
                <c:pt idx="6">
                  <c:v>43131</c:v>
                </c:pt>
                <c:pt idx="7">
                  <c:v>43159</c:v>
                </c:pt>
                <c:pt idx="8">
                  <c:v>43190</c:v>
                </c:pt>
                <c:pt idx="9">
                  <c:v>43220</c:v>
                </c:pt>
                <c:pt idx="10">
                  <c:v>43251</c:v>
                </c:pt>
                <c:pt idx="11">
                  <c:v>43281</c:v>
                </c:pt>
                <c:pt idx="12">
                  <c:v>43312</c:v>
                </c:pt>
                <c:pt idx="13">
                  <c:v>43343</c:v>
                </c:pt>
                <c:pt idx="14">
                  <c:v>43373</c:v>
                </c:pt>
                <c:pt idx="15">
                  <c:v>43404</c:v>
                </c:pt>
                <c:pt idx="16">
                  <c:v>43434</c:v>
                </c:pt>
                <c:pt idx="17">
                  <c:v>43465</c:v>
                </c:pt>
                <c:pt idx="18">
                  <c:v>43496</c:v>
                </c:pt>
                <c:pt idx="19">
                  <c:v>43524</c:v>
                </c:pt>
                <c:pt idx="20">
                  <c:v>43555</c:v>
                </c:pt>
                <c:pt idx="21">
                  <c:v>43585</c:v>
                </c:pt>
                <c:pt idx="22">
                  <c:v>43616</c:v>
                </c:pt>
                <c:pt idx="23">
                  <c:v>43646</c:v>
                </c:pt>
                <c:pt idx="24">
                  <c:v>43677</c:v>
                </c:pt>
                <c:pt idx="25">
                  <c:v>43708</c:v>
                </c:pt>
                <c:pt idx="26">
                  <c:v>43738</c:v>
                </c:pt>
                <c:pt idx="27">
                  <c:v>43769</c:v>
                </c:pt>
                <c:pt idx="28">
                  <c:v>43799</c:v>
                </c:pt>
                <c:pt idx="29">
                  <c:v>43830</c:v>
                </c:pt>
                <c:pt idx="30">
                  <c:v>43861</c:v>
                </c:pt>
                <c:pt idx="31">
                  <c:v>43890</c:v>
                </c:pt>
                <c:pt idx="32">
                  <c:v>43921</c:v>
                </c:pt>
                <c:pt idx="33">
                  <c:v>43951</c:v>
                </c:pt>
                <c:pt idx="34">
                  <c:v>43982</c:v>
                </c:pt>
                <c:pt idx="35">
                  <c:v>44012</c:v>
                </c:pt>
                <c:pt idx="36">
                  <c:v>44043</c:v>
                </c:pt>
                <c:pt idx="37">
                  <c:v>44074</c:v>
                </c:pt>
                <c:pt idx="38">
                  <c:v>44104</c:v>
                </c:pt>
                <c:pt idx="39">
                  <c:v>44135</c:v>
                </c:pt>
                <c:pt idx="40">
                  <c:v>44165</c:v>
                </c:pt>
                <c:pt idx="41">
                  <c:v>44196</c:v>
                </c:pt>
                <c:pt idx="42">
                  <c:v>44227</c:v>
                </c:pt>
                <c:pt idx="43">
                  <c:v>44255</c:v>
                </c:pt>
                <c:pt idx="44">
                  <c:v>44286</c:v>
                </c:pt>
                <c:pt idx="45">
                  <c:v>44316</c:v>
                </c:pt>
                <c:pt idx="46">
                  <c:v>44347</c:v>
                </c:pt>
                <c:pt idx="47">
                  <c:v>44377</c:v>
                </c:pt>
                <c:pt idx="48">
                  <c:v>44408</c:v>
                </c:pt>
                <c:pt idx="49">
                  <c:v>44439</c:v>
                </c:pt>
                <c:pt idx="50">
                  <c:v>44469</c:v>
                </c:pt>
                <c:pt idx="51">
                  <c:v>44500</c:v>
                </c:pt>
                <c:pt idx="52">
                  <c:v>44530</c:v>
                </c:pt>
                <c:pt idx="53">
                  <c:v>44561</c:v>
                </c:pt>
                <c:pt idx="54">
                  <c:v>44592</c:v>
                </c:pt>
                <c:pt idx="55">
                  <c:v>44620</c:v>
                </c:pt>
                <c:pt idx="56">
                  <c:v>44651</c:v>
                </c:pt>
                <c:pt idx="57">
                  <c:v>44681</c:v>
                </c:pt>
                <c:pt idx="58">
                  <c:v>44712</c:v>
                </c:pt>
                <c:pt idx="59">
                  <c:v>44742</c:v>
                </c:pt>
                <c:pt idx="60">
                  <c:v>44773</c:v>
                </c:pt>
                <c:pt idx="61">
                  <c:v>44804</c:v>
                </c:pt>
                <c:pt idx="62">
                  <c:v>44834</c:v>
                </c:pt>
                <c:pt idx="63">
                  <c:v>44865</c:v>
                </c:pt>
                <c:pt idx="64">
                  <c:v>44895</c:v>
                </c:pt>
                <c:pt idx="65">
                  <c:v>44926</c:v>
                </c:pt>
                <c:pt idx="66">
                  <c:v>44957</c:v>
                </c:pt>
                <c:pt idx="67">
                  <c:v>44985</c:v>
                </c:pt>
                <c:pt idx="68">
                  <c:v>45016</c:v>
                </c:pt>
                <c:pt idx="69">
                  <c:v>45046</c:v>
                </c:pt>
                <c:pt idx="70">
                  <c:v>45077</c:v>
                </c:pt>
                <c:pt idx="71">
                  <c:v>45107</c:v>
                </c:pt>
                <c:pt idx="72">
                  <c:v>45137</c:v>
                </c:pt>
                <c:pt idx="73">
                  <c:v>45169</c:v>
                </c:pt>
                <c:pt idx="74">
                  <c:v>45199</c:v>
                </c:pt>
                <c:pt idx="75">
                  <c:v>45230</c:v>
                </c:pt>
                <c:pt idx="76">
                  <c:v>45260</c:v>
                </c:pt>
                <c:pt idx="77">
                  <c:v>45291</c:v>
                </c:pt>
                <c:pt idx="78">
                  <c:v>45322</c:v>
                </c:pt>
                <c:pt idx="79">
                  <c:v>45351</c:v>
                </c:pt>
                <c:pt idx="80">
                  <c:v>45382</c:v>
                </c:pt>
                <c:pt idx="81">
                  <c:v>45412</c:v>
                </c:pt>
                <c:pt idx="82">
                  <c:v>45443</c:v>
                </c:pt>
                <c:pt idx="83">
                  <c:v>45473</c:v>
                </c:pt>
                <c:pt idx="84">
                  <c:v>45504</c:v>
                </c:pt>
                <c:pt idx="85">
                  <c:v>45535</c:v>
                </c:pt>
                <c:pt idx="86">
                  <c:v>45565</c:v>
                </c:pt>
                <c:pt idx="87">
                  <c:v>45596</c:v>
                </c:pt>
              </c:numCache>
            </c:numRef>
          </c:cat>
          <c:val>
            <c:numRef>
              <c:f>'Status mensili'!$C$2:$C$89</c:f>
              <c:numCache>
                <c:formatCode>General</c:formatCode>
                <c:ptCount val="88"/>
                <c:pt idx="0">
                  <c:v>1</c:v>
                </c:pt>
                <c:pt idx="1">
                  <c:v>0</c:v>
                </c:pt>
                <c:pt idx="2">
                  <c:v>4</c:v>
                </c:pt>
                <c:pt idx="3">
                  <c:v>5</c:v>
                </c:pt>
                <c:pt idx="4">
                  <c:v>6</c:v>
                </c:pt>
                <c:pt idx="5">
                  <c:v>1</c:v>
                </c:pt>
                <c:pt idx="6">
                  <c:v>2</c:v>
                </c:pt>
                <c:pt idx="7">
                  <c:v>4</c:v>
                </c:pt>
                <c:pt idx="8">
                  <c:v>2</c:v>
                </c:pt>
                <c:pt idx="9">
                  <c:v>4</c:v>
                </c:pt>
                <c:pt idx="10">
                  <c:v>6</c:v>
                </c:pt>
                <c:pt idx="11">
                  <c:v>2</c:v>
                </c:pt>
                <c:pt idx="12">
                  <c:v>0</c:v>
                </c:pt>
                <c:pt idx="13">
                  <c:v>1</c:v>
                </c:pt>
                <c:pt idx="14">
                  <c:v>1</c:v>
                </c:pt>
                <c:pt idx="15">
                  <c:v>2</c:v>
                </c:pt>
                <c:pt idx="16">
                  <c:v>3</c:v>
                </c:pt>
                <c:pt idx="17">
                  <c:v>3</c:v>
                </c:pt>
                <c:pt idx="18">
                  <c:v>1</c:v>
                </c:pt>
                <c:pt idx="19">
                  <c:v>2</c:v>
                </c:pt>
                <c:pt idx="20">
                  <c:v>2</c:v>
                </c:pt>
                <c:pt idx="21">
                  <c:v>1</c:v>
                </c:pt>
                <c:pt idx="22">
                  <c:v>3</c:v>
                </c:pt>
                <c:pt idx="23">
                  <c:v>0</c:v>
                </c:pt>
                <c:pt idx="24">
                  <c:v>1</c:v>
                </c:pt>
                <c:pt idx="25">
                  <c:v>0</c:v>
                </c:pt>
                <c:pt idx="26">
                  <c:v>1</c:v>
                </c:pt>
                <c:pt idx="27">
                  <c:v>7</c:v>
                </c:pt>
                <c:pt idx="28">
                  <c:v>3</c:v>
                </c:pt>
                <c:pt idx="29">
                  <c:v>0</c:v>
                </c:pt>
                <c:pt idx="30">
                  <c:v>2</c:v>
                </c:pt>
                <c:pt idx="31">
                  <c:v>5</c:v>
                </c:pt>
                <c:pt idx="32">
                  <c:v>0</c:v>
                </c:pt>
                <c:pt idx="33">
                  <c:v>0</c:v>
                </c:pt>
                <c:pt idx="34">
                  <c:v>3</c:v>
                </c:pt>
                <c:pt idx="35">
                  <c:v>1</c:v>
                </c:pt>
                <c:pt idx="36">
                  <c:v>0</c:v>
                </c:pt>
                <c:pt idx="37">
                  <c:v>1</c:v>
                </c:pt>
                <c:pt idx="38">
                  <c:v>2</c:v>
                </c:pt>
                <c:pt idx="39">
                  <c:v>2</c:v>
                </c:pt>
                <c:pt idx="40">
                  <c:v>0</c:v>
                </c:pt>
                <c:pt idx="41">
                  <c:v>2</c:v>
                </c:pt>
                <c:pt idx="42">
                  <c:v>2</c:v>
                </c:pt>
                <c:pt idx="43">
                  <c:v>1</c:v>
                </c:pt>
                <c:pt idx="44">
                  <c:v>3</c:v>
                </c:pt>
                <c:pt idx="45">
                  <c:v>4</c:v>
                </c:pt>
                <c:pt idx="46">
                  <c:v>3</c:v>
                </c:pt>
                <c:pt idx="47">
                  <c:v>2</c:v>
                </c:pt>
                <c:pt idx="48">
                  <c:v>4</c:v>
                </c:pt>
                <c:pt idx="49">
                  <c:v>3</c:v>
                </c:pt>
                <c:pt idx="50">
                  <c:v>2</c:v>
                </c:pt>
                <c:pt idx="51">
                  <c:v>3</c:v>
                </c:pt>
                <c:pt idx="52">
                  <c:v>1</c:v>
                </c:pt>
                <c:pt idx="53">
                  <c:v>0</c:v>
                </c:pt>
                <c:pt idx="54">
                  <c:v>2</c:v>
                </c:pt>
                <c:pt idx="55">
                  <c:v>2</c:v>
                </c:pt>
                <c:pt idx="56">
                  <c:v>2</c:v>
                </c:pt>
                <c:pt idx="57">
                  <c:v>2</c:v>
                </c:pt>
                <c:pt idx="58">
                  <c:v>3</c:v>
                </c:pt>
                <c:pt idx="59">
                  <c:v>1</c:v>
                </c:pt>
                <c:pt idx="60">
                  <c:v>4</c:v>
                </c:pt>
                <c:pt idx="61">
                  <c:v>2</c:v>
                </c:pt>
                <c:pt idx="62">
                  <c:v>1</c:v>
                </c:pt>
                <c:pt idx="63">
                  <c:v>5</c:v>
                </c:pt>
                <c:pt idx="64">
                  <c:v>5</c:v>
                </c:pt>
                <c:pt idx="65">
                  <c:v>4</c:v>
                </c:pt>
                <c:pt idx="66">
                  <c:v>2</c:v>
                </c:pt>
                <c:pt idx="67">
                  <c:v>6</c:v>
                </c:pt>
                <c:pt idx="68">
                  <c:v>8</c:v>
                </c:pt>
                <c:pt idx="69">
                  <c:v>5</c:v>
                </c:pt>
                <c:pt idx="70">
                  <c:v>6</c:v>
                </c:pt>
                <c:pt idx="71">
                  <c:v>4</c:v>
                </c:pt>
                <c:pt idx="72">
                  <c:v>5</c:v>
                </c:pt>
                <c:pt idx="73">
                  <c:v>3</c:v>
                </c:pt>
                <c:pt idx="74">
                  <c:v>3</c:v>
                </c:pt>
                <c:pt idx="75">
                  <c:v>13</c:v>
                </c:pt>
                <c:pt idx="76">
                  <c:v>13</c:v>
                </c:pt>
                <c:pt idx="77">
                  <c:v>11</c:v>
                </c:pt>
                <c:pt idx="78">
                  <c:v>3</c:v>
                </c:pt>
                <c:pt idx="79">
                  <c:v>20</c:v>
                </c:pt>
                <c:pt idx="80">
                  <c:v>4</c:v>
                </c:pt>
                <c:pt idx="81">
                  <c:v>4</c:v>
                </c:pt>
                <c:pt idx="82">
                  <c:v>31</c:v>
                </c:pt>
                <c:pt idx="83">
                  <c:v>26</c:v>
                </c:pt>
                <c:pt idx="84">
                  <c:v>7</c:v>
                </c:pt>
                <c:pt idx="85">
                  <c:v>2</c:v>
                </c:pt>
                <c:pt idx="86">
                  <c:v>15</c:v>
                </c:pt>
                <c:pt idx="87">
                  <c:v>22</c:v>
                </c:pt>
              </c:numCache>
            </c:numRef>
          </c:val>
          <c:extLst>
            <c:ext xmlns:c16="http://schemas.microsoft.com/office/drawing/2014/chart" uri="{C3380CC4-5D6E-409C-BE32-E72D297353CC}">
              <c16:uniqueId val="{00000001-FDCA-4F9B-AC32-BEAF5BDB11D0}"/>
            </c:ext>
          </c:extLst>
        </c:ser>
        <c:dLbls>
          <c:showLegendKey val="0"/>
          <c:showVal val="0"/>
          <c:showCatName val="0"/>
          <c:showSerName val="0"/>
          <c:showPercent val="0"/>
          <c:showBubbleSize val="0"/>
        </c:dLbls>
        <c:gapWidth val="50"/>
        <c:axId val="97979600"/>
        <c:axId val="97977640"/>
      </c:barChart>
      <c:dateAx>
        <c:axId val="97979600"/>
        <c:scaling>
          <c:orientation val="minMax"/>
        </c:scaling>
        <c:delete val="0"/>
        <c:axPos val="b"/>
        <c:numFmt formatCode="mmm\-yy" sourceLinked="1"/>
        <c:majorTickMark val="out"/>
        <c:minorTickMark val="none"/>
        <c:tickLblPos val="nextTo"/>
        <c:spPr>
          <a:ln>
            <a:solidFill>
              <a:schemeClr val="tx1"/>
            </a:solidFill>
          </a:ln>
        </c:spPr>
        <c:crossAx val="97977640"/>
        <c:crosses val="autoZero"/>
        <c:auto val="1"/>
        <c:lblOffset val="100"/>
        <c:baseTimeUnit val="months"/>
      </c:dateAx>
      <c:valAx>
        <c:axId val="97977640"/>
        <c:scaling>
          <c:orientation val="minMax"/>
        </c:scaling>
        <c:delete val="0"/>
        <c:axPos val="l"/>
        <c:numFmt formatCode="General" sourceLinked="1"/>
        <c:majorTickMark val="out"/>
        <c:minorTickMark val="none"/>
        <c:tickLblPos val="nextTo"/>
        <c:crossAx val="97979600"/>
        <c:crosses val="autoZero"/>
        <c:crossBetween val="between"/>
      </c:valAx>
      <c:spPr>
        <a:noFill/>
        <a:ln>
          <a:noFill/>
        </a:ln>
      </c:spPr>
    </c:plotArea>
    <c:plotVisOnly val="1"/>
    <c:dispBlanksAs val="gap"/>
    <c:showDLblsOverMax val="0"/>
  </c:chart>
  <c:spPr>
    <a:ln>
      <a:noFill/>
    </a:ln>
  </c:spPr>
  <c:txPr>
    <a:bodyPr/>
    <a:lstStyle/>
    <a:p>
      <a:pPr>
        <a:defRPr sz="1000"/>
      </a:pPr>
      <a:endParaRPr lang="it-IT"/>
    </a:p>
  </c:txPr>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24"/>
    </mc:Choice>
    <mc:Fallback>
      <c:style val="24"/>
    </mc:Fallback>
  </mc:AlternateContent>
  <c:chart>
    <c:autoTitleDeleted val="1"/>
    <c:plotArea>
      <c:layout>
        <c:manualLayout>
          <c:layoutTarget val="inner"/>
          <c:xMode val="edge"/>
          <c:yMode val="edge"/>
          <c:x val="6.8810914793119723E-2"/>
          <c:y val="3.6479998652203943E-2"/>
          <c:w val="0.90080343957185494"/>
          <c:h val="0.82641179465869163"/>
        </c:manualLayout>
      </c:layout>
      <c:lineChart>
        <c:grouping val="standard"/>
        <c:varyColors val="0"/>
        <c:ser>
          <c:idx val="0"/>
          <c:order val="0"/>
          <c:tx>
            <c:strRef>
              <c:f>'Status mensili'!$D$1</c:f>
              <c:strCache>
                <c:ptCount val="1"/>
                <c:pt idx="0">
                  <c:v>Cumulated deals</c:v>
                </c:pt>
              </c:strCache>
            </c:strRef>
          </c:tx>
          <c:spPr>
            <a:ln>
              <a:solidFill>
                <a:schemeClr val="accent6">
                  <a:lumMod val="75000"/>
                </a:schemeClr>
              </a:solidFill>
            </a:ln>
          </c:spPr>
          <c:marker>
            <c:symbol val="none"/>
          </c:marker>
          <c:cat>
            <c:numRef>
              <c:f>'Status mensili'!$B$2:$B$84</c:f>
              <c:numCache>
                <c:formatCode>mmm\-yy</c:formatCode>
                <c:ptCount val="83"/>
                <c:pt idx="0">
                  <c:v>42947</c:v>
                </c:pt>
                <c:pt idx="1">
                  <c:v>42978</c:v>
                </c:pt>
                <c:pt idx="2">
                  <c:v>43008</c:v>
                </c:pt>
                <c:pt idx="3">
                  <c:v>43039</c:v>
                </c:pt>
                <c:pt idx="4">
                  <c:v>43069</c:v>
                </c:pt>
                <c:pt idx="5">
                  <c:v>43100</c:v>
                </c:pt>
                <c:pt idx="6">
                  <c:v>43131</c:v>
                </c:pt>
                <c:pt idx="7">
                  <c:v>43159</c:v>
                </c:pt>
                <c:pt idx="8">
                  <c:v>43190</c:v>
                </c:pt>
                <c:pt idx="9">
                  <c:v>43220</c:v>
                </c:pt>
                <c:pt idx="10">
                  <c:v>43251</c:v>
                </c:pt>
                <c:pt idx="11">
                  <c:v>43281</c:v>
                </c:pt>
                <c:pt idx="12">
                  <c:v>43312</c:v>
                </c:pt>
                <c:pt idx="13">
                  <c:v>43343</c:v>
                </c:pt>
                <c:pt idx="14">
                  <c:v>43373</c:v>
                </c:pt>
                <c:pt idx="15">
                  <c:v>43404</c:v>
                </c:pt>
                <c:pt idx="16">
                  <c:v>43434</c:v>
                </c:pt>
                <c:pt idx="17">
                  <c:v>43465</c:v>
                </c:pt>
                <c:pt idx="18">
                  <c:v>43496</c:v>
                </c:pt>
                <c:pt idx="19">
                  <c:v>43524</c:v>
                </c:pt>
                <c:pt idx="20">
                  <c:v>43555</c:v>
                </c:pt>
                <c:pt idx="21">
                  <c:v>43585</c:v>
                </c:pt>
                <c:pt idx="22">
                  <c:v>43616</c:v>
                </c:pt>
                <c:pt idx="23">
                  <c:v>43646</c:v>
                </c:pt>
                <c:pt idx="24">
                  <c:v>43677</c:v>
                </c:pt>
                <c:pt idx="25">
                  <c:v>43708</c:v>
                </c:pt>
                <c:pt idx="26">
                  <c:v>43738</c:v>
                </c:pt>
                <c:pt idx="27">
                  <c:v>43769</c:v>
                </c:pt>
                <c:pt idx="28">
                  <c:v>43799</c:v>
                </c:pt>
                <c:pt idx="29">
                  <c:v>43830</c:v>
                </c:pt>
                <c:pt idx="30">
                  <c:v>43861</c:v>
                </c:pt>
                <c:pt idx="31">
                  <c:v>43890</c:v>
                </c:pt>
                <c:pt idx="32">
                  <c:v>43921</c:v>
                </c:pt>
                <c:pt idx="33">
                  <c:v>43951</c:v>
                </c:pt>
                <c:pt idx="34">
                  <c:v>43982</c:v>
                </c:pt>
                <c:pt idx="35">
                  <c:v>44012</c:v>
                </c:pt>
                <c:pt idx="36">
                  <c:v>44043</c:v>
                </c:pt>
                <c:pt idx="37">
                  <c:v>44074</c:v>
                </c:pt>
                <c:pt idx="38">
                  <c:v>44104</c:v>
                </c:pt>
                <c:pt idx="39">
                  <c:v>44135</c:v>
                </c:pt>
                <c:pt idx="40">
                  <c:v>44165</c:v>
                </c:pt>
                <c:pt idx="41">
                  <c:v>44196</c:v>
                </c:pt>
                <c:pt idx="42">
                  <c:v>44227</c:v>
                </c:pt>
                <c:pt idx="43">
                  <c:v>44255</c:v>
                </c:pt>
                <c:pt idx="44">
                  <c:v>44286</c:v>
                </c:pt>
                <c:pt idx="45">
                  <c:v>44316</c:v>
                </c:pt>
                <c:pt idx="46">
                  <c:v>44347</c:v>
                </c:pt>
                <c:pt idx="47">
                  <c:v>44377</c:v>
                </c:pt>
                <c:pt idx="48">
                  <c:v>44408</c:v>
                </c:pt>
                <c:pt idx="49">
                  <c:v>44439</c:v>
                </c:pt>
                <c:pt idx="50">
                  <c:v>44469</c:v>
                </c:pt>
                <c:pt idx="51">
                  <c:v>44500</c:v>
                </c:pt>
                <c:pt idx="52">
                  <c:v>44530</c:v>
                </c:pt>
                <c:pt idx="53">
                  <c:v>44561</c:v>
                </c:pt>
                <c:pt idx="54">
                  <c:v>44592</c:v>
                </c:pt>
                <c:pt idx="55">
                  <c:v>44620</c:v>
                </c:pt>
                <c:pt idx="56">
                  <c:v>44651</c:v>
                </c:pt>
                <c:pt idx="57">
                  <c:v>44681</c:v>
                </c:pt>
                <c:pt idx="58">
                  <c:v>44712</c:v>
                </c:pt>
                <c:pt idx="59">
                  <c:v>44742</c:v>
                </c:pt>
                <c:pt idx="60">
                  <c:v>44773</c:v>
                </c:pt>
                <c:pt idx="61">
                  <c:v>44804</c:v>
                </c:pt>
                <c:pt idx="62">
                  <c:v>44834</c:v>
                </c:pt>
                <c:pt idx="63">
                  <c:v>44865</c:v>
                </c:pt>
                <c:pt idx="64">
                  <c:v>44895</c:v>
                </c:pt>
                <c:pt idx="65">
                  <c:v>44926</c:v>
                </c:pt>
                <c:pt idx="66">
                  <c:v>44957</c:v>
                </c:pt>
                <c:pt idx="67">
                  <c:v>44985</c:v>
                </c:pt>
                <c:pt idx="68">
                  <c:v>45016</c:v>
                </c:pt>
                <c:pt idx="69">
                  <c:v>45046</c:v>
                </c:pt>
                <c:pt idx="70">
                  <c:v>45077</c:v>
                </c:pt>
                <c:pt idx="71">
                  <c:v>45107</c:v>
                </c:pt>
                <c:pt idx="72">
                  <c:v>45137</c:v>
                </c:pt>
                <c:pt idx="73">
                  <c:v>45169</c:v>
                </c:pt>
                <c:pt idx="74">
                  <c:v>45199</c:v>
                </c:pt>
                <c:pt idx="75">
                  <c:v>45230</c:v>
                </c:pt>
                <c:pt idx="76">
                  <c:v>45260</c:v>
                </c:pt>
                <c:pt idx="77">
                  <c:v>45291</c:v>
                </c:pt>
                <c:pt idx="78">
                  <c:v>45322</c:v>
                </c:pt>
                <c:pt idx="79">
                  <c:v>45351</c:v>
                </c:pt>
                <c:pt idx="80">
                  <c:v>45382</c:v>
                </c:pt>
                <c:pt idx="81">
                  <c:v>45412</c:v>
                </c:pt>
                <c:pt idx="82">
                  <c:v>45443</c:v>
                </c:pt>
              </c:numCache>
            </c:numRef>
          </c:cat>
          <c:val>
            <c:numRef>
              <c:f>'Status mensili'!$D$2:$D$84</c:f>
              <c:numCache>
                <c:formatCode>General</c:formatCode>
                <c:ptCount val="83"/>
                <c:pt idx="0">
                  <c:v>1</c:v>
                </c:pt>
                <c:pt idx="1">
                  <c:v>1</c:v>
                </c:pt>
                <c:pt idx="2">
                  <c:v>5</c:v>
                </c:pt>
                <c:pt idx="3">
                  <c:v>10</c:v>
                </c:pt>
                <c:pt idx="4">
                  <c:v>16</c:v>
                </c:pt>
                <c:pt idx="5">
                  <c:v>17</c:v>
                </c:pt>
                <c:pt idx="6">
                  <c:v>19</c:v>
                </c:pt>
                <c:pt idx="7">
                  <c:v>23</c:v>
                </c:pt>
                <c:pt idx="8">
                  <c:v>25</c:v>
                </c:pt>
                <c:pt idx="9">
                  <c:v>29</c:v>
                </c:pt>
                <c:pt idx="10">
                  <c:v>35</c:v>
                </c:pt>
                <c:pt idx="11">
                  <c:v>37</c:v>
                </c:pt>
                <c:pt idx="12">
                  <c:v>37</c:v>
                </c:pt>
                <c:pt idx="13">
                  <c:v>38</c:v>
                </c:pt>
                <c:pt idx="14">
                  <c:v>39</c:v>
                </c:pt>
                <c:pt idx="15">
                  <c:v>41</c:v>
                </c:pt>
                <c:pt idx="16">
                  <c:v>44</c:v>
                </c:pt>
                <c:pt idx="17">
                  <c:v>47</c:v>
                </c:pt>
                <c:pt idx="18">
                  <c:v>48</c:v>
                </c:pt>
                <c:pt idx="19">
                  <c:v>50</c:v>
                </c:pt>
                <c:pt idx="20">
                  <c:v>52</c:v>
                </c:pt>
                <c:pt idx="21">
                  <c:v>53</c:v>
                </c:pt>
                <c:pt idx="22">
                  <c:v>56</c:v>
                </c:pt>
                <c:pt idx="23">
                  <c:v>56</c:v>
                </c:pt>
                <c:pt idx="24">
                  <c:v>57</c:v>
                </c:pt>
                <c:pt idx="25">
                  <c:v>57</c:v>
                </c:pt>
                <c:pt idx="26">
                  <c:v>58</c:v>
                </c:pt>
                <c:pt idx="27">
                  <c:v>65</c:v>
                </c:pt>
                <c:pt idx="28">
                  <c:v>68</c:v>
                </c:pt>
                <c:pt idx="29">
                  <c:v>68</c:v>
                </c:pt>
                <c:pt idx="30">
                  <c:v>70</c:v>
                </c:pt>
                <c:pt idx="31">
                  <c:v>75</c:v>
                </c:pt>
                <c:pt idx="32">
                  <c:v>75</c:v>
                </c:pt>
                <c:pt idx="33">
                  <c:v>75</c:v>
                </c:pt>
                <c:pt idx="34">
                  <c:v>78</c:v>
                </c:pt>
                <c:pt idx="35">
                  <c:v>79</c:v>
                </c:pt>
                <c:pt idx="36">
                  <c:v>79</c:v>
                </c:pt>
                <c:pt idx="37">
                  <c:v>80</c:v>
                </c:pt>
                <c:pt idx="38">
                  <c:v>82</c:v>
                </c:pt>
                <c:pt idx="39">
                  <c:v>84</c:v>
                </c:pt>
                <c:pt idx="40">
                  <c:v>84</c:v>
                </c:pt>
                <c:pt idx="41">
                  <c:v>86</c:v>
                </c:pt>
                <c:pt idx="42">
                  <c:v>88</c:v>
                </c:pt>
                <c:pt idx="43">
                  <c:v>89</c:v>
                </c:pt>
                <c:pt idx="44">
                  <c:v>92</c:v>
                </c:pt>
                <c:pt idx="45">
                  <c:v>96</c:v>
                </c:pt>
                <c:pt idx="46">
                  <c:v>99</c:v>
                </c:pt>
                <c:pt idx="47">
                  <c:v>101</c:v>
                </c:pt>
                <c:pt idx="48">
                  <c:v>105</c:v>
                </c:pt>
                <c:pt idx="49">
                  <c:v>108</c:v>
                </c:pt>
                <c:pt idx="50">
                  <c:v>110</c:v>
                </c:pt>
                <c:pt idx="51">
                  <c:v>113</c:v>
                </c:pt>
                <c:pt idx="52">
                  <c:v>114</c:v>
                </c:pt>
                <c:pt idx="53">
                  <c:v>114</c:v>
                </c:pt>
                <c:pt idx="54">
                  <c:v>116</c:v>
                </c:pt>
                <c:pt idx="55">
                  <c:v>118</c:v>
                </c:pt>
                <c:pt idx="56">
                  <c:v>120</c:v>
                </c:pt>
                <c:pt idx="57">
                  <c:v>122</c:v>
                </c:pt>
                <c:pt idx="58">
                  <c:v>125</c:v>
                </c:pt>
                <c:pt idx="59">
                  <c:v>126</c:v>
                </c:pt>
                <c:pt idx="60">
                  <c:v>130</c:v>
                </c:pt>
                <c:pt idx="61">
                  <c:v>132</c:v>
                </c:pt>
                <c:pt idx="62">
                  <c:v>133</c:v>
                </c:pt>
                <c:pt idx="63">
                  <c:v>138</c:v>
                </c:pt>
                <c:pt idx="64">
                  <c:v>143</c:v>
                </c:pt>
                <c:pt idx="65">
                  <c:v>147</c:v>
                </c:pt>
                <c:pt idx="66">
                  <c:v>149</c:v>
                </c:pt>
                <c:pt idx="67">
                  <c:v>155</c:v>
                </c:pt>
                <c:pt idx="68">
                  <c:v>163</c:v>
                </c:pt>
                <c:pt idx="69">
                  <c:v>168</c:v>
                </c:pt>
                <c:pt idx="70">
                  <c:v>174</c:v>
                </c:pt>
                <c:pt idx="71">
                  <c:v>178</c:v>
                </c:pt>
                <c:pt idx="72">
                  <c:v>183</c:v>
                </c:pt>
                <c:pt idx="73">
                  <c:v>186</c:v>
                </c:pt>
                <c:pt idx="74">
                  <c:v>189</c:v>
                </c:pt>
                <c:pt idx="75">
                  <c:v>202</c:v>
                </c:pt>
                <c:pt idx="76">
                  <c:v>215</c:v>
                </c:pt>
                <c:pt idx="77">
                  <c:v>226</c:v>
                </c:pt>
                <c:pt idx="78">
                  <c:v>229</c:v>
                </c:pt>
                <c:pt idx="79">
                  <c:v>249</c:v>
                </c:pt>
                <c:pt idx="80">
                  <c:v>253</c:v>
                </c:pt>
                <c:pt idx="81">
                  <c:v>257</c:v>
                </c:pt>
                <c:pt idx="82">
                  <c:v>288</c:v>
                </c:pt>
              </c:numCache>
            </c:numRef>
          </c:val>
          <c:smooth val="0"/>
          <c:extLst>
            <c:ext xmlns:c16="http://schemas.microsoft.com/office/drawing/2014/chart" uri="{C3380CC4-5D6E-409C-BE32-E72D297353CC}">
              <c16:uniqueId val="{00000000-CF77-41F7-AC30-AAB57FD0B84C}"/>
            </c:ext>
          </c:extLst>
        </c:ser>
        <c:dLbls>
          <c:showLegendKey val="0"/>
          <c:showVal val="0"/>
          <c:showCatName val="0"/>
          <c:showSerName val="0"/>
          <c:showPercent val="0"/>
          <c:showBubbleSize val="0"/>
        </c:dLbls>
        <c:smooth val="0"/>
        <c:axId val="97978032"/>
        <c:axId val="97980384"/>
      </c:lineChart>
      <c:dateAx>
        <c:axId val="97978032"/>
        <c:scaling>
          <c:orientation val="minMax"/>
        </c:scaling>
        <c:delete val="0"/>
        <c:axPos val="b"/>
        <c:numFmt formatCode="mmm\-yy" sourceLinked="1"/>
        <c:majorTickMark val="out"/>
        <c:minorTickMark val="none"/>
        <c:tickLblPos val="low"/>
        <c:spPr>
          <a:ln>
            <a:solidFill>
              <a:schemeClr val="tx1"/>
            </a:solidFill>
          </a:ln>
        </c:spPr>
        <c:txPr>
          <a:bodyPr rot="0" vert="horz"/>
          <a:lstStyle/>
          <a:p>
            <a:pPr>
              <a:defRPr/>
            </a:pPr>
            <a:endParaRPr lang="it-IT"/>
          </a:p>
        </c:txPr>
        <c:crossAx val="97980384"/>
        <c:crosses val="autoZero"/>
        <c:auto val="1"/>
        <c:lblOffset val="100"/>
        <c:baseTimeUnit val="months"/>
        <c:majorUnit val="6"/>
        <c:majorTimeUnit val="months"/>
        <c:minorUnit val="1"/>
        <c:minorTimeUnit val="months"/>
      </c:dateAx>
      <c:valAx>
        <c:axId val="97980384"/>
        <c:scaling>
          <c:orientation val="minMax"/>
          <c:max val="1500"/>
        </c:scaling>
        <c:delete val="0"/>
        <c:axPos val="l"/>
        <c:numFmt formatCode="General" sourceLinked="1"/>
        <c:majorTickMark val="out"/>
        <c:minorTickMark val="none"/>
        <c:tickLblPos val="nextTo"/>
        <c:crossAx val="97978032"/>
        <c:crosses val="autoZero"/>
        <c:crossBetween val="between"/>
        <c:majorUnit val="100"/>
      </c:valAx>
      <c:spPr>
        <a:noFill/>
        <a:ln>
          <a:noFill/>
        </a:ln>
      </c:spPr>
    </c:plotArea>
    <c:plotVisOnly val="1"/>
    <c:dispBlanksAs val="gap"/>
    <c:showDLblsOverMax val="0"/>
  </c:chart>
  <c:spPr>
    <a:ln>
      <a:noFill/>
    </a:ln>
  </c:spPr>
  <c:txPr>
    <a:bodyPr/>
    <a:lstStyle/>
    <a:p>
      <a:pPr>
        <a:defRPr sz="1000">
          <a:latin typeface="+mj-lt"/>
          <a:cs typeface="Arial" panose="020B0604020202020204" pitchFamily="34" charset="0"/>
        </a:defRPr>
      </a:pPr>
      <a:endParaRPr lang="it-IT"/>
    </a:p>
  </c:txPr>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9997350263004302"/>
          <c:y val="0.18547132021720444"/>
          <c:w val="0.61569489352712692"/>
          <c:h val="0.6216313456685717"/>
        </c:manualLayout>
      </c:layout>
      <c:doughnutChart>
        <c:varyColors val="1"/>
        <c:ser>
          <c:idx val="0"/>
          <c:order val="0"/>
          <c:dPt>
            <c:idx val="0"/>
            <c:bubble3D val="0"/>
            <c:spPr>
              <a:solidFill>
                <a:schemeClr val="accent6">
                  <a:tint val="41000"/>
                </a:schemeClr>
              </a:solidFill>
              <a:ln w="19050">
                <a:solidFill>
                  <a:schemeClr val="lt1"/>
                </a:solidFill>
              </a:ln>
              <a:effectLst/>
            </c:spPr>
            <c:extLst>
              <c:ext xmlns:c16="http://schemas.microsoft.com/office/drawing/2014/chart" uri="{C3380CC4-5D6E-409C-BE32-E72D297353CC}">
                <c16:uniqueId val="{00000000-6054-4CF4-A744-6B21B3BCC53E}"/>
              </c:ext>
            </c:extLst>
          </c:dPt>
          <c:dPt>
            <c:idx val="1"/>
            <c:bubble3D val="0"/>
            <c:spPr>
              <a:solidFill>
                <a:schemeClr val="accent6">
                  <a:tint val="52000"/>
                </a:schemeClr>
              </a:solidFill>
              <a:ln w="19050">
                <a:solidFill>
                  <a:schemeClr val="lt1"/>
                </a:solidFill>
              </a:ln>
              <a:effectLst/>
            </c:spPr>
            <c:extLst>
              <c:ext xmlns:c16="http://schemas.microsoft.com/office/drawing/2014/chart" uri="{C3380CC4-5D6E-409C-BE32-E72D297353CC}">
                <c16:uniqueId val="{00000001-6054-4CF4-A744-6B21B3BCC53E}"/>
              </c:ext>
            </c:extLst>
          </c:dPt>
          <c:dPt>
            <c:idx val="2"/>
            <c:bubble3D val="0"/>
            <c:spPr>
              <a:solidFill>
                <a:schemeClr val="accent6">
                  <a:tint val="63000"/>
                </a:schemeClr>
              </a:solidFill>
              <a:ln w="19050">
                <a:solidFill>
                  <a:schemeClr val="lt1"/>
                </a:solidFill>
              </a:ln>
              <a:effectLst/>
            </c:spPr>
            <c:extLst>
              <c:ext xmlns:c16="http://schemas.microsoft.com/office/drawing/2014/chart" uri="{C3380CC4-5D6E-409C-BE32-E72D297353CC}">
                <c16:uniqueId val="{00000002-6054-4CF4-A744-6B21B3BCC53E}"/>
              </c:ext>
            </c:extLst>
          </c:dPt>
          <c:dPt>
            <c:idx val="3"/>
            <c:bubble3D val="0"/>
            <c:spPr>
              <a:solidFill>
                <a:schemeClr val="accent6">
                  <a:tint val="74000"/>
                </a:schemeClr>
              </a:solidFill>
              <a:ln w="19050">
                <a:solidFill>
                  <a:schemeClr val="lt1"/>
                </a:solidFill>
              </a:ln>
              <a:effectLst/>
            </c:spPr>
            <c:extLst>
              <c:ext xmlns:c16="http://schemas.microsoft.com/office/drawing/2014/chart" uri="{C3380CC4-5D6E-409C-BE32-E72D297353CC}">
                <c16:uniqueId val="{00000003-6054-4CF4-A744-6B21B3BCC53E}"/>
              </c:ext>
            </c:extLst>
          </c:dPt>
          <c:dPt>
            <c:idx val="4"/>
            <c:bubble3D val="0"/>
            <c:spPr>
              <a:solidFill>
                <a:schemeClr val="accent6">
                  <a:tint val="84000"/>
                </a:schemeClr>
              </a:solidFill>
              <a:ln w="19050">
                <a:solidFill>
                  <a:schemeClr val="lt1"/>
                </a:solidFill>
              </a:ln>
              <a:effectLst/>
            </c:spPr>
            <c:extLst>
              <c:ext xmlns:c16="http://schemas.microsoft.com/office/drawing/2014/chart" uri="{C3380CC4-5D6E-409C-BE32-E72D297353CC}">
                <c16:uniqueId val="{00000004-6054-4CF4-A744-6B21B3BCC53E}"/>
              </c:ext>
            </c:extLst>
          </c:dPt>
          <c:dPt>
            <c:idx val="5"/>
            <c:bubble3D val="0"/>
            <c:spPr>
              <a:solidFill>
                <a:schemeClr val="accent6">
                  <a:tint val="95000"/>
                </a:schemeClr>
              </a:solidFill>
              <a:ln w="19050">
                <a:solidFill>
                  <a:schemeClr val="lt1"/>
                </a:solidFill>
              </a:ln>
              <a:effectLst/>
            </c:spPr>
            <c:extLst>
              <c:ext xmlns:c16="http://schemas.microsoft.com/office/drawing/2014/chart" uri="{C3380CC4-5D6E-409C-BE32-E72D297353CC}">
                <c16:uniqueId val="{00000005-6054-4CF4-A744-6B21B3BCC53E}"/>
              </c:ext>
            </c:extLst>
          </c:dPt>
          <c:dLbls>
            <c:dLbl>
              <c:idx val="0"/>
              <c:layout>
                <c:manualLayout>
                  <c:x val="0.28981900277588207"/>
                  <c:y val="-0.13428638281812563"/>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164167699396061"/>
                      <c:h val="0.13024912241841485"/>
                    </c:manualLayout>
                  </c15:layout>
                </c:ext>
                <c:ext xmlns:c16="http://schemas.microsoft.com/office/drawing/2014/chart" uri="{C3380CC4-5D6E-409C-BE32-E72D297353CC}">
                  <c16:uniqueId val="{00000000-6054-4CF4-A744-6B21B3BCC53E}"/>
                </c:ext>
              </c:extLst>
            </c:dLbl>
            <c:dLbl>
              <c:idx val="1"/>
              <c:layout>
                <c:manualLayout>
                  <c:x val="0.23890896202965223"/>
                  <c:y val="-3.033243855468148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54-4CF4-A744-6B21B3BCC53E}"/>
                </c:ext>
              </c:extLst>
            </c:dLbl>
            <c:dLbl>
              <c:idx val="2"/>
              <c:layout>
                <c:manualLayout>
                  <c:x val="-0.12826781547405255"/>
                  <c:y val="0.11972478319080351"/>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31094332396939151"/>
                      <c:h val="0.13362213781715973"/>
                    </c:manualLayout>
                  </c15:layout>
                </c:ext>
                <c:ext xmlns:c16="http://schemas.microsoft.com/office/drawing/2014/chart" uri="{C3380CC4-5D6E-409C-BE32-E72D297353CC}">
                  <c16:uniqueId val="{00000002-6054-4CF4-A744-6B21B3BCC53E}"/>
                </c:ext>
              </c:extLst>
            </c:dLbl>
            <c:dLbl>
              <c:idx val="3"/>
              <c:layout>
                <c:manualLayout>
                  <c:x val="-0.29970510719374338"/>
                  <c:y val="-6.47711913676303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54-4CF4-A744-6B21B3BCC53E}"/>
                </c:ext>
              </c:extLst>
            </c:dLbl>
            <c:dLbl>
              <c:idx val="4"/>
              <c:layout>
                <c:manualLayout>
                  <c:x val="-0.13676583049283247"/>
                  <c:y val="-0.17189258300472993"/>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851760362053803"/>
                      <c:h val="0.13362213781715973"/>
                    </c:manualLayout>
                  </c15:layout>
                </c:ext>
                <c:ext xmlns:c16="http://schemas.microsoft.com/office/drawing/2014/chart" uri="{C3380CC4-5D6E-409C-BE32-E72D297353CC}">
                  <c16:uniqueId val="{00000004-6054-4CF4-A744-6B21B3BCC53E}"/>
                </c:ext>
              </c:extLst>
            </c:dLbl>
            <c:dLbl>
              <c:idx val="5"/>
              <c:layout>
                <c:manualLayout>
                  <c:x val="0.12755942455763128"/>
                  <c:y val="-0.1870414060215499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054-4CF4-A744-6B21B3BCC53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it-IT"/>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Status'!$A$2:$A$7</c:f>
              <c:strCache>
                <c:ptCount val="6"/>
                <c:pt idx="0">
                  <c:v>Stand by</c:v>
                </c:pt>
                <c:pt idx="1">
                  <c:v>First screening</c:v>
                </c:pt>
                <c:pt idx="2">
                  <c:v>Rejected after first screening</c:v>
                </c:pt>
                <c:pt idx="3">
                  <c:v>Analysis</c:v>
                </c:pt>
                <c:pt idx="4">
                  <c:v>Rejected after analysis</c:v>
                </c:pt>
                <c:pt idx="5">
                  <c:v>Due Diligence</c:v>
                </c:pt>
              </c:strCache>
            </c:strRef>
          </c:cat>
          <c:val>
            <c:numRef>
              <c:f>'By Status'!$B$2:$B$7</c:f>
              <c:numCache>
                <c:formatCode>General</c:formatCode>
                <c:ptCount val="6"/>
                <c:pt idx="0">
                  <c:v>4</c:v>
                </c:pt>
                <c:pt idx="1">
                  <c:v>25</c:v>
                </c:pt>
                <c:pt idx="2">
                  <c:v>357</c:v>
                </c:pt>
                <c:pt idx="3">
                  <c:v>5</c:v>
                </c:pt>
                <c:pt idx="4">
                  <c:v>2</c:v>
                </c:pt>
                <c:pt idx="5">
                  <c:v>1</c:v>
                </c:pt>
              </c:numCache>
            </c:numRef>
          </c:val>
          <c:extLst>
            <c:ext xmlns:c16="http://schemas.microsoft.com/office/drawing/2014/chart" uri="{C3380CC4-5D6E-409C-BE32-E72D297353CC}">
              <c16:uniqueId val="{0000000C-6054-4CF4-A744-6B21B3BCC5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showDLblsOverMax val="0"/>
  </c:chart>
  <c:spPr>
    <a:noFill/>
    <a:ln w="9525" cap="flat" cmpd="sng" algn="ctr">
      <a:noFill/>
      <a:round/>
    </a:ln>
    <a:effectLst/>
  </c:spPr>
  <c:txPr>
    <a:bodyPr/>
    <a:lstStyle/>
    <a:p>
      <a:pPr>
        <a:defRPr sz="1000">
          <a:latin typeface="+mj-lt"/>
          <a:cs typeface="Arial" panose="020B0604020202020204" pitchFamily="34" charset="0"/>
        </a:defRPr>
      </a:pPr>
      <a:endParaRPr lang="it-IT"/>
    </a:p>
  </c:txPr>
  <c:printSettings>
    <c:headerFooter/>
    <c:pageMargins b="0.75000000000000222" l="0.70000000000000062" r="0.70000000000000062" t="0.75000000000000222"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9997350263004302"/>
          <c:y val="0.18547132021720444"/>
          <c:w val="0.61569489352712692"/>
          <c:h val="0.6216313456685717"/>
        </c:manualLayout>
      </c:layout>
      <c:doughnutChart>
        <c:varyColors val="1"/>
        <c:ser>
          <c:idx val="0"/>
          <c:order val="0"/>
          <c:dPt>
            <c:idx val="0"/>
            <c:bubble3D val="0"/>
            <c:spPr>
              <a:solidFill>
                <a:schemeClr val="accent6">
                  <a:tint val="41000"/>
                </a:schemeClr>
              </a:solidFill>
              <a:ln w="19050">
                <a:solidFill>
                  <a:schemeClr val="lt1"/>
                </a:solidFill>
              </a:ln>
              <a:effectLst/>
            </c:spPr>
            <c:extLst>
              <c:ext xmlns:c16="http://schemas.microsoft.com/office/drawing/2014/chart" uri="{C3380CC4-5D6E-409C-BE32-E72D297353CC}">
                <c16:uniqueId val="{00000000-6054-4CF4-A744-6B21B3BCC53E}"/>
              </c:ext>
            </c:extLst>
          </c:dPt>
          <c:dPt>
            <c:idx val="1"/>
            <c:bubble3D val="0"/>
            <c:spPr>
              <a:solidFill>
                <a:schemeClr val="accent6">
                  <a:tint val="52000"/>
                </a:schemeClr>
              </a:solidFill>
              <a:ln w="19050">
                <a:solidFill>
                  <a:schemeClr val="lt1"/>
                </a:solidFill>
              </a:ln>
              <a:effectLst/>
            </c:spPr>
            <c:extLst>
              <c:ext xmlns:c16="http://schemas.microsoft.com/office/drawing/2014/chart" uri="{C3380CC4-5D6E-409C-BE32-E72D297353CC}">
                <c16:uniqueId val="{00000001-6054-4CF4-A744-6B21B3BCC53E}"/>
              </c:ext>
            </c:extLst>
          </c:dPt>
          <c:dPt>
            <c:idx val="2"/>
            <c:bubble3D val="0"/>
            <c:spPr>
              <a:solidFill>
                <a:schemeClr val="accent6">
                  <a:tint val="63000"/>
                </a:schemeClr>
              </a:solidFill>
              <a:ln w="19050">
                <a:solidFill>
                  <a:schemeClr val="lt1"/>
                </a:solidFill>
              </a:ln>
              <a:effectLst/>
            </c:spPr>
            <c:extLst>
              <c:ext xmlns:c16="http://schemas.microsoft.com/office/drawing/2014/chart" uri="{C3380CC4-5D6E-409C-BE32-E72D297353CC}">
                <c16:uniqueId val="{00000002-6054-4CF4-A744-6B21B3BCC53E}"/>
              </c:ext>
            </c:extLst>
          </c:dPt>
          <c:dPt>
            <c:idx val="3"/>
            <c:bubble3D val="0"/>
            <c:spPr>
              <a:solidFill>
                <a:schemeClr val="accent6">
                  <a:tint val="74000"/>
                </a:schemeClr>
              </a:solidFill>
              <a:ln w="19050">
                <a:solidFill>
                  <a:schemeClr val="lt1"/>
                </a:solidFill>
              </a:ln>
              <a:effectLst/>
            </c:spPr>
            <c:extLst>
              <c:ext xmlns:c16="http://schemas.microsoft.com/office/drawing/2014/chart" uri="{C3380CC4-5D6E-409C-BE32-E72D297353CC}">
                <c16:uniqueId val="{00000003-6054-4CF4-A744-6B21B3BCC53E}"/>
              </c:ext>
            </c:extLst>
          </c:dPt>
          <c:dPt>
            <c:idx val="4"/>
            <c:bubble3D val="0"/>
            <c:spPr>
              <a:solidFill>
                <a:schemeClr val="accent6">
                  <a:tint val="84000"/>
                </a:schemeClr>
              </a:solidFill>
              <a:ln w="19050">
                <a:solidFill>
                  <a:schemeClr val="lt1"/>
                </a:solidFill>
              </a:ln>
              <a:effectLst/>
            </c:spPr>
            <c:extLst>
              <c:ext xmlns:c16="http://schemas.microsoft.com/office/drawing/2014/chart" uri="{C3380CC4-5D6E-409C-BE32-E72D297353CC}">
                <c16:uniqueId val="{00000004-6054-4CF4-A744-6B21B3BCC53E}"/>
              </c:ext>
            </c:extLst>
          </c:dPt>
          <c:dPt>
            <c:idx val="5"/>
            <c:bubble3D val="0"/>
            <c:spPr>
              <a:solidFill>
                <a:schemeClr val="accent6">
                  <a:tint val="95000"/>
                </a:schemeClr>
              </a:solidFill>
              <a:ln w="19050">
                <a:solidFill>
                  <a:schemeClr val="lt1"/>
                </a:solidFill>
              </a:ln>
              <a:effectLst/>
            </c:spPr>
            <c:extLst>
              <c:ext xmlns:c16="http://schemas.microsoft.com/office/drawing/2014/chart" uri="{C3380CC4-5D6E-409C-BE32-E72D297353CC}">
                <c16:uniqueId val="{00000005-6054-4CF4-A744-6B21B3BCC53E}"/>
              </c:ext>
            </c:extLst>
          </c:dPt>
          <c:dPt>
            <c:idx val="6"/>
            <c:bubble3D val="0"/>
            <c:spPr>
              <a:solidFill>
                <a:schemeClr val="accent6">
                  <a:shade val="94000"/>
                </a:schemeClr>
              </a:solidFill>
              <a:ln w="19050">
                <a:solidFill>
                  <a:schemeClr val="lt1"/>
                </a:solidFill>
              </a:ln>
              <a:effectLst/>
            </c:spPr>
            <c:extLst>
              <c:ext xmlns:c16="http://schemas.microsoft.com/office/drawing/2014/chart" uri="{C3380CC4-5D6E-409C-BE32-E72D297353CC}">
                <c16:uniqueId val="{00000006-6054-4CF4-A744-6B21B3BCC53E}"/>
              </c:ext>
            </c:extLst>
          </c:dPt>
          <c:dPt>
            <c:idx val="7"/>
            <c:bubble3D val="0"/>
            <c:spPr>
              <a:solidFill>
                <a:schemeClr val="accent6">
                  <a:shade val="83000"/>
                </a:schemeClr>
              </a:solidFill>
              <a:ln w="19050">
                <a:solidFill>
                  <a:schemeClr val="lt1"/>
                </a:solidFill>
              </a:ln>
              <a:effectLst/>
            </c:spPr>
            <c:extLst>
              <c:ext xmlns:c16="http://schemas.microsoft.com/office/drawing/2014/chart" uri="{C3380CC4-5D6E-409C-BE32-E72D297353CC}">
                <c16:uniqueId val="{00000007-6054-4CF4-A744-6B21B3BCC53E}"/>
              </c:ext>
            </c:extLst>
          </c:dPt>
          <c:dPt>
            <c:idx val="8"/>
            <c:bubble3D val="0"/>
            <c:spPr>
              <a:solidFill>
                <a:schemeClr val="accent6">
                  <a:shade val="73000"/>
                </a:schemeClr>
              </a:solidFill>
              <a:ln w="19050">
                <a:solidFill>
                  <a:schemeClr val="lt1"/>
                </a:solidFill>
              </a:ln>
              <a:effectLst/>
            </c:spPr>
            <c:extLst>
              <c:ext xmlns:c16="http://schemas.microsoft.com/office/drawing/2014/chart" uri="{C3380CC4-5D6E-409C-BE32-E72D297353CC}">
                <c16:uniqueId val="{00000008-6054-4CF4-A744-6B21B3BCC53E}"/>
              </c:ext>
            </c:extLst>
          </c:dPt>
          <c:dPt>
            <c:idx val="9"/>
            <c:bubble3D val="0"/>
            <c:spPr>
              <a:solidFill>
                <a:schemeClr val="accent6">
                  <a:shade val="62000"/>
                </a:schemeClr>
              </a:solidFill>
              <a:ln w="19050">
                <a:solidFill>
                  <a:schemeClr val="lt1"/>
                </a:solidFill>
              </a:ln>
              <a:effectLst/>
            </c:spPr>
            <c:extLst>
              <c:ext xmlns:c16="http://schemas.microsoft.com/office/drawing/2014/chart" uri="{C3380CC4-5D6E-409C-BE32-E72D297353CC}">
                <c16:uniqueId val="{00000009-6054-4CF4-A744-6B21B3BCC53E}"/>
              </c:ext>
            </c:extLst>
          </c:dPt>
          <c:dPt>
            <c:idx val="10"/>
            <c:bubble3D val="0"/>
            <c:spPr>
              <a:solidFill>
                <a:schemeClr val="accent6">
                  <a:shade val="51000"/>
                </a:schemeClr>
              </a:solidFill>
              <a:ln w="19050">
                <a:solidFill>
                  <a:schemeClr val="lt1"/>
                </a:solidFill>
              </a:ln>
              <a:effectLst/>
            </c:spPr>
            <c:extLst>
              <c:ext xmlns:c16="http://schemas.microsoft.com/office/drawing/2014/chart" uri="{C3380CC4-5D6E-409C-BE32-E72D297353CC}">
                <c16:uniqueId val="{0000000A-6054-4CF4-A744-6B21B3BCC53E}"/>
              </c:ext>
            </c:extLst>
          </c:dPt>
          <c:dPt>
            <c:idx val="11"/>
            <c:bubble3D val="0"/>
            <c:spPr>
              <a:solidFill>
                <a:schemeClr val="accent6">
                  <a:shade val="40000"/>
                </a:schemeClr>
              </a:solidFill>
              <a:ln w="19050">
                <a:solidFill>
                  <a:schemeClr val="lt1"/>
                </a:solidFill>
              </a:ln>
              <a:effectLst/>
            </c:spPr>
            <c:extLst>
              <c:ext xmlns:c16="http://schemas.microsoft.com/office/drawing/2014/chart" uri="{C3380CC4-5D6E-409C-BE32-E72D297353CC}">
                <c16:uniqueId val="{0000000B-6054-4CF4-A744-6B21B3BCC53E}"/>
              </c:ext>
            </c:extLst>
          </c:dPt>
          <c:dLbls>
            <c:dLbl>
              <c:idx val="0"/>
              <c:layout>
                <c:manualLayout>
                  <c:x val="-8.6341534071677509E-2"/>
                  <c:y val="-0.1964293274576072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6054-4CF4-A744-6B21B3BCC53E}"/>
                </c:ext>
              </c:extLst>
            </c:dLbl>
            <c:dLbl>
              <c:idx val="1"/>
              <c:layout>
                <c:manualLayout>
                  <c:x val="7.2760345611641838E-2"/>
                  <c:y val="-0.1854912764003683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54-4CF4-A744-6B21B3BCC53E}"/>
                </c:ext>
              </c:extLst>
            </c:dLbl>
            <c:dLbl>
              <c:idx val="2"/>
              <c:layout>
                <c:manualLayout>
                  <c:x val="0.26255862345342945"/>
                  <c:y val="-0.19100091827364479"/>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1654069254891911"/>
                      <c:h val="0.13362213781715973"/>
                    </c:manualLayout>
                  </c15:layout>
                </c:ext>
                <c:ext xmlns:c16="http://schemas.microsoft.com/office/drawing/2014/chart" uri="{C3380CC4-5D6E-409C-BE32-E72D297353CC}">
                  <c16:uniqueId val="{00000002-6054-4CF4-A744-6B21B3BCC53E}"/>
                </c:ext>
              </c:extLst>
            </c:dLbl>
            <c:dLbl>
              <c:idx val="3"/>
              <c:layout>
                <c:manualLayout>
                  <c:x val="0.28236052136366718"/>
                  <c:y val="-0.1119934069500584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54-4CF4-A744-6B21B3BCC53E}"/>
                </c:ext>
              </c:extLst>
            </c:dLbl>
            <c:dLbl>
              <c:idx val="4"/>
              <c:layout>
                <c:manualLayout>
                  <c:x val="0.19930710023052059"/>
                  <c:y val="-4.709101325116989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054-4CF4-A744-6B21B3BCC53E}"/>
                </c:ext>
              </c:extLst>
            </c:dLbl>
            <c:dLbl>
              <c:idx val="5"/>
              <c:layout>
                <c:manualLayout>
                  <c:x val="0.19930531624553222"/>
                  <c:y val="0.1030379182705089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054-4CF4-A744-6B21B3BCC53E}"/>
                </c:ext>
              </c:extLst>
            </c:dLbl>
            <c:dLbl>
              <c:idx val="6"/>
              <c:layout>
                <c:manualLayout>
                  <c:x val="0.10368349249658963"/>
                  <c:y val="0.1910009182736447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054-4CF4-A744-6B21B3BCC53E}"/>
                </c:ext>
              </c:extLst>
            </c:dLbl>
            <c:dLbl>
              <c:idx val="7"/>
              <c:layout>
                <c:manualLayout>
                  <c:x val="-0.11641655297862709"/>
                  <c:y val="0.1671258034894397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054-4CF4-A744-6B21B3BCC53E}"/>
                </c:ext>
              </c:extLst>
            </c:dLbl>
            <c:dLbl>
              <c:idx val="8"/>
              <c:layout>
                <c:manualLayout>
                  <c:x val="-0.1473396998635744"/>
                  <c:y val="6.060606060606062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054-4CF4-A744-6B21B3BCC53E}"/>
                </c:ext>
              </c:extLst>
            </c:dLbl>
            <c:dLbl>
              <c:idx val="9"/>
              <c:layout>
                <c:manualLayout>
                  <c:x val="-0.20091446200369625"/>
                  <c:y val="-4.716204450236729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6054-4CF4-A744-6B21B3BCC53E}"/>
                </c:ext>
              </c:extLst>
            </c:dLbl>
            <c:dLbl>
              <c:idx val="10"/>
              <c:layout>
                <c:manualLayout>
                  <c:x val="-0.21464301955434351"/>
                  <c:y val="-0.1120293847566575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054-4CF4-A744-6B21B3BCC53E}"/>
                </c:ext>
              </c:extLst>
            </c:dLbl>
            <c:dLbl>
              <c:idx val="11"/>
              <c:layout>
                <c:manualLayout>
                  <c:x val="-0.22817520625678717"/>
                  <c:y val="-0.1799003961329185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054-4CF4-A744-6B21B3BCC53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it-IT"/>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Industry'!$C$2:$C$13</c:f>
              <c:strCache>
                <c:ptCount val="12"/>
                <c:pt idx="0">
                  <c:v>Aerospace</c:v>
                </c:pt>
                <c:pt idx="1">
                  <c:v>Agro-food</c:v>
                </c:pt>
                <c:pt idx="2">
                  <c:v>Automotive</c:v>
                </c:pt>
                <c:pt idx="3">
                  <c:v>Biotech</c:v>
                </c:pt>
                <c:pt idx="4">
                  <c:v>Clean Tech</c:v>
                </c:pt>
                <c:pt idx="5">
                  <c:v>Consumer Goods</c:v>
                </c:pt>
                <c:pt idx="6">
                  <c:v>Digital &amp; Media</c:v>
                </c:pt>
                <c:pt idx="7">
                  <c:v>ICT</c:v>
                </c:pt>
                <c:pt idx="8">
                  <c:v>Industrial automation</c:v>
                </c:pt>
                <c:pt idx="9">
                  <c:v>Industrial Goods</c:v>
                </c:pt>
                <c:pt idx="10">
                  <c:v>Med-Tech</c:v>
                </c:pt>
                <c:pt idx="11">
                  <c:v>Services</c:v>
                </c:pt>
              </c:strCache>
            </c:strRef>
          </c:cat>
          <c:val>
            <c:numRef>
              <c:f>'By Industry'!$D$2:$D$13</c:f>
              <c:numCache>
                <c:formatCode>General</c:formatCode>
                <c:ptCount val="12"/>
                <c:pt idx="0">
                  <c:v>2</c:v>
                </c:pt>
                <c:pt idx="1">
                  <c:v>12</c:v>
                </c:pt>
                <c:pt idx="2">
                  <c:v>1</c:v>
                </c:pt>
                <c:pt idx="3">
                  <c:v>8</c:v>
                </c:pt>
                <c:pt idx="4">
                  <c:v>24</c:v>
                </c:pt>
                <c:pt idx="5">
                  <c:v>20</c:v>
                </c:pt>
                <c:pt idx="6">
                  <c:v>96</c:v>
                </c:pt>
                <c:pt idx="7">
                  <c:v>133</c:v>
                </c:pt>
                <c:pt idx="8">
                  <c:v>7</c:v>
                </c:pt>
                <c:pt idx="9">
                  <c:v>14</c:v>
                </c:pt>
                <c:pt idx="10">
                  <c:v>29</c:v>
                </c:pt>
                <c:pt idx="11">
                  <c:v>50</c:v>
                </c:pt>
              </c:numCache>
            </c:numRef>
          </c:val>
          <c:extLst>
            <c:ext xmlns:c16="http://schemas.microsoft.com/office/drawing/2014/chart" uri="{C3380CC4-5D6E-409C-BE32-E72D297353CC}">
              <c16:uniqueId val="{0000000C-6054-4CF4-A744-6B21B3BCC5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showDLblsOverMax val="0"/>
  </c:chart>
  <c:spPr>
    <a:noFill/>
    <a:ln w="9525" cap="flat" cmpd="sng" algn="ctr">
      <a:noFill/>
      <a:round/>
    </a:ln>
    <a:effectLst/>
  </c:spPr>
  <c:txPr>
    <a:bodyPr/>
    <a:lstStyle/>
    <a:p>
      <a:pPr>
        <a:defRPr sz="1000">
          <a:latin typeface="+mj-lt"/>
          <a:cs typeface="Arial" panose="020B0604020202020204" pitchFamily="34" charset="0"/>
        </a:defRPr>
      </a:pPr>
      <a:endParaRPr lang="it-IT"/>
    </a:p>
  </c:txPr>
  <c:printSettings>
    <c:headerFooter/>
    <c:pageMargins b="0.75000000000000222" l="0.70000000000000062" r="0.70000000000000062" t="0.75000000000000222"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9997350263004302"/>
          <c:y val="0.18547132021720444"/>
          <c:w val="0.61569489352712692"/>
          <c:h val="0.6216313456685717"/>
        </c:manualLayout>
      </c:layout>
      <c:doughnutChart>
        <c:varyColors val="1"/>
        <c:ser>
          <c:idx val="0"/>
          <c:order val="0"/>
          <c:dPt>
            <c:idx val="0"/>
            <c:bubble3D val="0"/>
            <c:spPr>
              <a:solidFill>
                <a:schemeClr val="accent6">
                  <a:tint val="41000"/>
                </a:schemeClr>
              </a:solidFill>
              <a:ln w="19050">
                <a:solidFill>
                  <a:schemeClr val="lt1"/>
                </a:solidFill>
              </a:ln>
              <a:effectLst/>
            </c:spPr>
            <c:extLst>
              <c:ext xmlns:c16="http://schemas.microsoft.com/office/drawing/2014/chart" uri="{C3380CC4-5D6E-409C-BE32-E72D297353CC}">
                <c16:uniqueId val="{00000000-6054-4CF4-A744-6B21B3BCC53E}"/>
              </c:ext>
            </c:extLst>
          </c:dPt>
          <c:dPt>
            <c:idx val="1"/>
            <c:bubble3D val="0"/>
            <c:spPr>
              <a:solidFill>
                <a:schemeClr val="accent6">
                  <a:tint val="52000"/>
                </a:schemeClr>
              </a:solidFill>
              <a:ln w="19050">
                <a:solidFill>
                  <a:schemeClr val="lt1"/>
                </a:solidFill>
              </a:ln>
              <a:effectLst/>
            </c:spPr>
            <c:extLst>
              <c:ext xmlns:c16="http://schemas.microsoft.com/office/drawing/2014/chart" uri="{C3380CC4-5D6E-409C-BE32-E72D297353CC}">
                <c16:uniqueId val="{00000001-6054-4CF4-A744-6B21B3BCC53E}"/>
              </c:ext>
            </c:extLst>
          </c:dPt>
          <c:dPt>
            <c:idx val="2"/>
            <c:bubble3D val="0"/>
            <c:spPr>
              <a:solidFill>
                <a:schemeClr val="accent6">
                  <a:tint val="63000"/>
                </a:schemeClr>
              </a:solidFill>
              <a:ln w="19050">
                <a:solidFill>
                  <a:schemeClr val="lt1"/>
                </a:solidFill>
              </a:ln>
              <a:effectLst/>
            </c:spPr>
            <c:extLst>
              <c:ext xmlns:c16="http://schemas.microsoft.com/office/drawing/2014/chart" uri="{C3380CC4-5D6E-409C-BE32-E72D297353CC}">
                <c16:uniqueId val="{00000002-6054-4CF4-A744-6B21B3BCC53E}"/>
              </c:ext>
            </c:extLst>
          </c:dPt>
          <c:dPt>
            <c:idx val="3"/>
            <c:bubble3D val="0"/>
            <c:spPr>
              <a:solidFill>
                <a:schemeClr val="accent6">
                  <a:tint val="74000"/>
                </a:schemeClr>
              </a:solidFill>
              <a:ln w="19050">
                <a:solidFill>
                  <a:schemeClr val="lt1"/>
                </a:solidFill>
              </a:ln>
              <a:effectLst/>
            </c:spPr>
            <c:extLst>
              <c:ext xmlns:c16="http://schemas.microsoft.com/office/drawing/2014/chart" uri="{C3380CC4-5D6E-409C-BE32-E72D297353CC}">
                <c16:uniqueId val="{00000003-6054-4CF4-A744-6B21B3BCC53E}"/>
              </c:ext>
            </c:extLst>
          </c:dPt>
          <c:dPt>
            <c:idx val="4"/>
            <c:bubble3D val="0"/>
            <c:spPr>
              <a:solidFill>
                <a:schemeClr val="accent6">
                  <a:tint val="84000"/>
                </a:schemeClr>
              </a:solidFill>
              <a:ln w="19050">
                <a:solidFill>
                  <a:schemeClr val="lt1"/>
                </a:solidFill>
              </a:ln>
              <a:effectLst/>
            </c:spPr>
            <c:extLst>
              <c:ext xmlns:c16="http://schemas.microsoft.com/office/drawing/2014/chart" uri="{C3380CC4-5D6E-409C-BE32-E72D297353CC}">
                <c16:uniqueId val="{00000004-6054-4CF4-A744-6B21B3BCC53E}"/>
              </c:ext>
            </c:extLst>
          </c:dPt>
          <c:dPt>
            <c:idx val="5"/>
            <c:bubble3D val="0"/>
            <c:spPr>
              <a:solidFill>
                <a:schemeClr val="accent6">
                  <a:tint val="95000"/>
                </a:schemeClr>
              </a:solidFill>
              <a:ln w="19050">
                <a:solidFill>
                  <a:schemeClr val="lt1"/>
                </a:solidFill>
              </a:ln>
              <a:effectLst/>
            </c:spPr>
            <c:extLst>
              <c:ext xmlns:c16="http://schemas.microsoft.com/office/drawing/2014/chart" uri="{C3380CC4-5D6E-409C-BE32-E72D297353CC}">
                <c16:uniqueId val="{00000005-6054-4CF4-A744-6B21B3BCC53E}"/>
              </c:ext>
            </c:extLst>
          </c:dPt>
          <c:dPt>
            <c:idx val="6"/>
            <c:bubble3D val="0"/>
            <c:spPr>
              <a:solidFill>
                <a:schemeClr val="accent6">
                  <a:shade val="72000"/>
                </a:schemeClr>
              </a:solidFill>
              <a:ln w="19050">
                <a:solidFill>
                  <a:schemeClr val="lt1"/>
                </a:solidFill>
              </a:ln>
              <a:effectLst/>
            </c:spPr>
            <c:extLst>
              <c:ext xmlns:c16="http://schemas.microsoft.com/office/drawing/2014/chart" uri="{C3380CC4-5D6E-409C-BE32-E72D297353CC}">
                <c16:uniqueId val="{0000000D-31AD-402B-B10E-C6D9F85E9AA4}"/>
              </c:ext>
            </c:extLst>
          </c:dPt>
          <c:dPt>
            <c:idx val="7"/>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F-31AD-402B-B10E-C6D9F85E9AA4}"/>
              </c:ext>
            </c:extLst>
          </c:dPt>
          <c:dPt>
            <c:idx val="8"/>
            <c:bubble3D val="0"/>
            <c:spPr>
              <a:solidFill>
                <a:schemeClr val="accent6">
                  <a:shade val="44000"/>
                </a:schemeClr>
              </a:solidFill>
              <a:ln w="19050">
                <a:solidFill>
                  <a:schemeClr val="lt1"/>
                </a:solidFill>
              </a:ln>
              <a:effectLst/>
            </c:spPr>
            <c:extLst>
              <c:ext xmlns:c16="http://schemas.microsoft.com/office/drawing/2014/chart" uri="{C3380CC4-5D6E-409C-BE32-E72D297353CC}">
                <c16:uniqueId val="{00000011-31AD-402B-B10E-C6D9F85E9AA4}"/>
              </c:ext>
            </c:extLst>
          </c:dPt>
          <c:dLbls>
            <c:dLbl>
              <c:idx val="0"/>
              <c:layout>
                <c:manualLayout>
                  <c:x val="0.13688710080734273"/>
                  <c:y val="-0.10281110290432555"/>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8816263520747892"/>
                      <c:h val="0.13362213781715973"/>
                    </c:manualLayout>
                  </c15:layout>
                </c:ext>
                <c:ext xmlns:c16="http://schemas.microsoft.com/office/drawing/2014/chart" uri="{C3380CC4-5D6E-409C-BE32-E72D297353CC}">
                  <c16:uniqueId val="{00000000-6054-4CF4-A744-6B21B3BCC53E}"/>
                </c:ext>
              </c:extLst>
            </c:dLbl>
            <c:dLbl>
              <c:idx val="1"/>
              <c:layout>
                <c:manualLayout>
                  <c:x val="0.11807364111633468"/>
                  <c:y val="0.1029016696957404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3578861205075912"/>
                      <c:h val="9.5827367478341655E-2"/>
                    </c:manualLayout>
                  </c15:layout>
                </c:ext>
                <c:ext xmlns:c16="http://schemas.microsoft.com/office/drawing/2014/chart" uri="{C3380CC4-5D6E-409C-BE32-E72D297353CC}">
                  <c16:uniqueId val="{00000001-6054-4CF4-A744-6B21B3BCC53E}"/>
                </c:ext>
              </c:extLst>
            </c:dLbl>
            <c:dLbl>
              <c:idx val="2"/>
              <c:layout>
                <c:manualLayout>
                  <c:x val="-0.11882767210474834"/>
                  <c:y val="0.12956947309515596"/>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1654069254891911"/>
                      <c:h val="0.13362213781715973"/>
                    </c:manualLayout>
                  </c15:layout>
                </c:ext>
                <c:ext xmlns:c16="http://schemas.microsoft.com/office/drawing/2014/chart" uri="{C3380CC4-5D6E-409C-BE32-E72D297353CC}">
                  <c16:uniqueId val="{00000002-6054-4CF4-A744-6B21B3BCC53E}"/>
                </c:ext>
              </c:extLst>
            </c:dLbl>
            <c:dLbl>
              <c:idx val="3"/>
              <c:layout>
                <c:manualLayout>
                  <c:x val="-0.15944336100393214"/>
                  <c:y val="9.4351474047568024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54-4CF4-A744-6B21B3BCC53E}"/>
                </c:ext>
              </c:extLst>
            </c:dLbl>
            <c:dLbl>
              <c:idx val="4"/>
              <c:layout>
                <c:manualLayout>
                  <c:x val="-0.12921388404157041"/>
                  <c:y val="-5.3837044048659598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851760362053803"/>
                      <c:h val="0.13362213781715973"/>
                    </c:manualLayout>
                  </c15:layout>
                </c:ext>
                <c:ext xmlns:c16="http://schemas.microsoft.com/office/drawing/2014/chart" uri="{C3380CC4-5D6E-409C-BE32-E72D297353CC}">
                  <c16:uniqueId val="{00000004-6054-4CF4-A744-6B21B3BCC53E}"/>
                </c:ext>
              </c:extLst>
            </c:dLbl>
            <c:dLbl>
              <c:idx val="5"/>
              <c:layout>
                <c:manualLayout>
                  <c:x val="-0.20473755053509182"/>
                  <c:y val="-7.9104913261713913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9015564377030961"/>
                      <c:h val="0.17478965796295898"/>
                    </c:manualLayout>
                  </c15:layout>
                </c:ext>
                <c:ext xmlns:c16="http://schemas.microsoft.com/office/drawing/2014/chart" uri="{C3380CC4-5D6E-409C-BE32-E72D297353CC}">
                  <c16:uniqueId val="{00000005-6054-4CF4-A744-6B21B3BCC53E}"/>
                </c:ext>
              </c:extLst>
            </c:dLbl>
            <c:dLbl>
              <c:idx val="6"/>
              <c:layout>
                <c:manualLayout>
                  <c:x val="-0.19258117949356818"/>
                  <c:y val="-0.2091269547221817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31AD-402B-B10E-C6D9F85E9AA4}"/>
                </c:ext>
              </c:extLst>
            </c:dLbl>
            <c:dLbl>
              <c:idx val="7"/>
              <c:layout>
                <c:manualLayout>
                  <c:x val="9.4402538967435223E-3"/>
                  <c:y val="-0.20756155686704791"/>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30875309261231004"/>
                      <c:h val="0.13362213781715973"/>
                    </c:manualLayout>
                  </c15:layout>
                </c:ext>
                <c:ext xmlns:c16="http://schemas.microsoft.com/office/drawing/2014/chart" uri="{C3380CC4-5D6E-409C-BE32-E72D297353CC}">
                  <c16:uniqueId val="{0000000F-31AD-402B-B10E-C6D9F85E9AA4}"/>
                </c:ext>
              </c:extLst>
            </c:dLbl>
            <c:dLbl>
              <c:idx val="8"/>
              <c:layout>
                <c:manualLayout>
                  <c:x val="0.20390948416966106"/>
                  <c:y val="-0.1787698161334782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31AD-402B-B10E-C6D9F85E9AA4}"/>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it-IT"/>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Originator'!$A$2:$A$10</c:f>
              <c:strCache>
                <c:ptCount val="9"/>
                <c:pt idx="0">
                  <c:v>Autocandidatura</c:v>
                </c:pt>
                <c:pt idx="1">
                  <c:v>Advisor</c:v>
                </c:pt>
                <c:pt idx="2">
                  <c:v>Investitori professionali</c:v>
                </c:pt>
                <c:pt idx="3">
                  <c:v>Industriali</c:v>
                </c:pt>
                <c:pt idx="4">
                  <c:v>Proprietaria</c:v>
                </c:pt>
                <c:pt idx="5">
                  <c:v>Dottore commercialista</c:v>
                </c:pt>
                <c:pt idx="6">
                  <c:v>Società di revisione</c:v>
                </c:pt>
                <c:pt idx="7">
                  <c:v>Organismi di Ricerca</c:v>
                </c:pt>
                <c:pt idx="8">
                  <c:v>Altri</c:v>
                </c:pt>
              </c:strCache>
            </c:strRef>
          </c:cat>
          <c:val>
            <c:numRef>
              <c:f>'By Originator'!$B$2:$B$10</c:f>
              <c:numCache>
                <c:formatCode>General</c:formatCode>
                <c:ptCount val="9"/>
                <c:pt idx="0">
                  <c:v>110</c:v>
                </c:pt>
                <c:pt idx="1">
                  <c:v>99</c:v>
                </c:pt>
                <c:pt idx="2">
                  <c:v>39</c:v>
                </c:pt>
                <c:pt idx="3">
                  <c:v>3</c:v>
                </c:pt>
                <c:pt idx="4">
                  <c:v>69</c:v>
                </c:pt>
                <c:pt idx="5">
                  <c:v>7</c:v>
                </c:pt>
                <c:pt idx="6">
                  <c:v>1</c:v>
                </c:pt>
                <c:pt idx="7">
                  <c:v>3</c:v>
                </c:pt>
                <c:pt idx="8">
                  <c:v>65</c:v>
                </c:pt>
              </c:numCache>
            </c:numRef>
          </c:val>
          <c:extLst>
            <c:ext xmlns:c16="http://schemas.microsoft.com/office/drawing/2014/chart" uri="{C3380CC4-5D6E-409C-BE32-E72D297353CC}">
              <c16:uniqueId val="{0000000C-6054-4CF4-A744-6B21B3BCC5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showDLblsOverMax val="0"/>
  </c:chart>
  <c:spPr>
    <a:noFill/>
    <a:ln w="9525" cap="flat" cmpd="sng" algn="ctr">
      <a:noFill/>
      <a:round/>
    </a:ln>
    <a:effectLst/>
  </c:spPr>
  <c:txPr>
    <a:bodyPr/>
    <a:lstStyle/>
    <a:p>
      <a:pPr>
        <a:defRPr sz="1000">
          <a:latin typeface="+mj-lt"/>
          <a:cs typeface="Arial" panose="020B0604020202020204" pitchFamily="34" charset="0"/>
        </a:defRPr>
      </a:pPr>
      <a:endParaRPr lang="it-IT"/>
    </a:p>
  </c:txPr>
  <c:printSettings>
    <c:headerFooter/>
    <c:pageMargins b="0.75000000000000222" l="0.70000000000000062" r="0.70000000000000062" t="0.75000000000000222"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9997350263004302"/>
          <c:y val="0.18547132021720444"/>
          <c:w val="0.61569489352712692"/>
          <c:h val="0.6216313456685717"/>
        </c:manualLayout>
      </c:layout>
      <c:doughnutChart>
        <c:varyColors val="1"/>
        <c:ser>
          <c:idx val="0"/>
          <c:order val="0"/>
          <c:dPt>
            <c:idx val="0"/>
            <c:bubble3D val="0"/>
            <c:spPr>
              <a:solidFill>
                <a:schemeClr val="accent6">
                  <a:tint val="41000"/>
                </a:schemeClr>
              </a:solidFill>
              <a:ln w="19050">
                <a:solidFill>
                  <a:schemeClr val="lt1"/>
                </a:solidFill>
              </a:ln>
              <a:effectLst/>
            </c:spPr>
            <c:extLst>
              <c:ext xmlns:c16="http://schemas.microsoft.com/office/drawing/2014/chart" uri="{C3380CC4-5D6E-409C-BE32-E72D297353CC}">
                <c16:uniqueId val="{00000000-6054-4CF4-A744-6B21B3BCC53E}"/>
              </c:ext>
            </c:extLst>
          </c:dPt>
          <c:dPt>
            <c:idx val="1"/>
            <c:bubble3D val="0"/>
            <c:spPr>
              <a:solidFill>
                <a:schemeClr val="accent6">
                  <a:tint val="52000"/>
                </a:schemeClr>
              </a:solidFill>
              <a:ln w="19050">
                <a:solidFill>
                  <a:schemeClr val="lt1"/>
                </a:solidFill>
              </a:ln>
              <a:effectLst/>
            </c:spPr>
            <c:extLst>
              <c:ext xmlns:c16="http://schemas.microsoft.com/office/drawing/2014/chart" uri="{C3380CC4-5D6E-409C-BE32-E72D297353CC}">
                <c16:uniqueId val="{00000001-6054-4CF4-A744-6B21B3BCC53E}"/>
              </c:ext>
            </c:extLst>
          </c:dPt>
          <c:dPt>
            <c:idx val="2"/>
            <c:bubble3D val="0"/>
            <c:spPr>
              <a:solidFill>
                <a:schemeClr val="accent6">
                  <a:tint val="63000"/>
                </a:schemeClr>
              </a:solidFill>
              <a:ln w="19050">
                <a:solidFill>
                  <a:schemeClr val="lt1"/>
                </a:solidFill>
              </a:ln>
              <a:effectLst/>
            </c:spPr>
            <c:extLst>
              <c:ext xmlns:c16="http://schemas.microsoft.com/office/drawing/2014/chart" uri="{C3380CC4-5D6E-409C-BE32-E72D297353CC}">
                <c16:uniqueId val="{00000002-6054-4CF4-A744-6B21B3BCC53E}"/>
              </c:ext>
            </c:extLst>
          </c:dPt>
          <c:dPt>
            <c:idx val="3"/>
            <c:bubble3D val="0"/>
            <c:spPr>
              <a:solidFill>
                <a:schemeClr val="accent6">
                  <a:tint val="74000"/>
                </a:schemeClr>
              </a:solidFill>
              <a:ln w="19050">
                <a:solidFill>
                  <a:schemeClr val="lt1"/>
                </a:solidFill>
              </a:ln>
              <a:effectLst/>
            </c:spPr>
            <c:extLst>
              <c:ext xmlns:c16="http://schemas.microsoft.com/office/drawing/2014/chart" uri="{C3380CC4-5D6E-409C-BE32-E72D297353CC}">
                <c16:uniqueId val="{00000003-6054-4CF4-A744-6B21B3BCC53E}"/>
              </c:ext>
            </c:extLst>
          </c:dPt>
          <c:dPt>
            <c:idx val="4"/>
            <c:bubble3D val="0"/>
            <c:spPr>
              <a:solidFill>
                <a:schemeClr val="accent6">
                  <a:tint val="84000"/>
                </a:schemeClr>
              </a:solidFill>
              <a:ln w="19050">
                <a:solidFill>
                  <a:schemeClr val="lt1"/>
                </a:solidFill>
              </a:ln>
              <a:effectLst/>
            </c:spPr>
            <c:extLst>
              <c:ext xmlns:c16="http://schemas.microsoft.com/office/drawing/2014/chart" uri="{C3380CC4-5D6E-409C-BE32-E72D297353CC}">
                <c16:uniqueId val="{00000004-6054-4CF4-A744-6B21B3BCC53E}"/>
              </c:ext>
            </c:extLst>
          </c:dPt>
          <c:dLbls>
            <c:dLbl>
              <c:idx val="0"/>
              <c:layout>
                <c:manualLayout>
                  <c:x val="3.1156108498399056E-2"/>
                  <c:y val="-0.37857210962459487"/>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8816263520747892"/>
                      <c:h val="0.13362213781715973"/>
                    </c:manualLayout>
                  </c15:layout>
                </c:ext>
                <c:ext xmlns:c16="http://schemas.microsoft.com/office/drawing/2014/chart" uri="{C3380CC4-5D6E-409C-BE32-E72D297353CC}">
                  <c16:uniqueId val="{00000000-6054-4CF4-A744-6B21B3BCC53E}"/>
                </c:ext>
              </c:extLst>
            </c:dLbl>
            <c:dLbl>
              <c:idx val="1"/>
              <c:layout>
                <c:manualLayout>
                  <c:x val="0.13695414890982174"/>
                  <c:y val="-6.743560794087520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54-4CF4-A744-6B21B3BCC53E}"/>
                </c:ext>
              </c:extLst>
            </c:dLbl>
            <c:dLbl>
              <c:idx val="2"/>
              <c:layout>
                <c:manualLayout>
                  <c:x val="2.0075777735688994E-3"/>
                  <c:y val="0.3335503218042617"/>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9206272372286746"/>
                      <c:h val="0.13362213781715973"/>
                    </c:manualLayout>
                  </c15:layout>
                </c:ext>
                <c:ext xmlns:c16="http://schemas.microsoft.com/office/drawing/2014/chart" uri="{C3380CC4-5D6E-409C-BE32-E72D297353CC}">
                  <c16:uniqueId val="{00000002-6054-4CF4-A744-6B21B3BCC53E}"/>
                </c:ext>
              </c:extLst>
            </c:dLbl>
            <c:dLbl>
              <c:idx val="3"/>
              <c:layout>
                <c:manualLayout>
                  <c:x val="-0.18965217347351088"/>
                  <c:y val="-8.838229915884436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54-4CF4-A744-6B21B3BCC53E}"/>
                </c:ext>
              </c:extLst>
            </c:dLbl>
            <c:dLbl>
              <c:idx val="4"/>
              <c:layout>
                <c:manualLayout>
                  <c:x val="-0.15942269651115012"/>
                  <c:y val="-0.14153544441602664"/>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851760362053803"/>
                      <c:h val="0.13362213781715973"/>
                    </c:manualLayout>
                  </c15:layout>
                </c:ext>
                <c:ext xmlns:c16="http://schemas.microsoft.com/office/drawing/2014/chart" uri="{C3380CC4-5D6E-409C-BE32-E72D297353CC}">
                  <c16:uniqueId val="{00000004-6054-4CF4-A744-6B21B3BCC53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it-IT"/>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Stage'!$A$2:$A$6</c:f>
              <c:strCache>
                <c:ptCount val="5"/>
                <c:pt idx="0">
                  <c:v>Proof of concept</c:v>
                </c:pt>
                <c:pt idx="1">
                  <c:v>Seed</c:v>
                </c:pt>
                <c:pt idx="2">
                  <c:v>Start-up stage\Venture</c:v>
                </c:pt>
                <c:pt idx="3">
                  <c:v>Other early stage\Late stage</c:v>
                </c:pt>
                <c:pt idx="4">
                  <c:v>Private Equity</c:v>
                </c:pt>
              </c:strCache>
            </c:strRef>
          </c:cat>
          <c:val>
            <c:numRef>
              <c:f>'By Stage'!$B$2:$B$6</c:f>
              <c:numCache>
                <c:formatCode>General</c:formatCode>
                <c:ptCount val="5"/>
                <c:pt idx="0">
                  <c:v>7</c:v>
                </c:pt>
                <c:pt idx="1">
                  <c:v>93</c:v>
                </c:pt>
                <c:pt idx="2">
                  <c:v>228</c:v>
                </c:pt>
                <c:pt idx="3">
                  <c:v>68</c:v>
                </c:pt>
                <c:pt idx="4">
                  <c:v>0</c:v>
                </c:pt>
              </c:numCache>
            </c:numRef>
          </c:val>
          <c:extLst>
            <c:ext xmlns:c16="http://schemas.microsoft.com/office/drawing/2014/chart" uri="{C3380CC4-5D6E-409C-BE32-E72D297353CC}">
              <c16:uniqueId val="{0000000C-6054-4CF4-A744-6B21B3BCC5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showDLblsOverMax val="0"/>
  </c:chart>
  <c:spPr>
    <a:noFill/>
    <a:ln w="9525" cap="flat" cmpd="sng" algn="ctr">
      <a:noFill/>
      <a:round/>
    </a:ln>
    <a:effectLst/>
  </c:spPr>
  <c:txPr>
    <a:bodyPr/>
    <a:lstStyle/>
    <a:p>
      <a:pPr>
        <a:defRPr sz="1000">
          <a:latin typeface="+mj-lt"/>
          <a:cs typeface="Arial" panose="020B0604020202020204" pitchFamily="34" charset="0"/>
        </a:defRPr>
      </a:pPr>
      <a:endParaRPr lang="it-IT"/>
    </a:p>
  </c:txPr>
  <c:printSettings>
    <c:headerFooter/>
    <c:pageMargins b="0.75000000000000222" l="0.70000000000000062" r="0.70000000000000062" t="0.75000000000000222"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8109291083018644"/>
          <c:y val="0.10661862642845223"/>
          <c:w val="0.61569489352712692"/>
          <c:h val="0.6216313456685717"/>
        </c:manualLayout>
      </c:layout>
      <c:doughnutChart>
        <c:varyColors val="1"/>
        <c:ser>
          <c:idx val="0"/>
          <c:order val="0"/>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0-6054-4CF4-A744-6B21B3BCC53E}"/>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6054-4CF4-A744-6B21B3BCC53E}"/>
              </c:ext>
            </c:extLst>
          </c:dPt>
          <c:dLbls>
            <c:dLbl>
              <c:idx val="0"/>
              <c:layout>
                <c:manualLayout>
                  <c:x val="0.18176160786999074"/>
                  <c:y val="-9.861183152877020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6054-4CF4-A744-6B21B3BCC53E}"/>
                </c:ext>
              </c:extLst>
            </c:dLbl>
            <c:dLbl>
              <c:idx val="1"/>
              <c:layout>
                <c:manualLayout>
                  <c:x val="-0.16135787422727438"/>
                  <c:y val="7.085802340766450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54-4CF4-A744-6B21B3BCC53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j-lt"/>
                    <a:ea typeface="+mn-ea"/>
                    <a:cs typeface="Arial" panose="020B0604020202020204" pitchFamily="34" charset="0"/>
                  </a:defRPr>
                </a:pPr>
                <a:endParaRPr lang="it-IT"/>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Area'!$A$2:$A$3</c:f>
              <c:strCache>
                <c:ptCount val="2"/>
                <c:pt idx="0">
                  <c:v>Nord Italia</c:v>
                </c:pt>
                <c:pt idx="1">
                  <c:v>Sud Italia</c:v>
                </c:pt>
              </c:strCache>
            </c:strRef>
          </c:cat>
          <c:val>
            <c:numRef>
              <c:f>'By Area'!$B$2:$B$3</c:f>
              <c:numCache>
                <c:formatCode>General</c:formatCode>
                <c:ptCount val="2"/>
                <c:pt idx="0">
                  <c:v>12</c:v>
                </c:pt>
                <c:pt idx="1">
                  <c:v>381</c:v>
                </c:pt>
              </c:numCache>
            </c:numRef>
          </c:val>
          <c:extLst>
            <c:ext xmlns:c16="http://schemas.microsoft.com/office/drawing/2014/chart" uri="{C3380CC4-5D6E-409C-BE32-E72D297353CC}">
              <c16:uniqueId val="{0000000C-6054-4CF4-A744-6B21B3BCC5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showDLblsOverMax val="0"/>
  </c:chart>
  <c:spPr>
    <a:noFill/>
    <a:ln w="9525" cap="flat" cmpd="sng" algn="ctr">
      <a:noFill/>
      <a:round/>
    </a:ln>
    <a:effectLst/>
  </c:spPr>
  <c:txPr>
    <a:bodyPr/>
    <a:lstStyle/>
    <a:p>
      <a:pPr>
        <a:defRPr sz="1000">
          <a:latin typeface="+mj-lt"/>
          <a:cs typeface="Arial" panose="020B0604020202020204" pitchFamily="34" charset="0"/>
        </a:defRPr>
      </a:pPr>
      <a:endParaRPr lang="it-IT"/>
    </a:p>
  </c:txPr>
  <c:printSettings>
    <c:headerFooter/>
    <c:pageMargins b="0.75000000000000222" l="0.70000000000000062" r="0.70000000000000062" t="0.75000000000000222"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359064</xdr:colOff>
      <xdr:row>68</xdr:row>
      <xdr:rowOff>130148</xdr:rowOff>
    </xdr:from>
    <xdr:to>
      <xdr:col>12</xdr:col>
      <xdr:colOff>333952</xdr:colOff>
      <xdr:row>84</xdr:row>
      <xdr:rowOff>38362</xdr:rowOff>
    </xdr:to>
    <xdr:graphicFrame macro="">
      <xdr:nvGraphicFramePr>
        <xdr:cNvPr id="4" name="Gra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237260</xdr:colOff>
      <xdr:row>52</xdr:row>
      <xdr:rowOff>172290</xdr:rowOff>
    </xdr:from>
    <xdr:to>
      <xdr:col>12</xdr:col>
      <xdr:colOff>409575</xdr:colOff>
      <xdr:row>66</xdr:row>
      <xdr:rowOff>172290</xdr:rowOff>
    </xdr:to>
    <xdr:graphicFrame macro="">
      <xdr:nvGraphicFramePr>
        <xdr:cNvPr id="5" name="Gra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403411</xdr:colOff>
      <xdr:row>0</xdr:row>
      <xdr:rowOff>201705</xdr:rowOff>
    </xdr:from>
    <xdr:to>
      <xdr:col>9</xdr:col>
      <xdr:colOff>135962</xdr:colOff>
      <xdr:row>20</xdr:row>
      <xdr:rowOff>112058</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470647</xdr:colOff>
      <xdr:row>0</xdr:row>
      <xdr:rowOff>168087</xdr:rowOff>
    </xdr:from>
    <xdr:to>
      <xdr:col>10</xdr:col>
      <xdr:colOff>203198</xdr:colOff>
      <xdr:row>20</xdr:row>
      <xdr:rowOff>78440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403410</xdr:colOff>
      <xdr:row>0</xdr:row>
      <xdr:rowOff>145674</xdr:rowOff>
    </xdr:from>
    <xdr:to>
      <xdr:col>9</xdr:col>
      <xdr:colOff>135961</xdr:colOff>
      <xdr:row>20</xdr:row>
      <xdr:rowOff>56027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403411</xdr:colOff>
      <xdr:row>0</xdr:row>
      <xdr:rowOff>201705</xdr:rowOff>
    </xdr:from>
    <xdr:to>
      <xdr:col>9</xdr:col>
      <xdr:colOff>135962</xdr:colOff>
      <xdr:row>20</xdr:row>
      <xdr:rowOff>112058</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98051</xdr:colOff>
      <xdr:row>5</xdr:row>
      <xdr:rowOff>17742</xdr:rowOff>
    </xdr:from>
    <xdr:to>
      <xdr:col>4</xdr:col>
      <xdr:colOff>0</xdr:colOff>
      <xdr:row>24</xdr:row>
      <xdr:rowOff>166220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a Martone" refreshedDate="45722.459859722221" createdVersion="8" refreshedVersion="8" minRefreshableVersion="3" recordCount="395" xr:uid="{8B805BF4-5E05-4E2E-9613-89C683D67083}">
  <cacheSource type="worksheet">
    <worksheetSource ref="A2:BC3302" sheet="Deal Flow"/>
  </cacheSource>
  <cacheFields count="55">
    <cacheField name="Primo Contatto" numFmtId="0">
      <sharedItems containsBlank="1"/>
    </cacheField>
    <cacheField name="Avvio Data" numFmtId="0">
      <sharedItems containsBlank="1"/>
    </cacheField>
    <cacheField name="Data ITM" numFmtId="0">
      <sharedItems containsBlank="1"/>
    </cacheField>
    <cacheField name="Approvals date" numFmtId="0">
      <sharedItems containsNonDate="0" containsDate="1" containsString="0" containsBlank="1" minDate="1899-12-30T00:00:00" maxDate="2025-03-06T00:00:00" count="30">
        <d v="2024-07-10T00:00:00"/>
        <d v="2025-03-05T00:00:00"/>
        <d v="2024-09-11T00:00:00"/>
        <d v="2024-10-09T00:00:00"/>
        <d v="2024-11-27T00:00:00"/>
        <d v="2025-02-12T00:00:00"/>
        <d v="2024-12-18T00:00:00"/>
        <d v="2024-11-20T00:00:00"/>
        <d v="2024-07-31T00:00:00"/>
        <d v="2025-02-03T00:00:00"/>
        <d v="2024-11-13T00:00:00"/>
        <d v="2025-02-18T00:00:00"/>
        <d v="2025-01-22T00:00:00"/>
        <d v="2025-01-08T00:00:00"/>
        <d v="2024-12-04T00:00:00"/>
        <d v="2025-02-26T00:00:00"/>
        <d v="2024-10-23T00:00:00"/>
        <d v="2024-10-02T00:00:00"/>
        <d v="2024-10-16T00:00:00"/>
        <d v="2024-07-16T00:00:00"/>
        <d v="2024-07-24T00:00:00"/>
        <d v="2025-01-15T00:00:00"/>
        <d v="2024-09-18T00:00:00"/>
        <d v="2024-09-04T00:00:00"/>
        <d v="2024-10-29T00:00:00"/>
        <d v="2024-11-06T00:00:00"/>
        <d v="2024-12-11T00:00:00"/>
        <d v="2025-01-29T00:00:00"/>
        <m/>
        <d v="1899-12-30T00:00:00" u="1"/>
      </sharedItems>
    </cacheField>
    <cacheField name="N. Pratica" numFmtId="0">
      <sharedItems containsBlank="1"/>
    </cacheField>
    <cacheField name="ID" numFmtId="0">
      <sharedItems containsString="0" containsBlank="1" containsNumber="1" containsInteger="1" minValue="12" maxValue="3681"/>
    </cacheField>
    <cacheField name="PROJECT/COMPANY" numFmtId="0">
      <sharedItems containsBlank="1" count="398">
        <s v="Itimes"/>
        <s v="Papem"/>
        <s v="Xoko"/>
        <s v="3DnA"/>
        <s v="Know How"/>
        <s v="Axieme"/>
        <s v="Linup"/>
        <s v="Metoo"/>
        <s v="My Good Client"/>
        <s v="SaverOne"/>
        <s v="Arm23"/>
        <s v="Sophia"/>
        <s v="Gusto in Cucina"/>
        <s v="Yakkyo"/>
        <s v="Escalada"/>
        <s v="SOSPEDIATRA"/>
        <s v="Quicon"/>
        <s v="Skylikes"/>
        <s v="Jolly Ticket"/>
        <s v="Sartieri"/>
        <s v="Tobevy"/>
        <s v="Ocore"/>
        <s v="SCUTER"/>
        <s v="Morpheos"/>
        <s v="Escooh"/>
        <s v="K4A"/>
        <s v="nrg4You"/>
        <s v="Tweegs"/>
        <s v="HOAU"/>
        <s v="Adatravel"/>
        <s v="Phlay project"/>
        <s v="Radoff"/>
        <s v="Pandhora"/>
        <s v="OneDigit"/>
        <s v="Veranu"/>
        <s v="Virtuoso"/>
        <s v="Presto Food"/>
        <s v="Italicoon"/>
        <s v="Kyme NanoImaging"/>
        <s v="Blowhammer"/>
        <s v="Ludwig"/>
        <s v="Edgar"/>
        <s v="MedicinaVeloce"/>
        <s v="PickMeApp"/>
        <s v="Puritalia Automobili "/>
        <s v="Martha's Cottage"/>
        <s v="Evotion"/>
        <s v="Soonapse"/>
        <s v="Wastly"/>
        <s v="Graffiti for smart city"/>
        <s v="Bourelly"/>
        <s v="Oreegano"/>
        <s v="Preinvel"/>
        <s v="Befreest"/>
        <s v="eFarma"/>
        <s v="ETESIAS"/>
        <s v="Icaro Mobile"/>
        <s v="Rainapp"/>
        <s v="Tzoone"/>
        <s v="Alfonsino"/>
        <s v="ALTILIA"/>
        <s v="Mia Burton"/>
        <s v="Avat"/>
        <s v="Triscovery"/>
        <s v="DIGITALIA"/>
        <s v="HotelTask"/>
        <s v="FullTruck (ex Coloombus)"/>
        <s v="Coderblock"/>
        <s v="SpinUp"/>
        <s v="Easy Trucking"/>
        <s v="Feat Food"/>
        <s v="Cube Controls"/>
        <s v="Sanycar "/>
        <s v="Saba Technology"/>
        <s v="Bestogoo"/>
        <s v="Green Tannery"/>
        <s v="Connexa"/>
        <s v="iMask"/>
        <s v="ADL Farmaceutici"/>
        <s v="1000 Farmacie"/>
        <s v="Meat Premium"/>
        <s v="Osteoplus"/>
        <s v="Biofarm"/>
        <s v="Moneyka"/>
        <s v="Nurjana Technologies"/>
        <s v="SetUp"/>
        <s v="Healthy Virtuoso"/>
        <s v="PonyU"/>
        <s v="Gospesa"/>
        <s v="Authentikate"/>
        <s v="IoSpedisco.it"/>
        <s v="Progetto Impression"/>
        <s v="Eyesportwear (Double A)"/>
        <s v="Flade"/>
        <s v="Hearth"/>
        <s v="E-Sea Sharing"/>
        <s v="smartDONOR"/>
        <s v=" CreationDose"/>
        <s v="SEO TESTER ONLINE"/>
        <s v="Parenting"/>
        <s v="Scuolab"/>
        <s v="Life Learning"/>
        <s v="Massive"/>
        <s v="HeArt"/>
        <s v="Unobravo"/>
        <s v="NexToMe"/>
        <s v="Greeat"/>
        <s v="Daloom"/>
        <s v="SANA SANA"/>
        <s v="iVis Technologies"/>
        <s v="Searcode"/>
        <s v="Smartbug"/>
        <s v="Serially"/>
        <s v="SardexPay"/>
        <s v="Plasma TechMed "/>
        <s v="Elorashop"/>
        <s v="MyPad"/>
        <s v="Pioppo"/>
        <s v="Buonappetito"/>
        <s v="Develhope"/>
        <s v="HRCOFFEE"/>
        <s v="Evja"/>
        <s v="AlphaMobility"/>
        <s v="Gipstech"/>
        <s v="MuV Game"/>
        <s v="Tiledesk"/>
        <s v="Roboze "/>
        <s v="Cocobuk"/>
        <s v="Skycab"/>
        <s v="Vita meals"/>
        <s v="Eathlon"/>
        <s v="Italian Artisan"/>
        <s v="Intranet"/>
        <s v="Tconsulta"/>
        <s v="Trixo Esports Gym"/>
        <s v="FGS"/>
        <s v="Hightek"/>
        <s v="RoBiot"/>
        <s v="AraBat"/>
        <s v="Sanidrink"/>
        <s v="AMPure"/>
        <s v="Ricambipro"/>
        <s v="Sicily Addict"/>
        <s v="Conkilia"/>
        <s v="Paginemediche"/>
        <s v="Twopit "/>
        <s v="iFind"/>
        <s v="Calton"/>
        <s v="Audacia Innovations"/>
        <s v="GELDIS"/>
        <s v="Sano e Sazio"/>
        <s v="Eatalico"/>
        <s v="Loliv"/>
        <s v="Goallections"/>
        <s v="Immovare"/>
        <s v="Double 3 Media"/>
        <s v="TimeFlow"/>
        <s v="E-Shopping Advisor"/>
        <s v="HEU"/>
        <s v="KwZero"/>
        <s v="Innoida"/>
        <s v="MEDITERRANEO LAB 4.0"/>
        <s v="Senex (Ninacare)"/>
        <s v="Restorative NeuroTechnologies"/>
        <s v="SBP"/>
        <s v="AstraKode "/>
        <s v="Boniviri"/>
        <s v="Ruralis"/>
        <s v="Salute in Cloud"/>
        <s v="Rithema"/>
        <s v="ARES"/>
        <s v="Farzati"/>
        <s v="Isuschem"/>
        <s v="Lebiu"/>
        <s v="TimeIsApp"/>
        <s v="Audioboost"/>
        <s v="MatiPay"/>
        <s v="Cyberneid "/>
        <s v="ProfessionAI"/>
        <s v="Endymion "/>
        <s v="Alteredu"/>
        <s v="Butterfly Decisions "/>
        <s v="Lualtek"/>
        <s v="ADG"/>
        <s v="Omnienergy"/>
        <s v="POMA"/>
        <s v="POMAP"/>
        <s v="MediGenium"/>
        <s v="Green Independence"/>
        <s v="Hyper Wind"/>
        <s v="NewCOM"/>
        <s v="Mondial Bony Service Investment"/>
        <s v="Hiop"/>
        <s v="Damo"/>
        <s v="Spesati"/>
        <s v="Foreverland"/>
        <s v="Bagoff"/>
        <s v="Advepa Communication"/>
        <s v="It's Prodigy"/>
        <s v="Zwap"/>
        <s v="ASEPA ENERGY"/>
        <s v="Inspector"/>
        <s v="Health Triage"/>
        <s v="Mbike"/>
        <s v="Widata"/>
        <s v="RistoGO"/>
        <s v="ProtiumFields"/>
        <s v="T-Luxy"/>
        <s v="Tuidi "/>
        <s v="Sestre "/>
        <s v="YouHealthy "/>
        <s v="WandiLogistics"/>
        <s v="Idra Water"/>
        <s v="Naspesa Delivery"/>
        <s v="HarvAI"/>
        <s v="B&amp;B (Tes)"/>
        <s v="MinervaS "/>
        <s v="FTNet"/>
        <s v="Skipper"/>
        <s v="Houseplus"/>
        <s v="Sobereye"/>
        <s v="UAO"/>
        <s v="Hausme"/>
        <s v="Creative Harbour"/>
        <s v="BILLD "/>
        <s v="Italia Rimborso"/>
        <s v="Eneri"/>
        <s v="Keplera"/>
        <s v="Caboto"/>
        <s v="Brainseeding"/>
        <s v="EggPlant"/>
        <s v="The Digital Box"/>
        <s v="Viniexport"/>
        <s v="Webidoo"/>
        <s v="TextYess"/>
        <s v="Prismed"/>
        <s v="Aenduo"/>
        <s v="WeShort"/>
        <s v="Transactionale/Marlene"/>
        <s v="H-Verse"/>
        <s v="Whp.AI"/>
        <s v="Osense "/>
        <s v="Monitora"/>
        <s v="Hoome.it"/>
        <s v="Ristoply"/>
        <s v="myAEDES"/>
        <s v="AiM"/>
        <s v="Marshmallow Games"/>
        <s v="Mygrants"/>
        <s v="Agriverse"/>
        <s v="Vegery (Erebor srl)"/>
        <s v="Nexting"/>
        <s v="American Uncle"/>
        <s v="Farm4trade"/>
        <s v="Tziboo"/>
        <s v="Sun City"/>
        <s v="The PAAC"/>
        <s v="TSS"/>
        <s v="Tendrs"/>
        <s v="Artware"/>
        <s v="Techno Bridge"/>
        <s v="Display "/>
        <s v="Live Carter"/>
        <s v="Fatture Automatiche"/>
        <s v="UNIO"/>
        <s v="BionItLabs"/>
        <s v="Hyp-er_objects"/>
        <s v="ClenTech"/>
        <s v="Rombo.ai"/>
        <s v="Spoki "/>
        <s v="Robosan"/>
        <s v="Remedio"/>
        <s v="Serenade"/>
        <s v="Beforpharma"/>
        <s v="Techrail"/>
        <s v="Airizon "/>
        <s v="WUVDAY"/>
        <s v="Megaride"/>
        <s v="Astradyne"/>
        <s v="InnovationSea"/>
        <s v="Centro DCA"/>
        <s v="3PW"/>
        <s v="PuntoMare"/>
        <s v="Vento CFD"/>
        <s v="ACT Blade"/>
        <s v="Cold Sharing"/>
        <s v="Florence Care"/>
        <s v="Leaf "/>
        <s v="Lokit"/>
        <s v="Qsensato"/>
        <s v="IWT"/>
        <s v="Authentico"/>
        <s v="Cooabit"/>
        <s v="Empethy "/>
        <s v="BOS5"/>
        <s v="Data Masters"/>
        <s v="PredictionLabs"/>
        <s v="LIQEX"/>
        <s v="Sensoria Health"/>
        <s v="Hotiday "/>
        <s v="Profiter"/>
        <s v="Titan4"/>
        <s v="Baze"/>
        <s v="VESevo"/>
        <s v="RIDEsense"/>
        <s v="Grip Advisor"/>
        <s v="Eventboost"/>
        <s v="HUI"/>
        <s v="Blockchainer"/>
        <s v="BeyondShape"/>
        <s v="MatchGuru"/>
        <s v="State1"/>
        <s v="My Group"/>
        <s v="Farmacia Europea"/>
        <s v="Bufaga"/>
        <s v="Fast Food tech"/>
        <s v="Girasole"/>
        <s v="Ohoskin"/>
        <s v="Archimede"/>
        <s v="Kymia"/>
        <s v="Alphafood"/>
        <s v="Worldz"/>
        <s v="LEB"/>
        <s v="Lacta"/>
        <s v="Deltronics"/>
        <s v="Vr Tourism"/>
        <s v="Petmora"/>
        <s v="EMBER LAPTOPS"/>
        <s v="BloomLABS"/>
        <s v="Active Label"/>
        <s v="NTRLY"/>
        <s v="Yalla Security"/>
        <s v="Medicaly"/>
        <s v="Oxhy "/>
        <s v="Typeone Biomaterials"/>
        <s v="TeC"/>
        <s v="Oxoco"/>
        <s v="Oloker Therapeutics"/>
        <s v="Celery"/>
        <s v="AppLavoro"/>
        <s v="Rosso"/>
        <s v="Indi"/>
        <s v="Xbooks"/>
        <s v="Fintech "/>
        <s v="Reiwa"/>
        <s v="Roads of Beauty"/>
        <s v="Lanificio Digitale"/>
        <s v="Eco Sistem S.Felice"/>
        <s v="Global Biomedical Service"/>
        <s v="NutriWorld"/>
        <s v="Wodzi"/>
        <s v="Exo Lab"/>
        <s v="FunniFin"/>
        <s v="TechVisory"/>
        <s v="Traipler"/>
        <s v="Quarkpay"/>
        <s v="YanchWare"/>
        <s v="JedAI"/>
        <s v="BeadRoots"/>
        <s v="Fomula Center"/>
        <s v="Proscaenia"/>
        <s v="17tons"/>
        <s v="Bemyrider"/>
        <s v="LexCapital"/>
        <s v="Xellence AI"/>
        <s v="Progetto Oncosafe"/>
        <s v="Optivo"/>
        <s v="20Seconds"/>
        <s v="2beautiful"/>
        <s v="Phoenix"/>
        <s v="Hygge"/>
        <s v="Confirmo"/>
        <s v="Chef On Demand"/>
        <s v="Plantvoice"/>
        <s v="Bhblasted"/>
        <s v="Elite Villas"/>
        <s v="Sentieri"/>
        <s v="Skin Lovers"/>
        <s v="Requpero"/>
        <s v="Karaoke One"/>
        <s v="ORAZERO"/>
        <s v="Logogramma"/>
        <s v="S2X"/>
        <s v="Samplesound "/>
        <s v="Corem"/>
        <s v="AD cube"/>
        <s v="Pathway"/>
        <s v="CrioPurA"/>
        <s v="Immunoveg"/>
        <s v="Haga 2"/>
        <s v="Acne Revolution"/>
        <s v="Mangofit"/>
        <s v="Italspazio"/>
        <m/>
        <s v="Gelato 4ever" u="1"/>
        <s v="Time flow" u="1"/>
        <s v="DataProdigy" u="1"/>
        <s v="Roboze" u="1"/>
      </sharedItems>
    </cacheField>
    <cacheField name="Italy vs. Abroad" numFmtId="0">
      <sharedItems containsBlank="1"/>
    </cacheField>
    <cacheField name="LOCATION_x000a_(CITY)" numFmtId="0">
      <sharedItems containsBlank="1"/>
    </cacheField>
    <cacheField name="LOCATION_x000a_(REGION)" numFmtId="0">
      <sharedItems containsBlank="1" count="18">
        <s v="Campania"/>
        <s v="Sicilia"/>
        <s v="Abruzzo"/>
        <s v="Sardegna"/>
        <s v="Puglia"/>
        <s v="Basilicata"/>
        <s v="Calabria"/>
        <s v="Lombardia"/>
        <s v="Molise"/>
        <s v="N.A. Italy"/>
        <s v="Toscana"/>
        <s v="Lazio"/>
        <s v="Liguria"/>
        <s v="Trentino Alto Adige"/>
        <m/>
        <s v="Piemonte" u="1"/>
        <s v="Emilia Romagna" u="1"/>
        <s v="Trentino-Alto Adige" u="1"/>
      </sharedItems>
    </cacheField>
    <cacheField name="SECTOR" numFmtId="0">
      <sharedItems containsBlank="1" count="13">
        <s v="Digital &amp; Media"/>
        <s v="Services"/>
        <s v="ICT"/>
        <s v="Med-Tech"/>
        <s v="Agro-food"/>
        <s v="Industrial Goods"/>
        <s v="Aerospace"/>
        <s v="Clean Tech"/>
        <s v="Consumer Goods"/>
        <s v="Automotive"/>
        <s v="Industrial automation"/>
        <s v="Biotech"/>
        <m/>
      </sharedItems>
    </cacheField>
    <cacheField name="DESCRIPTION" numFmtId="0">
      <sharedItems containsBlank="1" count="401" longText="1">
        <s v="marketplace per vendita di pacchetti viaggio/vacanza in modalità &quot;asta online&quot;."/>
        <s v="Soluzione mobile per localizzazione di negozi  e prodotti verificando disponibilità in-store, acquisto, ecc."/>
        <s v="Soluzione attiva nell’analisi, nella comparazione e nell’ottimizzazione delle tariffe, delle recensioni e della brand reputation per le strutture alberghiere."/>
        <s v="Servizi di progettazione, R&amp;S, realizzazione di prototipi nel settore dell'additive manufacturing (stampa 3D)."/>
        <s v="App dedicata alle professioni intelletuali che consente agli utilizzatori di individuare e porre domande a professionisti quali avvocati, commercialisti, ecc."/>
        <s v="Operativa nell’ambito insurtech ed in particolar modo nel social insurance."/>
        <s v="Sistema integrato hardware e software di analisi e diagnostica atto a migliorare tempi e costi di produzione in qualsiasi ambiente lavorativo mediante: occhiali smart view dotati di telecamera; app per smartphone su piattaforma Android; sensori che permettano l’acquisizione dei dati che attualmente vengono registrati in modalità manuale e scollegati tra loro."/>
        <s v="Piattaforma PAAS web+app dedicata agli organizzatori di eventi per creare, promuovere e condividere l’evento, registrare i partecipanti e vendere i biglietti e raccogliere fondi."/>
        <s v="Piattaforma di marketing/advertising locale dedicata ai merchant che utilizza i clienti fidelizzati come ambasciatori."/>
        <s v="Defribillatori Automatici Esterni per attacchi cardiaci improvvisi."/>
        <s v="Creazione di soluzioni improntate alla realtà aumentata, all’image recognition, alle reti neurali e all’intelligenza artificiale. Ad oggi la società ha realizzato e commercializzato un’applicazione mobile che implementa la tecnologia della realtà aumentata principalmente all’interno dei musei, con la possibilità di estenderla a monumenti e opere architettoniche delle principali città d’arte, con verticalizzazioni in settori commerciali differenti."/>
        <s v="Opera nel settore delle MISSION CRITICAL APPLICATION, in commesse, ad elevato contenuto tecnologico, per applicazione critiche nel campo della meccanica ed elettronica._x000a_Il Know how della società comprende: (i) sviluppo e caratterizzazione di strutture, materiali e processi; (ii) attività di R&amp;D, progettazione e simulazione numerica; test fisici per la certificazione del prodotto. Inoltre Sòphia vanta un comparto manifatturiero che consente di realizzare sia attrezzature di produzione e testing che produzioni basso seriali."/>
        <s v="Produzione e commercializzazione di piatti pronti stabilizzati, capaci di mantenere inalterate le caratteristiche degli alimenti , a temperatura ambiente, per 12 dal confezionamento senza contenere conservanti, additivi e coloranti."/>
        <s v="Servizi per acquisto di forniture all’ingrosso dalla Cina di prodotti da fornitori certificati."/>
        <s v="Web marketing agency."/>
        <s v="APP in grado di agevolare i contatti tra pediatra e genitori al fine di organizzare e prenotare visite pediatriche a domicilio."/>
        <s v="Soluzione di marketing di prossimità (beacon + app). In particolare hanno sviluppato PRIZEME, sistema di rewards riscattabili basato sulla tecnologia Quicon che, premia la propensione degli utenti al compimento di alcune operazioni all’interno dei negozi convenzionati, (Check-in, Foto e Acquisto). Tale propensione viene premiata con punti esperienza e PRIZY (Punti) con i quali l’utente può riscattare premi come buoni e sconti da spendere nei negozi affiliati alla piattaforma, o buoni riscattabili direttamente all’interno del catalogo PRIZEME."/>
        <s v="Servizi di consulenza digitale (Digital Consulting, Service Design e UX, ecc.). In paricolar modo la società ha sviluppato Skylikes, un'assistente alla vendita che punta ad innovare il mondo retail (e non solo), sostituendosi al commesso o supportandolo per migliorarne la sua efficienza._x000a_1) Recupera i dati del cliente dai social raggruppandoli; 2) Propone il prodotto più in linea con i gusti del cliente; 3) Memorizza il feedback del cliente e grazie al machin e-learning migliora la sua predizione."/>
        <s v="Piattaforma proprietaria attiva nella prenotazione di viaggi con l'opzione di poter vincere il pacchetto viaggi prenotato come se fosse una lotteria a premio."/>
        <s v="Startup che opera nella sartoria online con una vasta proposta di abiti e camicie su misura. L'idea è quella di automatizzare il processo di misurazione degli indumenti, riducendo al minimo l'input umano a breve termine e rendendolo completamente automatico a medio e lungo termine. Utilizzando gli strumenti di misurazione digitale più recenti, la startup è in grado di scansionare all'istante il cliente ed estrapolare le sue misurazioni. Queste informazioni vengono &quot;lette&quot; dal sistema che dimensiona automaticamente ogni pezzo del capo e inoltra i dati all'impianto di produzione. I prodotti finiti vengono consegnati al loro mercato locale, rendendo il processo di sartoria più veloce."/>
        <s v="Piattaforma di crowd-shopping che permette di ordinare la spesa online e condividere la consegna insieme ai vicini di casa; i benefici descritti dalla startup sono: tutti i prodotti del supermercato a portata di click, più ordini ci sono in zona, più il costo di consegna diminuisce, riduzione dell’impatto ambientale delle consegne._x000a_La mission e rendere la spesa online smart e conveniente grazie al potere d’acquisto collettivo._x000a_Obiettivo principale: gli utenti condividono la spesa per abbattere i costi di consegna."/>
        <s v="Service Provider (on site) nel campo della produzione di semi-lavorati, prototipi funzionali e stampi, di grandi dimensioni e ad alte performance, in materiali compositi rinforzati con fibra di carbonio/vetro. Attraverso la propria tecnologia di additive manufacturing (stampa 3D), OCORE realizza strutture progettate attraverso il generative design (strutture organiche)."/>
        <s v="Offre un servizio di mobilità basato sul primo veicolo 100% elettrico concepito per l’uso in condivisione e realizzato per risolvere il problema di traffico ed inquinamento urbano nelle medie e grandi città generato dalla mobilità privata del settore delle utilitarie."/>
        <s v="Attiva nel settore della domotica (Smart Home) mediante lo sviluppo di Momo, dispositivo (lampada di design) che non ha bisogno di essere installato e/o configurato, dotato di AI, in grado di gestire dispositivi e applicazioni di terze parti, riconoscere persone, suoni, movimenti, ecc."/>
        <s v="Svolge attività di ricerca e sviluppo nel campo degli arredi realizzati con materiali naturali (formaldeide 0)._x000a_Escooh propone due linee principali di prodotti:_x000a_    - Escooh kitchens legno vivo con orti autogestiti tramite app;_x000a_    - Escooh contract, progetti di arredo speciali su misura."/>
        <s v="Realizzazione di un modello innovativo di elicottero, bi-posto e bi-motore."/>
        <s v="Ha sviluppato ReStation,  un'infrastruttura smart per la ricarica di veicoli elettrici, che oltre ad adempiere alla funzione di ricarica, dispone di una tecnologia che rende più efficace ed efficiente la mobilità. Attraverso sofisticati sensori e telecamere integrate, le ReStation acquisisce dati come densità del traffico veicolare e pedonale, velocità di percorrenza dei veicoli, condizioni ambientali, ecc., che vengono inviati ad un Cloud sul quale gira un SW che li elabora e li trasmette ai fruitori verso i loro smartphone oppure, attraverso la ns. Black Box che viene montata a bordo dei veicoli, sui device di bordo."/>
        <s v="Piattaforma gratuita di servizi utili alle professioni dell’edilizia, che ha la forza di aggregare comunità verificate di professionisti, produttori e artigiani."/>
        <s v="Sistema che permette ai clienti degli hotel un accesso diretto alle proprie stanze, grazie a una tecnologia cloud-based che rende le porte intelligenti e consente una facile apertura con un unico digital-code personale."/>
        <s v="Piattaforma che aiuta le imprese turistiche a creare innovativi percorsi strategici di sviluppo."/>
        <s v="Piattaforma cloud-based di digital marketing che grazie all’integrazione tra A.I., Machine Learning e data analysis permette ad aziende di promuovere il proprio brand tramite Interactive Video Experience."/>
        <s v="Ha sviluppato una soluzione di monitoraggio e bonifica della qualità dell’aria indoor per contrastare la presenza del gas radon (un gas nobile e radioattivo, pericoloso per la salute umana se inalato in quantità significative)."/>
        <s v="Attiva nello sviluppo di prodotti destinati a persone con handicap fisici. Ad oggi hanno sviluppato il prodotto Pandhora EVA, carrozzina superleggera e compatta, con telaio monoscocca in alluminio trattato termicamente, con schienale multi-seating e seduta ammortizzata."/>
        <s v="Servizi web, mobile marketing, comunicazione e social media."/>
        <s v="Iniziativa con tecnologia innovativa intregata nella pavimentazione sopraelevata che converte, per effetto piezoelettrico, l'energia cinetica dei passi in energia elettrica pulita. La soluzione Veranu viene impiegata per alimentare luci LED e rilevare posizione e movimento dei passanti, applicazioni utili in tematiche come sicurezza, consumer tracking e data collection."/>
        <s v="App che si occupa della raccolta ed analisi dei dati derivanti da viarie mobile app (Runstatic, Strava, ecc.), remunerando le persone che conducono uno stile di vita salutare mediante buoni Amazon o buoni sconto forniti da partner."/>
        <s v="Piattaforma food delivery leader nel Sud Italia; ha una tecnologia basata su un algoritmo proprietario che prevede soluzioni per più pickup, e questo permette una delivery veloce in pochi minuti, qualificandoci come il servizio italiano più efficiente in termini di qualità e costi di consegna."/>
        <s v="Portale B2B dedicato all'esportazione di prodotti e servizi Made in Italy in cui i buyers di tutto il mondo trovano solo autentici prodotti italiani, consulenza, servizi, informazioni e approfondimenti."/>
        <s v="La risonanza magnetica (MRI) è lo strumento più utilizzato per diagnosticare, monitorare e prevenire le patologie e più del 50% delle scansioni MRI (100k/anno nel mondo) richiedono Agenti di Contrasto (CA). Kyme NanoImaging Srl ha ideato una nuova formulazione per sostituire definitivamente i CA esistenti per la risonanza magnetica, combinando biomateriali con agenti di contrasto clinici. Sviluppati grazie a una piattaforma nanotecnologica brevettata, questi prodotti aumentano la capacità di contrasto per rendere i dettagli anatomici maggiormente visibili."/>
        <s v="Marchio di abbigliamento italiano &quot;underground&quot; con produzione JIT e vendita esclusiva tramite e-commerce (consegna in 3-5 gg)."/>
        <s v="Motore di ricerca linguistica e traduttore intelligente."/>
        <s v="Consente ai proprietari di case vacanze e di piccoli hotel di creare propri Concierge App per assistere ospiti prima, durante e dopo il loro soggiorno."/>
        <s v="Sistema sanitario privato specializzato in 40 branche della medicina; nasce come supporto ai sistemi tradizionali e aiuta le persone a ottenere una visita medica in tempi brevi e costi bassi, come il sistema sanitario pubblico."/>
        <s v="Piattaforma che offre attualmente una soluzione di mobilità urbana intelligente, collettiva e door to door per bambini e ragazzi, anziani e disabili abitanti di città medio – piccole."/>
        <s v="Creazione di automobile fuoriserie italiana in concept."/>
        <s v="Piattaforma e-commerce dedicata ai matrimoni."/>
        <s v="Realizza dispositivi indossabili intelligenti per il monitoraggio dello stato di salute del bambino attraverso il continuo controllo dei parametri biometrici, fornendo dati affidabili ai pediatri e offrendo un monitoraggio costante anche durante il sonno."/>
        <s v="Ha progettato Decision Support System (DSS), Un sistema che connette le informazioni di contesto con gli eventi ed è in grado di valutare: interrelazioni, criticità, conseguenze e costi utilizzando il machine learning. La prima applicazione è Pluvium, un app che gestisce l'irrigazione intelligente in agricoltura."/>
        <s v="Piattaforma deidcata agli operatori attivi nel mercato B2B delle materie prime secondarie (MPS). Mette in contatto gli impianti di trattamento rifiuti che producono MPS e le aziende manifatturiere che utilizzano le stesse garantendo la verifica del 100% su autorizzazioni e certificazioni degli operatori registrati, e con prezzi competitivi."/>
        <s v="Mosaici &quot;intelligenti&quot; dotati di tecnologia che permettono ai cittadini in prossimità di connettersi attraverso i propri device sfruttando la tecnologia 5G. Hanno progettato una centralina chiamata Urban City Board che viene installata_x000a_all’interno del mosaico dotata di un accesso Hot spot alla quale vengono collegati una serie di sensori."/>
        <s v="Piattaforma di digitalizzazione aziendale dei servizi applicati alla logistica ed ad essa connessi; progetto che nel 2018 si è consolidato nella logistica sanitaria."/>
        <s v="App focalizzata su benessere e sana alimentazione mediante anche virtual advisor (MIA)."/>
        <s v="Progettato filtro fluidodinamico che filtra le emissioni grazie a depressioni create da un flusso di aria ad alta velocità che_x000a_risucchia polveri ed inquinanti, poi convogliati in serbatoi da opportune &quot;trappole&quot; separando macropolveri e micropolveri."/>
        <s v="Ha sviluppato &quot;Nose&quot;,  un dispositivo IoT dotato di sensori che misura con continuità la concentrazione di radon, CO2, TVOC, la temperatura, l’umidità e la pressione atmosferica, consentendo di produrre un monitoraggio puntuale e costante della concentrazione dei principali inquinanti presenti negli ambienti chiusi in cui viviamo."/>
        <s v="Marketplace dedicato ai prodotti per la salute ed il benessere (inclusi farmaci senza prescrizione medica)."/>
        <s v="Realizzazione di elementi prefabbricati in 3D eco-friendly"/>
        <s v="Operatore telefonico; sim dati in Italia a traffico illimitato."/>
        <s v="Un nuovo sistema IoT plug &amp; play per il monitoraggio in tempo reale della rete di drenaggio superficiale della pioggia​. Offre nuove informazioni a supporto della gestione delle opere di drenaggio e della mitigazione del rischio idraulico delle attività di protezione civile durante l'emergenza."/>
        <s v="Piattaforma professionale di servizi integrati dedicata al mondo del calcio."/>
        <s v="Piattaforma di food delivery a domicilio."/>
        <s v="Software AI based per il riconoscimento documentale."/>
        <s v="Iniziativa attiva nel settore eyewear; è proprietaria anche di otticalipari.it."/>
        <s v="Soluzione nata per soddisfare le richieste degli utenti business, che non possono essere raggiunti da un servizio a banda larga, in fibra ottica o altro, a costi accessibili._x000a_La soluzione AVAT è composta da due elementi, un dispositivo hardware “AVATBox” e un servizio presso il nostro data center “AVATCloud”. AVATBox riceve in INPUT qualsiasi tipo di connettività su cavo ethernet o usb e fornisce in OUTPUT una linea con un unico indirizzo IP, con banda aggregata. "/>
        <s v="Piattaforma che ha l’obiettivo di favorire il processo di digitalizzazione degli armatori nautici professionali."/>
        <s v="Progettazione e realizzazione di piattaforme abilitanti per smart cities."/>
        <s v=" Soluzione dedicata alla gestione e valutazione delle risorse umane nel settore hotellerie."/>
        <s v="Spedizioniere online dedicato che permette alle imprese di ricevere preventivi in tempo reale, confrontare diverse soluzioni logistiche, scegliere l'offerta più adatta alle loro esigenze e concludere il processo di acquisto."/>
        <s v="Piattaforma per collaborazioni e lavoro in remoto attraverso un ufficio virtuale in 3D."/>
        <s v="Media tech company nello scenario performance marketing."/>
        <s v="Motore di ricerca per il trasporto merci in ambito B2B."/>
        <s v="Produce e crea piatti pronti personalizzabili e piani alimentari dietetici."/>
        <s v="Accessori per il gaming; nello specifico progetta delle periferiche di gioco che replichino in tutto e per tutto, quelli che sono i volanti di una vera Formula 1 o di una GT car."/>
        <s v="Iniziativa che si occupa di sistemi di disinfezione superfici."/>
        <s v="Società attiva nella progettazine di 1) sistemi di produzione dell’acqua dall’umidità, alimentati da risorse rinnovabili e/o da rete elettrica e 2) sistemi di sanificazione dell’aria indoor."/>
        <s v="Piattaforma web/app che nasce come aggregatore di recensioni_x000a_web di attività commerciali da diverse piattaforme come Google, TripAdvisor. Bestogoo è attualmente focalizzato sul settore Ho.Re.Ca. e food-tech e si pone l'obiettivo di diventare una piattaforma all-in-one che accompagni l'utente nel fase di ricerca, scelta, prenotazione e pagamento."/>
        <s v="Iniziativa attiva nella produzione di pelle ovicaprina sostenibile e metal free, attraverso un processo di concia eco-friendly e brevettato."/>
        <s v="Piattaforma che offre soluzioni assicurative dedicate al mondo auto in modo digitale e telematico."/>
        <s v="Produzione di mascherine di nuova generazione (auto-igienizzanti, ecc.)."/>
        <s v="Iniziativa farmaceutica impegnata nella ricerca e sviluppo di prodotti di nuova generazione nell'ambito della nutraceutica, cosmetici e dei dispositivi medici."/>
        <s v="Piattaforma on-line di prodotti parafarmaceutici venduti in farmacia. Attraverso la tecnologia proprietaria, la startup si integra con rivenditori farmaceutici permettendo loro la vendita on-line."/>
        <s v="Commercializzazione all'ingrosso di carni di medio-alta qualità."/>
        <s v="Dispositivo medico per magnetoterapia rigenerativa domiciliare."/>
        <s v="Piattaforma che consente all'utente di &quot;adottare&quot; un albero da agricoltori locali bio. L'utente può monitorare andamento coltivazione, ricevere frutti e avere accesso al bio-market. Modello sia B2C che B2B (programmi con aziende per green marketing, ecc.)"/>
        <s v="Marketplace di lending crowdfunding o social lending - concessione di prestiti (lending-based model) alle imprese (business), in ottica “Peer-to- Peer”."/>
        <s v="Sistemi e soluzioni software per il settore aerospaziale e della difesa."/>
        <s v="Sistema di arredamento modulare, in metallo, riconfigurabile magneticamente senza attrezzi. Praticamente con 3 elementi è possibile costruire oltre 15 tipi di arredi diversi per qualsiasi tipo di ambiente indoor e outdoor."/>
        <s v="Soluzione di wellbeing aziendale che aiuta le aziende di qualsiasi dimensione a migliorare la salute ed il benessere dei propri dipendenti attraverso rewards e gamification."/>
        <s v="Soluzione dedicata al delivery punto-punto."/>
        <s v="Iniziativa attiva nel settore del Home Grocery Delivery; propone una soluzione alla GDO attraverso la creazione di e-commerce legati ai brand gestendone gli ordini online e consegnandoli anche a domicilio."/>
        <s v="Iniziativa attiva nella gestione dell'identità e degli accessi."/>
        <s v="Piattaforma per le spedizioni online; SaaS e API Center interamente dedicato alle spedizioni che aiuta l'utente a trovare il miglior corriere al prezzo più basso in modo gratuito. Da un'unica piattaforma si possono confrontare le proposte dei principali corrieri nazionali ed internazionali e si può acquistare la soluzione più adatta alle esigenze."/>
        <s v="Iniziativa attiva nel mercato dell’arredo e operativa nel settore della stampa digitale su pannelli multimateriale."/>
        <s v="Iniziativa focalizzata sul business dell'abbigliamento sportivo."/>
        <s v="Piattaforma e-commerce con focus su vendita costumi da bagno per donna."/>
        <s v="Piattaforma specializzata nella valorizzazione turistica."/>
        <s v="E-Sea Sharing opera nel settore del boat rental. Nello specifico, la società ha sviluppato una piattaforma digitale che velocizza i processi di affitto di gommoni e permette ai clienti di affittarli al minuto, caratteristica che li differenzia dai competitors."/>
        <s v="Piattaforma nata con l'obiettivo di ​r​endere il processo di donazione di sangue più efficiente e consapevole​, sia per i​ ​d​onatori​ che per gli operatori."/>
        <s v="Azienda martech che offre ai brand una piattaforma (DosePlatform), basata su tecnolgia AI e sulla loro community di GenZ e Millenial, per avviare campagne di influencer marketing sui social e monitorare i risultati."/>
        <s v="Soluzione SaaS che aiuta PMI, agenzie web e grandi brand ad attrarre nuovi clienti grazie ai motori di ricerca sfruttando tecnologie innovative pensate per la SEO e la SEM."/>
        <s v="App per genitori sia divorziati che non per la gestione della vita dei figli"/>
        <s v="Piattaforma cloud sviluppata in 5 lingue, che riproduce, in un ambiente virtuale e immersivo, veri e propri laboratori didattici, di supporto agli educatori per l’insegnamento delle materie scientifiche, dalle scuole primarie alle superiori. I contenuti sono sviluppati con il contributo dei massimi specialisti di settore. "/>
        <s v="Progetta, produce ed eroga corsi e master di formazione online sul mercato italiano e nei paesi anglofoni."/>
        <s v="Piattaforma di e-commerce data, che fornisce alle aziende B2C informazioni sui competitor."/>
        <s v="Social network dedicato all'arte, in cui gli artisti e amanti dell'arte possono (i) presentare le loro opere/performance ed essere in contatto con chi offre loro opportunità professionali e (ii) partecipare a percorsi di formazione e partecipare a eventi."/>
        <s v="Piattaforma di servizi di psicologia online."/>
        <s v="Grazie ad una tecnologia brevettata a livello internazionale (USA, Singapore, Europa), la società permette la localizzazione e navigazione indoor di persone e oggetti, dove la tradizionale tecnologia GPS incontra limitazioni."/>
        <s v="Ristorante di cibi salutari realizzati con processi di produzione standardizzati."/>
        <s v="Piattaforma digitale SaaS che permette a produttori e rivenditori del settore Arredo e Design di aprire uno showroom virtuale, integrando i cataloghi dei prodotti e i tools per la gestione di ordini, spedizioni e pagamenti. "/>
        <s v="Food delivery di cibi vegani e vegetariani."/>
        <s v="Ingegnerizza, produce e commercializza dispositivi medici avanzati per eseguire interventi chirurgici corneali personalizzati, migliorando la qualità della vista e riducendo al minimo l'invasività chirurgica, per il trattamento di patologie corneali e malattie refrattive."/>
        <s v="Sviluppa soluzioni software e hardware innovative, occupandosi di tutta la catena produttiva, dalla progetttazione alla realizzazione. La realizzazione dei progetti e le consulenze offerte riguardano principalmente lo sviluppo di siti web, app, sistemi IoT e reti."/>
        <s v="Attiva nel settore della domotica, la Società ha sviluppato un prodotto, simile ad un interruttore elettrico, in grado di trasformare la casa in un ambiente smart. Il prodotto è dotato di un’interfaccia touch, gestuale, con feedback visivo e audio."/>
        <s v="Piattaforma gratuita specializzata solo sulle serie TV."/>
        <s v="Consente alle PMI di vendere ed acquistare beni e servizi su una piattaforma proprietaria online attraverso una moneta digitale complementare denominata Sardex."/>
        <s v="Specializzata in dispositivi innovativi basati sulla tecnologia del plasma freddo"/>
        <s v="E-commerce di prodotti per la cura della casa e della persona."/>
        <s v="Piattaforma di social gaming in cui gli utenti competono e interagiscono con altri giocatori e talenti (streamers, pro players, organizzatori di tornei) per guadagnare un token che possono accumulare e riscattare su una varietà di prodotti, servizi e assets digitali presenti in piattaforma."/>
        <s v="Commercializza snacks salutari a base vegetale."/>
        <s v="Marketplace che mette in contatto PMI alimentari e consumatori finali."/>
        <s v="Offre corsi di formazione da remoto, della durata di 6 mesi, per diventare sviluppatori. Lo studente paga solo quanto trova lavoro."/>
        <s v="Startup HR Tech, con sede nel Sud Italia, specializzata nello sviluppo di soluzioni software per il People Management e People Analytics che fornisce consulenza strategica in ambito Risorse Umane per PMI, grandi aziende e pubblica amministrazione."/>
        <s v="Ha progettato OPI, un sistema di analisi agro-climatica basato su modelli predittivi di IA, machine learning, data analysis e sensori IoT, che aiuta le aziende agricole (serre a bassa tecnologia e campi aperti) a prendere le decisioni migliori, ottimizzando l'irrigazione, la protezione e la nutrizione dei campi."/>
        <s v="Installa stazioni di ricarica per veicoli elettrici nei pressi di attività commerciali private (centri commerciali, supermercati, parcheggi, circoli sportivi, alberghi, ristoranti…) presso cui le auto sostano quotidianamente per un tempo a sufficienza tale da consentire la ricarica del veicolo."/>
        <s v="Propone servizi di localizzazione e tracking in diversi verticali (industry, retail, spazi pubblici, travel, healthcare)."/>
        <s v="Gioco phygital che consente ad aziende e istituzioni di incentivare comportamenti di mobilità sostenibili e di fornire report sulla CSR e sulla mobilità con una metodologia certificata di risparmio di CO2."/>
        <s v="Ha sviluppato una piattaforma SaaS per l’automazione conversazionale. Progettata per essere utilizzata senza competenze informatiche, la piattaforma, grazie all’uso dell’IA, fornisce template pronti all’uso per creare chatbot per la generazione di Lead e per il Customer support."/>
        <s v="Ha brevettato una tecnologia di stampa 3D in grado di realizzare anche i componenti di un treno."/>
        <s v="Piattaforma di prenotazioni online dedicata al mondo delle strutture balneari."/>
        <s v="App per il servizio di trasporto aereo privato attraverso una rete di piloti locali, per gli spostamenti in Italia."/>
        <s v="Crea piani alimentari completamente su misura in base alle esigenze e alle caratteristiche di ogni persona, grazie a tecniche di machine learning ed IA."/>
        <s v="Piattaforma per costruire programmi nutrizionali personalizzati."/>
        <s v="Piattaforma che consente a brand del settore moda/accessori (prevalentemente emerging brand) di entrare in contatto con produttori italiani sulla base delle proprie necessità in termini di prodotto, materiali e standard qualitatitivi."/>
        <s v="System Integrator specializzato  nella  progettazione,  integrazione  e  gestione  di soluzioni tecnologiche con professionisti presenti su tutto il territorio nazionale, garantendo tempi di intervento rapidi e risolutivi."/>
        <s v="Piattaforma digitale dedicata al benessere mentale dei dipendenti."/>
        <s v="Struttura di 400mq dedicata a tutti gli appassionati Esports. _x000a_Al suo interno i clienti potranno usufruire di postazioni gaming e un ampia sala relax, dove verranno trasmesse le competizioni Esports."/>
        <s v="Si occupa dello sviluppo di punti vendita in franchising in ambito ristorazione."/>
        <s v="Ha sviluppato e commercializzato un prodotto a supporto per i veicoli coinvolti nelle attività antincendio."/>
        <s v="Specializzazione nella realizzazione di protesi d’arto inferiore e di spalla, sta lavorando per sviluppare micro sensori per la fase di monitoring dei parametri vitali e biochimici del paziente."/>
        <s v="Ha sviluppato una tecnologia che consente il riciclo delle batterie al litio con acidi organici e scarti biologici, come le bucce delle arance."/>
        <s v="Attraverso una tecnologia proprietaria mira a sviluppare soluzioni innovative che renderanno le bottiglie d’acqua riutilizzabili più sicure ed i dispositivi medici meno suscettibili di infezioni, grazie alla funzionalizzazione delle superfici con molecole antimicrobiche."/>
        <s v="Soluzione antibatterica brevettata in grado di rispondere in modo nuovo al problema dell’acne e dei suoi inestetismi."/>
        <s v="Marketplace per la vendita di  ricambi usati per auto provenienti da autodemolizioni e ricambisti."/>
        <s v="E-commerce per la vendita di prodotti siciliani di qualità. Ha poi lanciato la linea B2B e le cloud kitchen."/>
        <s v="Marketplace per il mercato ittico, che collega produttori ed operatori Ho.Re.Ca."/>
        <s v="Piattaforma B2B che sviluppa Cliniche Virtuali (proprietarie o in partnership) specializzate per la gestione di determinate patologie e condizioni: un unico punto di accesso che raccoglie contenuti scientifici, un vasto network di medici e una centrale di telemedicina."/>
        <s v="Sistema di trasmissione dati anche in totale assenza di rete mobile o satellitare"/>
        <s v="App che consente all'utente di avere informazioni su un prodotto che sta cercando direttamente tramite una _x000a_foto. "/>
        <s v="Piattaforma che supporta i clienti nella raccolta ed analisi di recensioni e feedback dei clienti."/>
        <s v="Tramite l’intelligenza artificiale e l’interazione tra esperti di big data ed esperti discografici, ha sviluppato una piattaforma che consente a tutti gli artisti ed ai loro team di comprendere le strategie migliori da adottare per accelerare la loro carriera sui media più influenti: gli store di distribuzione digitale come Spotify e Youtube ed i social media come TikTok ed Instagram."/>
        <s v="Brand di prodotti oral care che unisce formule tecnologicamente avanzate a sapori innovativi per rendere unica l’esperienza del consumatore finale."/>
        <s v="Ha realizzato il primo snack alimentare salutare, con l'obiettivo di lanciare un'intera linea di prodotti."/>
        <s v="Marketplace  per l'offerta di prodotti agroalimentari Made in Italy certificati in blockchain."/>
        <s v="Piattaforma per l'offerta di esperienze culinarie e artistiche con artigiani locali."/>
        <s v="Marketplace esclusivamente dedicato alle maglie da calcio."/>
        <s v="Immovare si pone come agenzia immobiliare online, grazie ad una piattaforma che consente a chi desidera vendere un’immobile di sottoscrivere un abbonamento per il tempo necessario a vendere casa, senza pagare ulteriori provvigioni e risparmiando sui costi di mediazione."/>
        <s v="Società operante nel settore del media entertainment (produzione e distribuzione): Cinema, Tv, Teatro, Animazione e Gaming a livello internazionale."/>
        <s v="TimeFlow nasce come marketplace per connettere da un lato le aziende e dall’altro risorse IT in ambito sviluppo_x000a_software, con l’obiettivo di superare i tools attualmente presenti sul mercato per la ricerca e gestione dei fornitori IT, che rendono l’intero processo lento ed inefficiente. Nel 2023, la Società ha lanciato una piattaforma SaaS che aiuta le aziende nella gestione del proprio parco fornitori (ricerca, gestione e pagamento)."/>
        <s v="Piattaforma che aiuta i clienti a scegliere gli e-commerce italiani più sicuri e affidabili."/>
        <s v="Ha sviluppato una piattaforma per la gestione del ciclo di vita di contratti e documenti legali, dalla creazione, alla condivisione e negoziazione, fino alla firma e successiva archiviazione."/>
        <s v="Sta sviluppando una soluzione che permetta a clienti privati in Italia di installare impianto fotovoltaico senza costi_x000a_upfront."/>
        <s v="Ha sviluppato una tecnologia per applicare l’AI sul controllo di eventuali anomalie nel settore manufatturiero e delle infrastrutture."/>
        <s v="Piattaforma Web3 che permette, previa verifica dell'identità, ai lavoratori delle imprese, ai freelance e a chi cerca lavoro, di crearsi un fascicolo elettronico del lavoro che tenga traccia delle credenziali verificabili del mondo del lavoro: attestati per corsi di formazione, esami per la verifica dell'apprendimento, ruoli aziendali, progetti e benefits ricevuti."/>
        <s v="Piattaforma HR tech focalizzata sul settore healthcare."/>
        <s v="Operatore del settore Medtech e dei servizi per la salute digitale, focalizzato sulla riabilitazione dei pazienti post-ictus e ADHD tramite l'utilizzo di un di un dispositivo medico (componente hardware), a cui è stato abbinato un software che combina lenti prismatiche con app e giochi su tablet."/>
        <s v="Sustainable Brand Platform offre una soluzione digitale per la gestione dei dati di sostenibilità per l'industria della moda, offrendo servizi come: ecoscore, impronta di carbonio, LCA del prodotto, analisi degli hotspot, definizione degli obiettivi, strumento di progettazione sostenibile. "/>
        <s v="Piattaforma per facilitare le soluzioni blockchain aziendali attraverso un approccio low-code."/>
        <s v="Azienda alimentare che produce prodotti agroalimentari sani e sostenibili che sostengono gli agricoltori e proteggono l'ambiente."/>
        <s v="Opera nel mercato del Digital Property Management e si specializza nella gestione digitale delle proprietà, lasciando al proprietario la parte operativa (check-in fisico, pulizia, e manutenzione)."/>
        <s v="App per guidare le persone a tenere traccia del proprio stato di salute, attraverso uno strumento che possa essere d’aiuto nell’organizzazione e comprensione della propria documentazione clinica."/>
        <s v="Startup innovativa, nata con lo scopo di sviluppare progetti ecosostenibili ed energeticamente autonomi, incentivando l’uso dell’energie alternative."/>
        <s v="Ares si occupa della riduzione del consumo idrico degli elettrodomestici che utilizzano l’acqua come materia prima, attraverso un processo innovativo a basso impatto ambientale."/>
        <s v="Ha sviluppato e integrato un sistema di tracciabilità e rintracciabilità nel comparto alimentare attraverso l’utilizzo di metodologie che consentono di verificare la qualità e la provenienza delle materie prime in sicurezza attraverso strumenti di analisi immediati, innovativi, non invasivi. "/>
        <s v="Realizza bio-ingredienti ad alto valore aggiunto per l’impiego negli ambiti cosmetico, del coating e dei bio-lubrificanti."/>
        <s v="Sviluppa nuovi materiali sostenibili (ambito di applicazione: moda)"/>
        <s v="App per servizio di messagistica per smartphone (ios/android) programmata."/>
        <s v="Piattaforma distributiva di contenuti Podcast su audience qualificate e targetizzate presso un network di editori Premium"/>
        <s v="Ha sviluppato un sistema di mobile payment e telemetria e trasforma i punti vendita automatizzati, presidiati o meno, in punti vendita connessi e intelligenti."/>
        <s v="Sviluppa software personalizzati, fornisce kit completi per procedure di id-proofing, onboarding, eKYC, strong authentication e firma digitale, e fornisce consulenza e formazione in materia di blockchain, cybersecurity e sicurezza ICT."/>
        <s v="Formano professionisti in ambito AI tramite corsi on demand, workshops, mentoring e progetti pratici con aziende."/>
        <s v="Startup operante nel settore della realtà aumentata (AR). Nello specifico, Endymion ha_x000a_sviluppato un framework che aiuta i developer a creare applicazioni complesse in AR_x000a_con lo sviluppo di sole pagine web."/>
        <s v="Piattaforma di corsi online certificati."/>
        <s v="Piattaforma AI-driven per la gestione dei processi decisionali in azienda. Ad oggi, è attiva sul verticale farmaceutico."/>
        <s v="Fornisce un servizio verticale dedicato al monitoraggio e all’automazione delle serre e delle coltivazioni a pieno campo che prevede la copertura trasversale e la fornitura in modo integrato dei tre asset principali: network LoRaWAN, sensori/attuatori e intelligenza artificiale."/>
        <s v="Ha sviluppato un app per il delivery, specializzata prevalentemente ad oggi nel food-delivery."/>
        <s v="Ha sviluppato un prodotto (Orchestra) che stima la produzione di energia da parte di centrali eoliche e solari monitorando, tramite dashboard o API, le metriche di errore e modelli costruiti ad hoc per ogni impianto."/>
        <s v="Piattaforma per sviluppatori che vogliono specializzarsi nella realizzazione di soluzioni blockchain."/>
        <s v="Piattaforma di data analysis in cui medici, aziende farmaceutiche e consumatori possono prendere decisioni informate sulla scelta di farmaci e parafarmaci."/>
        <s v="Ha sviluppato MeRis, un server che permette ai medici di registrare, archiviare e visualizzare esami medici digitali in modo sicuro, provenienti da dispositivi medici come ecografi ed elettrocardiografi."/>
        <s v="Si occupa di autoprodurre energia sfruttando l'energia solare e l'acqua in modo ecosostenibile"/>
        <s v="Hanno sviluppato una tecnologia per migliorare l'efficienza e ridurre il costo delle turbine eoliche."/>
        <s v="NewCOM è un operatore internet di rete fissa, che permette agli utenti di navigare senza sopportare alcun costo mensile ma soltanto pagando una fee di attivazione."/>
        <s v="La società Mondial Bony Service S.p.A. nasce nel 2008. Diviene nel 2011, Istituto di Pagamento di diritto italiano, autorizzato dalla Banca di Italia, con un capitale sociale di €600k interamente versato. Offre due servizi di pagamento: Attività di Money Transfer e Attività di Acquiring nel ruolo di Payment facilitator."/>
        <s v="Tecnologia di back-end di &quot;primo livello&quot; per normalizzare, connettere e elaborare dati."/>
        <s v="Progetto che vuole collegare stilisti e marchi di moda internazionali con una vasta gamma di fornitori italiani di materiali di scarto e riciclati; dà inoltre accesso ai professionisti della moda a informazioni attendibili sulla sostenibilità di materiali e processi."/>
        <s v="E-grocery attivo nella vendita di prodotti italiani di alta qualità."/>
        <s v="Start up che produce cioccolato sostenibile senza l'utilizzo del cacao."/>
        <s v="Opera nel settore turistico, in particolare, si occupa della gestione del deposito e della logistica dei bagagli."/>
        <s v="Tech company che realizza Fiere, Expo e Classroom virtuali progettati appositamente per i settori business ed education."/>
        <s v="Piattaforma che si rivolge ai manager delle aziende e consente di produrre in maniera automatica report aziendali interpretando il linguaggio naturale."/>
        <s v="Piattaforma che aiuta le aziende a selezionare e a collaborare con i migliori tech freelancers."/>
        <s v="Opera nel settore dell’impiantistica industriale e civile, specializzata  nell’installazione di impianti energetici alimentati da fonti rinnovabili."/>
        <s v="Inspector è un tool di Code Execution Monitoring tool che aiuta gli sviluppatori ad individuare problemi e malfunzionamenti nelle applicazioni prima che i clienti subiscano disagi. "/>
        <s v="Sta sviluppando una soluzione basata sull’IA per supportare la fase di triage del tumore al seno e alla prostata nel percorso di screening oncologico. La soluzione di Health Triage identifica i casi di cancro realmente negativi (o i casi che richiedono un'ulteriore valutazione), generando così risparmi significativi a livello di programma di_x000a_screening."/>
        <s v="Produttore di biciclette scomponibili in quattro moduli intercambiabili. M-Bike presenta un telaio dalle forme e dimensioni standard, scomponibile in quattro moduli connessi tra loro attraverso un innovativo sistema di giunti brevettato, il quale consente un facile assemblaggio e smontaggio senza l'ausilio di utensili."/>
        <s v="Offre un prodotto chiamato Xplore, un sistema digitale composto da sensori e dashboard per il monitoraggio urbano. Progetta e implementa infrastrutture IoT per la raccolta di dati grezzi, ma è anche in grado di analizzare e interpretare tali dati, fornendo applicazioni che consentono di estrarre informazioni significative dai dati iniziali. "/>
        <s v="Hanno sviluppato un app nel campo del last mile delivery, attiva principalmente nel settore della GDO ma anche Fiorai, Ristoranti, Pizzerie, Enoteche e tutte le altre attività che non riuscirebbero a fare le consegne per mancanza di tempo o mancanza di fattorini."/>
        <s v="Utilizza un processo circolare per coltivare microalghe in apposite vasche chiuse per la biodigestione in metano da convertire in idrogeno e per il riciclo completo della CO2 per alimentare le microalghe in un processo circolare continuo."/>
        <s v="Aggregatore B2B2C che ha sviluppato una piattaforma omnicanale connessa con i migliori luxury Marketplace del settore fashion."/>
        <s v="Tuidi ha sviluppato Delphi, una piattaforma basata sull’IA che consente di prevedere i prodotti che retailer e grossisti venderanno ogni giorno, così da suggerire la giusta quantità da ordinare evitando sia buchi a scaffale che eccesso di scorte. La piattaforma è in grado di utilizzare sia variabili interne del cliente, come prezzi di vendita, che esterne, come previsioni meteo, prezzi dei competitor, etc. Inoltre, di recente è entrata anche nel settore produzione grazie alla piattaforma Demetra, che permette di prevedere la pianificazione degli ordini, gestendo picchi e preparazioni dei prodotti."/>
        <s v="Offre una soluzione end-to-end per preservare la fertilità femminile e maschile e per il trattamento delle disfunzioni ormonali. Sestre sviluppa e commercializza integratori nutraceutici a marchio proprio a base di estratti naturali della dieta mediterranea, distribuiti ai clienti finali tramite il canale B2C (e- commerce proprietario e marketplace online come Amazon) e il canale B2B2C (distributori farmaceutici). Inoltre, la Società sta per lanciare una piattaforma digitale, FemDiary, che, raccogliendo i dati su sintomatologia, obiettivi di benessere, stile di vita e comportamento dei pazienti, mira a massimizzare l’efficacia delle terapie, adattando ogni trattamento alle esigenze personali del paziente stesso."/>
        <s v="YouHealthy nasce come business unit di Optima Italia S.p.A., azienda fondata nel 1999 leader in Italia per l’offerta integrata di servizi Energia (Luce e Gas) e Telecomunicazioni (Internet, Telefono e Mobile). La mission di YouHealthy è diventare la prima clinica virtuale autorizzata come struttura sanitaria, per supportare gli individui in ogni aspetto del proprio percorso sanitario e di benessere."/>
        <s v="Operante nel settore della logistica, consente alle aziende che vendono prodotti online e su marketplace di integrare la comunicazione e il post-sales nella loro piattaforma con un modello SaaS."/>
        <s v="Opera nel mercato del filtraggio dell'acqua, con l'obietivo di immettere sul mercato prodotti durevoli che eliminino l'utilizzo di materiali derivanti dal petrolio e filtri usa e getta."/>
        <s v="Instant Delivery della spesa che permette di recapitare la spesa in massimo 2 ore."/>
        <s v="Ha sviluppato un algoritmo di IA che permette di stimare in modo preciso la qualità del raccolto e delle scorte in campo agricolo e, quindi, la probabilità di default delle aziende agricole."/>
        <s v="Ha sviluppato un casco elettromagnetico da indossare per effettuare in 4 minuti una scansione del cervello e stabilire la presenza o meno di emorragia cerebrale in atto. "/>
        <s v="Opera nel mercato del fleet management. Nello specifico, la società offre una soluzione software, chiamata ″Trucky″, per flotte di veicoli che permette di ridurne il consumo energetico suggerendo la velocità di_x000a_guida agli autisti sulla base di un’analisi in tempo reale di parametri rilevanti come: condizioni meteo, condizioni stradali, etc.."/>
        <s v="Ha sviluppato FDirect, una piattaforma che digitalizza il rapporto commerciale tra farmacie e industrie farmaceutiche."/>
        <s v="Piattaforma SaaS di scraping ed analisi dati. Nello specifico, la piattaforma consente di osservare ed analizzare costantemente dati dei cataloghi online di e-commerce, mettendoli a disposizione dei clienti e permettendo loro di aumentare le vendite e diminuire i costi di adv."/>
        <s v="Offre una suite di soluzioni per il settore real estate."/>
        <s v="SoberEye ha sviluppato una soluzione di sicurezza sul lavoro che, basandosi sull’analisi pupillare dopo stimoli di luce, permette di effettuare un auto test della durata di un minuto per rilevare in tempo reale la presenza di alterazioni_x000a_neuro-cognitive del lavoratore (qualunque sia la causa, come uso/abuso di farmaci, alcol, droghe, malattia, sonnolenza, etc.), tale da impedire il corretto svolgimento dell’attività lavorativa."/>
        <s v="Opera nel settore del corporate wellness. Nello specifico, la società offre una piattaforma che permette ad_x000a_aziende di organizzare offsite e periodi di lavoro da remoto in location uniche, per migliorare il benessere dei propri dipendenti."/>
        <s v="Hausme ha sviluppato una soluzione basata sull'intelligenza artificiale che permette di elaborare un report relativo alla stima di costi e tempi per realizzare progetti di ristrutturazione degli appartamenti."/>
        <s v="Organizza viaggi di diversa durata per lavoratori, mettendo a disposizione dei clienti strutture ricettive con uno spazio dedicato al remote working. Attiva sia nel settore B2C che B2B."/>
        <s v="Digitalizza gli scontrini attraverso una tecnologia in-cloud raccogliendo e collezionando i Big Data del Mercato Offline grazie a un dispositivo brevettato."/>
        <s v="Claim company che opera nel campo dei rimborsi e risarcimenti da disservizi aerei a beneficio dei passeggeri."/>
        <s v="Producono e commercializzano edifici gonfiabili."/>
        <s v="Ha sviluppato LexHero, piattaforma che automatizza la gestione del ciclo di vita dei documenti per Piccole e Medie Imprese."/>
        <s v="Caboto sviluppa una piattaforma dedicata alla gestione di agenti autonomi (robot, droni e altro) attraverso la definizione di compiti e la visualizzazione di feedback in un ambiente gemello di realtà virtuale."/>
        <s v="App ProntoVet24 per ricerca veterinari per visite mediche a domicilio."/>
        <s v="Realizzazione di bioplastica a partire da rifiuti organici."/>
        <s v="Piattaforma intergrata per mobile marketing."/>
        <s v="Piattaforma di trading B2B dedicata al vino. La società ha sviluppato una piattaforma scalabile e perfettamente integrabile con i sistemi operativi dei clienti,  rappresentando uno strumento per realizzare il servizio di e-procurement per gli operatori del mercato del Food&amp;Beverage."/>
        <s v="Servizi a supporto delle aziende (micro e piccola-media impresa) e dei professionisti al fine di rafforzare la loro presenza nell'ambito digital, aiutandoli ad aumentare la propria visibilità attraverso la presenza sul web, la promozione sui social media e sui motori di ricerca."/>
        <s v="Assistente AI pereCommerce su WhatsApp."/>
        <s v="Ha sviluppato una soluzione, composta da software e robot, che permette agli OSS delle strutture ospedaliere, sia private che pubbliche, di monitorare i pazienti allettati, consentendo di mettere in atto le giuste terapie previste dai protocolli di ogni reparto."/>
        <s v="La società ha sviluppato un software per il monitoraggio da remoto dei pazienti (AdvantCare), che permette ai medici di seguire i pazienti lungo tutto il percorso clinico. La principale area terapeutica seguita riguarda il mondo delle patologie respiratorie, come apnea del sonno, broncopneumatopia cronica ostruttiva, asma, fibrosi cistica."/>
        <s v="Piattaforma di streaming dedicata esclusivamente al mondo del cinema breve (cortometraggi)."/>
        <s v="Progetto nato nel 2022 all'interno della società Flyer Tech S.r.l.  La piattaforma Marlene consente alle aziende clienti di creare sui propri siti e-commerce dirette in live-streaming per fare shopping."/>
        <s v="Società attiva nel settore della extended reality. Il prodotto di punta è la piattaforma h-verse che consente di creare metaversi per diversi verticali (onboarding di nuove risorse assunte, formazione, acquisti in store, etc.)."/>
        <s v="Ha sviluppato una piattaforma basata su algoritmi di IA cognitiva che permettono di scoprire le potenziali competenze del candidato nel curriculum, nel profilo Linkedin o nella scheda dipendente nell'HMS aziendale."/>
        <s v="Piattaforma per il calcolo della carbon footprint "/>
        <s v="Ha sviluppato Sentinel, un sistema brevettato per il monitoraggio dei generatori termini al fine di ridurre i consumi, diminuire le emissioni ed abbassare i costi di manutenzione."/>
        <s v="Piattaforma per connettere proprietari di casa con acquirenti/affittuari, eliminando i costi di intermediazione."/>
        <s v="App che consente ai ristoranti di digitalizzare e semplificare il processo di ordine ai propri fornitori, senza modificare gli accordi relativi a prezzi, condizioni di pagamento e consegna."/>
        <s v="Software per digitalizzare la gestione dei cantieri."/>
        <s v="Ha sviluppato un software basato su algoritmi di machine learning per il monitoraggio e la prevenzione di guasti dei macchinari, migliorando e ottimizzando la manutenzione dei processi produttivi per le aziende manifatturiere."/>
        <s v="Crea e distribuisce app educative per bambini. Da qualche anno, la società sta focalizzando i suoi sforzi sul canale B2C, in particolare, con la nuova app Smart Tales, che raccoglie racconti e giochi interattivi sulle materie STEM, per bambini dai 3 agli 11 anni."/>
        <s v="MyGrants ha sviluppato una piattaforma che supporta l’integrazione dei migranti in Italia ed Europa. In particolare, tramite la piattaforma vengono erogati contenuti formativi divisi in moduli, relativi ad 8 settori professionali, e quiz tematici, per certificare le competenze degli utenti e facilitare il loro ingresso nel mondo del lavoro. A partire dal 2021, la società ha lanciato Pickme, una piattaforma di sourcing che consente alle aziende clienti di trovare i profili più adatti alle proprie esigenze. "/>
        <s v="Agriverse offre un software gestionale per il mondo agricolo (aziende agricole, organizzazioni di produttori, cooperative e agronomi)."/>
        <s v="Servizio di delivery di cibo vegano."/>
        <s v="Ha iniziato realizzando produzioni audiovisive prevalentemente in ambito sportivo. Si è poi specialzizata in remote production e sviluppo di piattaforma OTT, vale a dire piattaforme di trasmissione del segnale audiovisivo attraverso una infrastruttura di video streaming e on demand. "/>
        <s v="Leader italiano della vendita online di comfort food per la Gen Z. "/>
        <s v="Sviluppa soluzioni tecnologiche avanzate dedicate allo sviluppo sostenibile del settore zootecnico."/>
        <s v="La mission è diventare la piattaforma tecnologica di riferimento per promuovere prodotti agroalimentari di qualità e made in Italy, fungendo da facilitatore tra produttori e marketplace (stile BrandOn)."/>
        <s v="Gruppo specializzato nello sviluppo di soluzioni di efficienza energetica. Di recente, sta lavorando al lancio di un progetto sulle comunità energetiche. "/>
        <s v="Attiva nella sharing economy del settore fashion. Attraverso la propria piattaforma, la società vende al consumatore un set di vestiti di alta qualità che verranno utilizzati per un periodo di tempo prestabilito, tramite la sottoscrizione di un abbonamento (canale B2C); inoltre, la società può farsi da utilizzatore del format per conto di brand (canale B2B2C)."/>
        <s v="TSS ha sviluppato una piattaforma digitale ed app mobile per il calcio giovanile, che permette ai club e alle federazioni (la piattaforma per le federazioni sarà lanciata sul mercato a fine ‘23) di registrare tutti i tesserati ed iscritti creando un’identità digitale per ogni giocatore, così da facilitare la gestione di migliaia di dati e la comunicazione con le famiglie dei calciatori."/>
        <s v="Piattaforma B2B SaaS di Beauty Contest che consente alle aziende di selezionare il miglior consulente in modo trasparente, nel rispetto della compliance."/>
        <s v="Artware ha sviluppato due piattaforme con l’obiettivo di utilizzare tecnologie di Data Analytics per rivoluzionare l’esperienza dei visitatori e supportare i processi decisionali dei musei, migliorandone le performance."/>
        <s v="Nasce dall’esperienza di Ilovecomm, piattaforma lanciata nel 2016 che permette di cercare un prodotto in diversi negozi della città, scegliere l’offerta migliore e prenotare una data e fascia oraria per la prova o il ritiro nel punto vendita. Con Techno Bridge, l’idea è di estendere il servizio anche ai settori food (possibilità di cercare e prenotare il locale dove vivere le migliori esperienze culinarie) e servizi per la persona."/>
        <s v="Site-builder, vale a dire soluzione che aiuta a realizzare un sito web."/>
        <s v="Piattaforma che consente ai piccoli commercianti di creare dei negozi online per la vendita di prodotti attraverso live streaming interattive."/>
        <s v="Ha sviluppato una soluzione che permette a chi vende online di (i) emettere fatture e corrispettivi autonomamente, (ii) trasmettere fatture elettroniche all’Agenzia delle Entrate e (iii) centralizzare la fatturazione su tutte le piattaforme di vendita online utilizzate dai venditori."/>
        <s v="Unio ha l’obiettivo di formare un network internazionale di studi di architettura per poter creare delle partnership commerciali tra questi ultimi, permettendo, attraverso la cooperazione, di accedere a progetti internazionali. L’idea è quella di introdurre il modello «Big 4» nel mondo del Design."/>
        <s v="Sviluppa e commercializza una mano biotica di media dimensione completamente adattiva."/>
        <s v="Hy-per ha sviluppato PERS, una soluzione idraulica che aumenta l’efficienza energetica delle batterie dei carrelli elevatori elettrici. La soluzione include anche un componente cloud, che consiste nell’’integrazione dei dati raccolti sulle batterie dei carrelli elevatori con i sistemi esistenti dei clienti finali."/>
        <s v="Clentech ha sviluppato una tecnologia fotocatalitica capace di sfruttare l’intero spettro luminoso per la sanificazione di aria, acqua, ambienti e superfici. Clentech propone soluzioni innovative per l’igienizzazione e la salvaguardia di ambienti interni ed esterni, offrendo una pulizia costante e duratura."/>
        <s v="Rombo.AI si specializza in analisi rapide di petrolio crudo attraverso la spettroscopia di risonanza magnetica, riducendo significativamente i tempi di analisi a soli 15 minuti. Attualmente, Rombo AI ha esteso le sue operazioni oltre l'Italia, con 4 installazioni tra Italia e Asia"/>
        <s v="Piattaforma conversazionale che aiuta le PMI ad aumentare i ricavi di vendita integrando i loro software CRM con WhatsApp. Nello specifico, attraverso WhatsApp e grazie all’uso di IA, chatbots ed altre funzionalità, la piattaforma supporta le funzioni marketing, vendite e assistenza clienti delle aziende, automatizzando le conversazioni con i consumatori finali."/>
        <s v="Ha sviluppato una piattaforma robotica progettata per semplificare la gestione dei campioni di sangue in provetta."/>
        <s v="Remedio offre un servizio di riconfezionamento di farmaci solidi orali in bustine/blister (dosi unitarie personalizzate) per incrementare l’aderenza dei pazienti alle terapie e ridurre gli errori nella somministrazione dei farmaci presso le RSA, gli ospedali e a domicilio. Il servizio di confezionamento, erogato dalle farmacie, avviene grazie all’utilizzo di macchinari realizzati da un fornitore terzo e ad una piattaforma tecnologica, sviluppata internamente, che si interfaccia con i macchinari di confezionamento e i sistemi di prescrizione. "/>
        <s v="Social app per la condivisione di musica."/>
        <s v="PMI innovativa che offre servizi radiofarmaceutici alle aziende di medicina nucleare e alle istituzioni sanitarie di dieci nazioni diverse."/>
        <s v="Startup innovativa attiva nello sviluppo di intelligenze artificiali a sostegno della Mobilità sostenibile (TPL). Nello specifico: (i) ha brevettato Smart Viewr, un sistema AI, basato su tecnologia laser, per la diagnostica in tempo reale dei_x000a_pantografi delle linee metropolitane e ferroviarie e (ii) ha sviluppato Right Metro, un sistema AI per il monitoraggio della mobilità nella smart city che fornisce tutti gli strumenti utili per migliorare l’esperienza di viaggio del passeggero."/>
        <s v="Ha sviluppato una suite per digitalizzare i processi di progettazione industriale. Ad oggi, la soluzione è adottata in ambito aviazione."/>
        <s v="Azienda che opera nel campo delle tecnologie digitali. Ha sviluppato la piattaforma WuvDay che trasforma qualsiasi individuo con uno smartphone in un reporter occasionale, consentendo la condivisione immediata di contenuti autentici e verificati. "/>
        <s v="Software per vehicle simulations in ambito automotive e motorsport."/>
        <s v="Ha sviluppato una tecnologia innovativa chiamata FRET (Flexible, Reinforced Electronics with Textile), in grado di utilizzare materiale tessile per rinforzare le schede elettroniche flessibili (Flex PCBs) e rendendo così possibili nuove applicazioni._x000a_La prima applicazione ideata da Astradyne è SolarCube: un pannello solare con un design ispirato agli origami e che è in grado di risolvere le limitazioni tipiche dei pannelli solari nelle applicazioni aerospaziali: l’elevata massa e la bassa capacità di produrre energia."/>
        <s v="Ha sviluppato una soluzione per il monitoraggio e la pulizia dei mari. Nello specifico, vengono utilizzati: (i) droni professionali per ispezione; (ii) attrezzature dotate di modelli AI per il riconoscimento e la differenziazione dei rifiuti; (iii) ecoboat per la raccolta rifiuti; (iv) modelli di blockchain per monitorare il nuovo ciclo di vita dei rifiuti."/>
        <s v="Centro per l'erogazione online di servizi di psicoterapia, nutrizione, psichiatria."/>
        <s v="Nasce con l’obiettivo di fornire supporto a PMI e corporate nella gestione dei propri canali di vendita online, incrementando la visibilità e le performance dei brand. A tal fine, la Società ha sviluppato una piattaforma tecnologica proprietaria in grado di gestire tutto il processo di vendita online, dall’onboarding dei prodotti, alle operations (logistica, vendita e assistenza post-vendita), fino alla presenza sui marketplace."/>
        <s v="Piattaforma che offre sia previsioni meteo-marine ultra-locali che esperienze e attività prenotabili."/>
        <s v="Società specializzata in fluidodinamica computazionale per il campo dell'architettura, dell'ingegneria e delle costruzioni."/>
        <s v="Sviluppa e commercializza pale per turbine eoliche più leggere e sostenibili. "/>
        <s v="Piattaforma B2B concepita per il settore agroalimentare e non che agevola l'interazione tra aziende per individuare locali refrigerati."/>
        <s v="Piattaforma che  connette pazienti e caregiver."/>
        <s v="Ha sviluppato un sistema in grado di automatizzare completamente  le coltivazioni fuori suolo. Tramite l'uso dell'IA e l'analisi dei dati raccolti, la soluzione supporta il processo decisionale."/>
        <s v="Realizzano stazioni per ricaricare e parcheggiare monopattini e biciclette elettriche."/>
        <s v="Attiva nel settore della tecnologia quantistica."/>
        <s v="Il prodotto ideato e brevettato da IWT si chiama WiSST – Wind Solar Sea Tower –, una turbina eolica offshore flottante di nuova concezione. Si tratta di un impianto ibrido di generazione di energia elettrica dal vento e dal sole."/>
        <s v="Ha sviluppato una piattaforma in cloud che consente di digitalizzare la filiera agroalimentare, includendo tutti gli attori, fornitori di materia prima, trasformatori, produttori e distributori. La piattaforma consente di effettuare la tracciabilità in blockchain."/>
        <s v="Ha sviluppato una piattaforma che, grazie all’intelligenza artificiale, permette ai clienti che richiedono un mutuo di condividere tutte le informazioni necessarie con il funzionario di banca o il mediatore in pochi clic. Attraverso un percorso guidato, la piattaforma raccoglie in un unico flusso di lavoro tutta la documentazione e le informazioni condivise dal cliente, analizzando redditi, impegni, transazioni, documenti, etc._x000a_Cooabit si collega e si integra con diverse fonti di dati (es. INPS, cedolini, modelli 730, fatture, conti correnti, SIC, banche dati, soglie di povertà, etc.) analizzandole per creare un dossier creditizio di facile consultazione all’interno di un unico flusso di lavoro. Successivamente, la piattaforma fornisce un feedback sulla mutuabilità (e AML) del richiedente, prioritizzando coloro con le maggiori probabilità di ottenere il mutuo."/>
        <s v="Marketplace che ha l'obiettivo di affrontare l'emergenza del randagismo in Italia."/>
        <s v="Sistema di aggregazione di servizi che velocizza il processo di _x000a_compravendita Italia-Estero nelle operazioni di import-export._x000a_In particolare, si tratta di un marketplace internazionale che fa incontrare domanda e offerta attraverso il monitoraggio e la rilevazione dei dati Italia/estero con supporti multiservizi del ciclo export che consentono di velocizzare le operazioni di negoziazioni/transazioni. "/>
        <s v="Offre corsi/masterclass online per formare le nuove generazioni di professionisti in Intelligenza Artificiale, Machine Learning e Data Science."/>
        <s v="Soluzione che mira a migliorare le performance dei trader grazie all'uso dell'IA (es. strategia di trading automatizzate)."/>
        <s v="Ha sviluppato B2Bridge, un social network B2B dedicato a risolvere i ritardi nei pagamenti, aiutando le aziende ad incassare per pagare prioritariamente i fornitori."/>
        <s v="Sviluppa indumenti con sensori per i monitoraggio da remoto dei pazienti."/>
        <s v="Instant buyer di camere d’albergo. In particolare, la società acquista le camere d’albergo per lunghi periodi di tempo (da 5 a 12 mesi) dalle strutture alberghiere e le rivende sia su una piattaforma proprietaria sia alle OTA (Booking, Airbnb). _x000a_"/>
        <s v="Ha sviluppato una piattaforma che automatizza il processo di approvvigionamento di farmaci e dispositivi medici, rivoluzionando il modo in cui i farmacisti e gli operatori sanitari gestiscono il loro inventario."/>
        <s v="Piattaforma per monitorare la sicurezza e la salute strutturale delle infrastrutture critiche. È possibile identificare l'area geografica di interesse, impostare la frequenza di monitoraggio e ricevere alert."/>
        <s v="Ha sviluppato una piattaforma che permette a alle famiglie di trovare, assumere e pagare colf e tate affidabili e verificate."/>
        <s v="Società del gruppo MegaRide, ha sviluppato un dispositivo che permette di effettuare analisi viscoelastiche degli pneumatici sia su strada sia in produzione."/>
        <s v="Società del gruppo MegaRide, sviluppa sensori virtuali per veicoli."/>
        <s v="Società del gruppo MegaRide, sta sviluppando una piattaforma che aggrega gli amanti del motorsport."/>
        <s v="Ha sviluppato un software per la gestione degli eventi."/>
        <s v="Ha sviluppato una piattaforma che racchiude 21 diverse app per supportare startup, aziende e team nella gestione di funzioni, processi e risorse aziendali. "/>
        <s v="Ha sviluppato una soluzione per la tracciabilità e la sicurezza dei prodotti agroalimentari italiani, basata su tecnologia blockchain."/>
        <s v="Ha sviluppato un dispositivo medico in ambito diagnostica delle immagini."/>
        <s v="Soluzione che permette alle aziende di acquisire talenti in ambito IT, digital &amp; engineering."/>
        <s v="La società sviluppa soluzioni XR consentendo alle aziende clienti di migliorare il coinvolgimento dei clienti, aumentandone visibilità e vendite."/>
        <s v="Startup operante nel settore turismo con un modello sia B2B (marketplace di piccole agenzie di viaggio, per consentire di pubblicare le loro offerte) che B2C (aggregano persone che hanno in comune stessa data di partenza, stesso aeroporto e stessa destinazione per accedere alle tariffe di gruppo scontate anche del 40%)."/>
        <s v="E-commerce farmaceutico."/>
        <s v="Startup in ambito CleanTech che sviluppa tecnologie per ridurre l'inquinamento atmosferico, puntando alla rimozione misurabile su larga scala."/>
        <s v="Ha sviluppato un modello di fast food basato sulla frittatina di pasta napoletana."/>
        <s v="Sviluppa sensori IoT e software in cloud basati su algoritmi di IA per supportare il processo decisionale degli agricoltori. Gli algoritmi di IA vengono addestrati utilizzando i dati provenienti dai sensori sul campo, dati meteorologici e immagini satellitari. Il sistema di supporto decisionale predittivo aiuta a ridefinire i tempi degli interventi."/>
        <s v="Ha brevettato un tessuto rivestito di origine vegetale e non fossile da sottoprodotti di arance e cactus siciliani attraverso un processo di economia circolare."/>
        <s v="Tech company che permette a chiunque la realizzazione di applicazioni decentralizzate tramite l'utilizzo di connessioni satellitari e l'energia rinnovabile."/>
        <s v="Produce estratti naturali dal mallo di pistacchio per i settori cosmesi, nutraceutica e food &amp; beverage."/>
        <s v="Attraverso l'allevamento verticale degli insetti, produce farina di grillo ricca di proteine."/>
        <s v="Tool per integrare le funzionionalità dei social network all'interno degli e-commerce."/>
        <s v="Fondata nel 2019 con la mission di risolvere la contaminazione  presente in alcuni packaging utilizzati nel settore Beauty&amp;Pharma. Ad oggiè specializzata in smalti semipermanenti per unghie, grazie al lancio di LACTUBE, smalto a zero contaminazione con pennello applicatore può essere sostituito dopo l'utilizzo."/>
        <s v="Società fondata nel febbraio 2022 che si occupa di: (i) produzione e trasformazione di latticini freschi; (ii) fornitura di prodotti e servizi, come macchinari e/o know how e (iii) attività di R&amp;S e consulenze a terzi."/>
        <s v="Azienda leader in italia nella produzione di tecnologie per la comunicazione."/>
        <s v="Piattaforma per certificare esistenza e qualità dei B&amp;B."/>
        <s v="App per supportare i proprietari di animali domestici nell'offrire un'alimentazione completa e bilanciata ai propri animali. Tra i servizi chiave: (i) Pet Food Scanner, per la lettura delle etichette e la categorizzazione dei prodotti e (ii) formulatore automatico di diete che genera piani alimentari personalizzati, basati sulle linee guida FEDIAF, per animali sani o con patologie."/>
        <s v="Ha progettato un laptop top di gamma."/>
        <s v="Offre ai coltivatori di fiori sistemi di coltivazione indoor integrati con algoritmi AI, specializzati per ogni singolo fiore, in grado di automatizzare la produzione e renderla efficiente. Nello specifico, gli algoritmi sono in grado di tracciare lo stato vegetativo della pianta e di impostare autonomamente le condizioni ambientali appropriate per la crescita dei fiori."/>
        <s v="Offre una soluzione brevettata per monitorare la temperatura dei prodotti deperibili. Il sistema di Active Label consente di tracciare le condizioni di stoccaggio in termini di temperatura, luce e umidità, aiutando a ridurre gli sprechi e a garantire la qualità del prodotto."/>
        <s v="Startup attiva nel settore beverage, che ha sviluppato una bevenda senza zuccheri aggiunti."/>
        <s v="Offre servizi di cybersecurity alle PMI."/>
        <s v="Piattaforma per trovare un nutrizionista ed iniziare un percorso alimentare online."/>
        <s v="Ha sviluppato una tecnologia di Energy Harvesting che converte la radiazione infrarossa in energia elettrica, sfruttando le proprietà quantistiche dell’acqua."/>
        <s v="Startup biotech attiva nella R&amp;S di nuovi materiali e terapie per il settore healthcare. Nello specifico, la società sviluppa, produce e commercializza dispositivi medici impiantabili, a base di collagene di origine equina, per applicazioni di medicina estetica ed ortopedia."/>
        <s v="Ha sviluppato una nuova tecnologia per il recupero e riutilizzo di materia da mescole in gomma di ogni genere, compresi gli preumatici fuori uso (PFU) di ogni tipo e dimensione. Nello specifico, viene recuperato carbon black depurato grazie ad un metodo brevettato. "/>
        <s v="Ha sviluppato una tecnologia di ossicombustione per il trattamento dei rifiuti. "/>
        <s v="Startup biotech che si occupa di sviluppare e commercializzare terapie cellulari per il trattamento di malattie cardiovascolari. "/>
        <s v="Detiene un brevetto esclusivo riguardante una tecnologia che riutilizza acque reflue e sottoprodotti provienienti dall'industria per ottenere bioplastica. "/>
        <s v="Startup attiva nella creazione di nuove soluzioni in campo alimentare e medicale. Nello specifico, la società ha brevettato una tecnologia di fermentazione di leguminacee per rivoluzionare e rendere sostenibile lo sviluppo di cibi senza latte e glutine."/>
        <s v="Piattaforma che semplifica l'incontro tra aziende e candidati per la ricerca di nuove opportunità lavorative."/>
        <s v="Startup che semplifica il processo di donazione del sangue attraverso (i) piattaforma di prenotazione per donazioni del sangue e analisi personalizzate 24/7, (ii) programma dedicato alle popolazioni aziendali per la promozione della prevenzione alla salute del sangue e (iii) software di gestione e servizi di comunicazione per ospedali, associazioni e strutture sanitarie regionali."/>
        <s v="Piattaforma che mette in contatto viaggiatori che vogliono esplorare la cultura locale di un posto e local."/>
        <s v="Ha sviluppato un software per la rendicontazione fiscale delle criptovalute. Nello specifico, la piattaforma traccia tutte le transazioni in criptovalute, ne tiene sotto controllo la cronologia e produce accuratissimi report da utilizzare nella dichiarazione dei redditi."/>
        <s v="Piattaforma per la gestione dei flussi di cassa e la fatturazione elettronica. La soluzione viene offerta anche in white label a banche e grandi aziende."/>
        <s v="Ha sviluppato un robot per la pulizia a secco dei campi FTV e un rover di supporto al robot che ne permette lo spostamento tra i filari dei pannelli, oltre ad attività di servizio e manutenzione dei campi (taglio erba, monitoraggio/telesorveglianza, manutenzione)."/>
        <s v="Brand per la skincare che sviluppa prodotti vegani e naturali made in Italy."/>
        <s v="Hub specializzato in servizi SaaS per corporate, startup e incubatori."/>
        <s v="Ha sviluppato Sbriciola, una macchina trita-vetro per la frantumazione e successivo riciclo del vetro."/>
        <s v="Offre servizi di consulenza, riparazione e vendita nell'ambito delle apparecchiature di diagnostica di immagini."/>
        <s v="Azienda specializzata nella vendita di integratori sportivi, prodotti per il benessere e cibo dietetico, tramite due negozi fisici ed un e-commerce."/>
        <s v="Ha sviluppato una piattaforma SaaS che supporta le aziende nell'organizzare in modo efficiente il lavoro ibrido. In base alle esigenze delle aziende, Wodzi organizza la presenza in ufficio per massimizzare la collaborazione tra le persone e rendere efficiente la gestione degli spazi (niente più uffici vuoti un giorno e sovraffollati il giorno dopo)."/>
        <s v="Società focalizzata sullo sviluppo di biotecnologie basate sull’utilizzo di nanovescicole vegetali estratte da frutta e vegetali provenienti da agricoltura biologica."/>
        <s v="Offre una piattaforma digitale per l'educazione e il supporto finanziario dei dipendenti."/>
        <s v="TechVisory sviluppa soluzioni per il miglioramento dei livelli di servizio e dell’efficienza aziendale. Ad oggi ha sviluppato due prodotti: _x000a_TextGenius: Estrazione, classificazione e archiviazione di informazioni significative da documenti testuali non strutturati di diversa natura (Analisi contrattuale, Adeguamento Normativo, Due Diligence, Gestione dei Contenziosi, Reclami). TextGenius si rivolge ai settori Legal, Purchasing e Commerciale di qualsiasi azienda.;_x000a_Energy class efficiency: Analisi degli scenari potenziali di consumo energetico (ICEP): fornisce la variazione attesa dei consumi in base all'intensità dell'efficienza energetica e alle caratteristiche degli immobili. Determinazione della reattività energetica delle abitazioni alla temperatura esterna."/>
        <s v="Piattaforma al servizio di grandi player di comunicazione nella produzione massiva di contenuti digitali  _x000a_di ogni genere con main focus nel settore video, grazie a due software proprietari: (i) BroadCustom per la gestione semi automatizzata dei processi di produzione e (ii) Virality Discovery per lo scouting basato sull'IA di influencer e creator."/>
        <s v="Circuito di pagamento SEPA."/>
        <s v="Startup che semplifica la gestione delle migrazioni di soluzioni costruite su diversi cloud provider, riducendo i tempi, i costi di gestione delle infrastrutture, dell’audit e dei controlli di sicurezza."/>
        <s v="La società sta sviluppando un sistema di intelligenza aumentata non invasivo da inserire nei veicoli, consentendo una guida assistita continua. "/>
        <s v="Società specializzata nella produzione di un idrogel completamente naturale, inserito nel suolo al momento del trapianto o della semina, per trattenere l'acqua e rilasciarla lentamente alle radici quando il terreno è secco, riducendo la percentuale di acqua che in agricoltura si perde per evaporazione o perchè va in falda."/>
        <s v="Specializzata nella rilevazione ed analisi di parametri relativi allo stato psico-fisico dei piloti durante la performance, la società ha sviluppato un sistema di telemetria umana volto alla raccolta e all’analisi dei dati e un software proprietario  in grado di mettere in relazione i dati del pilota con quelli derivanti dalla telemetria della vettura e del circuito, oltre a fornire una visualizzazione grafica dei risultati ottenuti."/>
        <s v="Piattaforma di streaming interamente dedicata al teatro."/>
        <s v="Ha sviluppato una piattaforma che supporta le aziende nella strategia di decarbonizzazione, consentendo di raccogliere dati provenienti da diverse fonti e di effettuare il monitoraggio e le analisi delle emissioni."/>
        <s v="App che semplifica il processo di ricerca, selezione e gestione legale del rapporto lavorativo con i rider,"/>
        <s v="La società ha sviluppato un tool proprietario per la misurazione e gestione del rischio di contenzioso."/>
        <s v="Ha sviluppato Xea, un assistente esecutivo basato su IA, ideato per supportare direttori e vicepresidenti. "/>
        <s v="Ha sviluppato un dispositivo brevettato progettato per mitigare i rischi legati alla manipolazione dei farmaci chemioterapici."/>
        <s v="Ha sviluppato una piattaforma ch supporta le aziende i logistica nell'ottimizzare le rotte e pianificare le consegne."/>
        <s v="Ha sviluppato un social newtork che connette talenti e aziende attraverso video di soli 20 secondi. Attraverso l'app,  le aziende possono mostrare la propria realtà lavorativa e le gure professionali di cui hanno bisogno, mentre i lavoratori hanno l’opportunità di presentarsi e mettere in luce il proprio talento."/>
        <s v="Azienda specializzata nella produzione di cosmetici naturali."/>
        <s v="Trasforma la cenere vulcanica dell'Etna in zeolite sintetica dalle caratteristiche chimiche rare, una risorsa sostenibile e preziosa per agricoltura, trattamento delle acque, edilizia e petrolchimico. "/>
        <s v="Attiva nel petfood, offre crocchette per animali su misura."/>
        <s v="Piattaforma che consente di digitalizzare il processo relativo al consenso informato e firma elettronica in ambito sanitario. "/>
        <s v="Marketplace che permette di prenotare uno chef professionista direttamente a casa."/>
        <s v="Ha sviluppato un dispositivo sensoristico biocompatibile che, introdotto direttamente nelle piante, permette di avviare un monitoraggio in tempo reale dei dati fisiologici interni della pianta (la linfa). Una volta acquisiti i dati della linfa, il sensore li invia in cloud ad un software di AI che li analizza utilizzando algoritmi personalizzati per fornire informazioni dettagliate, per esempio su un eventuale insufficiente apporto d'acqua o su un attacco di batteri e funghi. Queste informazioni aiutano le aziende agricole a prendere decisioni tempestive per preservare la salute delle coltivazioni, migliorarne la resa, ridurre lo spreco di acqua e limitare l’uso dei pesticidi. "/>
        <s v="Gruppo costituito da società attive principalmente nei settori martech, fashion e digital agency."/>
        <s v="Piattaforma per l'affitto e la gestione di ville di lusso in Italia."/>
        <s v="Attiva nel settore del benessere mentale, offre la possibilità di accedere ad una terapia ibrida, in parte online ed in parte in presenza."/>
        <s v="Società attiva nel settore dell’estetica avanzata. Ha sviluppato sia prodotti che macchinari estetici."/>
        <s v="Ha sviluppato un integratore per la stanchezza cronica."/>
        <s v="Piattaforma social che consente agli utenti di registrare la propria performance canora (attingengo ad un catalogo) con gli strumenti di uno studio di registrazione. "/>
        <s v="La società offre: servizi di advisory, valutando il grado di sicurezza informatica delle aziende e fornendo consulenza per attuare correzioni; progettazione di soluzioni e servizi per l'implementazione di sistemi IT; servizi di protezione e monitoraggio degli asset aziendali; supporto in caso di incidenti informatici e/o violazione di dati."/>
        <s v="Fornisce prodotti e servizi ad alto contenuto tecnologico per l’ottimizzazione dei processi aziendali e di marketing. L’obiettivo è innescare processi di digital transformation nelle realtà aziendali attraverso la progettazione di soluzioni innovative sfruttando tecnologie all’avanguardia nell’ambito del machine learning, della linguistica computazionale e dell’intelligenza artificiale."/>
        <s v="Sviluppa software a supporto dell’ingegneria civile (edifici strategici e rilevanti, infrastrutture, edilizia abitativa e produttiva) e strutturale (edifici esistenti e manufatti storici)."/>
        <s v="Piattaforma basata su IA che semplifica il processo di produzione musicale, sia per aspiranti produttori che per professionisti."/>
        <s v="Software per automatizzare la gestione delle risorse umane nelle PMI (gestione delle presenze, dei turni di lavoro, di ferie e permessi, di smart working)."/>
        <s v="Piattaforma basata su intelligenza artificiale che ottimizza tutte le fasi delle campagne pubblicitarie."/>
        <s v="Piattaforma edutech che aiuta gli studenti a preparare gli esami di certificazione linguistica, con strategie che mirano al superamento di questi ultimi."/>
        <s v="Ha sviluppato una tecnologia brevettata per il trattamento delle acque reflue."/>
        <s v="Società attiva nello sviluppo di colture cellulari vegetali finalizzate alla realizzazione di sostanze naturali da applicare in ambito cosmetico, nutraceutico ed alimentare. "/>
        <s v="Ha sviluppato una teconolgia che sfrutta l'intelligenza artificiale per facilitare la comunicazione dei soggetti audiolesi, in quanto, consente la conversione del labiale in comunicazione sonora artificiale e converte le voci esterne in testi scritti. "/>
        <s v="Piattaforma per trattamento online dell'acne."/>
        <s v="Software che semplifica il lavoro dei personal trainer. I personal trainer potranno: comunicare, creare ed assegnare programmi di allenamento, monitorare le performance, ricevere i pagamenti."/>
        <s v="Azienda specializzata in tecnologie satellitari e spaziali."/>
        <m/>
        <s v="Produce delle miscele preconfezionate da mantecare per ottenere diversi gusti di gelato. " u="1"/>
        <s v="Con la sua business unit healt ha sviluppato il sistema nose che, attraverso sensoristica dedicata, misura con continuità la concentrazione di radon, CO2, TVOC, la temperatura, l’umidità e la pressione atmosferica consentendo di produrre un monitoraggio puntuale e costante della concentrazione dei principali inquinanti presenti negli ambienti chiusi in cui viviamo." u="1"/>
        <s v="Attiva nella sharing economy del settore fashion. Attraverso la propria piattaforma, la società vende al consumatore un set di vestiti di alta qualità che verranno utilizzati per un periodo di tempo prestabilito, tramite la sottoscrizione di un abbonamento (canale B2C); inoltre, la società può farsi da utilizzatore del format per conto di brand (canale _x000a_B2B2C)." u="1"/>
        <s v="TechVisory sviluppa oluzioni per il miglioramento dei livelli di servizio e dell’efficienza aziendale. Ad oggi ha sviluppato due prodotti: _x000a_TextGenius: Estrazione, classificazione e archiviazione di informazioni significative da documenti testuali non strutturati di diversa natura (Analisi contrattuale, Adeguamento Normativo, Due Diligence, Gestione dei Contenziosi, Reclami). TextGenius si rivolge ai settori Legal, Purchasing e Commerciale di qualsiasi azienda.;_x000a_Energy class efficiency: Analisi degli scenari potenziali di consumo energetico (ICEP): fornisce la variazione attesa dei consumi in base all'intensità dell'efficienza energetica e alle caratteristiche degli immobili. Determinazione della reattività energetica delle abitazioni alla temperatura esterna." u="1"/>
        <s v="Piattaforma che permette di implementare: percorsi personalizzati e dinamici per i mutuatari e processi integrati e automatizzati per la banca e i mediatori." u="1"/>
        <s v="Progettazione e produzione di soluzioni di manifattura additiva (stampanti 3 D) con tecnologia FDM/FFF per la produzione di parti funzionali e finite con super polimeri ad alte temperature e materiali compositi." u="1"/>
      </sharedItems>
    </cacheField>
    <cacheField name="RESEARCH INSTITUTIONS" numFmtId="0">
      <sharedItems containsBlank="1"/>
    </cacheField>
    <cacheField name="Stage" numFmtId="0">
      <sharedItems containsBlank="1"/>
    </cacheField>
    <cacheField name="ORIGINATOR " numFmtId="0">
      <sharedItems containsBlank="1"/>
    </cacheField>
    <cacheField name="ORIGINATOR TYPE" numFmtId="0">
      <sharedItems containsBlank="1"/>
    </cacheField>
    <cacheField name="ENTERPRENEUR/_x000a_CONTACT PERSON" numFmtId="0">
      <sharedItems containsBlank="1"/>
    </cacheField>
    <cacheField name="E-MAIL ENTERPRENEUR/CONTACT PERSON" numFmtId="0">
      <sharedItems containsBlank="1"/>
    </cacheField>
    <cacheField name="FIRST CONTACT" numFmtId="0">
      <sharedItems containsNonDate="0" containsDate="1" containsString="0" containsBlank="1" minDate="2017-07-03T00:00:00" maxDate="2025-02-21T00:00:00" count="284">
        <d v="2017-10-18T00:00:00"/>
        <d v="2017-10-20T00:00:00"/>
        <d v="2017-10-25T00:00:00"/>
        <d v="2017-10-27T00:00:00"/>
        <d v="2017-11-02T00:00:00"/>
        <d v="2017-11-06T00:00:00"/>
        <d v="2017-11-08T00:00:00"/>
        <d v="2017-11-13T00:00:00"/>
        <d v="2017-11-09T00:00:00"/>
        <d v="2017-11-21T00:00:00"/>
        <d v="2017-12-04T00:00:00"/>
        <d v="2018-01-11T00:00:00"/>
        <d v="2018-01-18T00:00:00"/>
        <d v="2018-02-01T00:00:00"/>
        <d v="2018-02-05T00:00:00"/>
        <d v="2018-02-08T00:00:00"/>
        <d v="2018-02-27T00:00:00"/>
        <d v="2018-03-16T00:00:00"/>
        <d v="2018-03-30T00:00:00"/>
        <d v="2018-04-17T00:00:00"/>
        <d v="2018-05-10T00:00:00"/>
        <d v="2018-04-09T00:00:00"/>
        <d v="2018-05-23T00:00:00"/>
        <d v="2018-05-24T00:00:00"/>
        <d v="2018-05-31T00:00:00"/>
        <d v="2018-06-06T00:00:00"/>
        <d v="2018-08-29T00:00:00"/>
        <d v="2018-09-28T00:00:00"/>
        <d v="2018-10-18T00:00:00"/>
        <d v="2018-10-23T00:00:00"/>
        <d v="2018-11-08T00:00:00"/>
        <d v="2018-11-19T00:00:00"/>
        <d v="2018-12-05T00:00:00"/>
        <d v="2018-12-16T00:00:00"/>
        <d v="2018-12-17T00:00:00"/>
        <d v="2019-01-10T00:00:00"/>
        <d v="2019-02-21T00:00:00"/>
        <d v="2019-02-27T00:00:00"/>
        <d v="2019-03-14T00:00:00"/>
        <d v="2019-03-22T00:00:00"/>
        <d v="2018-04-16T00:00:00"/>
        <d v="2019-05-20T00:00:00"/>
        <d v="2019-05-29T00:00:00"/>
        <d v="2019-07-10T00:00:00"/>
        <d v="2017-09-21T00:00:00"/>
        <d v="2019-09-30T00:00:00"/>
        <d v="2019-10-07T00:00:00"/>
        <d v="2019-10-16T00:00:00"/>
        <d v="2019-10-21T00:00:00"/>
        <d v="2019-10-23T00:00:00"/>
        <d v="2019-10-18T00:00:00"/>
        <d v="2019-10-28T00:00:00"/>
        <d v="2019-11-06T00:00:00"/>
        <d v="2019-11-08T00:00:00"/>
        <d v="2019-11-28T00:00:00"/>
        <d v="2020-05-22T00:00:00"/>
        <d v="2020-01-22T00:00:00"/>
        <d v="2020-01-27T00:00:00"/>
        <d v="2020-02-12T00:00:00"/>
        <d v="2020-02-17T00:00:00"/>
        <d v="2020-02-19T00:00:00"/>
        <d v="2020-02-20T00:00:00"/>
        <d v="2019-05-04T00:00:00"/>
        <d v="2020-05-13T00:00:00"/>
        <d v="2020-05-27T00:00:00"/>
        <d v="2020-06-15T00:00:00"/>
        <d v="2020-09-19T00:00:00"/>
        <d v="2020-08-27T00:00:00"/>
        <d v="2020-09-23T00:00:00"/>
        <d v="2020-10-08T00:00:00"/>
        <d v="2020-12-10T00:00:00"/>
        <d v="2020-12-14T00:00:00"/>
        <d v="2021-01-04T00:00:00"/>
        <d v="2021-01-24T00:00:00"/>
        <d v="2018-04-18T00:00:00"/>
        <d v="2020-02-27T00:00:00"/>
        <d v="2021-03-08T00:00:00"/>
        <d v="2021-03-26T00:00:00"/>
        <d v="2021-03-30T00:00:00"/>
        <d v="2021-04-19T00:00:00"/>
        <d v="2021-04-21T00:00:00"/>
        <d v="2021-04-23T00:00:00"/>
        <d v="2021-05-07T00:00:00"/>
        <d v="2021-05-18T00:00:00"/>
        <d v="2021-05-31T00:00:00"/>
        <d v="2021-06-16T00:00:00"/>
        <d v="2021-06-30T00:00:00"/>
        <d v="2021-07-01T00:00:00"/>
        <d v="2021-07-06T00:00:00"/>
        <d v="2021-07-09T00:00:00"/>
        <d v="2021-07-28T00:00:00"/>
        <d v="2021-08-04T00:00:00"/>
        <d v="2021-08-30T00:00:00"/>
        <d v="2021-09-02T00:00:00"/>
        <d v="2021-09-21T00:00:00"/>
        <d v="2021-10-07T00:00:00"/>
        <d v="2021-10-15T00:00:00"/>
        <d v="2021-10-19T00:00:00"/>
        <d v="2021-11-25T00:00:00"/>
        <d v="2022-01-13T00:00:00"/>
        <d v="2022-01-18T00:00:00"/>
        <d v="2022-02-10T00:00:00"/>
        <d v="2022-02-21T00:00:00"/>
        <d v="2022-03-02T00:00:00"/>
        <d v="2022-04-04T00:00:00"/>
        <d v="2022-03-30T00:00:00"/>
        <d v="2022-04-19T00:00:00"/>
        <d v="2022-05-18T00:00:00"/>
        <d v="2022-06-27T00:00:00"/>
        <d v="2022-07-08T00:00:00"/>
        <d v="2022-07-11T00:00:00"/>
        <d v="2022-07-13T00:00:00"/>
        <d v="2022-07-15T00:00:00"/>
        <d v="2022-08-04T00:00:00"/>
        <d v="2022-08-22T00:00:00"/>
        <d v="2022-09-08T00:00:00"/>
        <d v="2022-10-03T00:00:00"/>
        <d v="2022-10-06T00:00:00"/>
        <d v="2022-10-11T00:00:00"/>
        <d v="2022-10-22T00:00:00"/>
        <d v="2018-05-22T00:00:00"/>
        <d v="2019-04-11T00:00:00"/>
        <d v="2022-11-15T00:00:00"/>
        <d v="2022-12-14T00:00:00"/>
        <d v="2022-12-27T00:00:00"/>
        <d v="2020-10-07T00:00:00"/>
        <d v="2023-01-24T00:00:00"/>
        <d v="2023-02-01T00:00:00"/>
        <d v="2023-02-03T00:00:00"/>
        <d v="2023-02-14T00:00:00"/>
        <d v="2023-02-15T00:00:00"/>
        <d v="2023-02-23T00:00:00"/>
        <d v="2023-03-01T00:00:00"/>
        <d v="2023-03-07T00:00:00"/>
        <d v="2023-03-08T00:00:00"/>
        <d v="2023-03-17T00:00:00"/>
        <d v="2023-03-20T00:00:00"/>
        <d v="2023-03-22T00:00:00"/>
        <d v="2023-04-11T00:00:00"/>
        <d v="2023-04-20T00:00:00"/>
        <d v="2023-04-23T00:00:00"/>
        <d v="2023-05-15T00:00:00"/>
        <d v="2023-05-06T00:00:00"/>
        <d v="2023-05-22T00:00:00"/>
        <d v="2021-02-26T00:00:00"/>
        <d v="2023-06-22T00:00:00"/>
        <d v="2023-07-04T00:00:00"/>
        <d v="2023-07-05T00:00:00"/>
        <d v="2022-11-04T00:00:00"/>
        <d v="2023-08-25T00:00:00"/>
        <d v="2023-08-31T00:00:00"/>
        <d v="2022-11-08T00:00:00"/>
        <d v="2023-09-08T00:00:00"/>
        <d v="2023-09-15T00:00:00"/>
        <d v="2023-10-11T00:00:00"/>
        <d v="2023-10-12T00:00:00"/>
        <d v="2023-10-16T00:00:00"/>
        <d v="2023-10-17T00:00:00"/>
        <d v="2023-10-26T00:00:00"/>
        <d v="2023-01-05T00:00:00"/>
        <d v="2023-11-09T00:00:00"/>
        <d v="2023-11-10T00:00:00"/>
        <d v="2023-11-15T00:00:00"/>
        <d v="2023-11-16T00:00:00"/>
        <d v="2023-11-20T00:00:00"/>
        <d v="2023-11-22T00:00:00"/>
        <d v="2023-11-30T00:00:00"/>
        <d v="2023-12-01T00:00:00"/>
        <d v="2023-12-05T00:00:00"/>
        <d v="2023-11-21T00:00:00"/>
        <d v="2023-12-12T00:00:00"/>
        <d v="2023-03-28T00:00:00"/>
        <d v="2023-06-19T00:00:00"/>
        <d v="2023-12-15T00:00:00"/>
        <d v="2023-12-18T00:00:00"/>
        <d v="2023-07-25T00:00:00"/>
        <d v="2024-01-08T00:00:00"/>
        <d v="2024-01-22T00:00:00"/>
        <d v="2024-01-26T00:00:00"/>
        <d v="2023-07-26T00:00:00"/>
        <d v="2024-02-08T00:00:00"/>
        <d v="2023-08-28T00:00:00"/>
        <d v="2024-02-22T00:00:00"/>
        <d v="2024-02-28T00:00:00"/>
        <d v="2024-03-04T00:00:00"/>
        <d v="2023-10-24T00:00:00"/>
        <d v="2024-02-15T00:00:00"/>
        <d v="2023-12-13T00:00:00"/>
        <d v="2023-12-14T00:00:00"/>
        <d v="2024-03-20T00:00:00"/>
        <d v="2024-03-26T00:00:00"/>
        <d v="2024-04-06T00:00:00"/>
        <d v="2017-09-27T00:00:00"/>
        <d v="2017-09-20T00:00:00"/>
        <d v="2017-07-03T00:00:00"/>
        <d v="2017-09-28T00:00:00"/>
        <d v="2018-06-22T00:00:00"/>
        <d v="2024-05-20T00:00:00"/>
        <d v="2024-05-14T00:00:00"/>
        <d v="2024-05-08T00:00:00"/>
        <d v="2024-04-30T00:00:00"/>
        <d v="2018-11-16T00:00:00"/>
        <d v="2024-04-22T00:00:00"/>
        <d v="2024-04-17T00:00:00"/>
        <d v="2024-03-28T00:00:00"/>
        <d v="2024-05-22T00:00:00"/>
        <d v="2024-05-24T00:00:00"/>
        <d v="2024-02-02T00:00:00"/>
        <d v="2022-11-25T00:00:00"/>
        <d v="2024-06-01T00:00:00"/>
        <d v="2024-06-07T00:00:00"/>
        <d v="2024-06-10T00:00:00"/>
        <d v="2018-05-09T00:00:00"/>
        <d v="2024-06-12T00:00:00"/>
        <d v="2024-06-13T00:00:00"/>
        <d v="2024-06-17T00:00:00"/>
        <d v="2024-05-23T00:00:00"/>
        <d v="2024-06-21T00:00:00"/>
        <d v="2024-06-20T00:00:00"/>
        <d v="2023-04-26T00:00:00"/>
        <d v="2024-06-19T00:00:00"/>
        <d v="2024-02-21T00:00:00"/>
        <d v="2024-07-01T00:00:00"/>
        <d v="2024-06-28T00:00:00"/>
        <d v="2024-07-09T00:00:00"/>
        <d v="2024-07-23T00:00:00"/>
        <d v="2024-07-22T00:00:00"/>
        <d v="2024-07-31T00:00:00"/>
        <d v="2024-08-27T00:00:00"/>
        <d v="2024-09-02T00:00:00"/>
        <d v="2024-08-14T00:00:00"/>
        <d v="2024-09-16T00:00:00"/>
        <d v="2024-09-17T00:00:00"/>
        <d v="2024-09-18T00:00:00"/>
        <d v="2022-05-03T00:00:00"/>
        <d v="2024-09-20T00:00:00"/>
        <d v="2024-09-23T00:00:00"/>
        <d v="2024-09-27T00:00:00"/>
        <d v="2024-09-28T00:00:00"/>
        <d v="2024-10-01T00:00:00"/>
        <d v="2023-11-27T00:00:00"/>
        <d v="2024-10-02T00:00:00"/>
        <d v="2024-10-03T00:00:00"/>
        <d v="2024-09-25T00:00:00"/>
        <d v="2024-10-16T00:00:00"/>
        <d v="2024-10-18T00:00:00"/>
        <d v="2024-10-19T00:00:00"/>
        <d v="2024-10-22T00:00:00"/>
        <d v="2024-10-26T00:00:00"/>
        <d v="2024-10-27T00:00:00"/>
        <d v="2024-10-28T00:00:00"/>
        <d v="2024-10-29T00:00:00"/>
        <d v="2024-10-30T00:00:00"/>
        <d v="2024-10-15T00:00:00"/>
        <d v="2024-09-09T00:00:00"/>
        <d v="2024-10-25T00:00:00"/>
        <d v="2024-11-06T00:00:00"/>
        <d v="2024-11-08T00:00:00"/>
        <d v="2024-11-18T00:00:00"/>
        <d v="2024-11-21T00:00:00"/>
        <d v="2024-11-22T00:00:00"/>
        <d v="2024-11-28T00:00:00"/>
        <d v="2024-11-29T00:00:00"/>
        <d v="2024-12-02T00:00:00"/>
        <d v="2024-12-06T00:00:00"/>
        <d v="2022-10-21T00:00:00"/>
        <d v="2024-12-09T00:00:00"/>
        <d v="2024-12-11T00:00:00"/>
        <d v="2022-12-20T00:00:00"/>
        <d v="2024-12-20T00:00:00"/>
        <d v="2025-01-04T00:00:00"/>
        <d v="2025-01-09T00:00:00"/>
        <d v="2025-01-13T00:00:00"/>
        <d v="2025-01-12T00:00:00"/>
        <d v="2025-01-21T00:00:00"/>
        <d v="2025-01-31T00:00:00"/>
        <d v="2025-01-30T00:00:00"/>
        <d v="2025-02-03T00:00:00"/>
        <d v="2025-02-07T00:00:00"/>
        <d v="2025-02-13T00:00:00"/>
        <d v="2025-01-27T00:00:00"/>
        <d v="2025-02-20T00:00:00"/>
        <m/>
        <d v="2025-01-16T00:00:00" u="1"/>
      </sharedItems>
    </cacheField>
    <cacheField name="LATEST CONTACT" numFmtId="0">
      <sharedItems containsDate="1" containsBlank="1" containsMixedTypes="1" minDate="2017-10-06T00:00:00" maxDate="2025-03-06T00:00:00"/>
    </cacheField>
    <cacheField name="STATUS" numFmtId="0">
      <sharedItems containsBlank="1" count="8">
        <s v="rejected after first screening"/>
        <s v="analysis"/>
        <s v="first screening"/>
        <s v="stand by"/>
        <s v="in portfolio"/>
        <s v="due diligence"/>
        <s v="rejected after analysis"/>
        <m/>
      </sharedItems>
    </cacheField>
    <cacheField name="FUNDS" numFmtId="0">
      <sharedItems containsBlank="1"/>
    </cacheField>
    <cacheField name="In scope with VV5" numFmtId="0">
      <sharedItems containsBlank="1"/>
    </cacheField>
    <cacheField name="First Refusal_x000a_(Innova Venture)" numFmtId="0">
      <sharedItems containsBlank="1"/>
    </cacheField>
    <cacheField name="REJECTED-WHY" numFmtId="0">
      <sharedItems containsBlank="1" count="18">
        <s v="1.a"/>
        <s v="1.b"/>
        <s v="2.b"/>
        <s v="1.m"/>
        <s v="1.f"/>
        <s v="4.c"/>
        <m/>
        <s v="2.a"/>
        <s v="5.b"/>
        <s v="1.h"/>
        <s v="3.a"/>
        <s v="3.c"/>
        <s v="1.c"/>
        <s v="4.b"/>
        <s v="6.a"/>
        <s v="1.i"/>
        <s v="1.e"/>
        <s v="1.d" u="1"/>
      </sharedItems>
    </cacheField>
    <cacheField name="To Be Monitored" numFmtId="0">
      <sharedItems containsBlank="1"/>
    </cacheField>
    <cacheField name="Note" numFmtId="0">
      <sharedItems containsBlank="1" longText="1"/>
    </cacheField>
    <cacheField name="STARTING_x000a_(date)" numFmtId="0">
      <sharedItems containsNonDate="0" containsDate="1" containsString="0" containsBlank="1" minDate="2017-07-03T00:00:00" maxDate="2025-02-21T00:00:00"/>
    </cacheField>
    <cacheField name="ITM_x000a_(date)" numFmtId="0">
      <sharedItems containsNonDate="0" containsDate="1" containsString="0" containsBlank="1" minDate="2024-07-10T00:00:00" maxDate="2025-03-06T00:00:00" count="29">
        <d v="2024-07-10T00:00:00"/>
        <d v="2025-03-05T00:00:00"/>
        <d v="2024-09-11T00:00:00"/>
        <d v="2024-10-09T00:00:00"/>
        <d v="2024-11-27T00:00:00"/>
        <d v="2025-02-12T00:00:00"/>
        <d v="2024-12-18T00:00:00"/>
        <d v="2024-11-20T00:00:00"/>
        <d v="2024-07-31T00:00:00"/>
        <d v="2025-02-03T00:00:00"/>
        <d v="2024-11-13T00:00:00"/>
        <d v="2025-02-18T00:00:00"/>
        <d v="2025-01-22T00:00:00"/>
        <d v="2025-01-08T00:00:00"/>
        <d v="2024-12-04T00:00:00"/>
        <d v="2025-02-26T00:00:00"/>
        <d v="2024-10-23T00:00:00"/>
        <d v="2024-10-02T00:00:00"/>
        <d v="2024-10-16T00:00:00"/>
        <d v="2024-07-16T00:00:00"/>
        <d v="2024-07-24T00:00:00"/>
        <d v="2025-01-15T00:00:00"/>
        <d v="2024-09-18T00:00:00"/>
        <d v="2024-09-04T00:00:00"/>
        <d v="2024-10-29T00:00:00"/>
        <d v="2024-11-06T00:00:00"/>
        <d v="2024-12-11T00:00:00"/>
        <d v="2025-01-29T00:00:00"/>
        <m/>
      </sharedItems>
    </cacheField>
    <cacheField name="BP FEEDBACK" numFmtId="0">
      <sharedItems containsBlank="1"/>
    </cacheField>
    <cacheField name="INVESTMENT DIRECTOR" numFmtId="0">
      <sharedItems containsBlank="1"/>
    </cacheField>
    <cacheField name="INVESTMENT MANAGER /ASSOCIATE/ANALYST" numFmtId="0">
      <sharedItems containsBlank="1"/>
    </cacheField>
    <cacheField name="OUTSOURCER" numFmtId="0">
      <sharedItems containsBlank="1"/>
    </cacheField>
    <cacheField name="REJECTED DEAL (date)" numFmtId="0">
      <sharedItems containsBlank="1"/>
    </cacheField>
    <cacheField name="LOI - Letter of Intents" numFmtId="0">
      <sharedItems containsDate="1" containsBlank="1" containsMixedTypes="1" minDate="2024-01-20T00:00:00" maxDate="2024-10-26T00:00:00"/>
    </cacheField>
    <cacheField name="Valid until for acceptance" numFmtId="0">
      <sharedItems containsBlank="1"/>
    </cacheField>
    <cacheField name="Exclusivity  required_x000a_(n. of months)" numFmtId="0">
      <sharedItems containsBlank="1" containsMixedTypes="1" containsNumber="1" containsInteger="1" minValue="2" maxValue="3"/>
    </cacheField>
    <cacheField name="IM _x000a_(subject to IC Approval)" numFmtId="0">
      <sharedItems containsDate="1" containsBlank="1" containsMixedTypes="1" minDate="2024-11-21T00:00:00" maxDate="2025-01-18T00:00:00"/>
    </cacheField>
    <cacheField name="COMPLIANCE OPINION" numFmtId="0">
      <sharedItems containsBlank="1"/>
    </cacheField>
    <cacheField name="RISK MANAGEMENT OPINION" numFmtId="0">
      <sharedItems containsBlank="1"/>
    </cacheField>
    <cacheField name="IC  for discussion on IM_x000a_(date)" numFmtId="0">
      <sharedItems containsDate="1" containsBlank="1" containsMixedTypes="1" minDate="2024-12-11T00:00:00" maxDate="2025-02-21T00:00:00"/>
    </cacheField>
    <cacheField name="IC APPROVAL" numFmtId="0">
      <sharedItems containsBlank="1"/>
    </cacheField>
    <cacheField name="DUE DILIGENCE (appointed advisors)" numFmtId="0">
      <sharedItems containsBlank="1"/>
    </cacheField>
    <cacheField name="DUE DILIGENCE (starting date)" numFmtId="0">
      <sharedItems containsDate="1" containsBlank="1" containsMixedTypes="1" minDate="2024-10-22T00:00:00" maxDate="2025-02-06T00:00:00"/>
    </cacheField>
    <cacheField name="DUE DILIGENCE (ending date)" numFmtId="0">
      <sharedItems containsDate="1" containsBlank="1" containsMixedTypes="1" minDate="2024-12-03T00:00:00" maxDate="2024-12-04T00:00:00"/>
    </cacheField>
    <cacheField name="COMPLIANCE OPINION2" numFmtId="0">
      <sharedItems containsBlank="1"/>
    </cacheField>
    <cacheField name="RISK MANAGEMENT OPINION2" numFmtId="0">
      <sharedItems containsBlank="1"/>
    </cacheField>
    <cacheField name="Addendum to IM _x000a_(subject to IC Approval)" numFmtId="0">
      <sharedItems containsDate="1" containsBlank="1" containsMixedTypes="1" minDate="2024-12-03T00:00:00" maxDate="2025-02-20T00:00:00"/>
    </cacheField>
    <cacheField name="IC  for discussion on FR _x000a_(date)" numFmtId="0">
      <sharedItems containsDate="1" containsBlank="1" containsMixedTypes="1" minDate="2024-12-11T00:00:00" maxDate="2025-02-21T00:00:00"/>
    </cacheField>
    <cacheField name="IC APPROVAL2" numFmtId="0">
      <sharedItems containsBlank="1"/>
    </cacheField>
    <cacheField name="DEAL (signing)" numFmtId="0">
      <sharedItems containsDate="1" containsBlank="1" containsMixedTypes="1" minDate="2024-12-12T00:00:00" maxDate="2025-02-22T00:00:00"/>
    </cacheField>
    <cacheField name="DEAL (closing)" numFmtId="0">
      <sharedItems containsDate="1" containsBlank="1" containsMixedTypes="1" minDate="2025-01-20T00:00:00" maxDate="2025-01-21T00:00:00"/>
    </cacheField>
    <cacheField name="VERTIS INVESTMENT (€)" numFmtId="0">
      <sharedItems containsBlank="1" containsMixedTypes="1" containsNumber="1" containsInteger="1" minValue="500000" maxValue="1200000"/>
    </cacheField>
    <cacheField name="TOTAL INVESTMENT(€)" numFmtId="0">
      <sharedItems containsBlank="1" containsMixedTypes="1" containsNumber="1" containsInteger="1" minValue="700000" maxValue="3000000"/>
    </cacheField>
    <cacheField name="OTHER INVESTORS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
  <r>
    <s v="Ok"/>
    <s v="Ok"/>
    <s v="Ok"/>
    <x v="0"/>
    <m/>
    <n v="12"/>
    <x v="0"/>
    <s v="Italy"/>
    <s v="Angri"/>
    <x v="0"/>
    <x v="0"/>
    <x v="0"/>
    <m/>
    <s v="Start-up stage\Venture"/>
    <s v="Rosario Corrado Mancino-CM Advisor"/>
    <s v="Advisor"/>
    <s v="Rosario Corrado Mancino"/>
    <s v="corrado@cmadvisor.it"/>
    <x v="0"/>
    <d v="2017-10-19T00:00:00"/>
    <x v="0"/>
    <s v="VV6"/>
    <s v="Yes"/>
    <m/>
    <x v="0"/>
    <m/>
    <m/>
    <d v="2017-10-18T00:00:00"/>
    <x v="0"/>
    <s v="OUT"/>
    <m/>
    <m/>
    <m/>
    <m/>
    <m/>
    <m/>
    <m/>
    <m/>
    <m/>
    <m/>
    <m/>
    <m/>
    <m/>
    <m/>
    <m/>
    <m/>
    <m/>
    <m/>
    <m/>
    <m/>
    <m/>
    <m/>
    <m/>
    <m/>
    <m/>
  </r>
  <r>
    <s v="Ok"/>
    <s v="Ok"/>
    <s v="Ok"/>
    <x v="0"/>
    <m/>
    <n v="18"/>
    <x v="1"/>
    <s v="Italy"/>
    <s v="Palermo"/>
    <x v="1"/>
    <x v="0"/>
    <x v="1"/>
    <m/>
    <s v="Other early stage\Late stage"/>
    <s v="Giulio Valiante"/>
    <s v="Proprietaria"/>
    <s v="Alberto Lo Bue"/>
    <s v="a.lobue@papem.it "/>
    <x v="1"/>
    <d v="2017-11-15T00:00:00"/>
    <x v="0"/>
    <s v="VV6"/>
    <s v="Yes"/>
    <m/>
    <x v="0"/>
    <s v="Yes"/>
    <s v="Da monitorare per futuro deal flow."/>
    <d v="2017-10-20T00:00:00"/>
    <x v="0"/>
    <s v="OUT"/>
    <m/>
    <m/>
    <m/>
    <m/>
    <m/>
    <m/>
    <m/>
    <m/>
    <m/>
    <m/>
    <m/>
    <m/>
    <m/>
    <m/>
    <m/>
    <m/>
    <m/>
    <m/>
    <m/>
    <m/>
    <m/>
    <m/>
    <m/>
    <m/>
    <m/>
  </r>
  <r>
    <s v="Ok"/>
    <s v="Ok"/>
    <s v="Ok"/>
    <x v="0"/>
    <m/>
    <n v="29"/>
    <x v="2"/>
    <s v="Italy"/>
    <s v="Napoli"/>
    <x v="0"/>
    <x v="0"/>
    <x v="2"/>
    <m/>
    <s v="Other early stage\Late stage"/>
    <s v="Gennaro Tesone-Digital Magics"/>
    <s v="Investitori professionali"/>
    <s v="Gennaro Tesone"/>
    <s v="gennaro.tesone@digitalmagics.com"/>
    <x v="2"/>
    <d v="2017-10-25T00:00:00"/>
    <x v="0"/>
    <s v="VV6"/>
    <s v="Yes"/>
    <m/>
    <x v="0"/>
    <m/>
    <m/>
    <d v="2017-10-25T00:00:00"/>
    <x v="0"/>
    <s v="OUT"/>
    <m/>
    <m/>
    <m/>
    <m/>
    <m/>
    <m/>
    <m/>
    <m/>
    <m/>
    <m/>
    <m/>
    <m/>
    <m/>
    <m/>
    <m/>
    <m/>
    <m/>
    <m/>
    <m/>
    <m/>
    <m/>
    <m/>
    <m/>
    <m/>
    <m/>
  </r>
  <r>
    <s v="Ok"/>
    <s v="Ok"/>
    <s v="Ok"/>
    <x v="0"/>
    <m/>
    <n v="31"/>
    <x v="3"/>
    <s v="Italy"/>
    <s v="Napoli"/>
    <x v="0"/>
    <x v="1"/>
    <x v="3"/>
    <m/>
    <s v="Start-up stage\Venture"/>
    <s v="Fabio d'Andria-Panafin"/>
    <s v="Advisor"/>
    <s v="Fabio d'Andria"/>
    <s v="fabio.dandria@panafin.it"/>
    <x v="2"/>
    <d v="2017-11-14T00:00:00"/>
    <x v="0"/>
    <s v="VV6"/>
    <s v="Yes"/>
    <m/>
    <x v="1"/>
    <m/>
    <m/>
    <d v="2017-10-25T00:00:00"/>
    <x v="0"/>
    <s v="OUT"/>
    <m/>
    <m/>
    <m/>
    <m/>
    <m/>
    <m/>
    <m/>
    <m/>
    <m/>
    <m/>
    <m/>
    <m/>
    <m/>
    <m/>
    <m/>
    <m/>
    <m/>
    <m/>
    <m/>
    <m/>
    <m/>
    <m/>
    <m/>
    <m/>
    <m/>
  </r>
  <r>
    <s v="Ok"/>
    <s v="Ok"/>
    <s v="Ok"/>
    <x v="0"/>
    <m/>
    <n v="37"/>
    <x v="4"/>
    <s v="Italy"/>
    <s v="Pescara"/>
    <x v="2"/>
    <x v="0"/>
    <x v="4"/>
    <m/>
    <s v="Start-up stage\Venture"/>
    <s v="Amedeo Giurazza"/>
    <s v="Proprietaria"/>
    <s v="Vincenzo Ciulla"/>
    <s v="enzo@korion.it"/>
    <x v="3"/>
    <d v="2017-10-27T00:00:00"/>
    <x v="0"/>
    <s v="VV6"/>
    <s v="Yes"/>
    <m/>
    <x v="1"/>
    <m/>
    <m/>
    <d v="2017-10-27T00:00:00"/>
    <x v="0"/>
    <s v="OUT"/>
    <m/>
    <m/>
    <m/>
    <m/>
    <m/>
    <m/>
    <m/>
    <m/>
    <m/>
    <m/>
    <m/>
    <m/>
    <m/>
    <m/>
    <m/>
    <m/>
    <m/>
    <m/>
    <m/>
    <m/>
    <m/>
    <m/>
    <m/>
    <m/>
    <m/>
  </r>
  <r>
    <s v="Ok"/>
    <s v="Ok"/>
    <s v="Ok"/>
    <x v="0"/>
    <m/>
    <n v="40"/>
    <x v="5"/>
    <s v="Italy"/>
    <s v="Cagliari"/>
    <x v="3"/>
    <x v="1"/>
    <x v="5"/>
    <m/>
    <s v="Start-up stage\Venture"/>
    <s v="Autocandidatura"/>
    <s v="Autocandidatura"/>
    <s v="Edoardo Monaco"/>
    <s v="edoardo@axieme.com"/>
    <x v="4"/>
    <d v="2017-11-14T00:00:00"/>
    <x v="0"/>
    <s v="VV6"/>
    <s v="Yes"/>
    <m/>
    <x v="0"/>
    <m/>
    <s v="Sede a Torino e a Cagliari."/>
    <d v="2017-11-02T00:00:00"/>
    <x v="0"/>
    <s v="OUT"/>
    <m/>
    <m/>
    <m/>
    <m/>
    <m/>
    <m/>
    <m/>
    <m/>
    <m/>
    <m/>
    <m/>
    <m/>
    <m/>
    <m/>
    <m/>
    <m/>
    <m/>
    <m/>
    <m/>
    <m/>
    <m/>
    <m/>
    <m/>
    <m/>
    <m/>
  </r>
  <r>
    <s v="Ok"/>
    <s v="Ok"/>
    <s v="Ok"/>
    <x v="0"/>
    <m/>
    <n v="42"/>
    <x v="6"/>
    <s v="Italy"/>
    <s v="Napoli"/>
    <x v="0"/>
    <x v="2"/>
    <x v="6"/>
    <m/>
    <s v="Other early stage\Late stage"/>
    <s v="Amedeo Giurazza"/>
    <s v="Proprietaria"/>
    <s v="Antonio Zinno"/>
    <s v="antonio.zinno@linup.it"/>
    <x v="5"/>
    <d v="2017-11-06T00:00:00"/>
    <x v="0"/>
    <s v="VV6"/>
    <s v="Yes"/>
    <m/>
    <x v="1"/>
    <m/>
    <m/>
    <d v="2017-11-06T00:00:00"/>
    <x v="0"/>
    <s v="OUT"/>
    <m/>
    <m/>
    <m/>
    <m/>
    <m/>
    <m/>
    <m/>
    <m/>
    <m/>
    <m/>
    <m/>
    <m/>
    <m/>
    <m/>
    <m/>
    <m/>
    <m/>
    <m/>
    <m/>
    <m/>
    <m/>
    <m/>
    <m/>
    <m/>
    <m/>
  </r>
  <r>
    <s v="Ok"/>
    <s v="Ok"/>
    <s v="Ok"/>
    <x v="0"/>
    <m/>
    <n v="52"/>
    <x v="7"/>
    <s v="Italy"/>
    <s v="Napoli"/>
    <x v="0"/>
    <x v="0"/>
    <x v="7"/>
    <m/>
    <s v="Other early stage\Late stage"/>
    <s v="Giacomo Giurazza"/>
    <s v="Proprietaria"/>
    <s v="Roberto Bambino"/>
    <s v="roberto.bambino@bambinoepartners.it"/>
    <x v="6"/>
    <d v="2017-11-23T00:00:00"/>
    <x v="0"/>
    <s v="VV6"/>
    <s v="Yes"/>
    <m/>
    <x v="2"/>
    <m/>
    <s v="A seguito dell'email con richieste del 23/11 la controparte non ha dato più riscontro."/>
    <d v="2017-11-08T00:00:00"/>
    <x v="0"/>
    <s v="OUT"/>
    <m/>
    <m/>
    <m/>
    <m/>
    <m/>
    <m/>
    <m/>
    <m/>
    <m/>
    <m/>
    <m/>
    <m/>
    <m/>
    <m/>
    <m/>
    <m/>
    <m/>
    <m/>
    <m/>
    <m/>
    <m/>
    <m/>
    <m/>
    <m/>
    <m/>
  </r>
  <r>
    <s v="Ok"/>
    <s v="Ok"/>
    <s v="Ok"/>
    <x v="0"/>
    <m/>
    <n v="61"/>
    <x v="8"/>
    <s v="Italy"/>
    <s v="Giulianova"/>
    <x v="2"/>
    <x v="1"/>
    <x v="8"/>
    <m/>
    <s v="Other early stage\Late stage"/>
    <s v="Renato Vannucci"/>
    <s v="Proprietaria"/>
    <s v="Alessandro Petrella"/>
    <s v="alessandro.petrella@gmail.com"/>
    <x v="7"/>
    <d v="2017-11-13T00:00:00"/>
    <x v="0"/>
    <s v="VV6"/>
    <s v="Yes"/>
    <m/>
    <x v="0"/>
    <m/>
    <m/>
    <d v="2017-11-13T00:00:00"/>
    <x v="0"/>
    <s v="OUT"/>
    <m/>
    <m/>
    <m/>
    <m/>
    <m/>
    <m/>
    <m/>
    <m/>
    <m/>
    <m/>
    <m/>
    <m/>
    <m/>
    <m/>
    <m/>
    <m/>
    <m/>
    <m/>
    <m/>
    <m/>
    <m/>
    <m/>
    <m/>
    <m/>
    <m/>
  </r>
  <r>
    <s v="Ok"/>
    <s v="Ok"/>
    <s v="Ok"/>
    <x v="0"/>
    <m/>
    <n v="64"/>
    <x v="9"/>
    <s v="Italy"/>
    <s v="Quarto"/>
    <x v="0"/>
    <x v="3"/>
    <x v="9"/>
    <m/>
    <s v="Other early stage\Late stage"/>
    <s v="Amedeo Giurazza"/>
    <s v="Proprietaria"/>
    <m/>
    <m/>
    <x v="8"/>
    <d v="2017-11-09T00:00:00"/>
    <x v="0"/>
    <s v="VV6"/>
    <s v="Yes"/>
    <m/>
    <x v="2"/>
    <m/>
    <s v="Non ricevuta documentazione."/>
    <d v="2017-11-09T00:00:00"/>
    <x v="0"/>
    <s v="OUT"/>
    <m/>
    <m/>
    <m/>
    <m/>
    <m/>
    <m/>
    <m/>
    <m/>
    <m/>
    <m/>
    <m/>
    <m/>
    <m/>
    <m/>
    <m/>
    <m/>
    <m/>
    <m/>
    <m/>
    <m/>
    <m/>
    <m/>
    <m/>
    <m/>
    <m/>
  </r>
  <r>
    <s v="Ok"/>
    <s v="Ok"/>
    <s v="Ok"/>
    <x v="0"/>
    <m/>
    <n v="76"/>
    <x v="10"/>
    <s v="Italy"/>
    <s v="Catania"/>
    <x v="1"/>
    <x v="2"/>
    <x v="10"/>
    <m/>
    <s v="Start-up stage\Venture"/>
    <s v="Fabrizio Pescatori-Giotto SIM"/>
    <s v="Advisor"/>
    <s v="Fabrizio Pescatori"/>
    <s v="f.pescatori@giottosim.it"/>
    <x v="9"/>
    <d v="2017-11-21T00:00:00"/>
    <x v="0"/>
    <s v="VV6"/>
    <s v="Yes"/>
    <m/>
    <x v="3"/>
    <m/>
    <m/>
    <d v="2017-11-21T00:00:00"/>
    <x v="0"/>
    <s v="OUT"/>
    <m/>
    <m/>
    <m/>
    <m/>
    <m/>
    <m/>
    <m/>
    <m/>
    <m/>
    <m/>
    <m/>
    <m/>
    <m/>
    <m/>
    <m/>
    <m/>
    <m/>
    <m/>
    <m/>
    <m/>
    <m/>
    <m/>
    <m/>
    <m/>
    <m/>
  </r>
  <r>
    <s v="Ok"/>
    <s v="Ok"/>
    <s v="Ok"/>
    <x v="0"/>
    <m/>
    <n v="140"/>
    <x v="11"/>
    <s v="Italy"/>
    <s v="Napoli"/>
    <x v="0"/>
    <x v="1"/>
    <x v="11"/>
    <s v="Uni Federico II"/>
    <s v="Other early stage\Late stage"/>
    <s v="Francesca Perrone"/>
    <s v="Investitori professionali"/>
    <s v="Antonio Caraviello"/>
    <s v="antonio.caraviello@sophiahightech.com"/>
    <x v="10"/>
    <d v="2017-12-04T00:00:00"/>
    <x v="0"/>
    <s v="VV6"/>
    <s v="Yes"/>
    <m/>
    <x v="1"/>
    <m/>
    <s v="Progetto che è stato assegnato in prima istanza a VV3: VV3 lo ha bocciato perché il modello di business è per commessa/troppo consulenziale e poco scalabile._x000a__x000a_Confermata analisi in termini di modello di business poco scalabile; da metter in contatto con Cyber Dyne per eventuali collaborazioni._x000a__x000a_Chiudono 2017 con €1,2m di fatturato (+20&amp; vs. 2016)."/>
    <d v="2017-12-04T00:00:00"/>
    <x v="0"/>
    <s v="OUT"/>
    <m/>
    <m/>
    <m/>
    <m/>
    <m/>
    <m/>
    <m/>
    <m/>
    <m/>
    <m/>
    <m/>
    <m/>
    <m/>
    <m/>
    <m/>
    <m/>
    <m/>
    <m/>
    <m/>
    <m/>
    <m/>
    <m/>
    <m/>
    <m/>
    <m/>
  </r>
  <r>
    <s v="Ok"/>
    <s v="Ok"/>
    <s v="Ok"/>
    <x v="0"/>
    <m/>
    <n v="174"/>
    <x v="12"/>
    <s v="Italy"/>
    <s v="Bari"/>
    <x v="4"/>
    <x v="4"/>
    <x v="12"/>
    <m/>
    <s v="Other early stage\Late stage"/>
    <s v="Benedetto Bottoni-Thymos Business Consulting"/>
    <s v="Advisor"/>
    <s v="Benedetto Bottoni"/>
    <s v="bbottoni@thymosbc.com"/>
    <x v="11"/>
    <d v="2018-02-02T00:00:00"/>
    <x v="0"/>
    <s v="VV7"/>
    <s v="Yes"/>
    <m/>
    <x v="4"/>
    <m/>
    <s v="Tecnologicamente utilizzano un processo vecchio di venti anni. Oggi i piatti pronti di successo (vedi) RANA, si fanno con altre tecnologie (atmosfera modificata) che permettono di replicare fedelmente il gusto e il sapore del prodotto domestico. _x000a_Sul mercato italiano i prodotti stabilizzati in autoclave non esistono quasi più, qualcosa permane all'estero, soprattutto in quei mercati poco attenti alla qualità e più sensibili a prezzi bassi."/>
    <d v="2018-01-11T00:00:00"/>
    <x v="0"/>
    <s v="OUT"/>
    <m/>
    <m/>
    <m/>
    <m/>
    <m/>
    <m/>
    <m/>
    <m/>
    <m/>
    <m/>
    <m/>
    <m/>
    <m/>
    <m/>
    <m/>
    <m/>
    <m/>
    <m/>
    <m/>
    <m/>
    <m/>
    <m/>
    <m/>
    <m/>
    <m/>
  </r>
  <r>
    <s v="Ok"/>
    <s v="Ok"/>
    <s v="Ok"/>
    <x v="0"/>
    <m/>
    <n v="187"/>
    <x v="13"/>
    <s v="Italy"/>
    <s v="Bari"/>
    <x v="4"/>
    <x v="0"/>
    <x v="13"/>
    <m/>
    <s v="Other early stage\Late stage"/>
    <s v="Amedeo Giurazza"/>
    <s v="Proprietaria"/>
    <s v="Giovanni Conforti"/>
    <s v="cg@yakkyo.com"/>
    <x v="12"/>
    <d v="2024-06-10T00:00:00"/>
    <x v="0"/>
    <s v="VV7"/>
    <s v="Yes"/>
    <s v="No"/>
    <x v="5"/>
    <m/>
    <s v="Rejected a gennaio 2018 con motivazione 1.h, ci hanno riscritto a dicembre 2021._x000a_Giacomo ha incontrato gli imprenditori a Napoli, riporto i suoi appunti dall'incontro: _x000a_Sede Roma, nata nel 2016, il fatt. 2021 è di €8m con EBITDA positivo di €1m. Il business è conosciuto; il team sono 30 persone tra Italia e Cina. Hanno ancora una cassa per €2m. Ma la cosa che sorprende e che i fondatori  vorrebbero uscire tutti dalla società a una valut. pre-money tra gli €8-12m. _x000a__x000a_&gt; Ci hanno riscritto a giugno 2024. Inviata mail di rejection in quanto società quotata."/>
    <d v="2018-01-18T00:00:00"/>
    <x v="0"/>
    <s v="OUT"/>
    <m/>
    <m/>
    <m/>
    <m/>
    <m/>
    <m/>
    <m/>
    <m/>
    <m/>
    <m/>
    <m/>
    <m/>
    <m/>
    <m/>
    <m/>
    <m/>
    <m/>
    <m/>
    <m/>
    <m/>
    <m/>
    <m/>
    <m/>
    <m/>
    <m/>
  </r>
  <r>
    <s v="Ok"/>
    <s v="Ok"/>
    <s v="Ok"/>
    <x v="0"/>
    <m/>
    <n v="206"/>
    <x v="14"/>
    <s v="Italy"/>
    <s v="Napoli"/>
    <x v="0"/>
    <x v="1"/>
    <x v="14"/>
    <m/>
    <s v="Start-up stage\Venture"/>
    <s v="Giuseppe Apicella-Banca Promos"/>
    <s v="Investitori professionali"/>
    <m/>
    <m/>
    <x v="13"/>
    <d v="2018-02-01T00:00:00"/>
    <x v="0"/>
    <s v="VV6"/>
    <s v="Yes"/>
    <m/>
    <x v="1"/>
    <m/>
    <m/>
    <d v="2018-02-01T00:00:00"/>
    <x v="0"/>
    <s v="OUT"/>
    <m/>
    <m/>
    <m/>
    <m/>
    <m/>
    <m/>
    <m/>
    <m/>
    <m/>
    <m/>
    <m/>
    <m/>
    <m/>
    <m/>
    <m/>
    <m/>
    <m/>
    <m/>
    <m/>
    <m/>
    <m/>
    <m/>
    <m/>
    <m/>
    <m/>
  </r>
  <r>
    <s v="Ok"/>
    <s v="Ok"/>
    <s v="Ok"/>
    <x v="0"/>
    <m/>
    <n v="211"/>
    <x v="15"/>
    <s v="Italy"/>
    <s v="Taranto"/>
    <x v="4"/>
    <x v="1"/>
    <x v="15"/>
    <m/>
    <s v="Start-up stage\Venture"/>
    <s v="Autocandidatura"/>
    <s v="Autocandidatura"/>
    <s v="Alessandro Basso "/>
    <s v="basso.ale@buongiornodottore.it"/>
    <x v="14"/>
    <d v="2018-02-05T00:00:00"/>
    <x v="0"/>
    <s v="VV7"/>
    <s v="Yes"/>
    <m/>
    <x v="0"/>
    <m/>
    <s v="Round da €400k."/>
    <d v="2018-02-05T00:00:00"/>
    <x v="0"/>
    <s v="OUT"/>
    <m/>
    <m/>
    <m/>
    <m/>
    <m/>
    <m/>
    <m/>
    <m/>
    <m/>
    <m/>
    <m/>
    <m/>
    <m/>
    <m/>
    <m/>
    <m/>
    <m/>
    <m/>
    <m/>
    <m/>
    <m/>
    <m/>
    <m/>
    <m/>
    <m/>
  </r>
  <r>
    <s v="Ok"/>
    <s v="Ok"/>
    <s v="Ok"/>
    <x v="0"/>
    <m/>
    <n v="218"/>
    <x v="16"/>
    <s v="Italy"/>
    <s v="Napoli"/>
    <x v="0"/>
    <x v="1"/>
    <x v="16"/>
    <m/>
    <s v="Start-up stage\Venture"/>
    <s v="Aniello D'Auria"/>
    <s v="Altri"/>
    <s v="Vincenzo Chianese"/>
    <s v="v.chianese@quicon.eu"/>
    <x v="15"/>
    <d v="2018-02-08T00:00:00"/>
    <x v="0"/>
    <s v="VV6"/>
    <s v="Yes"/>
    <m/>
    <x v="4"/>
    <m/>
    <s v="Iniziativa troppo seed; ricercano €500k._x000a_Da una prima analisi sembra inoltre essere ennesima soluzione di marketing di prossimità; mercato iper affollato."/>
    <d v="2018-02-08T00:00:00"/>
    <x v="0"/>
    <s v="OUT"/>
    <m/>
    <m/>
    <m/>
    <m/>
    <m/>
    <m/>
    <m/>
    <m/>
    <m/>
    <m/>
    <m/>
    <m/>
    <m/>
    <m/>
    <m/>
    <m/>
    <m/>
    <m/>
    <m/>
    <m/>
    <m/>
    <m/>
    <m/>
    <m/>
    <m/>
  </r>
  <r>
    <s v="Ok"/>
    <s v="Ok"/>
    <s v="Ok"/>
    <x v="0"/>
    <m/>
    <n v="242"/>
    <x v="17"/>
    <s v="Italy"/>
    <s v="Catania"/>
    <x v="1"/>
    <x v="0"/>
    <x v="17"/>
    <m/>
    <s v="Start-up stage\Venture"/>
    <s v="Autocandidatura"/>
    <s v="Autocandidatura"/>
    <s v="Luca Martino"/>
    <s v="luca.martino@skylabs.it"/>
    <x v="16"/>
    <d v="2018-02-27T00:00:00"/>
    <x v="0"/>
    <s v="VV6"/>
    <s v="Yes"/>
    <m/>
    <x v="0"/>
    <s v="Yes"/>
    <s v="Ricercano €1m."/>
    <d v="2018-02-27T00:00:00"/>
    <x v="0"/>
    <s v="OUT"/>
    <m/>
    <m/>
    <m/>
    <m/>
    <m/>
    <m/>
    <m/>
    <m/>
    <m/>
    <m/>
    <m/>
    <m/>
    <m/>
    <m/>
    <m/>
    <m/>
    <m/>
    <m/>
    <m/>
    <m/>
    <m/>
    <m/>
    <m/>
    <m/>
    <m/>
  </r>
  <r>
    <s v="Ok"/>
    <s v="Ok"/>
    <s v="Ok"/>
    <x v="0"/>
    <m/>
    <n v="274"/>
    <x v="18"/>
    <s v="Italy"/>
    <s v="Catania"/>
    <x v="1"/>
    <x v="0"/>
    <x v="18"/>
    <m/>
    <s v="Start-up stage\Venture"/>
    <s v="Paolo Santoro"/>
    <s v="Proprietaria"/>
    <s v="Stefano Giuffrida"/>
    <s v="sgiuffrida@jast-advisors.com"/>
    <x v="17"/>
    <d v="2018-03-16T00:00:00"/>
    <x v="0"/>
    <s v="VV6"/>
    <s v="Yes"/>
    <m/>
    <x v="1"/>
    <m/>
    <s v="Business model non innovativo e scenario competitivo piuttosto &quot;affollato&quot;."/>
    <d v="2018-03-16T00:00:00"/>
    <x v="0"/>
    <s v="OUT"/>
    <m/>
    <m/>
    <m/>
    <m/>
    <m/>
    <m/>
    <m/>
    <m/>
    <m/>
    <m/>
    <m/>
    <m/>
    <m/>
    <m/>
    <m/>
    <m/>
    <m/>
    <m/>
    <m/>
    <m/>
    <m/>
    <m/>
    <m/>
    <m/>
    <m/>
  </r>
  <r>
    <s v="Ok"/>
    <s v="Ok"/>
    <s v="Ok"/>
    <x v="0"/>
    <m/>
    <n v="285"/>
    <x v="19"/>
    <s v="Italy"/>
    <s v="Lecce"/>
    <x v="4"/>
    <x v="0"/>
    <x v="19"/>
    <m/>
    <s v="Start-up stage\Venture"/>
    <s v="Autocandidatura"/>
    <s v="Autocandidatura"/>
    <s v="Oscar Santi"/>
    <s v="oscar@sartieri.com"/>
    <x v="18"/>
    <d v="2018-03-30T00:00:00"/>
    <x v="0"/>
    <s v="VV7"/>
    <s v="Yes"/>
    <m/>
    <x v="0"/>
    <m/>
    <s v="Startup che ha sviluppato la piattforma tecnologica ma in fase ancora embrionale per VV2._x000a_Ricercano €400k."/>
    <d v="2018-03-30T00:00:00"/>
    <x v="0"/>
    <s v="OUT"/>
    <m/>
    <m/>
    <m/>
    <m/>
    <m/>
    <m/>
    <m/>
    <m/>
    <m/>
    <m/>
    <m/>
    <m/>
    <m/>
    <m/>
    <m/>
    <m/>
    <m/>
    <m/>
    <m/>
    <m/>
    <m/>
    <m/>
    <m/>
    <m/>
    <m/>
  </r>
  <r>
    <s v="Ok"/>
    <s v="Ok"/>
    <s v="Ok"/>
    <x v="0"/>
    <m/>
    <n v="315"/>
    <x v="20"/>
    <s v="Italy"/>
    <s v="Foggia"/>
    <x v="4"/>
    <x v="0"/>
    <x v="20"/>
    <m/>
    <s v="Start-up stage\Venture"/>
    <s v="Autocandidatura"/>
    <s v="Autocandidatura"/>
    <s v="Paolo Gorgoglione"/>
    <s v="paolo.gorgoglione@tobevy.it"/>
    <x v="19"/>
    <d v="2018-04-17T00:00:00"/>
    <x v="0"/>
    <s v="VV7"/>
    <s v="Yes"/>
    <m/>
    <x v="0"/>
    <m/>
    <s v="Nel medio periodo, si intende concludere un accordo con Car2Go e altri servizi di Car-Sharing per agevolare le consegne._x000a_Al 2018 la startup prevede di fatturare circa €164k; nel 2019 la stima raggiungerà €683k. Credo siano ancora in una fase troppo seed per essere d'interesse al fondo VV2._x000a__x000a_A marzo 2017 raccolti €40k da business angels; la società ad oggi ha una valutazione pre-money di €3m. Sono in raccolta per €300k."/>
    <d v="2018-04-17T00:00:00"/>
    <x v="0"/>
    <s v="OUT"/>
    <m/>
    <m/>
    <m/>
    <m/>
    <m/>
    <m/>
    <m/>
    <m/>
    <m/>
    <m/>
    <m/>
    <m/>
    <m/>
    <m/>
    <m/>
    <m/>
    <m/>
    <m/>
    <m/>
    <m/>
    <m/>
    <m/>
    <m/>
    <m/>
    <m/>
  </r>
  <r>
    <s v="Ok"/>
    <s v="Ok"/>
    <s v="Ok"/>
    <x v="0"/>
    <m/>
    <n v="358"/>
    <x v="21"/>
    <s v="Italy"/>
    <s v="Palermo"/>
    <x v="1"/>
    <x v="5"/>
    <x v="21"/>
    <m/>
    <s v="Start-up stage\Venture"/>
    <s v="Roberto della Marina"/>
    <s v="Proprietaria"/>
    <s v="Mariga Perlongo"/>
    <s v="mariga@ocore.it"/>
    <x v="20"/>
    <d v="2019-10-29T00:00:00"/>
    <x v="0"/>
    <s v="VV6"/>
    <s v="Yes"/>
    <m/>
    <x v="0"/>
    <m/>
    <s v="Prodotto non ancora maturo."/>
    <d v="2018-05-10T00:00:00"/>
    <x v="0"/>
    <s v="OUT"/>
    <m/>
    <m/>
    <m/>
    <m/>
    <m/>
    <m/>
    <m/>
    <m/>
    <m/>
    <m/>
    <m/>
    <m/>
    <m/>
    <m/>
    <m/>
    <m/>
    <m/>
    <m/>
    <m/>
    <m/>
    <m/>
    <m/>
    <m/>
    <m/>
    <m/>
  </r>
  <r>
    <s v="Ok"/>
    <s v="Ok"/>
    <s v="Ok"/>
    <x v="1"/>
    <m/>
    <n v="298"/>
    <x v="22"/>
    <s v="Italy"/>
    <s v="Caserta"/>
    <x v="0"/>
    <x v="1"/>
    <x v="22"/>
    <m/>
    <s v="Start-up stage\Venture"/>
    <s v="Paolo Cellini-PI Campus"/>
    <s v="Investitori professionali"/>
    <s v="Paolo Cellini"/>
    <s v="paolo.cellini@gmail.com"/>
    <x v="21"/>
    <d v="2025-03-05T00:00:00"/>
    <x v="1"/>
    <s v="VV6"/>
    <s v="Yes"/>
    <m/>
    <x v="6"/>
    <m/>
    <s v="Fondata nel 2015._x000a_La società ha sede a Roma, ma in Campania (Caserta) c'è la centrale di monitoraggio operativo._x000a_Pre-revenues._x000a_In raccolta per un round seed per il lancio del servizio a Milano (200 veicoli)._x000a__x000a_&gt; In merito al round in corso, ricevuto TS elaborato da CDP Fondo Rilancio e condivise nostre integrazioni (osservatore in CdA, informativa, etc.)._x000a_Ricevuto update sulla raccolta: sono stati trovati ulteriori €100k da privati, per cui si arriverebbe ad un round pari a circa €2,727 mln (possibilità di sottoscrivere ulteriori €273k per arrivare a totali €3 mln)._x000a_Dei €2,727 mln, circa €500k sono stati già versati; €300k dovrebbero essere versati da Lumen che non potrà procedere fin quando non partirà il fondo (partenza prevista per l'estate)."/>
    <d v="2018-04-09T00:00:00"/>
    <x v="1"/>
    <m/>
    <m/>
    <m/>
    <m/>
    <m/>
    <m/>
    <m/>
    <m/>
    <m/>
    <m/>
    <m/>
    <m/>
    <m/>
    <m/>
    <m/>
    <m/>
    <m/>
    <m/>
    <m/>
    <m/>
    <m/>
    <m/>
    <m/>
    <m/>
    <m/>
    <m/>
  </r>
  <r>
    <s v="Ok"/>
    <s v="Ok"/>
    <s v="Ok"/>
    <x v="0"/>
    <m/>
    <n v="386"/>
    <x v="23"/>
    <s v="Italy"/>
    <s v="Catania"/>
    <x v="1"/>
    <x v="2"/>
    <x v="23"/>
    <m/>
    <s v="Start-up stage\Venture"/>
    <s v="Cristina Bini-FII/CDP"/>
    <s v="Investitori professionali"/>
    <s v="Leo Scarso"/>
    <s v="l.scarso@morpheos.eu"/>
    <x v="22"/>
    <d v="2018-05-23T00:00:00"/>
    <x v="0"/>
    <s v="VV6"/>
    <s v="Yes"/>
    <m/>
    <x v="0"/>
    <m/>
    <m/>
    <d v="2018-05-23T00:00:00"/>
    <x v="0"/>
    <s v="OUT"/>
    <m/>
    <m/>
    <m/>
    <m/>
    <m/>
    <m/>
    <m/>
    <m/>
    <m/>
    <m/>
    <m/>
    <m/>
    <m/>
    <m/>
    <m/>
    <m/>
    <m/>
    <m/>
    <m/>
    <m/>
    <m/>
    <m/>
    <m/>
    <m/>
    <m/>
  </r>
  <r>
    <s v="Ok"/>
    <s v="Ok"/>
    <s v="Ok"/>
    <x v="0"/>
    <m/>
    <n v="390"/>
    <x v="24"/>
    <s v="Italy"/>
    <s v="Agrigento"/>
    <x v="1"/>
    <x v="5"/>
    <x v="24"/>
    <m/>
    <s v="Other early stage\Late stage"/>
    <s v="Ignazio Rocco-Credimi"/>
    <s v="Industriali"/>
    <s v="Ignazio Rocco"/>
    <s v="ignazio.rocco@credimi.com"/>
    <x v="23"/>
    <d v="2018-05-24T00:00:00"/>
    <x v="0"/>
    <s v="VV6"/>
    <s v="Yes"/>
    <m/>
    <x v="1"/>
    <m/>
    <m/>
    <d v="2018-05-24T00:00:00"/>
    <x v="0"/>
    <s v="OUT"/>
    <m/>
    <m/>
    <m/>
    <m/>
    <m/>
    <m/>
    <m/>
    <m/>
    <m/>
    <m/>
    <m/>
    <m/>
    <m/>
    <m/>
    <m/>
    <m/>
    <m/>
    <m/>
    <m/>
    <m/>
    <m/>
    <m/>
    <m/>
    <m/>
    <m/>
  </r>
  <r>
    <s v="Ok"/>
    <s v="Ok"/>
    <s v="Ok"/>
    <x v="0"/>
    <m/>
    <n v="396"/>
    <x v="25"/>
    <s v="Italy"/>
    <s v="Napoli"/>
    <x v="0"/>
    <x v="6"/>
    <x v="25"/>
    <m/>
    <s v="Other early stage\Late stage"/>
    <s v="Amedeo Giurazza"/>
    <s v="Proprietaria"/>
    <s v="Banca Promos"/>
    <s v="bancapromosspa@legalmail.it"/>
    <x v="24"/>
    <d v="2018-05-31T00:00:00"/>
    <x v="0"/>
    <s v="VV6"/>
    <s v="Yes"/>
    <m/>
    <x v="0"/>
    <m/>
    <s v="Fatturato 2018: €1.7m; fatturato 2019F: €3.8m; fatturato 2020E: €5.8m."/>
    <d v="2018-05-31T00:00:00"/>
    <x v="0"/>
    <s v="OUT"/>
    <m/>
    <m/>
    <m/>
    <m/>
    <m/>
    <m/>
    <m/>
    <m/>
    <m/>
    <m/>
    <m/>
    <m/>
    <m/>
    <m/>
    <m/>
    <m/>
    <m/>
    <m/>
    <m/>
    <m/>
    <m/>
    <m/>
    <m/>
    <m/>
    <m/>
  </r>
  <r>
    <s v="Ok"/>
    <s v="Ok"/>
    <s v="Ok"/>
    <x v="0"/>
    <m/>
    <n v="417"/>
    <x v="26"/>
    <s v="Italy"/>
    <s v="Caserta"/>
    <x v="0"/>
    <x v="5"/>
    <x v="26"/>
    <m/>
    <s v="Start-up stage\Venture"/>
    <s v="Borsa della Ricerca"/>
    <s v="Altri"/>
    <s v="Tiziana Perrino"/>
    <s v="tiziana.perrino@nrg4you.it"/>
    <x v="25"/>
    <d v="2018-10-08T00:00:00"/>
    <x v="0"/>
    <s v="VV6"/>
    <s v="Yes"/>
    <m/>
    <x v="0"/>
    <m/>
    <s v="Commercializzazione del prodotto ancora non avviata. _x000a_Da piano nel 2019 €155k. Il piano raggiunge €3,9m nel 2024."/>
    <d v="2018-06-06T00:00:00"/>
    <x v="0"/>
    <s v="OUT"/>
    <m/>
    <m/>
    <m/>
    <m/>
    <m/>
    <m/>
    <m/>
    <m/>
    <m/>
    <m/>
    <m/>
    <m/>
    <m/>
    <m/>
    <m/>
    <m/>
    <m/>
    <m/>
    <m/>
    <m/>
    <m/>
    <m/>
    <m/>
    <m/>
    <m/>
  </r>
  <r>
    <s v="Ok"/>
    <s v="Ok"/>
    <s v="Ok"/>
    <x v="0"/>
    <m/>
    <n v="508"/>
    <x v="27"/>
    <s v="Italy"/>
    <s v="Teramo"/>
    <x v="2"/>
    <x v="0"/>
    <x v="27"/>
    <m/>
    <s v="Start-up stage\Venture"/>
    <s v="Giuseppe Farchione"/>
    <s v="Dottore commercialista"/>
    <s v="Giuseppe Farchione"/>
    <s v="giuseppe@farchione.it"/>
    <x v="26"/>
    <d v="2018-11-06T00:00:00"/>
    <x v="0"/>
    <s v="VV6"/>
    <s v="Yes"/>
    <m/>
    <x v="0"/>
    <m/>
    <s v="Metriche non complete, nulla di particolarmente innovativo; non credo sia da considerare per il fondo VV2."/>
    <d v="2018-08-29T00:00:00"/>
    <x v="0"/>
    <s v="OUT"/>
    <m/>
    <m/>
    <m/>
    <m/>
    <m/>
    <m/>
    <m/>
    <m/>
    <m/>
    <m/>
    <m/>
    <m/>
    <m/>
    <m/>
    <m/>
    <m/>
    <m/>
    <m/>
    <m/>
    <m/>
    <m/>
    <m/>
    <m/>
    <m/>
    <m/>
  </r>
  <r>
    <s v="Ok"/>
    <s v="Ok"/>
    <s v="Ok"/>
    <x v="0"/>
    <m/>
    <n v="565"/>
    <x v="28"/>
    <s v="Italy"/>
    <s v="Pescara"/>
    <x v="2"/>
    <x v="2"/>
    <x v="28"/>
    <m/>
    <s v="Start-up stage\Venture"/>
    <s v="Autocandidatura"/>
    <s v="Autocandidatura"/>
    <s v="Luciano Febbo"/>
    <s v="lucianofebbo@hoau.it"/>
    <x v="27"/>
    <d v="2018-11-08T00:00:00"/>
    <x v="0"/>
    <s v="VV6"/>
    <s v="Yes"/>
    <m/>
    <x v="0"/>
    <s v="Yes"/>
    <s v="Fase early._x000a_Richieste informazioni su integrazione con sistemi gestionali mondo hospitality."/>
    <d v="2018-09-28T00:00:00"/>
    <x v="0"/>
    <s v="OUT"/>
    <m/>
    <m/>
    <m/>
    <m/>
    <m/>
    <m/>
    <m/>
    <m/>
    <m/>
    <m/>
    <m/>
    <m/>
    <m/>
    <m/>
    <m/>
    <m/>
    <m/>
    <m/>
    <m/>
    <m/>
    <m/>
    <m/>
    <m/>
    <m/>
    <m/>
  </r>
  <r>
    <s v="Ok"/>
    <s v="Ok"/>
    <s v="Ok"/>
    <x v="0"/>
    <m/>
    <n v="602"/>
    <x v="29"/>
    <s v="Italy"/>
    <s v="Bari "/>
    <x v="4"/>
    <x v="1"/>
    <x v="29"/>
    <m/>
    <s v="Start-up stage\Venture"/>
    <s v="Walter De Felice"/>
    <s v="Proprietaria"/>
    <s v="Walter De Felice"/>
    <s v="walter.defelice@gmail.com"/>
    <x v="28"/>
    <d v="2018-11-13T00:00:00"/>
    <x v="0"/>
    <s v="VV7"/>
    <s v="Yes"/>
    <m/>
    <x v="2"/>
    <m/>
    <s v="Non sono indicate metriche._x000a_Chiesto a De Felice se il proponente può mandarci un pitch aggiornato con anche indicazione delle metriche. Non abbiamo ricevuto alcun riscontro."/>
    <d v="2018-10-18T00:00:00"/>
    <x v="0"/>
    <s v="OUT"/>
    <m/>
    <m/>
    <m/>
    <m/>
    <m/>
    <m/>
    <m/>
    <m/>
    <m/>
    <m/>
    <m/>
    <m/>
    <m/>
    <m/>
    <m/>
    <m/>
    <m/>
    <m/>
    <m/>
    <m/>
    <m/>
    <m/>
    <m/>
    <m/>
    <m/>
  </r>
  <r>
    <s v="Ok"/>
    <s v="Ok"/>
    <s v="Ok"/>
    <x v="0"/>
    <m/>
    <n v="611"/>
    <x v="30"/>
    <s v="Italy"/>
    <s v="Napoli"/>
    <x v="0"/>
    <x v="2"/>
    <x v="30"/>
    <m/>
    <s v="Start-up stage\Venture"/>
    <s v="Giulio Valiante"/>
    <s v="Proprietaria"/>
    <s v="Mario Amura"/>
    <s v="marioamura@ gmail.com"/>
    <x v="29"/>
    <d v="2021-06-14T00:00:00"/>
    <x v="0"/>
    <s v="VV6"/>
    <s v="Yes"/>
    <m/>
    <x v="0"/>
    <s v="Yes"/>
    <s v="Da monitorare; ancora seed."/>
    <d v="2018-10-23T00:00:00"/>
    <x v="0"/>
    <s v="OUT"/>
    <m/>
    <m/>
    <m/>
    <m/>
    <m/>
    <m/>
    <m/>
    <m/>
    <m/>
    <m/>
    <m/>
    <m/>
    <m/>
    <m/>
    <m/>
    <m/>
    <m/>
    <m/>
    <m/>
    <m/>
    <m/>
    <m/>
    <m/>
    <m/>
    <m/>
  </r>
  <r>
    <s v="Ok"/>
    <s v="Ok"/>
    <s v="Ok"/>
    <x v="2"/>
    <m/>
    <n v="652"/>
    <x v="31"/>
    <s v="Italy"/>
    <s v="Sassari"/>
    <x v="3"/>
    <x v="5"/>
    <x v="31"/>
    <m/>
    <s v="Seed"/>
    <s v="Fabio Nalucci-Gellify"/>
    <s v="Investitori professionali"/>
    <s v="Domenico Cassitta"/>
    <s v="domenico.cassitta@radoff.life"/>
    <x v="30"/>
    <d v="2024-09-11T00:00:00"/>
    <x v="0"/>
    <s v="VV6"/>
    <m/>
    <m/>
    <x v="7"/>
    <s v="Yes"/>
    <s v="Sede anche a Bologna._x000a_I dubbi maggiori risiedono nello scenario competitivo (elevata concorrenza nella vendita dei purificatori dell’aria, anche se si differenziano per la parte di bonifica e non solo monitoraggio) e la valutazione particolarmente elevata._x000a__x000a_&gt; Risentiti il 9/09 per una call di update. Sono entrati anche nel canale B2B grazie a contratti con ISP e Stazione Termini. Ha chiuso un ulteriore round da €3m da BAs ad una pre-money di €3m. Ha chiuso il 2023 con €1m di ricavi e prevede di chiudere il 2024 con €5m. Ricavi YTD pari a €2,8m, di cui €1,8m dal B2B e €1m dal B2C._x000a_Al momento non è in raccolta, da monitorare (sarà da capire anche quanti dispositivi è necessario istallare in ogni locale)._x000a_Dovrebbe inviarci deck aggiornato, cap table e BP._x000a_"/>
    <d v="2018-11-08T00:00:00"/>
    <x v="2"/>
    <s v="OUT"/>
    <m/>
    <m/>
    <m/>
    <m/>
    <m/>
    <m/>
    <m/>
    <m/>
    <m/>
    <m/>
    <m/>
    <m/>
    <m/>
    <m/>
    <m/>
    <m/>
    <m/>
    <m/>
    <m/>
    <m/>
    <m/>
    <m/>
    <m/>
    <m/>
    <m/>
  </r>
  <r>
    <s v="Ok"/>
    <s v="Ok"/>
    <s v="Ok"/>
    <x v="0"/>
    <m/>
    <n v="674"/>
    <x v="32"/>
    <s v="Italy"/>
    <s v="Salerno"/>
    <x v="0"/>
    <x v="3"/>
    <x v="32"/>
    <m/>
    <s v="Start-up stage\Venture"/>
    <s v="Autocandidatura"/>
    <s v="Autocandidatura"/>
    <s v="Stefano Troncone"/>
    <s v="stefano.troncone@pandhora.it"/>
    <x v="31"/>
    <d v="2024-01-22T00:00:00"/>
    <x v="0"/>
    <s v="VV6"/>
    <s v="Yes"/>
    <m/>
    <x v="3"/>
    <m/>
    <s v="Bocciata a gennaio 2019 con motivazione 1.b e a luglio 2023 per settore di riferimento_x000a_Fase di vita seed e modello di business deboli anche in termini di prospettive di crescita._x000a__x000a_Hanno già ottenuto il supporto di due fondi, CDP Venture Capital e SEFEA, e stanno cercando un terzo fondo di investimento per completare il round da €6m. Valutazione pre-money  attesa di €20m._x000a_Ricavi 2022: €847k; 2023e: €1,6m._x000a_Hanno sviluppato Li-Walk: una macchina per l'allenamento al cammino con stimolazione sensoriale a raggi infrarossi e capacità autonome di apprendimento. Il valore di mercato stimato del prodotto è di 340.000€, con un costo di produzione previsto di 80.000€._x000a__x000a_&gt; motivo rejection: settore di riferimento (medtech). Iniziativa entrata in DF per il fondo VV6, non è stata mandata mail di rejection perchè il founder è in contatto con Giacomo."/>
    <d v="2018-11-19T00:00:00"/>
    <x v="0"/>
    <s v="OUT"/>
    <m/>
    <m/>
    <m/>
    <m/>
    <m/>
    <m/>
    <m/>
    <m/>
    <m/>
    <m/>
    <m/>
    <m/>
    <m/>
    <m/>
    <m/>
    <m/>
    <m/>
    <m/>
    <m/>
    <m/>
    <m/>
    <m/>
    <m/>
    <m/>
    <m/>
  </r>
  <r>
    <s v="Ok"/>
    <s v="Ok"/>
    <s v="Ok"/>
    <x v="0"/>
    <m/>
    <n v="745"/>
    <x v="33"/>
    <s v="Italy"/>
    <s v="Bari"/>
    <x v="4"/>
    <x v="0"/>
    <x v="33"/>
    <m/>
    <s v="Start-up stage\Venture"/>
    <s v="Walter De Felice"/>
    <s v="Proprietaria"/>
    <s v="Walter De Felice"/>
    <s v="walter.defelice@gmail.com"/>
    <x v="32"/>
    <d v="2018-12-05T00:00:00"/>
    <x v="0"/>
    <s v="VV7"/>
    <s v="Yes"/>
    <m/>
    <x v="4"/>
    <m/>
    <m/>
    <d v="2018-12-05T00:00:00"/>
    <x v="0"/>
    <s v="OUT"/>
    <m/>
    <m/>
    <m/>
    <m/>
    <m/>
    <m/>
    <m/>
    <m/>
    <m/>
    <m/>
    <m/>
    <m/>
    <m/>
    <m/>
    <m/>
    <m/>
    <m/>
    <m/>
    <m/>
    <m/>
    <m/>
    <m/>
    <m/>
    <m/>
    <m/>
  </r>
  <r>
    <s v="Ok"/>
    <s v="Ok"/>
    <s v="Ok"/>
    <x v="0"/>
    <m/>
    <n v="754"/>
    <x v="34"/>
    <s v="Italy"/>
    <s v="Cagliari"/>
    <x v="3"/>
    <x v="7"/>
    <x v="34"/>
    <m/>
    <s v="Start-up stage\Venture"/>
    <s v="Amedeo Giurazza"/>
    <s v="Proprietaria"/>
    <s v="Simone Mastrogiacomo"/>
    <s v="info@veranu.eu"/>
    <x v="33"/>
    <d v="2019-01-11T00:00:00"/>
    <x v="0"/>
    <s v="VV6"/>
    <s v="Yes"/>
    <m/>
    <x v="0"/>
    <m/>
    <s v="Al primo anno prevedono di fatturare circa €320k._x000a_Valutazione pre-monet: €2.5m, target raise: €500k, equity stake offered: 16.7%._x000a_Troppo seed per VV2."/>
    <d v="2018-12-16T00:00:00"/>
    <x v="0"/>
    <s v="OUT"/>
    <m/>
    <m/>
    <m/>
    <m/>
    <m/>
    <m/>
    <m/>
    <m/>
    <m/>
    <m/>
    <m/>
    <m/>
    <m/>
    <m/>
    <m/>
    <m/>
    <m/>
    <m/>
    <m/>
    <m/>
    <m/>
    <m/>
    <m/>
    <m/>
    <m/>
  </r>
  <r>
    <s v="Ok"/>
    <s v="Ok"/>
    <s v="Ok"/>
    <x v="0"/>
    <m/>
    <n v="756"/>
    <x v="35"/>
    <s v="Italy"/>
    <s v="Cagliari"/>
    <x v="3"/>
    <x v="2"/>
    <x v="35"/>
    <m/>
    <s v="Start-up stage\Venture"/>
    <s v="Raffaele Perrone-PwC"/>
    <s v="Advisor"/>
    <s v="Raffaele Perrone"/>
    <s v="raffaele.perrone@pwc.com"/>
    <x v="34"/>
    <d v="2018-12-17T00:00:00"/>
    <x v="0"/>
    <s v="VV6"/>
    <s v="Yes"/>
    <m/>
    <x v="0"/>
    <m/>
    <s v="Fase early e troppo consumer-oriented."/>
    <d v="2018-12-17T00:00:00"/>
    <x v="0"/>
    <s v="OUT"/>
    <m/>
    <m/>
    <m/>
    <m/>
    <m/>
    <m/>
    <m/>
    <m/>
    <m/>
    <m/>
    <m/>
    <m/>
    <m/>
    <m/>
    <m/>
    <m/>
    <m/>
    <m/>
    <m/>
    <m/>
    <m/>
    <m/>
    <m/>
    <m/>
    <m/>
  </r>
  <r>
    <s v="Ok"/>
    <s v="Ok"/>
    <s v="Ok"/>
    <x v="0"/>
    <m/>
    <n v="776"/>
    <x v="36"/>
    <s v="Italy"/>
    <s v="Catania"/>
    <x v="1"/>
    <x v="1"/>
    <x v="36"/>
    <m/>
    <s v="Other early stage\Late stage"/>
    <s v="Amedeo Giurazza"/>
    <s v="Proprietaria"/>
    <s v="Guido Consoli"/>
    <s v="guido.consoli@prestofood.it"/>
    <x v="35"/>
    <d v="2019-01-10T00:00:00"/>
    <x v="0"/>
    <s v="VV6"/>
    <s v="Yes"/>
    <m/>
    <x v="1"/>
    <m/>
    <s v="Transato per circa €2m. In raccolata per €900k su valutazione pre-money di €4.1m."/>
    <d v="2019-01-10T00:00:00"/>
    <x v="0"/>
    <s v="OUT"/>
    <m/>
    <m/>
    <m/>
    <m/>
    <m/>
    <m/>
    <m/>
    <m/>
    <m/>
    <m/>
    <m/>
    <m/>
    <m/>
    <m/>
    <m/>
    <m/>
    <m/>
    <m/>
    <m/>
    <m/>
    <m/>
    <m/>
    <m/>
    <m/>
    <m/>
  </r>
  <r>
    <s v="Ok"/>
    <s v="Ok"/>
    <s v="Ok"/>
    <x v="0"/>
    <m/>
    <n v="870"/>
    <x v="37"/>
    <s v="Italy"/>
    <s v="Palermo"/>
    <x v="1"/>
    <x v="0"/>
    <x v="37"/>
    <m/>
    <s v="Start-up stage\Venture"/>
    <s v="Autocandidatura"/>
    <s v="Autocandidatura"/>
    <s v="Salvatore Carollo"/>
    <s v="dottorecarollo@yahoo.com"/>
    <x v="36"/>
    <d v="2019-03-05T00:00:00"/>
    <x v="0"/>
    <s v="VV6"/>
    <s v="Yes"/>
    <m/>
    <x v="0"/>
    <m/>
    <s v="Team Vertis sta valutando anche quotazione."/>
    <d v="2019-02-21T00:00:00"/>
    <x v="0"/>
    <s v="OUT"/>
    <m/>
    <m/>
    <m/>
    <m/>
    <m/>
    <m/>
    <m/>
    <m/>
    <m/>
    <m/>
    <m/>
    <m/>
    <m/>
    <m/>
    <m/>
    <m/>
    <m/>
    <m/>
    <m/>
    <m/>
    <m/>
    <m/>
    <m/>
    <m/>
    <m/>
  </r>
  <r>
    <s v="Ok"/>
    <s v="Ok"/>
    <s v="Ok"/>
    <x v="0"/>
    <m/>
    <n v="878"/>
    <x v="38"/>
    <s v="Italy"/>
    <s v="Napoli"/>
    <x v="0"/>
    <x v="3"/>
    <x v="38"/>
    <m/>
    <s v="Seed"/>
    <s v="Alfonso Riccardi"/>
    <s v="Advisor"/>
    <m/>
    <m/>
    <x v="37"/>
    <d v="2019-02-27T00:00:00"/>
    <x v="0"/>
    <s v="VV6"/>
    <m/>
    <m/>
    <x v="2"/>
    <m/>
    <s v="Iniziativa individuata in attività di scouting._x000a_Contattata la CEO Donatella Vecchione su LinkedIn, non ha mai risposto. "/>
    <d v="2019-02-27T00:00:00"/>
    <x v="0"/>
    <s v="OUT"/>
    <m/>
    <m/>
    <m/>
    <m/>
    <m/>
    <m/>
    <m/>
    <m/>
    <m/>
    <m/>
    <m/>
    <m/>
    <m/>
    <m/>
    <m/>
    <m/>
    <m/>
    <m/>
    <m/>
    <m/>
    <m/>
    <m/>
    <m/>
    <m/>
    <m/>
  </r>
  <r>
    <s v="Ok"/>
    <s v="Ok"/>
    <s v="Ok"/>
    <x v="0"/>
    <m/>
    <n v="897"/>
    <x v="39"/>
    <s v="Italy"/>
    <s v="Napoli"/>
    <x v="0"/>
    <x v="8"/>
    <x v="39"/>
    <m/>
    <s v="Other early stage\Late stage"/>
    <s v="Autocandidatura"/>
    <s v="Autocandidatura"/>
    <s v="Salvatore Sinigaglia"/>
    <s v="salvatoresinigaglia@blowhammer.com"/>
    <x v="38"/>
    <d v="2019-03-14T00:00:00"/>
    <x v="0"/>
    <s v="VV6"/>
    <s v="Yes"/>
    <m/>
    <x v="4"/>
    <m/>
    <s v="Fondata nel 2014; ricavi 2018 per circa €2,2m (€1,6m nel 2017). Non è indicato il fabbisogno richiesto."/>
    <d v="2019-03-14T00:00:00"/>
    <x v="0"/>
    <s v="OUT"/>
    <m/>
    <m/>
    <m/>
    <m/>
    <m/>
    <m/>
    <m/>
    <m/>
    <m/>
    <m/>
    <m/>
    <m/>
    <m/>
    <m/>
    <m/>
    <m/>
    <m/>
    <m/>
    <m/>
    <m/>
    <m/>
    <m/>
    <m/>
    <m/>
    <m/>
  </r>
  <r>
    <s v="Ok"/>
    <s v="Ok"/>
    <s v="Ok"/>
    <x v="0"/>
    <m/>
    <n v="911"/>
    <x v="40"/>
    <s v="Italy"/>
    <s v="Palermo"/>
    <x v="1"/>
    <x v="1"/>
    <x v="40"/>
    <m/>
    <s v="Other early stage\Late stage"/>
    <s v="Amedeo Giurazza"/>
    <s v="Proprietaria"/>
    <s v="Federico Papa"/>
    <s v="fepapa83@gmail.com"/>
    <x v="39"/>
    <d v="2019-05-02T00:00:00"/>
    <x v="0"/>
    <s v="VV6"/>
    <s v="Yes"/>
    <m/>
    <x v="4"/>
    <m/>
    <s v="Sono in raccolta per €1.2m."/>
    <d v="2019-03-22T00:00:00"/>
    <x v="0"/>
    <s v="OUT"/>
    <m/>
    <m/>
    <m/>
    <m/>
    <m/>
    <m/>
    <m/>
    <m/>
    <m/>
    <m/>
    <m/>
    <m/>
    <m/>
    <m/>
    <m/>
    <m/>
    <m/>
    <m/>
    <m/>
    <m/>
    <m/>
    <m/>
    <m/>
    <m/>
    <m/>
  </r>
  <r>
    <s v="Ok"/>
    <s v="Ok"/>
    <s v="Ok"/>
    <x v="0"/>
    <m/>
    <n v="982"/>
    <x v="41"/>
    <s v="Italy"/>
    <s v="Cagliari"/>
    <x v="3"/>
    <x v="1"/>
    <x v="41"/>
    <m/>
    <s v="Start-up stage\Venture"/>
    <s v="Walter Coraccio-Sclak"/>
    <s v="Industriali"/>
    <s v="Luca Sini"/>
    <s v="luca.sini@edgarsc.com"/>
    <x v="40"/>
    <d v="2019-07-02T00:00:00"/>
    <x v="0"/>
    <s v="VV6"/>
    <s v="Yes"/>
    <m/>
    <x v="0"/>
    <s v="Yes"/>
    <s v="Round da €500k con pre-money di €2,7m in vista di un round A nel Q1 2020._x000a_Interessanti per il lavoro fatto su piattaforma; come generazione ricavi  e mercato sono seed."/>
    <d v="2018-04-16T00:00:00"/>
    <x v="0"/>
    <s v="OUT"/>
    <m/>
    <m/>
    <m/>
    <m/>
    <m/>
    <m/>
    <m/>
    <m/>
    <m/>
    <m/>
    <m/>
    <m/>
    <m/>
    <m/>
    <m/>
    <m/>
    <m/>
    <m/>
    <m/>
    <m/>
    <m/>
    <m/>
    <m/>
    <m/>
    <m/>
  </r>
  <r>
    <s v="Ok"/>
    <s v="Ok"/>
    <s v="Ok"/>
    <x v="0"/>
    <m/>
    <n v="1020"/>
    <x v="42"/>
    <s v="Italy"/>
    <s v="Cagliari"/>
    <x v="3"/>
    <x v="3"/>
    <x v="42"/>
    <m/>
    <s v="Start-up stage\Venture"/>
    <s v="Autocandidatura"/>
    <s v="Autocandidatura"/>
    <s v="Domenico Careddu"/>
    <s v="info@medicinaveloce.it"/>
    <x v="41"/>
    <d v="2019-06-10T00:00:00"/>
    <x v="0"/>
    <s v="VV6"/>
    <s v="Yes"/>
    <m/>
    <x v="3"/>
    <m/>
    <s v="Il sistema ad oggi è attivo nella regione Sardegna. Dal 2014 al 2019 il founder ha investito circa €700k._x000a_Il founder dice che il fatturato minimo previsto per i primi tre anni dall’espansione nazionale e di €18m._x000a_Capitale necessario per lo sviluppo: min €100k - max €5m. I capitali sarebbero impiegati perlopiù per il sostentamento del team, assunzione nuovi collaboratori, potenziamento sistemi, investimenti mirati per l’intelligenza artificiale e realtà virtuale._x000a_Non credo possa interessare a VV2."/>
    <d v="2019-05-20T00:00:00"/>
    <x v="0"/>
    <s v="OUT"/>
    <m/>
    <m/>
    <m/>
    <m/>
    <m/>
    <m/>
    <m/>
    <m/>
    <m/>
    <m/>
    <m/>
    <m/>
    <m/>
    <m/>
    <m/>
    <m/>
    <m/>
    <m/>
    <m/>
    <m/>
    <m/>
    <m/>
    <m/>
    <m/>
    <m/>
  </r>
  <r>
    <s v="Ok"/>
    <s v="Ok"/>
    <s v="Ok"/>
    <x v="0"/>
    <m/>
    <n v="1028"/>
    <x v="43"/>
    <s v="Italy"/>
    <s v="Potenza"/>
    <x v="5"/>
    <x v="1"/>
    <x v="43"/>
    <m/>
    <s v="Start-up stage\Venture"/>
    <s v="Michele Franzese"/>
    <s v="Advisor"/>
    <s v="Michele Franzese"/>
    <s v="sonofranzese@gmail.com"/>
    <x v="42"/>
    <d v="2019-06-20T00:00:00"/>
    <x v="0"/>
    <s v="VV6"/>
    <s v="Yes"/>
    <m/>
    <x v="3"/>
    <m/>
    <s v="Dai tanti docs arrivati sembrerebbe un business con poca difendibilità. Nei docs non sono evidenziate partcolari metriche e principali EcoFin._x000a__x000a_Richieste metriche per capire in che stadio di vita si trovano."/>
    <d v="2019-05-29T00:00:00"/>
    <x v="0"/>
    <s v="OUT"/>
    <m/>
    <m/>
    <m/>
    <m/>
    <m/>
    <m/>
    <m/>
    <m/>
    <m/>
    <m/>
    <m/>
    <m/>
    <m/>
    <m/>
    <m/>
    <m/>
    <m/>
    <m/>
    <m/>
    <m/>
    <m/>
    <m/>
    <m/>
    <m/>
    <m/>
  </r>
  <r>
    <s v="Ok"/>
    <s v="Ok"/>
    <s v="Ok"/>
    <x v="0"/>
    <m/>
    <n v="1104"/>
    <x v="44"/>
    <s v="Italy"/>
    <s v="Napoli"/>
    <x v="0"/>
    <x v="9"/>
    <x v="44"/>
    <m/>
    <s v="Start-up stage\Venture"/>
    <s v="Marcello Minora-Kpmg"/>
    <s v="Advisor"/>
    <s v="Marcello Minora"/>
    <s v="mminora@KPMG.it"/>
    <x v="43"/>
    <d v="2019-09-05T00:00:00"/>
    <x v="0"/>
    <s v="VV6"/>
    <s v="Yes"/>
    <m/>
    <x v="3"/>
    <m/>
    <s v="Fatturato 2019: nullo; inizieranno nel 2020 con stima di circa €550k."/>
    <d v="2019-07-10T00:00:00"/>
    <x v="0"/>
    <s v="OUT"/>
    <m/>
    <m/>
    <m/>
    <m/>
    <m/>
    <m/>
    <m/>
    <m/>
    <m/>
    <m/>
    <m/>
    <m/>
    <m/>
    <m/>
    <m/>
    <m/>
    <m/>
    <m/>
    <m/>
    <m/>
    <m/>
    <m/>
    <m/>
    <m/>
    <m/>
  </r>
  <r>
    <s v="Ok"/>
    <s v="Ok"/>
    <s v="Ok"/>
    <x v="0"/>
    <m/>
    <n v="1139"/>
    <x v="45"/>
    <s v="Italy"/>
    <s v="Siracusa"/>
    <x v="1"/>
    <x v="0"/>
    <x v="45"/>
    <m/>
    <s v="Other early stage\Late stage"/>
    <s v="Giulio Valiante"/>
    <s v="Proprietaria"/>
    <s v="Salvatore Cobuzio"/>
    <s v="salvatore@marthascottage.com"/>
    <x v="44"/>
    <d v="2019-07-30T00:00:00"/>
    <x v="0"/>
    <s v="VV6"/>
    <s v="Yes"/>
    <s v="Si"/>
    <x v="4"/>
    <m/>
    <s v="Ribadito che in caso si decida di fare l'operazione, sarà Principia a dover fare da lead investor. _x000a_Principia però al momento non ha ancora fatto il closing del fondo._x000a__x000a_Progetto già presente nel DF di VV2 poiché pervenuto antecedentemente l'avvio delle attività del DF centralizzato._x000a_L'iniziativa arrivò a VV2 il 21/09/17; fu rigettata con motivazione 2.c il 25/06/18._x000a_Si ripresenta a VV4 il 25/07/19 attraverso il Diritto di First Refusal._x000a__x000a_AGGIORNAMENTO: ricavi 2018: €1.1m; 2019: €1.5m; 2020: €3.5m. In raccolta per €1m._x000a_"/>
    <d v="2017-09-21T00:00:00"/>
    <x v="0"/>
    <s v="OUT"/>
    <m/>
    <m/>
    <m/>
    <m/>
    <m/>
    <m/>
    <m/>
    <m/>
    <m/>
    <m/>
    <m/>
    <m/>
    <m/>
    <m/>
    <m/>
    <m/>
    <m/>
    <m/>
    <m/>
    <m/>
    <m/>
    <m/>
    <m/>
    <m/>
    <m/>
  </r>
  <r>
    <s v="Ok"/>
    <s v="Ok"/>
    <s v="Ok"/>
    <x v="0"/>
    <m/>
    <n v="1180"/>
    <x v="46"/>
    <s v="Italy"/>
    <s v="Caserta"/>
    <x v="0"/>
    <x v="3"/>
    <x v="46"/>
    <m/>
    <s v="Seed"/>
    <s v="Amedeo Giurazza"/>
    <s v="Proprietaria"/>
    <s v="Alessio Pietracupa"/>
    <s v="pietracupa@evotion.it"/>
    <x v="45"/>
    <d v="2023-05-10T00:00:00"/>
    <x v="0"/>
    <s v="VV6"/>
    <m/>
    <m/>
    <x v="1"/>
    <s v="Yes"/>
    <s v="Iniziativa individuata dopo partecipazione di Giacomo all'evento di VITA Accelerator. Fatta call conoscitiva, abbiamo inviato mail di rejection per dubbi su: modello di business (in particolare, il pricing) e percorso di crescita. Da monitorare._x000a__x000a_&gt; A febbraio 2024 hanno chiuso un round guidato dall'incubatore Bio4Dreams"/>
    <d v="2019-09-30T00:00:00"/>
    <x v="0"/>
    <s v="OUT"/>
    <m/>
    <m/>
    <m/>
    <m/>
    <m/>
    <m/>
    <m/>
    <m/>
    <m/>
    <m/>
    <m/>
    <m/>
    <m/>
    <m/>
    <m/>
    <m/>
    <m/>
    <m/>
    <m/>
    <m/>
    <m/>
    <m/>
    <m/>
    <m/>
    <m/>
  </r>
  <r>
    <s v="Ok"/>
    <s v="Ok"/>
    <s v="Ok"/>
    <x v="0"/>
    <m/>
    <n v="1190"/>
    <x v="47"/>
    <s v="Italy"/>
    <s v="Cagliari"/>
    <x v="3"/>
    <x v="2"/>
    <x v="47"/>
    <m/>
    <s v="Start-up stage\Venture"/>
    <s v="Luigi Jovacchini-Consulenza e Risorse"/>
    <s v="Advisor"/>
    <m/>
    <m/>
    <x v="46"/>
    <d v="2019-10-07T00:00:00"/>
    <x v="0"/>
    <s v="VV6"/>
    <m/>
    <m/>
    <x v="4"/>
    <m/>
    <s v="Sede anche a Roma."/>
    <d v="2019-10-07T00:00:00"/>
    <x v="0"/>
    <s v="OUT"/>
    <m/>
    <m/>
    <m/>
    <m/>
    <m/>
    <m/>
    <m/>
    <m/>
    <m/>
    <m/>
    <m/>
    <m/>
    <m/>
    <m/>
    <m/>
    <m/>
    <m/>
    <m/>
    <m/>
    <m/>
    <m/>
    <m/>
    <m/>
    <m/>
    <m/>
  </r>
  <r>
    <s v="Ok"/>
    <s v="Ok"/>
    <s v="Ok"/>
    <x v="0"/>
    <m/>
    <n v="1191"/>
    <x v="48"/>
    <s v="Italy"/>
    <s v="Cagliari"/>
    <x v="3"/>
    <x v="0"/>
    <x v="48"/>
    <m/>
    <s v="Start-up stage\Venture"/>
    <s v="Maurizio Basile-Siniscalco &amp; Partners"/>
    <s v="Advisor"/>
    <s v="Paolo Obino"/>
    <s v="paola.obino@wastly.com"/>
    <x v="46"/>
    <d v="2020-07-02T00:00:00"/>
    <x v="0"/>
    <s v="VV6"/>
    <s v="Yes"/>
    <m/>
    <x v="0"/>
    <s v="Yes"/>
    <s v="Bocciata a Ottobre 2019. _x000a_Ricevuto aggiornamento il 27/05/2020 e ribocciata per fase di vita."/>
    <d v="2019-10-07T00:00:00"/>
    <x v="0"/>
    <s v="OUT"/>
    <m/>
    <m/>
    <m/>
    <m/>
    <m/>
    <m/>
    <m/>
    <m/>
    <m/>
    <m/>
    <m/>
    <m/>
    <m/>
    <m/>
    <m/>
    <m/>
    <m/>
    <m/>
    <m/>
    <m/>
    <m/>
    <m/>
    <m/>
    <m/>
    <m/>
  </r>
  <r>
    <s v="Ok"/>
    <s v="Ok"/>
    <s v="Ok"/>
    <x v="0"/>
    <m/>
    <n v="1198"/>
    <x v="49"/>
    <s v="Italy"/>
    <s v="Bari"/>
    <x v="4"/>
    <x v="5"/>
    <x v="49"/>
    <m/>
    <s v="Other early stage\Late stage"/>
    <s v="Giacomo Giurazza"/>
    <s v="Proprietaria"/>
    <s v="Salvatore Pepe"/>
    <s v="marketing@mosaicodigitale.it"/>
    <x v="47"/>
    <d v="2019-10-31T00:00:00"/>
    <x v="0"/>
    <s v="VV7"/>
    <s v="Yes"/>
    <m/>
    <x v="2"/>
    <m/>
    <s v="Nel pitch non sono indicate metriche e economics. Da quanto detto in BHeroes la startup fattura €2m._x000a__x000a_Richieste info in data 31/10."/>
    <d v="2019-10-16T00:00:00"/>
    <x v="0"/>
    <s v="OUT"/>
    <m/>
    <m/>
    <m/>
    <m/>
    <m/>
    <m/>
    <m/>
    <m/>
    <m/>
    <m/>
    <m/>
    <m/>
    <m/>
    <m/>
    <m/>
    <m/>
    <m/>
    <m/>
    <m/>
    <m/>
    <m/>
    <m/>
    <m/>
    <m/>
    <m/>
  </r>
  <r>
    <s v="Ok"/>
    <s v="Ok"/>
    <s v="Ok"/>
    <x v="0"/>
    <m/>
    <n v="1218"/>
    <x v="50"/>
    <s v="Italy"/>
    <s v="Napoli"/>
    <x v="0"/>
    <x v="3"/>
    <x v="50"/>
    <m/>
    <s v="Start-up stage\Venture"/>
    <s v="Gianpaolo Venturato-CrossBorder"/>
    <s v="Advisor"/>
    <s v="Giampaolo Venturato"/>
    <s v="gventurato@crossborder.it"/>
    <x v="48"/>
    <d v="2019-10-31T00:00:00"/>
    <x v="0"/>
    <s v="VV6"/>
    <s v="Yes"/>
    <m/>
    <x v="1"/>
    <m/>
    <m/>
    <d v="2019-10-21T00:00:00"/>
    <x v="0"/>
    <s v="OUT"/>
    <m/>
    <m/>
    <m/>
    <m/>
    <m/>
    <m/>
    <m/>
    <m/>
    <m/>
    <m/>
    <m/>
    <m/>
    <m/>
    <m/>
    <m/>
    <m/>
    <m/>
    <m/>
    <m/>
    <m/>
    <m/>
    <m/>
    <m/>
    <m/>
    <m/>
  </r>
  <r>
    <s v="Ok"/>
    <s v="Ok"/>
    <s v="Ok"/>
    <x v="0"/>
    <m/>
    <n v="1222"/>
    <x v="51"/>
    <s v="Italy"/>
    <s v="Bari"/>
    <x v="4"/>
    <x v="0"/>
    <x v="51"/>
    <m/>
    <s v="Start-up stage\Venture"/>
    <s v="Bheroes"/>
    <s v="Altri"/>
    <s v="Francesca Bufano"/>
    <s v="francesca@oreegano.com"/>
    <x v="49"/>
    <d v="2019-10-31T00:00:00"/>
    <x v="0"/>
    <s v="VV7"/>
    <s v="Yes"/>
    <m/>
    <x v="1"/>
    <m/>
    <s v="Modello B2C e troppo seed."/>
    <d v="2019-10-23T00:00:00"/>
    <x v="0"/>
    <s v="OUT"/>
    <m/>
    <m/>
    <m/>
    <m/>
    <m/>
    <m/>
    <m/>
    <m/>
    <m/>
    <m/>
    <m/>
    <m/>
    <m/>
    <m/>
    <m/>
    <m/>
    <m/>
    <m/>
    <m/>
    <m/>
    <m/>
    <m/>
    <m/>
    <m/>
    <m/>
  </r>
  <r>
    <s v="Ok"/>
    <s v="Ok"/>
    <s v="Ok"/>
    <x v="0"/>
    <m/>
    <n v="1229"/>
    <x v="52"/>
    <s v="Italy"/>
    <s v="Taranto"/>
    <x v="4"/>
    <x v="5"/>
    <x v="52"/>
    <m/>
    <s v="Start-up stage\Venture"/>
    <s v="Bheroes"/>
    <s v="Altri"/>
    <s v="Angelo di Noi"/>
    <s v="info@preinvel.com"/>
    <x v="50"/>
    <d v="2019-10-18T00:00:00"/>
    <x v="0"/>
    <s v="VV7"/>
    <s v="Yes"/>
    <m/>
    <x v="0"/>
    <s v="Yes"/>
    <s v="Ancora in fase di industrializzazione."/>
    <d v="2019-10-18T00:00:00"/>
    <x v="0"/>
    <s v="OUT"/>
    <m/>
    <m/>
    <m/>
    <m/>
    <m/>
    <m/>
    <m/>
    <m/>
    <m/>
    <m/>
    <m/>
    <m/>
    <m/>
    <m/>
    <m/>
    <m/>
    <m/>
    <m/>
    <m/>
    <m/>
    <m/>
    <m/>
    <m/>
    <m/>
    <m/>
  </r>
  <r>
    <s v="Ok"/>
    <s v="Ok"/>
    <s v="Ok"/>
    <x v="1"/>
    <m/>
    <n v="1231"/>
    <x v="53"/>
    <s v="Italy"/>
    <s v="Taranto"/>
    <x v="4"/>
    <x v="8"/>
    <x v="53"/>
    <m/>
    <s v="Start-up stage\Venture"/>
    <s v="Giacomo Giurazza"/>
    <s v="Proprietaria"/>
    <s v="Fabio Cerino"/>
    <s v="f.cerino@befreest.com"/>
    <x v="51"/>
    <d v="2025-03-05T00:00:00"/>
    <x v="2"/>
    <s v="VV7"/>
    <s v="Yes"/>
    <m/>
    <x v="6"/>
    <m/>
    <s v="Iniziativa già presente nel DF dei fondi scaleup. Ci è stata risegnalata a febbraio 2025 da Giuseppe Porcelli, che li sta seguendo in qualità di mentor._x000a_Fondata nel 2018._x000a_Tra i clienti: +50 scuole, comune di Taranto, ARPA Puglia, ARPA Sicilia, Fabbrica di San Pietro._x000a_I ricavi realizzati nel 2024 sono pari a €300k._x000a_La società sta anche sviluppando &quot;Nose (OUT)&quot;, un sensore per il monitoraggio della qualità dell'aria esterna. _x000a_In raccolta per €2m._x000a__x000a_&gt; Fissata call conoscitiva il 26 marzo."/>
    <d v="2019-10-28T00:00:00"/>
    <x v="1"/>
    <m/>
    <m/>
    <m/>
    <m/>
    <m/>
    <m/>
    <m/>
    <m/>
    <m/>
    <m/>
    <m/>
    <m/>
    <m/>
    <m/>
    <m/>
    <m/>
    <m/>
    <m/>
    <m/>
    <m/>
    <m/>
    <m/>
    <m/>
    <m/>
    <m/>
    <m/>
  </r>
  <r>
    <s v="Ok"/>
    <s v="Ok"/>
    <s v="Ok"/>
    <x v="0"/>
    <m/>
    <n v="1246"/>
    <x v="54"/>
    <s v="Italy"/>
    <s v="Napoli"/>
    <x v="0"/>
    <x v="0"/>
    <x v="54"/>
    <m/>
    <s v="Other early stage\Late stage"/>
    <s v="Salvatore Panico"/>
    <s v="Proprietaria"/>
    <s v="Francesco Zaccariello"/>
    <s v="francesco.zaccariello@efarma.com"/>
    <x v="52"/>
    <d v="2020-03-31T00:00:00"/>
    <x v="0"/>
    <s v="VV6"/>
    <s v="Yes"/>
    <m/>
    <x v="8"/>
    <s v="Yes"/>
    <s v="Fabbisogno richiesto: €2m da investire esclusivamente in marketing televisivo e sulle principali piattaforme web._x000a_Valutazione da parte del founder: si valuta 1,35x le Gross sales, quindi circa €13m pre-money. Durante l’incontro ha sottolineato che non vorrebbe diluirsi troppo ed disponibile a cedere al massimo il 12/13%."/>
    <d v="2019-11-06T00:00:00"/>
    <x v="0"/>
    <s v="OUT"/>
    <m/>
    <m/>
    <m/>
    <m/>
    <m/>
    <m/>
    <m/>
    <m/>
    <m/>
    <m/>
    <m/>
    <m/>
    <m/>
    <m/>
    <m/>
    <m/>
    <m/>
    <m/>
    <m/>
    <m/>
    <m/>
    <m/>
    <m/>
    <m/>
    <m/>
  </r>
  <r>
    <s v="Ok"/>
    <s v="Ok"/>
    <s v="Ok"/>
    <x v="0"/>
    <m/>
    <n v="1249"/>
    <x v="55"/>
    <s v="Italy"/>
    <s v="Napoli"/>
    <x v="0"/>
    <x v="10"/>
    <x v="55"/>
    <m/>
    <s v="Seed"/>
    <s v="Caterina Meglio-Materias"/>
    <s v="Advisor"/>
    <s v="Caterina Meglio"/>
    <s v="caterina.meglio@materias.it"/>
    <x v="53"/>
    <d v="2023-03-30T00:00:00"/>
    <x v="0"/>
    <s v="VV6"/>
    <m/>
    <m/>
    <x v="5"/>
    <m/>
    <s v="Iniziativa segnalata sia da Cimmino sia da Battista. Era stata in passato assegnatata a VV3 in quanto spin-off universitario._x000a_&gt; Fatta call conoscitiva con i founders il 29/03. Inviata mail di rejection per settore di riferimento, scalabilità del business model, struttura organizzativa/cap table."/>
    <d v="2019-11-08T00:00:00"/>
    <x v="0"/>
    <s v="OUT"/>
    <m/>
    <m/>
    <m/>
    <m/>
    <m/>
    <m/>
    <m/>
    <m/>
    <m/>
    <m/>
    <m/>
    <m/>
    <m/>
    <m/>
    <m/>
    <m/>
    <m/>
    <m/>
    <m/>
    <m/>
    <m/>
    <m/>
    <m/>
    <m/>
    <m/>
  </r>
  <r>
    <s v="Ok"/>
    <s v="Ok"/>
    <s v="Ok"/>
    <x v="0"/>
    <m/>
    <n v="1282"/>
    <x v="56"/>
    <s v="Italy"/>
    <s v="Benevento"/>
    <x v="0"/>
    <x v="2"/>
    <x v="56"/>
    <m/>
    <s v="Start-up stage\Venture"/>
    <s v="Luigi Mauta-Campaniacom"/>
    <s v="Advisor"/>
    <s v="Luigi Mauta"/>
    <s v="lmauta@campaniacom.it"/>
    <x v="54"/>
    <d v="2020-01-07T00:00:00"/>
    <x v="0"/>
    <s v="VV6"/>
    <s v="Yes"/>
    <m/>
    <x v="1"/>
    <m/>
    <m/>
    <d v="2019-11-28T00:00:00"/>
    <x v="0"/>
    <s v="OUT"/>
    <m/>
    <m/>
    <m/>
    <m/>
    <m/>
    <m/>
    <m/>
    <m/>
    <m/>
    <m/>
    <m/>
    <m/>
    <m/>
    <m/>
    <m/>
    <m/>
    <m/>
    <m/>
    <m/>
    <m/>
    <m/>
    <m/>
    <m/>
    <m/>
    <m/>
  </r>
  <r>
    <s v="Ok"/>
    <s v="Ok"/>
    <s v="Ok"/>
    <x v="0"/>
    <m/>
    <n v="1289"/>
    <x v="57"/>
    <s v="Italy"/>
    <s v="Cagliari"/>
    <x v="3"/>
    <x v="2"/>
    <x v="57"/>
    <m/>
    <s v="Seed"/>
    <s v="Mario Mariani-The net value"/>
    <s v="Advisor"/>
    <m/>
    <m/>
    <x v="55"/>
    <d v="2020-05-22T00:00:00"/>
    <x v="0"/>
    <s v="VV6"/>
    <m/>
    <m/>
    <x v="9"/>
    <m/>
    <m/>
    <d v="2020-05-22T00:00:00"/>
    <x v="0"/>
    <s v="OUT"/>
    <m/>
    <m/>
    <m/>
    <m/>
    <m/>
    <m/>
    <m/>
    <m/>
    <m/>
    <m/>
    <m/>
    <m/>
    <m/>
    <m/>
    <m/>
    <m/>
    <m/>
    <m/>
    <m/>
    <m/>
    <m/>
    <m/>
    <m/>
    <m/>
    <m/>
  </r>
  <r>
    <s v="Ok"/>
    <s v="Ok"/>
    <s v="Ok"/>
    <x v="0"/>
    <m/>
    <n v="1330"/>
    <x v="58"/>
    <s v="Italy"/>
    <s v="Napoli"/>
    <x v="0"/>
    <x v="2"/>
    <x v="58"/>
    <m/>
    <s v="Start-up stage\Venture"/>
    <s v="Autocandidatura"/>
    <s v="Autocandidatura"/>
    <s v="Ettore Savoia"/>
    <s v="ettoresavoia@gmail.com"/>
    <x v="56"/>
    <d v="2020-02-05T00:00:00"/>
    <x v="0"/>
    <s v="VV6"/>
    <s v="Yes"/>
    <m/>
    <x v="0"/>
    <m/>
    <s v="Business non interessante per VV2. Non sono chiare le metriche e non è indicato il fabbisogno richiesto."/>
    <d v="2020-01-22T00:00:00"/>
    <x v="0"/>
    <s v="OUT"/>
    <m/>
    <m/>
    <m/>
    <m/>
    <m/>
    <m/>
    <m/>
    <m/>
    <m/>
    <m/>
    <m/>
    <m/>
    <m/>
    <m/>
    <m/>
    <m/>
    <m/>
    <m/>
    <m/>
    <m/>
    <m/>
    <m/>
    <m/>
    <m/>
    <m/>
  </r>
  <r>
    <s v="Ok"/>
    <s v="Ok"/>
    <s v="Ok"/>
    <x v="0"/>
    <m/>
    <n v="1372"/>
    <x v="59"/>
    <s v="Italy"/>
    <s v="Caserta"/>
    <x v="0"/>
    <x v="1"/>
    <x v="59"/>
    <m/>
    <s v="Start-up stage\Venture"/>
    <s v="Andrea Iovene-IPE"/>
    <s v="Altri"/>
    <s v="Andrea Iovene"/>
    <s v="a.iovene@ipeistituto.it"/>
    <x v="57"/>
    <d v="2020-02-05T00:00:00"/>
    <x v="0"/>
    <s v="VV6"/>
    <s v="Yes"/>
    <m/>
    <x v="3"/>
    <m/>
    <s v="Transato 2019: €2.8m; transato 2020: €5.2m."/>
    <d v="2020-01-27T00:00:00"/>
    <x v="0"/>
    <s v="OUT"/>
    <m/>
    <m/>
    <m/>
    <m/>
    <m/>
    <m/>
    <m/>
    <m/>
    <m/>
    <m/>
    <m/>
    <m/>
    <m/>
    <m/>
    <m/>
    <m/>
    <m/>
    <m/>
    <m/>
    <m/>
    <m/>
    <m/>
    <m/>
    <m/>
    <m/>
  </r>
  <r>
    <s v="Ok"/>
    <s v="Ok"/>
    <s v="Ok"/>
    <x v="1"/>
    <s v=" "/>
    <n v="1398"/>
    <x v="60"/>
    <s v="Italy"/>
    <s v="Cosenza"/>
    <x v="6"/>
    <x v="2"/>
    <x v="60"/>
    <s v=" "/>
    <s v="Other early stage\Late stage"/>
    <s v="Carlo Azzi-Entopan"/>
    <s v="Altri"/>
    <s v="Massimo Ruffolo"/>
    <s v="massimo.ruffolo@altiliagroup.com"/>
    <x v="58"/>
    <d v="2025-03-05T00:00:00"/>
    <x v="2"/>
    <s v="VV6"/>
    <s v="Yes"/>
    <m/>
    <x v="6"/>
    <m/>
    <s v="Iniziativa bocciata nell'estate del 2023 per motivi legati allo scenario competitivo. Ci è stata risegnalata ad ottobre 2024. _x000a_Fatta call di update il 28/11: chiuderanno il 2024 con €3m di fatturato. Prevedono di arrivare a €7m nel 2025. In raccolta per un round di €5-10m per consolidare il team e inizare ad espandersi all'estero._x000a_Se il round è da €5m, valtazione pre-money di €20m; se è da €10m, valutazione pre-money pari a €30m. Hanno ricevuto proposte per VC ed M&amp;A. Lato VC, hanno ricevuto un commitment da LIFTT per €1m, CDP fondo Sud o deeptech (follow-on) e da FonTe per €5m (soft commitment). Inoltre avevano ricevuto una proposta per Venture Debt da BEI da €15m con upfront a €2m, hanno anche ricevuto il TS ma l'operazione è rimasta congelata. Siamo rimasti che ci saremmo aggiornati reciprocamente a gennaio per capire un nostro supporto con il coinvolgimento di altri investitori privati per arrivare al 30% (auspicabilmente sul round da €5m). _x000a__x000a_&gt; Fatta call di update il 19/02: avevano iniziato discussioni per un'operazione di M&amp;A con una società quotata italiana. Post esito positivo delle DD condotte, l'operazione è stata messa in stand-by a causa di ritardi in termini di ricavi 2024. Le discussioni su M&amp;A riprenderanno quando la società raggiungerà il BE nel 2027. Intanto, il gruppo industriale sarebbe disposto ad investire in AuCap €4m. Le opzioni sono: (i) pre-money a €20m se CDP vende le sue quote, (ii) pre-money a €13m se CDP non vende le sue quote._x000a_Fatta ulteriore call di aggiornamento il 5/03: ci hanno proposto di effettuare un investimento in AuCap per €4m."/>
    <d v="2020-02-12T00:00:00"/>
    <x v="1"/>
    <m/>
    <s v=" "/>
    <s v=" "/>
    <s v=" "/>
    <s v=" "/>
    <s v=" "/>
    <s v=" "/>
    <s v=" "/>
    <s v=" "/>
    <s v=" "/>
    <s v=" "/>
    <s v=" "/>
    <s v=" "/>
    <s v=" "/>
    <s v=" "/>
    <s v=" "/>
    <s v=" "/>
    <s v=" "/>
    <s v=" "/>
    <s v=" "/>
    <s v=" "/>
    <s v=" "/>
    <s v=" "/>
    <s v=" "/>
    <s v=" "/>
    <s v=" "/>
  </r>
  <r>
    <s v="Ok"/>
    <s v="Ok"/>
    <s v="Ok"/>
    <x v="0"/>
    <m/>
    <n v="1401"/>
    <x v="61"/>
    <s v="Italy"/>
    <s v="Palermo"/>
    <x v="1"/>
    <x v="8"/>
    <x v="61"/>
    <m/>
    <s v="Start-up stage\Venture"/>
    <s v="Autocandidatura"/>
    <s v="Autocandidatura"/>
    <s v="Alberto Lipari"/>
    <s v="a.lipari@miaburton.com"/>
    <x v="59"/>
    <d v="2021-12-02T00:00:00"/>
    <x v="0"/>
    <s v="VV6"/>
    <s v="Yes"/>
    <m/>
    <x v="1"/>
    <m/>
    <s v="Rejected nel 2020 con motivazione 1.a, ci hanno riscritto a novembre 2021._x000a__x000a_4 modelli di business: B2B, Distrubution (che stanno lanciando), B2C sia tramite canali propri che marketplace._x000a_Fatturato 2020: €800k, 2021: €2,6m. Contribution margin: 22%. Business B2B in breakeven._x000a_Hanno chiuso 2 round da €750k, e da qualche giorno, un terzo round da €1m (debito + equity)._x000a_Ci contattano con largo anticipo per studiare un piano di crescita anche finanziario con noi."/>
    <d v="2020-02-17T00:00:00"/>
    <x v="0"/>
    <s v="OUT"/>
    <m/>
    <m/>
    <m/>
    <m/>
    <m/>
    <m/>
    <m/>
    <m/>
    <m/>
    <m/>
    <m/>
    <m/>
    <m/>
    <m/>
    <m/>
    <m/>
    <m/>
    <m/>
    <m/>
    <m/>
    <m/>
    <m/>
    <m/>
    <m/>
    <m/>
  </r>
  <r>
    <s v="Ok"/>
    <s v="Ok"/>
    <s v="Ok"/>
    <x v="0"/>
    <m/>
    <n v="1404"/>
    <x v="62"/>
    <s v="Italy"/>
    <s v="Bari"/>
    <x v="4"/>
    <x v="2"/>
    <x v="62"/>
    <m/>
    <s v="Start-up stage\Venture"/>
    <s v="Michele Mangini"/>
    <s v="Altri"/>
    <s v="Stefano Aversa"/>
    <s v="stefano.aversa@avat.it"/>
    <x v="60"/>
    <d v="2020-04-30T00:00:00"/>
    <x v="0"/>
    <s v="VV7"/>
    <s v="Yes"/>
    <m/>
    <x v="0"/>
    <s v="Yes"/>
    <s v="Fase ancora seed. Da monitorare"/>
    <d v="2020-02-19T00:00:00"/>
    <x v="0"/>
    <s v="OUT"/>
    <m/>
    <m/>
    <m/>
    <m/>
    <m/>
    <m/>
    <m/>
    <m/>
    <m/>
    <m/>
    <m/>
    <m/>
    <m/>
    <m/>
    <m/>
    <m/>
    <m/>
    <m/>
    <m/>
    <m/>
    <m/>
    <m/>
    <m/>
    <m/>
    <m/>
  </r>
  <r>
    <s v="Ok"/>
    <s v="Ok"/>
    <s v="Ok"/>
    <x v="0"/>
    <m/>
    <n v="1406"/>
    <x v="63"/>
    <s v="Italy"/>
    <s v="Trapani"/>
    <x v="1"/>
    <x v="0"/>
    <x v="63"/>
    <m/>
    <s v="Start-up stage\Venture"/>
    <s v="Autocandidatura"/>
    <s v="Autocandidatura"/>
    <s v="Fabio Catalano"/>
    <s v="fabio.catalano@triscovery.it"/>
    <x v="61"/>
    <d v="2020-03-16T00:00:00"/>
    <x v="0"/>
    <s v="VV6"/>
    <s v="Yes"/>
    <m/>
    <x v="1"/>
    <m/>
    <s v="Troppo seed per VV2; in raccolta per €500k su valutazione pre-money di €900k circa."/>
    <d v="2020-02-20T00:00:00"/>
    <x v="0"/>
    <s v="OUT"/>
    <m/>
    <m/>
    <m/>
    <m/>
    <m/>
    <m/>
    <m/>
    <m/>
    <m/>
    <m/>
    <m/>
    <m/>
    <m/>
    <m/>
    <m/>
    <m/>
    <m/>
    <m/>
    <m/>
    <m/>
    <m/>
    <m/>
    <m/>
    <m/>
    <m/>
  </r>
  <r>
    <s v="Ok"/>
    <s v="Ok"/>
    <s v="Ok"/>
    <x v="0"/>
    <m/>
    <n v="1527"/>
    <x v="64"/>
    <s v="Italy"/>
    <s v="Aquila"/>
    <x v="2"/>
    <x v="2"/>
    <x v="64"/>
    <m/>
    <s v="Start-up stage\Venture"/>
    <s v="Ignazio Castiglioni-HAT"/>
    <s v="Investitori professionali"/>
    <s v="Daniele Ruvinetti"/>
    <s v="daniele_ruvinetti@yahoo.it"/>
    <x v="62"/>
    <d v="2020-05-20T00:00:00"/>
    <x v="0"/>
    <s v="VV6"/>
    <s v="Yes"/>
    <m/>
    <x v="1"/>
    <m/>
    <s v="Ricevuti e mostrati i risultati di settembre (manca il file excel PFN, che ci verrà inviato insieme a quello di ottobre)."/>
    <d v="2019-05-04T00:00:00"/>
    <x v="0"/>
    <s v="OUT"/>
    <m/>
    <m/>
    <m/>
    <m/>
    <m/>
    <m/>
    <m/>
    <m/>
    <m/>
    <m/>
    <m/>
    <m/>
    <m/>
    <m/>
    <m/>
    <m/>
    <m/>
    <m/>
    <m/>
    <m/>
    <m/>
    <m/>
    <m/>
    <m/>
    <m/>
  </r>
  <r>
    <s v="Ok"/>
    <s v="Ok"/>
    <s v="Ok"/>
    <x v="0"/>
    <m/>
    <n v="1538"/>
    <x v="65"/>
    <s v="Italy"/>
    <s v="Bari"/>
    <x v="4"/>
    <x v="2"/>
    <x v="65"/>
    <m/>
    <s v="Start-up stage\Venture"/>
    <s v="Autocandidatura"/>
    <s v="Autocandidatura"/>
    <s v="Pantaleo de Gennaro"/>
    <s v="info@hoteltask.it"/>
    <x v="63"/>
    <d v="2020-05-19T00:00:00"/>
    <x v="0"/>
    <s v="VV7"/>
    <s v="Yes"/>
    <m/>
    <x v="0"/>
    <m/>
    <s v="Troppo seed per VV2; i ricavi al primo anno di attività ammonteranno a €250k."/>
    <d v="2020-05-13T00:00:00"/>
    <x v="0"/>
    <s v="OUT"/>
    <m/>
    <m/>
    <m/>
    <m/>
    <m/>
    <m/>
    <m/>
    <m/>
    <m/>
    <m/>
    <m/>
    <m/>
    <m/>
    <m/>
    <m/>
    <m/>
    <m/>
    <m/>
    <m/>
    <m/>
    <m/>
    <m/>
    <m/>
    <m/>
    <m/>
  </r>
  <r>
    <s v="Ok"/>
    <s v="Ok"/>
    <s v="Ok"/>
    <x v="3"/>
    <m/>
    <n v="1555"/>
    <x v="66"/>
    <s v="Italy"/>
    <s v="Palermo"/>
    <x v="1"/>
    <x v="2"/>
    <x v="66"/>
    <m/>
    <s v="Start-up stage\Venture"/>
    <s v="Autocandidatura"/>
    <s v="Autocandidatura"/>
    <s v="Giuliano La Barbera"/>
    <s v="glabarbera@coloombus.com"/>
    <x v="64"/>
    <d v="2024-10-09T00:00:00"/>
    <x v="0"/>
    <s v="VV6"/>
    <s v="Yes"/>
    <m/>
    <x v="7"/>
    <s v="Yes"/>
    <s v="Fatta call il 7/10._x000a_L'iniziativa era già stata approfondita dal team VV5 (ex Coloombus)._x000a_L'idea è quella di diventare una sorta di Uber per i camion._x000a_Finora ha raccolto €500k con CDP e €700k tramite il bando Smart&amp;Start._x000a_GMV YTD: €600k (take rate intorno al 10%)._x000a__x000a_&gt; Motivo rejection: al momento non è in raccolta"/>
    <d v="2020-05-27T00:00:00"/>
    <x v="3"/>
    <s v="OUT"/>
    <m/>
    <m/>
    <m/>
    <m/>
    <m/>
    <m/>
    <m/>
    <m/>
    <m/>
    <m/>
    <m/>
    <m/>
    <m/>
    <m/>
    <m/>
    <m/>
    <m/>
    <m/>
    <m/>
    <m/>
    <m/>
    <m/>
    <m/>
    <m/>
    <m/>
  </r>
  <r>
    <s v="Ok"/>
    <s v="Ok"/>
    <s v="Ok"/>
    <x v="0"/>
    <m/>
    <n v="1573"/>
    <x v="67"/>
    <s v="Italy"/>
    <s v="Palermo"/>
    <x v="1"/>
    <x v="2"/>
    <x v="67"/>
    <m/>
    <s v="Start-up stage\Venture"/>
    <s v="Autocandidatura"/>
    <s v="Autocandidatura"/>
    <s v="Danilo Costa"/>
    <s v="danilo@coderblock.com"/>
    <x v="65"/>
    <d v="2020-06-25T00:00:00"/>
    <x v="0"/>
    <s v="VV6"/>
    <s v="Yes"/>
    <m/>
    <x v="0"/>
    <s v="Yes"/>
    <s v="Fatturato 2020: circa €100k._x000a_Seed; da monitorare per mercato di riferimento."/>
    <d v="2020-06-15T00:00:00"/>
    <x v="0"/>
    <s v="OUT"/>
    <m/>
    <m/>
    <m/>
    <m/>
    <m/>
    <m/>
    <m/>
    <m/>
    <m/>
    <m/>
    <m/>
    <m/>
    <m/>
    <m/>
    <m/>
    <m/>
    <m/>
    <m/>
    <m/>
    <m/>
    <m/>
    <m/>
    <m/>
    <m/>
    <m/>
  </r>
  <r>
    <s v="Ok"/>
    <s v="Ok"/>
    <s v="Ok"/>
    <x v="0"/>
    <m/>
    <n v="1639"/>
    <x v="68"/>
    <s v="Italy"/>
    <s v="Napoli"/>
    <x v="0"/>
    <x v="0"/>
    <x v="68"/>
    <m/>
    <s v="Other early stage\Late stage"/>
    <s v="Amedeo Giurazza"/>
    <s v="Proprietaria"/>
    <s v="Massimiliano Antonelli"/>
    <s v="massimiliano.antonelli@unibocconi.it"/>
    <x v="66"/>
    <d v="2020-12-11T00:00:00"/>
    <x v="0"/>
    <s v="VV6"/>
    <s v="Yes"/>
    <m/>
    <x v="4"/>
    <m/>
    <s v="Giulio poco convinto su difendibilità inizativa e tipologia di business."/>
    <d v="2020-09-19T00:00:00"/>
    <x v="0"/>
    <s v="OUT"/>
    <m/>
    <m/>
    <m/>
    <m/>
    <m/>
    <m/>
    <m/>
    <m/>
    <m/>
    <m/>
    <m/>
    <m/>
    <m/>
    <m/>
    <m/>
    <m/>
    <m/>
    <m/>
    <m/>
    <m/>
    <m/>
    <m/>
    <m/>
    <m/>
    <m/>
  </r>
  <r>
    <s v="Ok"/>
    <s v="Ok"/>
    <s v="Ok"/>
    <x v="0"/>
    <m/>
    <n v="1646"/>
    <x v="69"/>
    <s v="Italy"/>
    <s v="Benevento"/>
    <x v="0"/>
    <x v="0"/>
    <x v="69"/>
    <m/>
    <s v="Start-up stage\Venture"/>
    <s v="Autocandidatura"/>
    <s v="Autocandidatura"/>
    <s v="Antonio Marchetti "/>
    <s v="ernesto.montaldo@wsense.it"/>
    <x v="67"/>
    <d v="2021-01-19T00:00:00"/>
    <x v="0"/>
    <s v="VV6"/>
    <s v="Yes"/>
    <m/>
    <x v="0"/>
    <m/>
    <m/>
    <d v="2020-08-27T00:00:00"/>
    <x v="0"/>
    <s v="OUT"/>
    <m/>
    <m/>
    <m/>
    <m/>
    <m/>
    <m/>
    <m/>
    <m/>
    <m/>
    <m/>
    <m/>
    <m/>
    <m/>
    <m/>
    <m/>
    <m/>
    <m/>
    <m/>
    <m/>
    <m/>
    <m/>
    <m/>
    <m/>
    <m/>
    <m/>
  </r>
  <r>
    <s v="Ok"/>
    <s v="Ok"/>
    <s v="Ok"/>
    <x v="0"/>
    <m/>
    <n v="1676"/>
    <x v="70"/>
    <s v="Italy"/>
    <s v="Lecce"/>
    <x v="4"/>
    <x v="4"/>
    <x v="70"/>
    <m/>
    <s v="Start-up stage\Venture"/>
    <s v="Aniello D'Auria"/>
    <s v="Dottore commercialista"/>
    <s v="Andrea Lippolis"/>
    <s v="andrea.lippolis@featfood.it"/>
    <x v="68"/>
    <d v="2021-01-12T00:00:00"/>
    <x v="0"/>
    <s v="VV7"/>
    <s v="Yes"/>
    <m/>
    <x v="0"/>
    <m/>
    <s v="In raccolta per €1.8m. Fattura circa €300k al 2020E._x000a_Già bocciata a ottobre 2020: 1.a."/>
    <d v="2020-09-23T00:00:00"/>
    <x v="0"/>
    <s v="OUT"/>
    <m/>
    <m/>
    <m/>
    <m/>
    <m/>
    <m/>
    <m/>
    <m/>
    <m/>
    <m/>
    <m/>
    <m/>
    <m/>
    <m/>
    <m/>
    <m/>
    <m/>
    <m/>
    <m/>
    <m/>
    <m/>
    <m/>
    <m/>
    <m/>
    <m/>
  </r>
  <r>
    <s v="Ok"/>
    <s v="Ok"/>
    <s v="Ok"/>
    <x v="0"/>
    <m/>
    <n v="1687"/>
    <x v="71"/>
    <s v="Italy"/>
    <s v="Sassari"/>
    <x v="3"/>
    <x v="2"/>
    <x v="71"/>
    <m/>
    <s v="Other early stage\Late stage"/>
    <s v="Amedeo Giurazza"/>
    <s v="Proprietaria"/>
    <s v="Fabio Roberto Sotgiu"/>
    <s v="fabio@cubecontrols.com"/>
    <x v="69"/>
    <d v="2023-05-15T00:00:00"/>
    <x v="0"/>
    <s v="VV6"/>
    <s v="Yes"/>
    <m/>
    <x v="2"/>
    <s v="Yes"/>
    <s v="Rejected a dicembre 2021 con motivazione 2.b._x000a_In raccolta per €2m ad una pre-money attesa di €10-12m. Interesse di CDP._x000a_Fatturato 2022: €2,7m._x000a_Potenziale di exit tra un paio di anni con case automobilistiche (McLaren, Pagani), che hanno già manifestato interesse ad acquisirli."/>
    <d v="2020-10-08T00:00:00"/>
    <x v="0"/>
    <s v="OUT"/>
    <m/>
    <m/>
    <m/>
    <m/>
    <m/>
    <m/>
    <m/>
    <m/>
    <m/>
    <m/>
    <m/>
    <m/>
    <m/>
    <m/>
    <m/>
    <m/>
    <m/>
    <m/>
    <m/>
    <m/>
    <m/>
    <m/>
    <m/>
    <m/>
    <m/>
  </r>
  <r>
    <s v="Ok"/>
    <s v="Ok"/>
    <s v="Ok"/>
    <x v="0"/>
    <m/>
    <n v="1759"/>
    <x v="72"/>
    <s v="Italy"/>
    <s v="Oristano "/>
    <x v="3"/>
    <x v="5"/>
    <x v="72"/>
    <m/>
    <s v="Start-up stage\Venture"/>
    <s v="Enrico Gaia-Studio EnricoGaia"/>
    <s v="Dottore commercialista"/>
    <s v="Enrico Gaia"/>
    <s v="enricogaia@studioenricogaia.it"/>
    <x v="70"/>
    <d v="2020-12-21T00:00:00"/>
    <x v="0"/>
    <s v="VV6"/>
    <s v="Yes"/>
    <m/>
    <x v="3"/>
    <m/>
    <s v="Business non interessante per i Fondi. Già bocciata da Amedeo Giurazza."/>
    <d v="2020-12-10T00:00:00"/>
    <x v="0"/>
    <s v="OUT"/>
    <m/>
    <m/>
    <m/>
    <m/>
    <m/>
    <m/>
    <m/>
    <m/>
    <m/>
    <m/>
    <m/>
    <m/>
    <m/>
    <m/>
    <m/>
    <m/>
    <m/>
    <m/>
    <m/>
    <m/>
    <m/>
    <m/>
    <m/>
    <m/>
    <m/>
  </r>
  <r>
    <s v="Ok"/>
    <s v="Ok"/>
    <s v="Ok"/>
    <x v="0"/>
    <m/>
    <n v="1765"/>
    <x v="73"/>
    <s v="Italy"/>
    <s v="Trapani"/>
    <x v="1"/>
    <x v="7"/>
    <x v="73"/>
    <m/>
    <s v="Start-up stage\Venture"/>
    <s v="Autocandidatura"/>
    <s v="Autocandidatura"/>
    <s v="Maria Antonietta Zonin"/>
    <s v="immofina@gmail.com"/>
    <x v="71"/>
    <d v="2020-12-22T00:00:00"/>
    <x v="0"/>
    <s v="VV6"/>
    <s v="Yes"/>
    <m/>
    <x v="0"/>
    <m/>
    <s v="Iniziativa molto seed e business non interessante per i Fondi."/>
    <d v="2020-12-14T00:00:00"/>
    <x v="0"/>
    <s v="OUT"/>
    <m/>
    <m/>
    <m/>
    <m/>
    <m/>
    <m/>
    <m/>
    <m/>
    <m/>
    <m/>
    <m/>
    <m/>
    <m/>
    <m/>
    <m/>
    <m/>
    <m/>
    <m/>
    <m/>
    <m/>
    <m/>
    <m/>
    <m/>
    <m/>
    <m/>
  </r>
  <r>
    <s v="Ok"/>
    <s v="Ok"/>
    <s v="Ok"/>
    <x v="0"/>
    <s v=" "/>
    <n v="1796"/>
    <x v="74"/>
    <s v="Italy"/>
    <s v="Napoli"/>
    <x v="0"/>
    <x v="0"/>
    <x v="74"/>
    <s v=" "/>
    <s v="Start-up stage\Venture"/>
    <s v="Autocandidatura"/>
    <s v="Autocandidatura"/>
    <s v="Michele De Luca"/>
    <s v="michele@bestogoo.com"/>
    <x v="72"/>
    <d v="2023-02-20T00:00:00"/>
    <x v="0"/>
    <s v="VV6"/>
    <s v="Yes"/>
    <m/>
    <x v="0"/>
    <s v=" "/>
    <s v="Fondata nel 2018._x000a_Ricavi '23E: €217k._x000a_In raccolta per €250k._x000a__x000a_Motivo rejection: fase di vita, size del round, business model "/>
    <d v="2021-01-04T00:00:00"/>
    <x v="0"/>
    <s v="OUT"/>
    <s v=" "/>
    <s v=" "/>
    <s v=" "/>
    <s v=" "/>
    <s v=" "/>
    <s v=" "/>
    <s v=" "/>
    <s v=" "/>
    <s v=" "/>
    <s v=" "/>
    <s v=" "/>
    <s v=" "/>
    <s v=" "/>
    <s v=" "/>
    <s v=" "/>
    <s v=" "/>
    <s v=" "/>
    <s v=" "/>
    <s v=" "/>
    <s v=" "/>
    <s v=" "/>
    <s v=" "/>
    <s v=" "/>
    <s v=" "/>
    <s v=" "/>
  </r>
  <r>
    <s v="Ok"/>
    <s v="Ok"/>
    <s v="Ok"/>
    <x v="0"/>
    <m/>
    <n v="1820"/>
    <x v="75"/>
    <s v="Italy"/>
    <s v="Avellino"/>
    <x v="0"/>
    <x v="5"/>
    <x v="75"/>
    <m/>
    <s v="Other early stage\Late stage"/>
    <s v="Autocandidatura"/>
    <s v="Autocandidatura"/>
    <s v="Annalisa De Piano"/>
    <s v="annalisadepiano@begreentannery.com"/>
    <x v="73"/>
    <d v="2021-03-02T00:00:00"/>
    <x v="0"/>
    <s v="VV6"/>
    <s v="Yes"/>
    <m/>
    <x v="1"/>
    <s v="Yes"/>
    <s v="Attraverso il processo conciario la startup realizza una pelle che si adatta a qualsiasi tipo di utilizzo, in conformità a tutte le leggi nazionali ed internazionali vigenti, garantendo anche la tracciabilità delle materie prime fino ai macelli._x000a_Iniziativa nata nel 2018, il cui volume di vendita si è attestato subito a €1.5m, il fatturato 2019 è stato di €3.7m; quello 2020 di €3.1m. Il piano prevede uno sviluppo che al 2024 porterà la società a fatturare oltre €12m con una marginalità di circa il 23%. La società ha una valutazione pre-money di €5m con target raccolta di €800k._x000a_Il progetto sembra interessante anche per policy ESG, non saprei però se proprio in linea con la nostra stretegia d'investimento dei Fondi._x000a_Fatta call introduttiva il 2/3."/>
    <d v="2021-01-24T00:00:00"/>
    <x v="0"/>
    <s v="OUT"/>
    <m/>
    <m/>
    <m/>
    <m/>
    <m/>
    <m/>
    <m/>
    <m/>
    <m/>
    <m/>
    <m/>
    <m/>
    <m/>
    <m/>
    <m/>
    <m/>
    <m/>
    <m/>
    <m/>
    <m/>
    <m/>
    <m/>
    <m/>
    <m/>
    <m/>
  </r>
  <r>
    <s v="Ok"/>
    <s v="Ok"/>
    <s v="Ok"/>
    <x v="4"/>
    <m/>
    <n v="318"/>
    <x v="76"/>
    <s v="Italy"/>
    <s v="Bari"/>
    <x v="4"/>
    <x v="1"/>
    <x v="76"/>
    <m/>
    <s v="Start-up stage\Venture"/>
    <s v="Cristina Bini-FII/CDP"/>
    <s v="Investitori professionali"/>
    <s v="Robin Daina"/>
    <s v="r.daina@connexainsurance.com"/>
    <x v="74"/>
    <d v="2024-11-27T00:00:00"/>
    <x v="0"/>
    <s v="VV7"/>
    <s v="Yes"/>
    <s v="Si"/>
    <x v="9"/>
    <s v="Yes"/>
    <s v="Sede a Roma e Bari._x000a_Iniziativa bocciata a luglio 2024 per percorso di crescita e team poco convincente. Ci ha riscritto Federico Lanciano di CDP ad ottobre 2024. Attualmente la società ha avviato una raccolta di capitali su Doorway (safe da €1m)._x000a_Fatta call di update il 14/11. Rispetto all'ultimo incontro in estate 2023, la società ci ha aggiornato che hanno avviato e ora concluso l'MVP con ITAS che ha utilizzato sia la soluzione IoT che l'app sulle sue 400 agenzie e da cui sono derivati €150k di fatturato nel 2023._x000a_I ricavi attesi nel 2024 sono pari a €350k (attualmente stanno lavorando tramite il sito Connexa e Segugio; circa 2k polizze). Entro Q1 2025 partirà la partnership distributiva con Compass con 3 mesi di pilota. Fatturato previsto nel 2025 pari a circa €7m, derivante per il 90% da Segugio e Compass e per il 10% da una terza partneship a cui stanno ancora laborando (65k polizze, di cui 50k da Segugio e Compass)._x000a__x000a_&gt; Non riteniamo opportuno partecipare a questo round SAFE, in quanto preferiamo prima attendere la partenza di Compass e Segugio per valutare in maniera più concreta un nostro supporto in vista del round series A di giugno 2025."/>
    <d v="2018-04-18T00:00:00"/>
    <x v="4"/>
    <s v="OUT"/>
    <m/>
    <m/>
    <m/>
    <m/>
    <m/>
    <m/>
    <m/>
    <m/>
    <m/>
    <m/>
    <m/>
    <m/>
    <m/>
    <m/>
    <m/>
    <m/>
    <m/>
    <m/>
    <m/>
    <m/>
    <m/>
    <m/>
    <m/>
    <m/>
    <m/>
  </r>
  <r>
    <s v="Ok"/>
    <s v="Ok"/>
    <s v="Ok"/>
    <x v="0"/>
    <m/>
    <n v="1868"/>
    <x v="77"/>
    <s v="Italy"/>
    <s v="Siracusa"/>
    <x v="1"/>
    <x v="3"/>
    <x v="77"/>
    <m/>
    <s v="Start-up stage\Venture"/>
    <s v="Autocandidatura"/>
    <s v="Autocandidatura"/>
    <s v=" Salvatore Cobuzio"/>
    <s v="salvatore@marthascottage.com"/>
    <x v="75"/>
    <d v="2021-03-11T00:00:00"/>
    <x v="0"/>
    <s v="VV6"/>
    <s v="Yes"/>
    <m/>
    <x v="1"/>
    <m/>
    <s v="Fatturato in 10 mesi di circa €1,5m. In raccolta per €2m su valutazione pre-money di €4m."/>
    <d v="2020-02-27T00:00:00"/>
    <x v="0"/>
    <s v="OUT"/>
    <m/>
    <m/>
    <m/>
    <m/>
    <m/>
    <m/>
    <m/>
    <m/>
    <m/>
    <m/>
    <m/>
    <m/>
    <m/>
    <m/>
    <m/>
    <m/>
    <m/>
    <m/>
    <m/>
    <m/>
    <m/>
    <m/>
    <m/>
    <m/>
    <m/>
  </r>
  <r>
    <s v="Ok"/>
    <s v="Ok"/>
    <s v="Ok"/>
    <x v="0"/>
    <m/>
    <n v="1877"/>
    <x v="78"/>
    <s v="Italy"/>
    <s v="Napoli"/>
    <x v="0"/>
    <x v="8"/>
    <x v="78"/>
    <m/>
    <s v="Other early stage\Late stage"/>
    <s v="Gianluca Giurazza"/>
    <s v="Advisor"/>
    <s v="Gianluca Giurazza"/>
    <s v="gg@solkindar.it"/>
    <x v="76"/>
    <d v="2021-03-22T00:00:00"/>
    <x v="0"/>
    <s v="VV6"/>
    <s v="Yes"/>
    <m/>
    <x v="1"/>
    <m/>
    <s v="La società nasce nel 2012; il fatturato 2020 è stato di €2,3m._x000a_L'iniziativa presenta una marginalità intorno al 15% con un utile di €170k. La PFN è di circa €400k."/>
    <d v="2021-03-08T00:00:00"/>
    <x v="0"/>
    <s v="OUT"/>
    <m/>
    <m/>
    <m/>
    <m/>
    <m/>
    <m/>
    <m/>
    <m/>
    <m/>
    <m/>
    <m/>
    <m/>
    <m/>
    <m/>
    <m/>
    <m/>
    <m/>
    <m/>
    <m/>
    <m/>
    <m/>
    <m/>
    <m/>
    <m/>
    <m/>
  </r>
  <r>
    <s v="Ok"/>
    <s v="Ok"/>
    <s v="Ok"/>
    <x v="1"/>
    <m/>
    <n v="1905"/>
    <x v="79"/>
    <s v="Italy"/>
    <s v="Napoli"/>
    <x v="0"/>
    <x v="0"/>
    <x v="79"/>
    <m/>
    <s v="Other early stage\Late stage"/>
    <s v="Amedeo Giurazza"/>
    <s v="Proprietaria"/>
    <s v="Nicolò Petrone"/>
    <s v="nicolo@1000farmacie.it"/>
    <x v="77"/>
    <d v="2025-03-05T00:00:00"/>
    <x v="0"/>
    <s v="VV6"/>
    <s v="Yes"/>
    <m/>
    <x v="10"/>
    <m/>
    <s v="Iniziativa già presente nel DF di VV5. Petrone ha riscritto a febbraio 2025 a Nicola, inviandoci un deck aggiornato._x000a_Nel 2024 ha realizzato un GMV pari a €43 mln (vs, €42m nel 2023 e €23m nel 2022). L'obiettivo per il 2025 è di arrivare a €50 mln._x000a_Finora ha raccolto €24 mln (in cap table HMB Healthcare Investments, Corisol Holding AG, P101, Healthware Ventures, LIFTT, Azimut, IAG, Club degli Investitori, Gisev family office)._x000a_Vorrebbe chiudere un primo round in Q2 2025 da €2-5m ad una pre-money di €54m e  €30m in Q1 2027 ad una pre-money di €90m che porterebbe la società ad EBITDA positivo."/>
    <d v="2021-03-26T00:00:00"/>
    <x v="1"/>
    <s v="OUT"/>
    <m/>
    <m/>
    <m/>
    <m/>
    <m/>
    <m/>
    <m/>
    <m/>
    <m/>
    <m/>
    <m/>
    <m/>
    <m/>
    <m/>
    <m/>
    <m/>
    <m/>
    <m/>
    <m/>
    <m/>
    <m/>
    <m/>
    <m/>
    <m/>
    <m/>
  </r>
  <r>
    <s v="Ok"/>
    <s v="Ok"/>
    <s v="Ok"/>
    <x v="0"/>
    <m/>
    <n v="1908"/>
    <x v="80"/>
    <s v="Italy"/>
    <s v="Napoli"/>
    <x v="0"/>
    <x v="0"/>
    <x v="80"/>
    <m/>
    <s v="Other early stage\Late stage"/>
    <s v="Luigi Iovine-BNL"/>
    <s v="Investitori professionali"/>
    <s v="Luigi Iovine"/>
    <s v="luigi.iovine@lifebanker.bnlmail.com"/>
    <x v="78"/>
    <d v="2021-04-08T00:00:00"/>
    <x v="0"/>
    <s v="VV6"/>
    <s v="Yes"/>
    <m/>
    <x v="3"/>
    <m/>
    <s v="Non ha né un pitch di presentazione né un BP. La società è stata costituita nel 2018, dal 2021 è entrata nel canale B2B con la vendita diretta al consumatore finale con il proprio e-commerce on-line. Il fatturato 2020 è stato di €1.7m."/>
    <d v="2021-03-30T00:00:00"/>
    <x v="0"/>
    <s v="OUT"/>
    <m/>
    <m/>
    <m/>
    <m/>
    <m/>
    <m/>
    <m/>
    <m/>
    <m/>
    <m/>
    <m/>
    <m/>
    <m/>
    <m/>
    <m/>
    <m/>
    <m/>
    <m/>
    <m/>
    <m/>
    <m/>
    <m/>
    <m/>
    <m/>
    <m/>
  </r>
  <r>
    <s v="Ok"/>
    <s v="Ok"/>
    <s v="Ok"/>
    <x v="0"/>
    <m/>
    <n v="1927"/>
    <x v="81"/>
    <s v="Italy"/>
    <s v="Napoli"/>
    <x v="0"/>
    <x v="3"/>
    <x v="81"/>
    <m/>
    <s v="Start-up stage\Venture"/>
    <s v="Autocandidatura"/>
    <s v="Autocandidatura"/>
    <s v="Fabio Barbagallo"/>
    <s v="info@teslamedical.it"/>
    <x v="79"/>
    <d v="2021-04-28T00:00:00"/>
    <x v="0"/>
    <s v="VV6"/>
    <s v="Yes"/>
    <m/>
    <x v="0"/>
    <m/>
    <s v="Non ha una presentazione aziendale da sottoporci; il fondatore ci spiega la realtà attraverso una mail. Il core business della società si divide tra noleggio e vendita dei dispositivi prodotti. L'obiettivo della società è raggiungere un fatturato di €2m con un EBITDA di €700k. Il fabbisogno finanziario richiesto è di €700k._x000a_L'iniziativa, da una rapida spiegazione in mail, sembra interessante ma ancora seed per VV5."/>
    <d v="2021-04-19T00:00:00"/>
    <x v="0"/>
    <s v="OUT"/>
    <m/>
    <m/>
    <m/>
    <m/>
    <m/>
    <m/>
    <m/>
    <m/>
    <m/>
    <m/>
    <m/>
    <m/>
    <m/>
    <m/>
    <m/>
    <m/>
    <m/>
    <m/>
    <m/>
    <m/>
    <m/>
    <m/>
    <m/>
    <m/>
    <m/>
  </r>
  <r>
    <s v="Ok"/>
    <s v="Ok"/>
    <s v="Ok"/>
    <x v="0"/>
    <m/>
    <n v="1930"/>
    <x v="82"/>
    <s v="Italy"/>
    <s v="Cosenza"/>
    <x v="6"/>
    <x v="4"/>
    <x v="82"/>
    <m/>
    <s v="Start-up stage\Venture"/>
    <s v="Enrico Tarchi-Arkios legal"/>
    <s v="Advisor"/>
    <s v="Enrico Tarchi"/>
    <s v="etarchi@arkioslegal.com"/>
    <x v="80"/>
    <d v="2021-11-25T00:00:00"/>
    <x v="0"/>
    <s v="VV6"/>
    <s v="Yes"/>
    <m/>
    <x v="0"/>
    <m/>
    <s v="Fatturato 2020: circa €800k. Stanno facendo crowdfunding per €1m su valutazione pre-money di €4,8m._x000a_Fatta call introduttiva il 10/5; ancora seed per il Fondo. Non sono in raccolta, hanno da poco chiuso nuovo round di €1m. Ci aggiorneranno loro tra 18-24 mesi._x000a__x000a_Incontrato all'Investor Day di G-Factory a novembre 2021, sono in raccolta per €2,5m ad una pre-money valuation di €8,5m._x000a_Chiuderanno il 2021 con €1,3m-€1,5m."/>
    <d v="2021-04-21T00:00:00"/>
    <x v="0"/>
    <s v="OUT"/>
    <m/>
    <m/>
    <m/>
    <m/>
    <m/>
    <m/>
    <m/>
    <m/>
    <m/>
    <m/>
    <m/>
    <m/>
    <m/>
    <m/>
    <m/>
    <m/>
    <m/>
    <m/>
    <m/>
    <m/>
    <m/>
    <m/>
    <m/>
    <m/>
    <m/>
  </r>
  <r>
    <s v="Ok"/>
    <s v="Ok"/>
    <s v="Ok"/>
    <x v="0"/>
    <m/>
    <n v="1932"/>
    <x v="83"/>
    <s v="Italy"/>
    <s v="Napoli"/>
    <x v="0"/>
    <x v="1"/>
    <x v="83"/>
    <m/>
    <s v="Start-up stage\Venture"/>
    <s v="Enrico Tarchi-Arkios legal"/>
    <s v="Advisor"/>
    <s v="Enrico Tarchi"/>
    <s v="etarchi@arkioslegal.com"/>
    <x v="80"/>
    <d v="2021-04-28T00:00:00"/>
    <x v="0"/>
    <s v="VV6"/>
    <s v="Yes"/>
    <m/>
    <x v="1"/>
    <m/>
    <s v="No: peer to peer model."/>
    <d v="2021-04-21T00:00:00"/>
    <x v="0"/>
    <s v="OUT"/>
    <m/>
    <m/>
    <m/>
    <m/>
    <m/>
    <m/>
    <m/>
    <m/>
    <m/>
    <m/>
    <m/>
    <m/>
    <m/>
    <m/>
    <m/>
    <m/>
    <m/>
    <m/>
    <m/>
    <m/>
    <m/>
    <m/>
    <m/>
    <m/>
    <m/>
  </r>
  <r>
    <s v="Ok"/>
    <s v="Ok"/>
    <s v="Ok"/>
    <x v="0"/>
    <m/>
    <n v="1941"/>
    <x v="84"/>
    <s v="Italy"/>
    <s v="Cagliari"/>
    <x v="3"/>
    <x v="2"/>
    <x v="84"/>
    <m/>
    <s v="Start-up stage\Venture"/>
    <s v="Louis-Armand Weisheimer-Weissknight Corporate Finance"/>
    <s v="Advisor"/>
    <s v="Louis-Armand Weisheimer"/>
    <s v="louis-armand@weissknightcorporate.com"/>
    <x v="81"/>
    <d v="2021-05-06T00:00:00"/>
    <x v="0"/>
    <s v="VV6"/>
    <s v="Yes"/>
    <m/>
    <x v="1"/>
    <m/>
    <s v="Modello di business poco scalabile."/>
    <d v="2021-04-23T00:00:00"/>
    <x v="0"/>
    <s v="OUT"/>
    <m/>
    <m/>
    <m/>
    <m/>
    <m/>
    <m/>
    <m/>
    <m/>
    <m/>
    <m/>
    <m/>
    <m/>
    <m/>
    <m/>
    <m/>
    <m/>
    <m/>
    <m/>
    <m/>
    <m/>
    <m/>
    <m/>
    <m/>
    <m/>
    <m/>
  </r>
  <r>
    <s v="Ok"/>
    <s v="Ok"/>
    <s v="Ok"/>
    <x v="0"/>
    <m/>
    <n v="1948"/>
    <x v="85"/>
    <s v="Italy"/>
    <s v="Salerno"/>
    <x v="0"/>
    <x v="8"/>
    <x v="85"/>
    <m/>
    <s v="Start-up stage\Venture"/>
    <s v="Autocandidatura"/>
    <s v="Autocandidatura"/>
    <s v="Gianluca Rispo"/>
    <s v="gianluca@setupdesign.it"/>
    <x v="82"/>
    <d v="2021-06-10T00:00:00"/>
    <x v="0"/>
    <s v="VV6"/>
    <s v="Yes"/>
    <m/>
    <x v="3"/>
    <m/>
    <s v="Business non interessante per i Fondi. Pitch con poche info di rilievo. Non abbiamo né economics né metriche. Credo sia in stadio ancora seed."/>
    <d v="2021-05-07T00:00:00"/>
    <x v="0"/>
    <s v="OUT"/>
    <m/>
    <m/>
    <m/>
    <m/>
    <m/>
    <m/>
    <m/>
    <m/>
    <m/>
    <m/>
    <m/>
    <m/>
    <m/>
    <m/>
    <m/>
    <m/>
    <m/>
    <m/>
    <m/>
    <m/>
    <m/>
    <m/>
    <m/>
    <m/>
    <m/>
  </r>
  <r>
    <s v="Ok"/>
    <s v="Ok"/>
    <s v="Ok"/>
    <x v="0"/>
    <m/>
    <n v="1955"/>
    <x v="86"/>
    <s v="Italy"/>
    <s v="Cagliari"/>
    <x v="3"/>
    <x v="0"/>
    <x v="86"/>
    <m/>
    <s v="Start-up stage\Venture"/>
    <s v="Fabrizia Pellone-Pellone e Associati"/>
    <s v="Advisor"/>
    <s v="Nicola Tardelli"/>
    <s v="ntardelli@healthyvirtuoso.com"/>
    <x v="83"/>
    <d v="2021-07-06T00:00:00"/>
    <x v="0"/>
    <s v="VV6"/>
    <s v="Yes"/>
    <m/>
    <x v="0"/>
    <m/>
    <s v="A maggio 2021 £27k di MRR. Si valutano circa €12m e sono in raccolta per €3m._x000a_Nel 2021 hanno come obiettivo €800k circa di fatturato. Al 30/6 hanno circa 45 aziende che hanno adottato la soluzione di cui attive 26. Hanno 110.000 utenti registrati (esclusi quelli di Intesa Sanpaolo per cui hanno creato piattaforma white label)._x000a_Fatta intro call per il 6/7."/>
    <d v="2021-05-18T00:00:00"/>
    <x v="0"/>
    <s v="OUT"/>
    <m/>
    <m/>
    <m/>
    <m/>
    <m/>
    <m/>
    <m/>
    <m/>
    <m/>
    <m/>
    <m/>
    <m/>
    <m/>
    <m/>
    <m/>
    <m/>
    <m/>
    <m/>
    <m/>
    <m/>
    <m/>
    <m/>
    <m/>
    <m/>
    <m/>
  </r>
  <r>
    <s v="Ok"/>
    <s v="Ok"/>
    <s v="Ok"/>
    <x v="0"/>
    <m/>
    <n v="1970"/>
    <x v="87"/>
    <s v="Italy"/>
    <s v="Napoli"/>
    <x v="0"/>
    <x v="2"/>
    <x v="87"/>
    <m/>
    <s v="Other early stage\Late stage"/>
    <s v="Giovanni De Caro"/>
    <s v="Advisor"/>
    <s v="Giovanni De Caro"/>
    <s v="decaro@volanogroup.com"/>
    <x v="84"/>
    <d v="2022-01-19T00:00:00"/>
    <x v="0"/>
    <s v="VV6"/>
    <s v="Yes"/>
    <m/>
    <x v="1"/>
    <m/>
    <s v="Il servizio con Just Eat si è interrotto a metà del 2020; il 2021 è il primo anno in cui la società opera sul mercato in ambito multisettore e multicliente. La previsione per il 2021 è di avvicinare il milione di fatturato. Contano di raccogliere €6m in 2 anni._x000a_Il fatturato è calato tantissimo ed è più basso di quando sono partiti. Contano di riprenderesi nel 2022._x000a__x000a_Relected a settembre 2021 con motivazione 1.b, hanno riscritto a Nicola Redi."/>
    <d v="2021-05-31T00:00:00"/>
    <x v="0"/>
    <s v="OUT"/>
    <m/>
    <m/>
    <m/>
    <m/>
    <m/>
    <m/>
    <m/>
    <m/>
    <m/>
    <m/>
    <m/>
    <m/>
    <m/>
    <m/>
    <m/>
    <m/>
    <m/>
    <m/>
    <m/>
    <m/>
    <m/>
    <m/>
    <m/>
    <m/>
    <m/>
  </r>
  <r>
    <s v="Ok"/>
    <s v="Ok"/>
    <s v="Ok"/>
    <x v="0"/>
    <m/>
    <n v="1996"/>
    <x v="88"/>
    <s v="Italy"/>
    <s v="Pescara"/>
    <x v="2"/>
    <x v="0"/>
    <x v="88"/>
    <m/>
    <s v="Start-up stage\Venture"/>
    <s v="Autocandidatura"/>
    <s v="Autocandidatura"/>
    <s v="Roberto Cavalletti"/>
    <s v="robertocavalletti@gospesa.it"/>
    <x v="85"/>
    <d v="2021-11-12T00:00:00"/>
    <x v="0"/>
    <s v="VV6"/>
    <s v="Yes"/>
    <m/>
    <x v="0"/>
    <m/>
    <s v="A novembre 2021 ci ha condiviso nuovo progetto GO10 (drugstore delivery in 10minuti), che dal deck sembra di capire che sia pre-revenues."/>
    <d v="2021-06-16T00:00:00"/>
    <x v="0"/>
    <s v="OUT"/>
    <m/>
    <m/>
    <m/>
    <m/>
    <m/>
    <m/>
    <m/>
    <m/>
    <m/>
    <m/>
    <m/>
    <m/>
    <m/>
    <m/>
    <m/>
    <m/>
    <m/>
    <m/>
    <m/>
    <m/>
    <m/>
    <m/>
    <m/>
    <m/>
    <m/>
  </r>
  <r>
    <s v="Ok"/>
    <s v="Ok"/>
    <s v="Ok"/>
    <x v="0"/>
    <m/>
    <n v="2010"/>
    <x v="89"/>
    <s v="Italy"/>
    <s v="Catania"/>
    <x v="1"/>
    <x v="2"/>
    <x v="89"/>
    <m/>
    <s v="Start-up stage\Venture"/>
    <s v="Enrico Vannucci"/>
    <s v="Altri"/>
    <s v="Enrico Vannucci"/>
    <s v="enri.vannucci@gmail.com"/>
    <x v="86"/>
    <d v="2021-09-09T00:00:00"/>
    <x v="0"/>
    <s v="VV6"/>
    <s v="Yes"/>
    <m/>
    <x v="0"/>
    <m/>
    <s v="Settore interessante ma iniziativa seed (avevano firmato una LOI con Enea Tech); da luglio a dicembre hanno fatturato solo €13k; il piano prevede che al 2022 la startup arriverà a fatturare circa €390k. Il BP aziendale vede raggiungere al 2025 ricavi per €54m."/>
    <d v="2021-06-30T00:00:00"/>
    <x v="0"/>
    <s v="OUT"/>
    <m/>
    <m/>
    <m/>
    <m/>
    <m/>
    <m/>
    <m/>
    <m/>
    <m/>
    <m/>
    <m/>
    <m/>
    <m/>
    <m/>
    <m/>
    <m/>
    <m/>
    <m/>
    <m/>
    <m/>
    <m/>
    <m/>
    <m/>
    <m/>
    <m/>
  </r>
  <r>
    <s v="Ok"/>
    <s v="Ok"/>
    <s v="Ok"/>
    <x v="0"/>
    <m/>
    <n v="2013"/>
    <x v="90"/>
    <s v="Italy"/>
    <s v="Catania"/>
    <x v="1"/>
    <x v="0"/>
    <x v="90"/>
    <m/>
    <s v="Start-up stage\Venture"/>
    <s v="Autocandidatura"/>
    <s v="Autocandidatura"/>
    <s v="Maurizio Vendramini "/>
    <s v="maurizio.vendramini@mydraco.biz"/>
    <x v="87"/>
    <d v="2021-09-09T00:00:00"/>
    <x v="0"/>
    <s v="VV6"/>
    <s v="Yes"/>
    <m/>
    <x v="0"/>
    <m/>
    <s v="Iniziativa interessante ma forse un po’ seed per VV5. Ricavi 2020: €700k; ricavi 2021E: €1.6m. Pre-money: €3.6m; in raccolta per €1.2m. Il BP prevede ricavi al 2023 per €6m circa._x000a_Team di 5 persone + alcuni freelance/advisor_x000a_Alta competizione."/>
    <d v="2021-07-01T00:00:00"/>
    <x v="0"/>
    <s v="OUT"/>
    <m/>
    <m/>
    <m/>
    <m/>
    <m/>
    <m/>
    <m/>
    <m/>
    <m/>
    <m/>
    <m/>
    <m/>
    <m/>
    <m/>
    <m/>
    <m/>
    <m/>
    <m/>
    <m/>
    <m/>
    <m/>
    <m/>
    <m/>
    <m/>
    <m/>
  </r>
  <r>
    <s v="Ok"/>
    <s v="Ok"/>
    <s v="Ok"/>
    <x v="0"/>
    <m/>
    <n v="2014"/>
    <x v="91"/>
    <s v="Italy"/>
    <s v="Bari"/>
    <x v="4"/>
    <x v="5"/>
    <x v="91"/>
    <m/>
    <s v="Start-up stage\Venture"/>
    <s v="Milena Prisco"/>
    <s v="Altri"/>
    <s v="Milena Prisco"/>
    <s v="milena.prisco@cbalex.com"/>
    <x v="88"/>
    <d v="2021-07-09T00:00:00"/>
    <x v="0"/>
    <s v="VV7"/>
    <s v="Yes"/>
    <m/>
    <x v="0"/>
    <m/>
    <s v="Pitch non proprio chiaro; nel 2019 l'azienda ha fatturato circa €112k, nel 2021E la società stima un volume di vendita intorno ai €900k. Il BP al 2023 prevede ricavi per €24m."/>
    <d v="2021-07-06T00:00:00"/>
    <x v="0"/>
    <s v="OUT"/>
    <m/>
    <m/>
    <m/>
    <m/>
    <m/>
    <m/>
    <m/>
    <m/>
    <m/>
    <m/>
    <m/>
    <m/>
    <m/>
    <m/>
    <m/>
    <m/>
    <m/>
    <m/>
    <m/>
    <m/>
    <m/>
    <m/>
    <m/>
    <m/>
    <m/>
  </r>
  <r>
    <s v="Ok"/>
    <s v="Ok"/>
    <s v="Ok"/>
    <x v="0"/>
    <m/>
    <n v="2021"/>
    <x v="92"/>
    <s v="Italy"/>
    <s v="Cagliari"/>
    <x v="3"/>
    <x v="8"/>
    <x v="92"/>
    <m/>
    <s v="Other early stage\Late stage"/>
    <s v="Andres Moreno-Corporate Finance"/>
    <s v="Advisor"/>
    <s v="Andres Moreno"/>
    <s v="moreno.cls@outlook.it"/>
    <x v="89"/>
    <d v="2021-07-29T00:00:00"/>
    <x v="0"/>
    <s v="VV6"/>
    <s v="Yes"/>
    <m/>
    <x v="3"/>
    <m/>
    <s v="Presentazione non chiara. L'iniziativa è attiva dal 2008. Non è nulla di particolarmente innovativo. I ricavi 2020 sono stati sui €2m. In raccolta per €1.5m. Direi di non proseguire con le analisi. "/>
    <d v="2021-07-09T00:00:00"/>
    <x v="0"/>
    <s v="OUT"/>
    <m/>
    <m/>
    <m/>
    <m/>
    <m/>
    <m/>
    <m/>
    <m/>
    <m/>
    <m/>
    <m/>
    <m/>
    <m/>
    <m/>
    <m/>
    <m/>
    <m/>
    <m/>
    <m/>
    <m/>
    <m/>
    <m/>
    <m/>
    <m/>
    <m/>
  </r>
  <r>
    <s v="Ok"/>
    <s v="Ok"/>
    <s v="Ok"/>
    <x v="0"/>
    <m/>
    <n v="2048"/>
    <x v="93"/>
    <s v="Italy"/>
    <s v="Salerno"/>
    <x v="0"/>
    <x v="0"/>
    <x v="93"/>
    <m/>
    <s v="Start-up stage\Venture"/>
    <s v="Autocandidatura"/>
    <s v="Autocandidatura"/>
    <s v="Annunziata Cirillo"/>
    <s v="info@fl ade.it"/>
    <x v="90"/>
    <d v="2021-09-09T00:00:00"/>
    <x v="0"/>
    <s v="VV6"/>
    <s v="Yes"/>
    <m/>
    <x v="1"/>
    <m/>
    <m/>
    <d v="2021-07-28T00:00:00"/>
    <x v="0"/>
    <s v="OUT"/>
    <m/>
    <m/>
    <m/>
    <m/>
    <m/>
    <m/>
    <m/>
    <m/>
    <m/>
    <m/>
    <m/>
    <m/>
    <m/>
    <m/>
    <m/>
    <m/>
    <m/>
    <m/>
    <m/>
    <m/>
    <m/>
    <m/>
    <m/>
    <m/>
    <m/>
  </r>
  <r>
    <s v="Ok"/>
    <s v="Ok"/>
    <s v="Ok"/>
    <x v="0"/>
    <m/>
    <n v="2053"/>
    <x v="94"/>
    <s v="Italy"/>
    <s v="Avellino"/>
    <x v="0"/>
    <x v="1"/>
    <x v="94"/>
    <m/>
    <s v="Start-up stage\Venture"/>
    <s v="Vincenzo Vitale-Incubatore SEI"/>
    <s v="Investitori professionali"/>
    <s v="Vincenzo Vitale"/>
    <s v="vincenzo.vitale@incubatoresei.it"/>
    <x v="91"/>
    <d v="2021-09-09T00:00:00"/>
    <x v="0"/>
    <s v="VV6"/>
    <s v="Yes"/>
    <m/>
    <x v="0"/>
    <m/>
    <s v="Nel 2021 hanno fatturato €206k; le previsioni non sono da venture capital. Oltre agli economics, la richiesta di fabbisogno è di €500k."/>
    <d v="2021-08-04T00:00:00"/>
    <x v="0"/>
    <s v="OUT"/>
    <m/>
    <m/>
    <m/>
    <m/>
    <m/>
    <m/>
    <m/>
    <m/>
    <m/>
    <m/>
    <m/>
    <m/>
    <m/>
    <m/>
    <m/>
    <m/>
    <m/>
    <m/>
    <m/>
    <m/>
    <m/>
    <m/>
    <m/>
    <m/>
    <m/>
  </r>
  <r>
    <s v="Ok"/>
    <s v="Ok"/>
    <s v="Ok"/>
    <x v="0"/>
    <m/>
    <n v="2061"/>
    <x v="95"/>
    <s v="Italy"/>
    <s v="Milano"/>
    <x v="7"/>
    <x v="0"/>
    <x v="95"/>
    <m/>
    <s v="Seed"/>
    <s v="Autocandidatura"/>
    <s v="Autocandidatura"/>
    <s v="Giuseppe Labate"/>
    <s v="giuseppe.labate@eseasharing.com"/>
    <x v="92"/>
    <d v="2023-11-02T00:00:00"/>
    <x v="0"/>
    <s v="VV6"/>
    <m/>
    <m/>
    <x v="11"/>
    <m/>
    <s v="Fatta call il 02/11. Dubbi sulla struttura dell’operazione (pre-money elevata) e sulla tematica di stagionalità del business."/>
    <d v="2021-08-30T00:00:00"/>
    <x v="0"/>
    <s v="OUT"/>
    <m/>
    <m/>
    <m/>
    <m/>
    <m/>
    <m/>
    <m/>
    <m/>
    <m/>
    <m/>
    <m/>
    <m/>
    <m/>
    <m/>
    <m/>
    <m/>
    <m/>
    <m/>
    <m/>
    <m/>
    <m/>
    <m/>
    <m/>
    <m/>
    <m/>
  </r>
  <r>
    <s v="Ok"/>
    <s v="Ok"/>
    <s v="Ok"/>
    <x v="0"/>
    <m/>
    <n v="2066"/>
    <x v="96"/>
    <s v="Italy"/>
    <s v="Caltanissetta "/>
    <x v="1"/>
    <x v="3"/>
    <x v="96"/>
    <m/>
    <s v="Start-up stage\Venture"/>
    <s v="Autocandidatura"/>
    <s v="Autocandidatura"/>
    <s v="Marco Cannemi"/>
    <s v="m.cannemi@smartdonor.it"/>
    <x v="92"/>
    <d v="2021-09-16T00:00:00"/>
    <x v="0"/>
    <s v="VV6"/>
    <s v="Yes"/>
    <m/>
    <x v="3"/>
    <m/>
    <s v="Non sono presenti nel pitch deck né informazioni sui financials, né sull'investimento in raccolta._x000a_In generale, l'iniziativa non mi sembra essere in target, considerata la traction limitata e il mercato di riferimento poco interessante."/>
    <d v="2021-08-30T00:00:00"/>
    <x v="0"/>
    <s v="OUT"/>
    <m/>
    <m/>
    <m/>
    <m/>
    <m/>
    <m/>
    <m/>
    <m/>
    <m/>
    <m/>
    <m/>
    <m/>
    <m/>
    <m/>
    <m/>
    <m/>
    <m/>
    <m/>
    <m/>
    <m/>
    <m/>
    <m/>
    <m/>
    <m/>
    <m/>
  </r>
  <r>
    <s v="Ok"/>
    <s v="Ok"/>
    <s v="Ok"/>
    <x v="2"/>
    <m/>
    <n v="2074"/>
    <x v="97"/>
    <s v="Italy"/>
    <s v="Catania"/>
    <x v="1"/>
    <x v="0"/>
    <x v="97"/>
    <m/>
    <s v="Start-up stage\Venture"/>
    <s v="Autocandidatura"/>
    <s v="Autocandidatura"/>
    <s v="Alessandro La Rosa"/>
    <s v="alessandro@creationdose.com "/>
    <x v="93"/>
    <d v="2024-09-11T00:00:00"/>
    <x v="0"/>
    <s v="VV6"/>
    <s v="Yes"/>
    <m/>
    <x v="4"/>
    <m/>
    <s v="Risegnalata da De Caro a giugno 2024._x000a_Ha chiuso il 2023 con €2m di rivavi. Chiuderà H1-24 con gli stessi ricavi dell'intero 2023, superando i €2m (puntando ad una crescita sul 2024 superiore al 100%). Ha già iniziato a validare i propri modelli di business su altre country e sta lavorando con partner qualificati come Google e il DMI di Catania per accelerare il rilascio di nuove tecnologie proprietarie basate sull'AI e verticali sul video._x000a_Il round è aperto per €3m per una quota pari al 20% del capitale, con un soft commitment per quasi €1m._x000a__x000a_&gt; Giacomo ha scritto a De Caro: al momento preferiamo non andare avanti per motivi legati al mercato di riferimento (Buzzoole)."/>
    <d v="2021-09-02T00:00:00"/>
    <x v="2"/>
    <s v="OUT"/>
    <m/>
    <m/>
    <m/>
    <m/>
    <m/>
    <m/>
    <m/>
    <m/>
    <m/>
    <m/>
    <m/>
    <m/>
    <m/>
    <m/>
    <m/>
    <m/>
    <m/>
    <m/>
    <m/>
    <m/>
    <m/>
    <m/>
    <m/>
    <m/>
    <m/>
  </r>
  <r>
    <s v="Ok"/>
    <s v="Ok"/>
    <s v="Ok"/>
    <x v="0"/>
    <m/>
    <n v="2090"/>
    <x v="98"/>
    <s v="Italy"/>
    <s v="Catania"/>
    <x v="1"/>
    <x v="2"/>
    <x v="98"/>
    <m/>
    <s v="Start-up stage\Venture"/>
    <s v="Maurizio Vendramini-My Draco"/>
    <s v="Advisor"/>
    <s v="Maurizio Vendramini"/>
    <s v="maurizio.vendramini@mydraco.biz"/>
    <x v="94"/>
    <d v="2021-09-27T00:00:00"/>
    <x v="0"/>
    <s v="VV6"/>
    <s v="Yes"/>
    <m/>
    <x v="0"/>
    <m/>
    <s v="Sono in raccolta di €1m ad una pre-money di €3m._x000a_Hanno chiuso il 2020 con €170k e hanno come obiettivo €200k nel 2021."/>
    <d v="2021-09-21T00:00:00"/>
    <x v="0"/>
    <s v="OUT"/>
    <m/>
    <m/>
    <m/>
    <m/>
    <m/>
    <m/>
    <m/>
    <m/>
    <m/>
    <m/>
    <m/>
    <m/>
    <m/>
    <m/>
    <m/>
    <m/>
    <m/>
    <m/>
    <m/>
    <m/>
    <m/>
    <m/>
    <m/>
    <m/>
    <m/>
  </r>
  <r>
    <s v="Ok"/>
    <s v="Ok"/>
    <s v="Ok"/>
    <x v="0"/>
    <m/>
    <n v="2154"/>
    <x v="99"/>
    <s v="Italy"/>
    <s v="Foggia"/>
    <x v="4"/>
    <x v="0"/>
    <x v="99"/>
    <m/>
    <s v="Start-up stage\Venture"/>
    <s v="Evento Digital Magics"/>
    <s v="Investitori professionali"/>
    <s v="Massimiliano Arena"/>
    <s v="massimiliano@slidinglife.com"/>
    <x v="95"/>
    <d v="2021-10-07T00:00:00"/>
    <x v="0"/>
    <s v="VV7"/>
    <s v="Yes"/>
    <m/>
    <x v="0"/>
    <m/>
    <s v="In raccolta per €400k (pre-money valuation di €1,1m)_x000a_250 user attivi in Italia, piani di espansione in Brasile"/>
    <d v="2021-10-07T00:00:00"/>
    <x v="0"/>
    <s v="OUT"/>
    <m/>
    <m/>
    <m/>
    <m/>
    <m/>
    <m/>
    <m/>
    <m/>
    <m/>
    <m/>
    <m/>
    <m/>
    <m/>
    <m/>
    <m/>
    <m/>
    <m/>
    <m/>
    <m/>
    <m/>
    <m/>
    <m/>
    <m/>
    <m/>
    <m/>
  </r>
  <r>
    <s v="Ok"/>
    <s v="Ok"/>
    <s v="Ok"/>
    <x v="0"/>
    <m/>
    <n v="2168"/>
    <x v="100"/>
    <s v="Italy"/>
    <s v="Napoli"/>
    <x v="0"/>
    <x v="1"/>
    <x v="100"/>
    <m/>
    <s v="Seed"/>
    <s v="Salvatore Rionero_x000a_(Protom)"/>
    <s v="Autocandidatura"/>
    <m/>
    <m/>
    <x v="96"/>
    <d v="2021-10-15T00:00:00"/>
    <x v="0"/>
    <s v="VV6"/>
    <m/>
    <m/>
    <x v="4"/>
    <m/>
    <m/>
    <d v="2021-10-15T00:00:00"/>
    <x v="0"/>
    <s v="OUT"/>
    <m/>
    <m/>
    <m/>
    <m/>
    <m/>
    <m/>
    <m/>
    <m/>
    <m/>
    <m/>
    <m/>
    <m/>
    <m/>
    <m/>
    <m/>
    <m/>
    <m/>
    <m/>
    <m/>
    <m/>
    <m/>
    <m/>
    <m/>
    <m/>
    <m/>
  </r>
  <r>
    <s v="Ok"/>
    <s v="Ok"/>
    <s v="Ok"/>
    <x v="0"/>
    <m/>
    <n v="2170"/>
    <x v="101"/>
    <s v="Italy"/>
    <s v="Pescara"/>
    <x v="2"/>
    <x v="0"/>
    <x v="101"/>
    <m/>
    <s v="Other early stage\Late stage"/>
    <s v="Autocandidatura"/>
    <s v="Autocandidatura"/>
    <s v="Rodrigo Di Lauro"/>
    <s v="rodrigodilauro@lifelearning.it "/>
    <x v="97"/>
    <d v="2021-11-12T00:00:00"/>
    <x v="0"/>
    <s v="VV6"/>
    <s v="Yes"/>
    <m/>
    <x v="1"/>
    <m/>
    <s v="Fondata nel 2014._x000a_Fatturato 2019: €1,2m, 2020: €2m, 2021: €1,6m. EBITDA positive._x000a_2500 corsi a catalogo in italiano, 1600 in inglese. 520k corsisti (tasso di non completamento del 27%)._x000a_Modello B2B (contenuto e piattaforma in white-label per aziende terze): 150 partner (di cui 50 grandi aziende), 20% del fatturato 2021._x000a_In raccolta per €1m (non ha ancora definito una pre-money). Il founder ha il 70% dell'azienda."/>
    <d v="2021-10-19T00:00:00"/>
    <x v="0"/>
    <s v="OUT"/>
    <m/>
    <m/>
    <m/>
    <m/>
    <m/>
    <m/>
    <m/>
    <m/>
    <m/>
    <m/>
    <m/>
    <m/>
    <m/>
    <m/>
    <m/>
    <m/>
    <m/>
    <m/>
    <m/>
    <m/>
    <m/>
    <m/>
    <m/>
    <m/>
    <m/>
  </r>
  <r>
    <s v="Ok"/>
    <s v="Ok"/>
    <s v="Ok"/>
    <x v="0"/>
    <m/>
    <n v="2228"/>
    <x v="102"/>
    <s v="Italy"/>
    <s v="Napoli"/>
    <x v="0"/>
    <x v="2"/>
    <x v="102"/>
    <m/>
    <s v="Start-up stage\Venture"/>
    <s v="Ivo Allegro-iniziativa"/>
    <s v="Advisor"/>
    <s v="Ivo Allegro-iniziativa"/>
    <s v="ivo.allegro@iniziativa.cc"/>
    <x v="98"/>
    <d v="2021-12-02T00:00:00"/>
    <x v="0"/>
    <s v="VV6"/>
    <s v="Yes"/>
    <m/>
    <x v="0"/>
    <s v="Yes"/>
    <s v="Fatturato 2020: $230k, 2021: $380k (booking per i prossimi anni $500k). Già attivi in US._x000a_MRR a settembre 2021 di circa $30k._x000a_In raccolta per €1,5m, in preparazione per un Series A nel 2022._x000a_Founder Gianluca Ruggiero con esperienza in Unilever e WPP._x000a__x000a_Early-stage ma da monitorare, fassiamo un incontro nel prossimo anno per conoscerci e approfondire il Series A."/>
    <d v="2021-11-25T00:00:00"/>
    <x v="0"/>
    <s v="OUT"/>
    <m/>
    <m/>
    <m/>
    <m/>
    <m/>
    <m/>
    <m/>
    <m/>
    <m/>
    <m/>
    <m/>
    <m/>
    <m/>
    <m/>
    <m/>
    <m/>
    <m/>
    <m/>
    <m/>
    <m/>
    <m/>
    <m/>
    <m/>
    <m/>
    <m/>
  </r>
  <r>
    <s v="Ok"/>
    <s v="Ok"/>
    <s v="Ok"/>
    <x v="0"/>
    <m/>
    <n v="2265"/>
    <x v="103"/>
    <s v="Italy"/>
    <s v="Pescara"/>
    <x v="2"/>
    <x v="0"/>
    <x v="103"/>
    <m/>
    <s v="Start-up stage\Venture"/>
    <s v="Massimo Della Ragione"/>
    <s v="Proprietaria"/>
    <s v="Matteo Forte"/>
    <s v="mforte@live-onstage.com"/>
    <x v="99"/>
    <d v="2022-02-11T00:00:00"/>
    <x v="0"/>
    <s v="VV6"/>
    <s v="Yes"/>
    <m/>
    <x v="0"/>
    <m/>
    <s v="Ad oggi, ha raggiunto 60k utenti, senza investimenti in marketing._x000a_Fatturato: €500k nel 2022, €14m nel 2025 (education + social, solo Italia)._x000a_La società è in fundraising per circa €2m da utilizzare per: sviluppo della piattaforma, investimenti in marketing e assunzione di personale._x000a_Pre-money valuation attesa: €18m."/>
    <d v="2022-01-13T00:00:00"/>
    <x v="0"/>
    <s v="OUT"/>
    <m/>
    <m/>
    <m/>
    <m/>
    <m/>
    <m/>
    <m/>
    <m/>
    <m/>
    <m/>
    <m/>
    <m/>
    <m/>
    <m/>
    <m/>
    <m/>
    <m/>
    <m/>
    <m/>
    <m/>
    <m/>
    <m/>
    <m/>
    <m/>
    <m/>
  </r>
  <r>
    <s v="Ok"/>
    <s v="Ok"/>
    <s v="Ok"/>
    <x v="0"/>
    <m/>
    <n v="2270"/>
    <x v="104"/>
    <s v="Italy"/>
    <s v="Napoli"/>
    <x v="0"/>
    <x v="3"/>
    <x v="104"/>
    <m/>
    <s v="Other early stage\Late stage"/>
    <s v="Amedeo Giurazza"/>
    <s v="Proprietaria"/>
    <s v="Danila De Stefano"/>
    <s v="daniladestefano@unobravo.com"/>
    <x v="100"/>
    <d v="2022-06-16T00:00:00"/>
    <x v="0"/>
    <s v="VV6"/>
    <s v="Yes"/>
    <m/>
    <x v="7"/>
    <m/>
    <s v="Fondata nel 2019._x000a_Fatturato: €171k nel 2020; €2,9m nel 2021; €9,7m nel 2022; €20,9m nel 2023._x000a_La società nel 2020 ha raccolto circa €150k._x000a_Amedeo ha risentito De Stefano il 25/4: sta parlando con fondi internazionali e il round sarà &gt; €10m. Non interessata a coinvolgere Vertis nel round."/>
    <d v="2022-01-18T00:00:00"/>
    <x v="0"/>
    <s v="OUT"/>
    <m/>
    <m/>
    <m/>
    <m/>
    <m/>
    <m/>
    <m/>
    <m/>
    <m/>
    <m/>
    <m/>
    <m/>
    <m/>
    <m/>
    <m/>
    <m/>
    <m/>
    <m/>
    <m/>
    <m/>
    <m/>
    <m/>
    <m/>
    <m/>
    <m/>
  </r>
  <r>
    <s v="Ok"/>
    <s v="Ok"/>
    <s v="Ok"/>
    <x v="0"/>
    <m/>
    <n v="2313"/>
    <x v="105"/>
    <s v="Italy"/>
    <s v="Bari"/>
    <x v="4"/>
    <x v="2"/>
    <x v="105"/>
    <m/>
    <s v="Other early stage\Late stage"/>
    <s v="Marco Pellegrino-Neva SGR"/>
    <s v="Investitori professionali"/>
    <s v="Domenico Colucci"/>
    <s v="d.colucci@nextome.net"/>
    <x v="101"/>
    <d v="2022-03-10T00:00:00"/>
    <x v="0"/>
    <s v="VV7"/>
    <s v="Yes"/>
    <m/>
    <x v="9"/>
    <m/>
    <s v="Fondata nel 2014._x000a_Fatturato: €367k nel 2020; €851k nel 2021; € 1,7m nel 2022E; €6,8m nel 2023E._x000a_La società è EBITDA positive._x000a_La società è in fundraising per €1,8m (series A round). La valutazione pre-money è di €7m."/>
    <d v="2022-02-10T00:00:00"/>
    <x v="0"/>
    <s v="OUT"/>
    <m/>
    <m/>
    <m/>
    <m/>
    <m/>
    <m/>
    <m/>
    <m/>
    <m/>
    <m/>
    <m/>
    <m/>
    <m/>
    <m/>
    <m/>
    <m/>
    <m/>
    <m/>
    <m/>
    <m/>
    <m/>
    <m/>
    <m/>
    <m/>
    <m/>
  </r>
  <r>
    <s v="Ok"/>
    <s v="Ok"/>
    <s v="Ok"/>
    <x v="0"/>
    <m/>
    <n v="2321"/>
    <x v="106"/>
    <s v="Italy"/>
    <s v="Napoli"/>
    <x v="0"/>
    <x v="0"/>
    <x v="106"/>
    <m/>
    <s v="Start-up stage\Venture"/>
    <s v="Francesco Fimmanò"/>
    <s v="Società di revisione"/>
    <s v="Francesco Fimmanò"/>
    <s v="fimmano@unimol.it"/>
    <x v="102"/>
    <d v="2023-07-10T00:00:00"/>
    <x v="0"/>
    <s v="VV6"/>
    <s v="Yes"/>
    <m/>
    <x v="3"/>
    <m/>
    <s v="Fondata nel 2020._x000a_Ad oggi la società è attiva con 2 ristoranti dine-in e 1 ristorante ghost basati in 2 città, Napoli e Roma._x000a_La società è in fundraising per €1m (seed round) da chiudere entro aprile 2022._x000a__x000a_Bocciata a febbraio 2022 con motivazione 1.n, ci è stata risegnalata da Fimmanò a luglio 2023."/>
    <d v="2022-02-21T00:00:00"/>
    <x v="0"/>
    <s v="OUT"/>
    <m/>
    <m/>
    <m/>
    <m/>
    <m/>
    <m/>
    <m/>
    <m/>
    <m/>
    <m/>
    <m/>
    <m/>
    <m/>
    <m/>
    <m/>
    <m/>
    <m/>
    <m/>
    <m/>
    <m/>
    <m/>
    <m/>
    <m/>
    <m/>
    <m/>
  </r>
  <r>
    <s v="Ok"/>
    <s v="Ok"/>
    <s v="Ok"/>
    <x v="0"/>
    <m/>
    <n v="2341"/>
    <x v="107"/>
    <s v="Italy"/>
    <s v="Bari"/>
    <x v="4"/>
    <x v="0"/>
    <x v="107"/>
    <m/>
    <s v="Start-up stage\Venture"/>
    <s v="Vito Lomele"/>
    <s v="Altri"/>
    <s v="Tiziano Pazzini"/>
    <s v="tiziano@furnichannel.com"/>
    <x v="103"/>
    <d v="2022-03-17T00:00:00"/>
    <x v="0"/>
    <s v="VV7"/>
    <s v="Yes"/>
    <m/>
    <x v="0"/>
    <s v="Yes"/>
    <s v="La società è in raccolta per €3m ad una pre-money di €10m._x000a_Pre-revenues,  stima di realizzare un fatturato pari a: €373k il primo anno, €2m il secondo anno, €8m il terzo anno."/>
    <d v="2022-03-02T00:00:00"/>
    <x v="0"/>
    <s v="OUT"/>
    <m/>
    <m/>
    <m/>
    <m/>
    <m/>
    <m/>
    <m/>
    <m/>
    <m/>
    <m/>
    <m/>
    <m/>
    <m/>
    <m/>
    <m/>
    <m/>
    <m/>
    <m/>
    <m/>
    <m/>
    <m/>
    <m/>
    <m/>
    <m/>
    <m/>
  </r>
  <r>
    <s v="Ok"/>
    <s v="Ok"/>
    <s v="Ok"/>
    <x v="0"/>
    <s v=" "/>
    <n v="2362"/>
    <x v="108"/>
    <s v="Italy"/>
    <s v="Lecce"/>
    <x v="4"/>
    <x v="0"/>
    <x v="108"/>
    <s v=" "/>
    <s v="Start-up stage\Venture"/>
    <s v="Autocandidatura"/>
    <s v="Autocandidatura"/>
    <s v="Simone De Maria "/>
    <s v="ceo@sanasana.it"/>
    <x v="104"/>
    <d v="2022-04-07T00:00:00"/>
    <x v="0"/>
    <s v="VV7"/>
    <s v="Yes"/>
    <m/>
    <x v="0"/>
    <s v=" "/>
    <s v="Fondata nel 2020._x000a_Modello sia B2B (fee sul totale lordo di ogni ordine pari al 25% qualora l'esercente utilizzi la logistica di Sana Sana o pari al 14% in caso di utilizzo della propria logistica) che B2C (fee per il servizio offerto pari a €3 o €4 in base alla tipologia di pagamento utilizzata dal consumatore). _x000a_Ricavi pari a €+16k. Principali metriche: 1,4k iscritti sull'app, 500 clienti, +1,8k ordini consegnati, 30 ristoranti affiliati._x000a_Città in cui sono attivi: Milano, Cusano Milanino, Busto Arsizio e Lecce._x000a_Non ci sono informazioni relative al fundraising."/>
    <d v="2022-04-04T00:00:00"/>
    <x v="0"/>
    <s v="OUT"/>
    <s v=" "/>
    <s v=" "/>
    <s v=" "/>
    <s v=" "/>
    <s v=" "/>
    <s v=" "/>
    <s v=" "/>
    <s v=" "/>
    <s v=" "/>
    <s v=" "/>
    <s v=" "/>
    <s v=" "/>
    <s v=" "/>
    <s v=" "/>
    <s v=" "/>
    <s v=" "/>
    <s v=" "/>
    <s v=" "/>
    <s v=" "/>
    <s v=" "/>
    <s v=" "/>
    <s v=" "/>
    <s v=" "/>
    <s v=" "/>
    <s v=" "/>
  </r>
  <r>
    <s v="Ok"/>
    <s v="Ok"/>
    <s v="Ok"/>
    <x v="0"/>
    <s v=" "/>
    <n v="2363"/>
    <x v="109"/>
    <s v="Italy"/>
    <s v="Taranto"/>
    <x v="4"/>
    <x v="3"/>
    <x v="109"/>
    <s v=" "/>
    <s v="Other early stage\Late stage"/>
    <s v="Autocandidatura"/>
    <s v="Autocandidatura"/>
    <s v=" Gianfranco Scarcella "/>
    <s v="gianfranco.scarcella@gmail.com"/>
    <x v="105"/>
    <d v="2022-04-07T00:00:00"/>
    <x v="0"/>
    <s v="VV7"/>
    <s v="Yes"/>
    <m/>
    <x v="3"/>
    <s v=" "/>
    <s v="Fondata nel 1996._x000a_La società ha diversi brevetti (italiani ed europei) che coprono il suo know-how proprietario nel campo della rifrazione corneale._x000a_Fatturato 2020 pari a €1,4m."/>
    <d v="2022-03-30T00:00:00"/>
    <x v="0"/>
    <s v="OUT"/>
    <s v=" "/>
    <s v=" "/>
    <s v=" "/>
    <s v=" "/>
    <s v=" "/>
    <s v=" "/>
    <s v=" "/>
    <s v=" "/>
    <s v=" "/>
    <s v=" "/>
    <s v=" "/>
    <s v=" "/>
    <s v=" "/>
    <s v=" "/>
    <s v=" "/>
    <s v=" "/>
    <s v=" "/>
    <s v=" "/>
    <s v=" "/>
    <s v=" "/>
    <s v=" "/>
    <s v=" "/>
    <s v=" "/>
    <s v=" "/>
    <s v=" "/>
  </r>
  <r>
    <s v="Ok"/>
    <s v="Ok"/>
    <s v="Ok"/>
    <x v="0"/>
    <m/>
    <n v="2381"/>
    <x v="110"/>
    <s v="Italy"/>
    <s v="Catanzaro"/>
    <x v="6"/>
    <x v="2"/>
    <x v="110"/>
    <m/>
    <s v="Seed"/>
    <s v="Rizieri Mele"/>
    <s v="Autocandidatura"/>
    <m/>
    <m/>
    <x v="106"/>
    <d v="2022-04-19T00:00:00"/>
    <x v="0"/>
    <s v="VV6"/>
    <m/>
    <m/>
    <x v="4"/>
    <m/>
    <s v="Sede a Catanzaro e Torino."/>
    <d v="2022-04-19T00:00:00"/>
    <x v="0"/>
    <s v="OUT"/>
    <m/>
    <m/>
    <m/>
    <m/>
    <m/>
    <m/>
    <m/>
    <m/>
    <m/>
    <m/>
    <m/>
    <m/>
    <m/>
    <m/>
    <m/>
    <m/>
    <m/>
    <m/>
    <m/>
    <m/>
    <m/>
    <m/>
    <m/>
    <m/>
    <m/>
  </r>
  <r>
    <s v="Ok"/>
    <s v="Ok"/>
    <s v="Ok"/>
    <x v="1"/>
    <s v=" "/>
    <n v="2401"/>
    <x v="111"/>
    <s v="Italy"/>
    <s v="Catania"/>
    <x v="1"/>
    <x v="2"/>
    <x v="111"/>
    <s v=" "/>
    <s v="Start-up stage\Venture"/>
    <s v="Stefano Giuffrida-Jast Capital Advisors"/>
    <s v="Advisor"/>
    <s v="Giorgio Grasso"/>
    <s v="g.grasso@smartbug.it"/>
    <x v="107"/>
    <d v="2025-01-20T00:00:00"/>
    <x v="3"/>
    <s v="VV6"/>
    <s v="Yes"/>
    <m/>
    <x v="6"/>
    <s v=" "/>
    <s v="L'iniziativa era già presente nel DF dei fondi scaleup (bocciata per fase di vita e business model). Ci è stata risegnalata a novembre 2024 per VV6._x000a_Fatta call conoscitiva il 2/12.A livello commerciale, sono partiti con una soluzione B2B per il settore healthcare. In particolare, al momento la società sta lavorando a due applicazioni, quali 1) sistema di monitoraggio per anziani (hanno stipulato un contratto con Farvima per la vendita dei device in farmacia. Con il gruppo Farvima è stata costituita una NewCo partecipata al 100% da SmartBug. Il contratto ha un valore di €720k) e 2) realizzazione di ospedali smart con Humanitas (la commessa ha un valore di €300k)._x000a_Ricavi 2024: €120k.  _x000a_In raccolta per €3m ad una valutazione di €7-10m._x000a__x000a_&gt; Renato avrebbe voluto ricevere i device per testarli; il founder ci ha comunicato che sta pubblicando la versione di test dell'app. "/>
    <d v="2022-05-18T00:00:00"/>
    <x v="1"/>
    <m/>
    <s v=" "/>
    <s v=" "/>
    <s v=" "/>
    <s v=" "/>
    <s v=" "/>
    <s v=" "/>
    <s v=" "/>
    <s v=" "/>
    <s v=" "/>
    <s v=" "/>
    <s v=" "/>
    <s v=" "/>
    <s v=" "/>
    <s v=" "/>
    <s v=" "/>
    <s v=" "/>
    <s v=" "/>
    <s v=" "/>
    <s v=" "/>
    <s v=" "/>
    <s v=" "/>
    <s v=" "/>
    <s v=" "/>
    <s v=" "/>
    <s v=" "/>
  </r>
  <r>
    <s v="Ok"/>
    <s v="Ok"/>
    <s v="Ok"/>
    <x v="1"/>
    <s v=" "/>
    <n v="2403"/>
    <x v="112"/>
    <s v="Italy"/>
    <s v="Bari"/>
    <x v="4"/>
    <x v="0"/>
    <x v="112"/>
    <s v=" "/>
    <s v="Start-up stage\Venture"/>
    <s v="Maurizio Vendramini-My Draco"/>
    <s v="Advisor"/>
    <s v="Alessandro Mandelli"/>
    <s v="alessandro@goodmove.tv"/>
    <x v="107"/>
    <d v="2025-03-03T00:00:00"/>
    <x v="2"/>
    <s v="VV7"/>
    <s v="Yes"/>
    <m/>
    <x v="6"/>
    <s v=" "/>
    <s v="Iniziativa già presente nel DF VV5 e bocciata a luglio 2024 con motivazione 1.m. Ci è stata risegnalata a febbraio 2025 da Pierluigi Borlè Goppi. _x000a_Fatta call il 28/02. _x000a_La piattaforma è stata lanciata sul mercato ad aprile 2021. _x000a_Il servizio streaming gratuito è supportato dalla pubblicità (AVOD)._x000a_Ad oggi ha registrato circa 500k utenti._x000a_In raccolta per almeno €1,5m. Il round sarà finalizzato a supportare investimenti in adv. _x000a__x000a_&gt; Fatta call il 28/02. Ricevuto materiale aggiornato, da comunicare feedback."/>
    <d v="2022-05-18T00:00:00"/>
    <x v="1"/>
    <m/>
    <s v=" "/>
    <s v=" "/>
    <s v=" "/>
    <s v=" "/>
    <s v=" "/>
    <s v=" "/>
    <s v=" "/>
    <s v=" "/>
    <s v=" "/>
    <s v=" "/>
    <s v=" "/>
    <s v=" "/>
    <s v=" "/>
    <s v=" "/>
    <s v=" "/>
    <s v=" "/>
    <s v=" "/>
    <s v=" "/>
    <s v=" "/>
    <s v=" "/>
    <s v=" "/>
    <s v=" "/>
    <s v=" "/>
    <s v=" "/>
    <s v=" "/>
  </r>
  <r>
    <s v="Ok"/>
    <s v="Ok"/>
    <s v="Ok"/>
    <x v="0"/>
    <s v=" "/>
    <n v="2439"/>
    <x v="113"/>
    <s v="Italy"/>
    <s v="Sud Sardegna"/>
    <x v="3"/>
    <x v="1"/>
    <x v="113"/>
    <s v=" "/>
    <s v="Other early stage\Late stage"/>
    <s v="Carlo Mannoni-Fondazione Sardegna"/>
    <s v="Investitori professionali"/>
    <s v="Marco De Guzzis "/>
    <s v="marco.deguzzis@sardexpay.net"/>
    <x v="108"/>
    <d v="2022-08-01T00:00:00"/>
    <x v="0"/>
    <s v="VV6"/>
    <s v="Yes"/>
    <m/>
    <x v="1"/>
    <s v=" "/>
    <s v="Fondata nel 2009._x000a_SardexPay Business: marketplace per trovare nuovi clienti e fornitori basato su un sistema di pagamento attraverso una valuta digitale denominata Sardex (1Sardex=1€= 1token), per risparmiare € (quando si acquista) ed essere pagati subito (quando si vende);_x000a_Sardex Pay Efficio: fornisce finanziamenti a lungo termine in Sardex per stimolare gli investimenti (zero interessi) e rimborsare la vendita di beni e servizi in Sardex;_x000a_SardexPay Employee e SardexPay Cashback: le PMI associate possono coinvolgere i dipendenti (welfare, incentivi, quota dello stipendio) e i consumatori finali (programma fedeltà in Sardex)._x000a_Revenue model basato sul pagamento di una subscription fee._x000a_In corso una partnership con Algorand per migrare la piattaforma verso la tecnologia blockchain. _x000a_Ricavi: €2,8m nel 2019, €3,4m nel 2020, €4,0m nel 2021. Ricavi stimati nel BP: €4,7 nel 2022e, €6,4m nel 2023e, €7,9m nel 2024e, €9,6m nel 2025e._x000a_Nel 2021-2022, la Società ha raccolto €2,3m ad una post-money di €20m. Tra il 2023-2024, ha l'obiettivo di raccogliere €4m (se nel 2023) oppure €10m (se nel 2024). Attualmente è in raccolta per €3m (bridge round). Tra gli investitori attuali: CDP VC, Innogest, Fondazione di Sardegna, Primomiglio. I founders + CEO detengono ad oggi il 15% circa."/>
    <d v="2022-06-27T00:00:00"/>
    <x v="0"/>
    <s v="OUT"/>
    <s v=" "/>
    <s v=" "/>
    <s v=" "/>
    <s v=" "/>
    <s v=" "/>
    <s v=" "/>
    <s v=" "/>
    <s v=" "/>
    <s v=" "/>
    <s v=" "/>
    <s v=" "/>
    <s v=" "/>
    <s v=" "/>
    <s v=" "/>
    <s v=" "/>
    <s v=" "/>
    <s v=" "/>
    <s v=" "/>
    <s v=" "/>
    <s v=" "/>
    <s v=" "/>
    <s v=" "/>
    <s v=" "/>
    <s v=" "/>
    <s v=" "/>
  </r>
  <r>
    <s v="Ok"/>
    <s v="Ok"/>
    <s v="Ok"/>
    <x v="0"/>
    <m/>
    <n v="2453"/>
    <x v="114"/>
    <s v="Italy"/>
    <s v="Catanzaro"/>
    <x v="6"/>
    <x v="11"/>
    <x v="114"/>
    <m/>
    <s v="Seed"/>
    <s v="Gianluca De Masi"/>
    <s v="Autocandidatura"/>
    <s v="Gianluca De Masi"/>
    <s v="gianluca.demasi@plasmatechmed.com"/>
    <x v="109"/>
    <d v="2023-03-06T00:00:00"/>
    <x v="0"/>
    <s v="VV6"/>
    <m/>
    <m/>
    <x v="5"/>
    <m/>
    <s v="Fatta call il 6/03._x000a__x000a_Accelerati da Fondazione Giordano Dell'Amore, che ha investito €30k ad una pre-money valuation di €2m (detiene il 3% del capitale)._x000a_Ad oggi stanno sviluppando un dispositivo per la disinfezione dell'occhio colpito da cheratuie infettiva (sono in fase di sviluppo TRL4). Commercializzazione prevista tra 5 anni. _x000a_In raccolta per €1,3m per la sperimentazione preclinica, ad una valutazione pre-money di €2-2,5m, oppure per €200k qualora non si raggiuga €1m._x000a__x000a_&gt; Motivo rejection: no digital"/>
    <d v="2022-07-08T00:00:00"/>
    <x v="0"/>
    <s v="OUT"/>
    <m/>
    <m/>
    <m/>
    <m/>
    <m/>
    <m/>
    <m/>
    <m/>
    <m/>
    <m/>
    <m/>
    <m/>
    <m/>
    <m/>
    <m/>
    <m/>
    <m/>
    <m/>
    <m/>
    <m/>
    <m/>
    <m/>
    <m/>
    <m/>
    <m/>
  </r>
  <r>
    <s v="Ok"/>
    <s v="Ok"/>
    <s v="Ok"/>
    <x v="0"/>
    <s v=" "/>
    <n v="2454"/>
    <x v="115"/>
    <s v="Italy"/>
    <s v="Caserta"/>
    <x v="0"/>
    <x v="0"/>
    <x v="115"/>
    <s v=" "/>
    <s v="Start-up stage\Venture"/>
    <s v="Autocandidatura"/>
    <s v="Autocandidatura"/>
    <s v="Clemente Biondo"/>
    <s v="info@elorashop.it"/>
    <x v="110"/>
    <d v="2022-07-25T00:00:00"/>
    <x v="0"/>
    <s v="VV6"/>
    <s v="Yes"/>
    <m/>
    <x v="4"/>
    <s v=" "/>
    <s v="Progetto di una web agency denominata GB Communication, nata nel 2019, e specializzata nell'e-commerce. _x000a_L'e-commerce è stato lanciato a Marzo 2022, quando ha registrato un numero di ordini pari a 159 con un ordine medio di 44€. Metriche raggiunte a giugno 2022: numero di ordini pari a 388, ordine medio di 41,5€. Ad oggi, gli utenti registrati in piattaforma sono 1.100, con un numero di prodotti disponibili sullo store pari a 1.040. Il tasso di ritorno degli utenti al 2° acquisto è pari al 10%._x000a_Hanno l'obiettivo di raggiungere per Q3 2023 €200k mese e in Q4 20224 di aprire il primo punto vendita offline, per poi essere presenti nelle principali città italiane."/>
    <d v="2022-07-11T00:00:00"/>
    <x v="0"/>
    <s v="OUT"/>
    <s v=" "/>
    <s v=" "/>
    <s v=" "/>
    <s v=" "/>
    <s v=" "/>
    <s v=" "/>
    <s v=" "/>
    <s v=" "/>
    <s v=" "/>
    <s v=" "/>
    <s v=" "/>
    <s v=" "/>
    <s v=" "/>
    <s v=" "/>
    <s v=" "/>
    <s v=" "/>
    <s v=" "/>
    <s v=" "/>
    <s v=" "/>
    <s v=" "/>
    <s v=" "/>
    <s v=" "/>
    <s v=" "/>
    <s v=" "/>
    <s v=" "/>
  </r>
  <r>
    <s v="Ok"/>
    <s v="Ok"/>
    <s v="Ok"/>
    <x v="0"/>
    <s v=" "/>
    <n v="2462"/>
    <x v="116"/>
    <s v="Italy"/>
    <s v="Campobasso"/>
    <x v="8"/>
    <x v="0"/>
    <x v="116"/>
    <s v=" "/>
    <s v="Start-up stage\Venture"/>
    <s v="B4i"/>
    <s v="Altri"/>
    <s v="Nicola Brivio"/>
    <s v="n.brivio@my-pad.it"/>
    <x v="111"/>
    <d v="2022-07-25T00:00:00"/>
    <x v="0"/>
    <s v="VV6"/>
    <s v="Yes"/>
    <m/>
    <x v="0"/>
    <s v=" "/>
    <s v="Team composto da 7 persone._x000a_Pre-revenues._x000a_Traction: 4500 utenti registrati; 28 partite giornaliere in media a giugno 2022;_x000a_2100 partite (giocate per tutta la stagione e 30 tornei); 5 streamers, 3 organizzatori._x000a_In raccolta per €300k in Q4 2022._x000a_"/>
    <d v="2022-07-13T00:00:00"/>
    <x v="0"/>
    <s v="OUT"/>
    <s v=" "/>
    <s v=" "/>
    <s v=" "/>
    <s v=" "/>
    <s v=" "/>
    <s v=" "/>
    <s v=" "/>
    <s v=" "/>
    <s v=" "/>
    <s v=" "/>
    <s v=" "/>
    <s v=" "/>
    <s v=" "/>
    <s v=" "/>
    <s v=" "/>
    <s v=" "/>
    <s v=" "/>
    <s v=" "/>
    <s v=" "/>
    <s v=" "/>
    <s v=" "/>
    <s v=" "/>
    <s v=" "/>
    <s v=" "/>
    <s v=" "/>
  </r>
  <r>
    <s v="Ok"/>
    <s v="Ok"/>
    <s v="Ok"/>
    <x v="0"/>
    <s v=" "/>
    <n v="2471"/>
    <x v="117"/>
    <s v="Italy"/>
    <s v="Agrigento"/>
    <x v="1"/>
    <x v="8"/>
    <x v="117"/>
    <s v=" "/>
    <s v="Start-up stage\Venture"/>
    <s v="Autocandidatura"/>
    <s v="Autocandidatura"/>
    <s v="Valeria Lesma"/>
    <s v="valeria.lesma@pioppocompany.it"/>
    <x v="112"/>
    <d v="2022-07-25T00:00:00"/>
    <x v="0"/>
    <s v="VV6"/>
    <s v="Yes"/>
    <m/>
    <x v="4"/>
    <s v=" "/>
    <s v="Fondata nel 2019._x000a_Ad oggi vende frutta secca: mandorle, nocciole e noci._x000a_Gli ingredienti dei prodotti provengono da agricoltori locali e piccoli consorzi agricoli._x000a_Sta collaborando con grandi players come ITA Airways (offerta degli snacks ai passeggeri), il gruppo ospedaliero San Donato, catene di supermercati._x000a_Ricavi: €113k nel 2021, €376k nel 2022e, €4,4m nel 2023e._x000a_In raccolta per €3m."/>
    <d v="2022-07-15T00:00:00"/>
    <x v="0"/>
    <s v="OUT"/>
    <s v=" "/>
    <s v=" "/>
    <s v=" "/>
    <s v=" "/>
    <s v=" "/>
    <s v=" "/>
    <s v=" "/>
    <s v=" "/>
    <s v=" "/>
    <s v=" "/>
    <s v=" "/>
    <s v=" "/>
    <s v=" "/>
    <s v=" "/>
    <s v=" "/>
    <s v=" "/>
    <s v=" "/>
    <s v=" "/>
    <s v=" "/>
    <s v=" "/>
    <s v=" "/>
    <s v=" "/>
    <s v=" "/>
    <s v=" "/>
    <s v=" "/>
  </r>
  <r>
    <s v="Ok"/>
    <s v="Ok"/>
    <s v="Ok"/>
    <x v="0"/>
    <s v=" "/>
    <n v="2488"/>
    <x v="118"/>
    <s v="Italy"/>
    <s v="Lecce"/>
    <x v="4"/>
    <x v="0"/>
    <x v="118"/>
    <s v=" "/>
    <s v="Start-up stage\Venture"/>
    <s v="Alessandro Francescotto-Excellence Consulenti d’Impresa"/>
    <s v="Investitori professionali"/>
    <s v="Alessandro Francescotto"/>
    <s v="a.francescotto_x000a_@gruppoexcellence.com"/>
    <x v="113"/>
    <d v="2023-09-21T00:00:00"/>
    <x v="0"/>
    <s v="VV7"/>
    <s v="Yes"/>
    <m/>
    <x v="0"/>
    <s v=" "/>
    <s v="Marketplace attivato in Q2 2022. _x000a_Round da €2m ad una pre-money di €4,5m per finanziare espansione internazionale_x000a_Marketplace costruito su Vetex e Netsuite, team tech esternalizzato._x000a__x000a_Rejected a settembre 2022 con motivazione 1.a, iniziativa risegnalata a settembre 2023 per VV6_x000a_Fatturato 2022: €20k (obiettivo €100k); 2023: €45k_x000a__x000a_&gt; motivo rejection: fase di vita, diversificazione di portafoglio."/>
    <d v="2022-08-04T00:00:00"/>
    <x v="0"/>
    <s v="OUT"/>
    <s v=" "/>
    <s v=" "/>
    <s v=" "/>
    <s v=" "/>
    <s v=" "/>
    <s v=" "/>
    <s v=" "/>
    <s v=" "/>
    <s v=" "/>
    <s v=" "/>
    <s v=" "/>
    <s v=" "/>
    <s v=" "/>
    <s v=" "/>
    <s v=" "/>
    <s v=" "/>
    <s v=" "/>
    <s v=" "/>
    <s v=" "/>
    <s v=" "/>
    <s v=" "/>
    <s v=" "/>
    <s v=" "/>
    <s v=" "/>
    <s v=" "/>
  </r>
  <r>
    <s v="Ok"/>
    <s v="Ok"/>
    <s v="Ok"/>
    <x v="0"/>
    <s v=" "/>
    <n v="2491"/>
    <x v="119"/>
    <s v="Italy"/>
    <s v="Palermo"/>
    <x v="1"/>
    <x v="1"/>
    <x v="119"/>
    <s v=" "/>
    <s v="Other early stage\Late stage"/>
    <s v="Massimiliano Costa"/>
    <s v="Investitori professionali"/>
    <s v="Massimiliano Costa"/>
    <s v="max.costa@develhope.co_x000a_"/>
    <x v="114"/>
    <d v="2022-10-11T00:00:00"/>
    <x v="0"/>
    <s v="VV6"/>
    <s v="Yes"/>
    <m/>
    <x v="1"/>
    <s v="Yes"/>
    <s v="Fondata nel 2019._x000a_Ricavi 2022E: €1,3m. Ricavi 2023E: €5,1m._x000a_Ha raccolto €2m nel 2021 da due family office e CDP con il fondo Italia Venture 2. In raccolta per €5-7m._x000a__x000a_&gt; Motivo rejection: dubbi sulla scalabilità del modello"/>
    <d v="2022-08-22T00:00:00"/>
    <x v="0"/>
    <s v="OUT"/>
    <s v=" "/>
    <s v=" "/>
    <s v=" "/>
    <s v=" "/>
    <s v=" "/>
    <s v=" "/>
    <s v=" "/>
    <s v=" "/>
    <s v=" "/>
    <s v=" "/>
    <s v=" "/>
    <s v=" "/>
    <s v=" "/>
    <s v=" "/>
    <s v=" "/>
    <s v=" "/>
    <s v=" "/>
    <s v=" "/>
    <s v=" "/>
    <s v=" "/>
    <s v=" "/>
    <s v=" "/>
    <s v=" "/>
    <s v=" "/>
    <s v=" "/>
  </r>
  <r>
    <s v="Ok"/>
    <s v="Ok"/>
    <s v="Ok"/>
    <x v="0"/>
    <s v=" "/>
    <n v="2496"/>
    <x v="120"/>
    <s v="Italy"/>
    <s v="Bari"/>
    <x v="4"/>
    <x v="1"/>
    <x v="120"/>
    <s v=" "/>
    <s v="Start-up stage\Venture"/>
    <s v="Alessandro Gallo-EIF"/>
    <s v="Investitori professionali"/>
    <s v="Davide de Palma"/>
    <s v="davide@hrcoffee.it"/>
    <x v="115"/>
    <d v="2023-11-27T00:00:00"/>
    <x v="0"/>
    <s v="VV7"/>
    <s v="Yes"/>
    <m/>
    <x v="0"/>
    <s v=" "/>
    <s v="Nata nel 2018._x000a_Rejected a ottobre 2022 con motivazione 1.h._x000a_ La piattaforma, attraverso un’interazione tra i collaboratori, genera una serie di informazioni e report utili alla funzione Risorse Umane._x000a_La Società mira a supportare i suoi clienti nell'assunzione, nell'impiego e nella motivazione efficiente del personale, al fine di raggiungere gli obiettivi individuali, di squadra e aziendali._x000a_Clienti: 12_x000a_Clienti target: aziende che hanno da 80 a 150k dipendenti_x000a_Ricavi: 2022: €173k (€15k/mese recurring revenue) ; 2023e: €439 (€20k/mese recurring revenue); 2024e: €987k; 2027e: €10,7m._x000a_Fundraising: €600k con valutazione pre money €2,8m da destinare allo sviluppo del business._x000a__x000a_&gt;  motivo rejection: fase di vita, founders non convincenti, modello di business poco chiaro e scalabile."/>
    <d v="2022-09-08T00:00:00"/>
    <x v="0"/>
    <s v="OUT"/>
    <s v=" "/>
    <s v=" "/>
    <s v=" "/>
    <s v=" "/>
    <s v=" "/>
    <s v=" "/>
    <s v=" "/>
    <s v=" "/>
    <s v=" "/>
    <s v=" "/>
    <s v=" "/>
    <s v=" "/>
    <s v=" "/>
    <s v=" "/>
    <s v=" "/>
    <s v=" "/>
    <s v=" "/>
    <s v=" "/>
    <s v=" "/>
    <s v=" "/>
    <s v=" "/>
    <s v=" "/>
    <s v=" "/>
    <s v=" "/>
    <s v=" "/>
  </r>
  <r>
    <s v="Ok"/>
    <s v="Ok"/>
    <s v="Ok"/>
    <x v="0"/>
    <s v=" "/>
    <n v="2510"/>
    <x v="121"/>
    <s v="Italy"/>
    <s v="Napoli"/>
    <x v="0"/>
    <x v="4"/>
    <x v="121"/>
    <s v=" "/>
    <s v="Other early stage\Late stage"/>
    <s v="Salvatore Panico"/>
    <s v="Proprietaria"/>
    <s v="Davide Parisi"/>
    <s v="davideparisi@evja.eu"/>
    <x v="116"/>
    <d v="2022-10-21T00:00:00"/>
    <x v="0"/>
    <s v="VV6"/>
    <s v="Yes"/>
    <m/>
    <x v="0"/>
    <m/>
    <s v="Fondata nel 2015. 2 sedi, in Italia e nei Paesi Bassi._x000a_Ricavi 2019:  €145k; 2020: €416k; 2021: €495k (€1m nel backlog); 2022e: €762k; 2023e: €2,6m. _x000a_KPIs ad oggi: 96 clienti (aziende agricole medio-grandi) localizzate in 9 paesi (tra cui Italia, Spagna, Messico), 280 dispositivi istallati.Circa. Il 50% delle vendite derivano da coltivatori che rappresentano il 70% della produzione di insalata italiana. L'altro 50% proviene dai principali produttori di otricoltura come Doria, Princes, Oasi (Bonduelle), Linea Verde Cultiva (potenziali ricavi annuali ricavabili dai clienti esistenti pari a €9m grazie alla potenziale istallazione di 6100 devices)._x000a_Team composto da 5 risorse interne + 2 sales._x000a_I 3 founders detengono l'89% del capitale._x000a_Bridge round da €1m ad una FD pre-money valuation di €10m. Series A round di €5m previsto nel 2023._x000a__x000a_&gt; Da risentire per il Series A, early stage da monitorare."/>
    <d v="2022-10-03T00:00:00"/>
    <x v="0"/>
    <s v="OUT"/>
    <s v=" "/>
    <s v=" "/>
    <s v=" "/>
    <s v=" "/>
    <s v=" "/>
    <s v=" "/>
    <s v=" "/>
    <s v=" "/>
    <s v=" "/>
    <s v=" "/>
    <s v=" "/>
    <s v=" "/>
    <s v=" "/>
    <s v=" "/>
    <s v=" "/>
    <s v=" "/>
    <s v=" "/>
    <s v=" "/>
    <s v=" "/>
    <s v=" "/>
    <s v=" "/>
    <s v=" "/>
    <s v=" "/>
    <s v=" "/>
    <s v=" "/>
  </r>
  <r>
    <s v="Ok"/>
    <s v="Ok"/>
    <s v="Ok"/>
    <x v="0"/>
    <s v=" "/>
    <n v="2529"/>
    <x v="122"/>
    <s v="Italy"/>
    <s v="Messina"/>
    <x v="1"/>
    <x v="7"/>
    <x v="122"/>
    <s v=" "/>
    <s v="Start-up stage\Venture"/>
    <s v="Marco Fazi-Strategy-innovation"/>
    <s v="Advisor"/>
    <s v="Marco Fazi"/>
    <s v="m.fazi@strategy-innovation.it"/>
    <x v="117"/>
    <d v="2022-10-14T00:00:00"/>
    <x v="0"/>
    <s v="VV6"/>
    <s v="Yes"/>
    <m/>
    <x v="1"/>
    <s v=" "/>
    <s v="&gt; Amedeo ha già fornito feedback negativo."/>
    <d v="2022-10-06T00:00:00"/>
    <x v="0"/>
    <s v="OUT"/>
    <s v=" "/>
    <s v=" "/>
    <s v=" "/>
    <s v=" "/>
    <s v=" "/>
    <s v=" "/>
    <s v=" "/>
    <s v=" "/>
    <s v=" "/>
    <s v=" "/>
    <s v=" "/>
    <s v=" "/>
    <s v=" "/>
    <s v=" "/>
    <s v=" "/>
    <s v=" "/>
    <s v=" "/>
    <s v=" "/>
    <s v=" "/>
    <s v=" "/>
    <s v=" "/>
    <s v=" "/>
    <s v=" "/>
    <s v=" "/>
    <s v=" "/>
  </r>
  <r>
    <s v="Ok"/>
    <s v="Ok"/>
    <s v="Ok"/>
    <x v="0"/>
    <s v=" "/>
    <n v="2533"/>
    <x v="123"/>
    <s v="Italy"/>
    <s v="Cosenza"/>
    <x v="6"/>
    <x v="2"/>
    <x v="123"/>
    <s v=" "/>
    <s v="Start-up stage\Venture"/>
    <s v="Alessandro Pontari"/>
    <s v="Proprietaria"/>
    <s v="Valerio Caracciolo"/>
    <s v="vc@italianangels.net"/>
    <x v="118"/>
    <d v="2022-10-14T00:00:00"/>
    <x v="0"/>
    <s v="VV6"/>
    <s v="Yes"/>
    <m/>
    <x v="0"/>
    <s v=" "/>
    <s v="Spin off di Unical._x000a_Negli ultimi anni ha anche sviluppato una piattaforma SaaS di facility management, analytics &amp; marketing, proposta sul mercato solo in tempi recenti. "/>
    <d v="2022-10-11T00:00:00"/>
    <x v="0"/>
    <s v="OUT"/>
    <s v=" "/>
    <s v=" "/>
    <s v=" "/>
    <s v=" "/>
    <s v=" "/>
    <s v=" "/>
    <s v=" "/>
    <s v=" "/>
    <s v=" "/>
    <s v=" "/>
    <s v=" "/>
    <s v=" "/>
    <s v=" "/>
    <s v=" "/>
    <s v=" "/>
    <s v=" "/>
    <s v=" "/>
    <s v=" "/>
    <s v=" "/>
    <s v=" "/>
    <s v=" "/>
    <s v=" "/>
    <s v=" "/>
    <s v=" "/>
    <s v=" "/>
  </r>
  <r>
    <s v="Ok"/>
    <s v="Ok"/>
    <s v="Ok"/>
    <x v="5"/>
    <s v=" "/>
    <n v="2545"/>
    <x v="124"/>
    <s v="Italy"/>
    <s v="Palermo"/>
    <x v="1"/>
    <x v="0"/>
    <x v="124"/>
    <s v=" "/>
    <s v="Start-up stage\Venture"/>
    <s v="Ugo Parodi Giusino-Magnisi"/>
    <s v="Advisor"/>
    <s v="Domenico Schillaci"/>
    <s v="domenico@muvgame.com"/>
    <x v="119"/>
    <d v="2025-02-12T00:00:00"/>
    <x v="0"/>
    <s v="VV6"/>
    <s v="Yes"/>
    <m/>
    <x v="9"/>
    <m/>
    <s v="Rejected a ottobre 2022 con motivazione 1.a._x000a_L’azienda ha già raccolto €5,5m di finanziamenti principalmente tramite bandi di ricerca europei. Quest’anno ha cominciato la commercializzazione. Ad oggi ha 5 clienti contrattualizzati (tra cui Fondazione Unipolis, Inail) e 3 PoC._x000a_Fundraising: €1,5m_x000a__x000a_&gt; Iniziativa presente nel DF di VV5. Bocciata a luglio 2024 con motivazione 1.m. Ci ha riscritto il founder a gennaio 2025. In raccolta per €1m entro Q3 2025 per costruire la rete commerciale e rafforzare la tecnologia. Ricavi 2023 pair a €145k e 2024 pari a €180k."/>
    <d v="2022-10-22T00:00:00"/>
    <x v="5"/>
    <s v="OUT"/>
    <s v=" "/>
    <s v=" "/>
    <s v=" "/>
    <s v=" "/>
    <s v=" "/>
    <s v=" "/>
    <s v=" "/>
    <s v=" "/>
    <s v=" "/>
    <s v=" "/>
    <s v=" "/>
    <s v=" "/>
    <s v=" "/>
    <s v=" "/>
    <s v=" "/>
    <s v=" "/>
    <s v=" "/>
    <s v=" "/>
    <s v=" "/>
    <s v=" "/>
    <s v=" "/>
    <s v=" "/>
    <s v=" "/>
    <s v=" "/>
    <s v=" "/>
  </r>
  <r>
    <s v="Ok"/>
    <s v="Ok"/>
    <s v="Ok"/>
    <x v="5"/>
    <m/>
    <n v="384"/>
    <x v="125"/>
    <s v="Italy"/>
    <s v="Lecce"/>
    <x v="4"/>
    <x v="2"/>
    <x v="125"/>
    <m/>
    <s v="Start-up stage\Venture"/>
    <s v="Rodolfo Molettieri"/>
    <s v="Dottore commercialista"/>
    <s v="Michele Pomposo"/>
    <s v="michele@tiledesk.com"/>
    <x v="120"/>
    <d v="2025-02-12T00:00:00"/>
    <x v="0"/>
    <s v="VV7"/>
    <s v="Yes"/>
    <m/>
    <x v="4"/>
    <m/>
    <s v="La Società ha chiuso il 2023 con €60k di ricavi. ARR a giugno 2024 pari a €200k._x000a_Il BP prevede €329k di ricavi nel 2024 e un AuCap di €1m nel 2024._x000a_Raccolti €600k nel 2022 da The Techshop._x000a_In raccolta per €1m (round aperto da settembre). Le risorse saranno utilizzate principalmente per investimenti in marketing&amp;sales, anche con la creazione di un team vendite, e per lo sviluppo prodotto. The Techshop sarebbe disposta ad un follow-on. Commitment di Zest. Sono alla ricerca di un lead investor._x000a__x000a_&gt; Presentata ai key men VV6. Principali dubbi: mercato frammentato e popolato da diversi competitors (vedi Spoki); management team non consolidato/stabile (a maggio 2023 era entrato un nuovo CEO, Francesco Caracuta, poi uscito dalla Società)._x000a_Bocciata a luglio 2024 con motivazione 1.f. Ci ha riscritto il founder ad ottobre 2024. Hanno raggiunto ARR pari a €250k e sono nell'ultima fase del processo di selezione da parte di un importante player italiano, da cui deriverebbe un contatto dal valore di €70k di ricavi ricorrenti + €30-40k di setup fee. Lato round, stanno definendo con Techshop e Zest gli ultimi dettagli per l'apertura. _x000a_Fatta call di update il 19/11: MRR actual pari a €22k. L'obiettivo è di arrivare a €40k di MRR, specie con un deal in fase avanzata, vale a dire con Aruba (€6k di MRR) e Tecnomat (€2k di MRR). Stanno pensando di aprire l'AuCap a gennaio 2025._x000a_Bocciata a novembre 2024 con motivazione 2.a. Ci ha riscritto il founder a dicembre 2024 per inviarci il BP: gli abbiamo comunicato che escludiamo l'ipotesi di fare da lead investor (potremmo valutare posizione da follower) e richiesto aggiornamenti su BP e round (dovrebbe essere di €1m). Ci terrà aggiornati successivamente."/>
    <d v="2018-05-22T00:00:00"/>
    <x v="5"/>
    <s v="OUT"/>
    <m/>
    <m/>
    <m/>
    <m/>
    <m/>
    <m/>
    <m/>
    <m/>
    <m/>
    <m/>
    <m/>
    <m/>
    <m/>
    <m/>
    <m/>
    <m/>
    <m/>
    <m/>
    <m/>
    <m/>
    <m/>
    <m/>
    <m/>
    <m/>
    <m/>
  </r>
  <r>
    <s v="Ok"/>
    <s v="Ok"/>
    <s v="Ok"/>
    <x v="1"/>
    <m/>
    <n v="941"/>
    <x v="126"/>
    <s v="Italy"/>
    <s v="Bari"/>
    <x v="4"/>
    <x v="10"/>
    <x v="126"/>
    <m/>
    <s v="Other early stage\Late stage"/>
    <s v="Autocandidatura"/>
    <s v="Autocandidatura"/>
    <s v="Alessio Lorusso"/>
    <s v="a.lorusso@roboze.com"/>
    <x v="121"/>
    <d v="2025-03-04T00:00:00"/>
    <x v="1"/>
    <s v="VV7"/>
    <s v="Yes"/>
    <m/>
    <x v="6"/>
    <m/>
    <s v="Ricevuta lettera agli investitori: chiuderanno il 2024 con ricavi pari a €10,7m (ebitda pari a -€4,5m). Nel 2024, sono state firmate lettere di interesse per €47,3m, di cui €45m con Leonardo, già loro cliente pagante nei precedenti 5 anni._x000a_Ci sono poi ulteriori €25m di progetti presentati durante il 2024 che dovrebbero tramutarsi in contratti e vendite nel 2025._x000a_Raccolti €2,5m tramite safe da precedenti e nuovi soci. Il nuovo investitore è Ferrari Family Office. Questo rappresenta un bridge al series B round del 2025. L'obiettivo per il 2025 è diventare profittevoli._x000a__x000a_&gt; Lato round, inviate nostre proposte in merito alle principali clausole contrattuali (termine per il closing fissato al 30/04). Il ticket di Vertis è di €3,5m e le condizioni seguiranno il precedente safe._x000a_Il round series B previsto nel 2025 (che porterebbe alla conversione del safe) è di €10m._x000a_Lato DD, fatto incontro il 13/02 con KPMG; ricevuta definizione scope of work (costo €28k). Riceveremo anche preventivo da Mazars._x000a_Lato TS, abbiamo coinvolto Nigro che ci dovrà inviare prima bozza._x000a_Fatta call con CFO il 5/03: ci ha comunicato che la S.p.A. dovrebbe chiudere il 2024 con una perdita netta ante imposte di €1m (vs. €4m del 2023). Nei risultati 2024, hanno anche incluso contributo di €1m (resta pending un secondo contributo legato alla regione Puglia, per cui sono in attesa della corte dei conti. Per questo motivo, ipotizzano di rimandare a giugno l'approvazione del bilancio 2024). _x000a_I bilanci degli ultimi due anni sono stati revisionati da Deloitte. Inoltre, nel corso del 2024, su richiesta interna, è stata coinvolta Mazars per un'opinion sul BP (da ricevere report)._x000a_In corso redazione del nuovo BP consolidato con il supporto di un consulente americano."/>
    <d v="2019-04-11T00:00:00"/>
    <x v="1"/>
    <m/>
    <m/>
    <m/>
    <m/>
    <m/>
    <m/>
    <m/>
    <m/>
    <m/>
    <m/>
    <m/>
    <m/>
    <m/>
    <m/>
    <m/>
    <m/>
    <m/>
    <m/>
    <m/>
    <m/>
    <m/>
    <m/>
    <m/>
    <m/>
    <m/>
    <m/>
  </r>
  <r>
    <s v="Ok"/>
    <s v="Ok"/>
    <s v="Ok"/>
    <x v="6"/>
    <s v=" "/>
    <n v="2577"/>
    <x v="127"/>
    <s v="Italy"/>
    <s v="Bari"/>
    <x v="4"/>
    <x v="1"/>
    <x v="127"/>
    <s v=" "/>
    <s v="Seed"/>
    <s v="Autocandidatura"/>
    <s v="Autocandidatura"/>
    <s v="Antonio Baldassarre"/>
    <s v="a.baldassarre@cocobuk.com"/>
    <x v="122"/>
    <d v="2024-12-18T00:00:00"/>
    <x v="0"/>
    <s v="VV7"/>
    <s v="Yes"/>
    <m/>
    <x v="9"/>
    <s v=" "/>
    <s v="Fondata nel 2017._x000a_Ricavi 2022: €315k (GMV pari a €3,9m). L’obiettivo è raccogliere €1m e arrivare a €3m di fatturato nel 2025 (previsto €1m nel 2023)._x000a__x000a_&gt; Bocciata a luglio 2024 con motivazione 1.b. Ci ha riscritto il founder a novembre 2024. Fatta call di update il 12/12: chiuderanno il 2024 con €250k di fatturato (GMV pari a circa €2,5m). Negli ultimi anni, la crescita ha subito rallentamenti soprattutto a causa della presenza di Spaggie.it, leader italiano che ha ricevuto fondi da Facile.it._x000a_Sono in raccolta per €1m da investire soprattutto in marketing &amp; sales. _x000a_Il management team ci ha fatto una buona impressione, ma riteniamo che la presenza di Spiagge.it possa continuare a rappresentare un ostacolo alla loro crescita."/>
    <d v="2022-11-15T00:00:00"/>
    <x v="6"/>
    <s v="OUT"/>
    <s v=" "/>
    <s v=" "/>
    <s v=" "/>
    <s v=" "/>
    <s v=" "/>
    <s v=" "/>
    <s v=" "/>
    <s v=" "/>
    <s v=" "/>
    <s v=" "/>
    <s v=" "/>
    <s v=" "/>
    <s v=" "/>
    <s v=" "/>
    <s v=" "/>
    <s v=" "/>
    <s v=" "/>
    <s v=" "/>
    <s v=" "/>
    <s v=" "/>
    <s v=" "/>
    <s v=" "/>
    <s v=" "/>
    <s v=" "/>
    <s v=" "/>
  </r>
  <r>
    <s v="Ok"/>
    <s v="Ok"/>
    <s v="Ok"/>
    <x v="1"/>
    <s v=" "/>
    <n v="2605"/>
    <x v="128"/>
    <s v="Italy"/>
    <s v="Napoli"/>
    <x v="0"/>
    <x v="1"/>
    <x v="128"/>
    <s v=" "/>
    <s v="Start-up stage\Venture"/>
    <s v="Autocandidatura"/>
    <s v="Autocandidatura"/>
    <s v="Mario Mariano"/>
    <s v="mario@skycab.io"/>
    <x v="123"/>
    <d v="2025-03-05T00:00:00"/>
    <x v="0"/>
    <s v="VV6"/>
    <s v="Yes"/>
    <m/>
    <x v="1"/>
    <s v=" "/>
    <s v="Iniziativa già presente nel DF di VV5._x000a_Ci ha riscritto il founder a febbraio 2025: stanno lavorando ad un round seed da €700k. Tra i precedenti investitori CDP e Zest._x000a_Ricavi pari a €340k."/>
    <d v="2022-12-14T00:00:00"/>
    <x v="1"/>
    <s v="OUT"/>
    <s v=" "/>
    <s v=" "/>
    <s v=" "/>
    <s v=" "/>
    <s v=" "/>
    <s v=" "/>
    <s v=" "/>
    <s v=" "/>
    <s v=" "/>
    <s v=" "/>
    <s v=" "/>
    <s v=" "/>
    <s v=" "/>
    <s v=" "/>
    <s v=" "/>
    <s v=" "/>
    <s v=" "/>
    <s v=" "/>
    <s v=" "/>
    <s v=" "/>
    <s v=" "/>
    <s v=" "/>
    <s v=" "/>
    <s v=" "/>
    <s v=" "/>
  </r>
  <r>
    <s v="Ok"/>
    <s v="Ok"/>
    <s v="Ok"/>
    <x v="0"/>
    <s v=" "/>
    <n v="2608"/>
    <x v="129"/>
    <s v="Italy"/>
    <s v="Lecce"/>
    <x v="4"/>
    <x v="1"/>
    <x v="129"/>
    <s v=" "/>
    <s v="Other early stage\Late stage"/>
    <s v="Alessandro Pontari"/>
    <s v="Proprietaria"/>
    <s v="Andrea Lippolis"/>
    <s v="andrea.lippolis@vitameals.com"/>
    <x v="123"/>
    <d v="2023-01-09T00:00:00"/>
    <x v="0"/>
    <s v="VV7"/>
    <s v="Yes"/>
    <m/>
    <x v="3"/>
    <s v=" "/>
    <s v="Fondata nel 2015._x000a_Ricavi: €1m nel 2021, €2,5m nel 2022E._x000a_Series A da €7,5m (SAFE con 20% di sconto, €15m floor e €25 cap), di cui il 60% raccolti."/>
    <d v="2022-12-14T00:00:00"/>
    <x v="0"/>
    <s v="OUT"/>
    <s v=" "/>
    <s v=" "/>
    <s v=" "/>
    <s v=" "/>
    <s v=" "/>
    <s v=" "/>
    <s v=" "/>
    <s v=" "/>
    <s v=" "/>
    <s v=" "/>
    <s v=" "/>
    <s v=" "/>
    <s v=" "/>
    <s v=" "/>
    <s v=" "/>
    <s v=" "/>
    <s v=" "/>
    <s v=" "/>
    <s v=" "/>
    <s v=" "/>
    <s v=" "/>
    <s v=" "/>
    <s v=" "/>
    <s v=" "/>
    <s v=" "/>
  </r>
  <r>
    <s v="Ok"/>
    <s v="Ok"/>
    <s v="Ok"/>
    <x v="0"/>
    <s v=" "/>
    <n v="2615"/>
    <x v="130"/>
    <s v="Italy"/>
    <s v="Napoli"/>
    <x v="0"/>
    <x v="1"/>
    <x v="130"/>
    <s v=" "/>
    <s v="Seed"/>
    <s v="Autocandidatura"/>
    <s v="Autocandidatura"/>
    <s v="Ruggiero Cortellino"/>
    <s v="ruggiero.cortellino@eathlon.it"/>
    <x v="124"/>
    <d v="2023-01-16T00:00:00"/>
    <x v="0"/>
    <s v="VV6"/>
    <s v="Yes"/>
    <m/>
    <x v="3"/>
    <s v=" "/>
    <s v="Fondata nel 2018._x000a_Ricavi: €106k nel 2023E._x000a_Round: €500k ad una pre-money valuation di €2m._x000a__x000a_Motivi rejection: Size del round, settore di riferimento"/>
    <d v="2022-12-27T00:00:00"/>
    <x v="0"/>
    <s v="OUT"/>
    <s v=" "/>
    <s v=" "/>
    <s v=" "/>
    <s v=" "/>
    <s v=" "/>
    <s v=" "/>
    <s v=" "/>
    <s v=" "/>
    <s v=" "/>
    <s v=" "/>
    <s v=" "/>
    <s v=" "/>
    <s v=" "/>
    <s v=" "/>
    <s v=" "/>
    <s v=" "/>
    <s v=" "/>
    <s v=" "/>
    <s v=" "/>
    <s v=" "/>
    <s v=" "/>
    <s v=" "/>
    <s v=" "/>
    <s v=" "/>
    <s v=" "/>
  </r>
  <r>
    <s v="Ok"/>
    <s v="Ok"/>
    <s v="Ok"/>
    <x v="7"/>
    <m/>
    <n v="1686"/>
    <x v="131"/>
    <s v="Italy"/>
    <s v="Pescara"/>
    <x v="2"/>
    <x v="0"/>
    <x v="131"/>
    <m/>
    <s v="Start-up stage\Venture"/>
    <s v="Autocandidatura"/>
    <s v="Autocandidatura"/>
    <s v="David Clementoni"/>
    <s v="david@italian-artisan.com"/>
    <x v="125"/>
    <d v="2024-11-20T00:00:00"/>
    <x v="0"/>
    <s v="VV6"/>
    <s v="Yes"/>
    <m/>
    <x v="1"/>
    <m/>
    <s v="Fondata nel 2015, ma il primo anno di attività è stato il 2021._x000a_Attualmente connettono brand verticali sul mondo della moda con +850 aziende produttive, gestendo per queste ultime tutta lo streamline produttivo._x000a_Revenue model: fee del 23% (in passato era pai al 12%) sul valore della produzione + fee legata a specifici servizi offerti (es. scouting fornitori, etc.). Margine del 45%._x000a_Ricavi netti 2023: €346k; 2024e: €900k._x000a_In raccolta per €3m. Finora sono stati raccolti €1,5m (tra gli investitori Primo Ventures)._x000a__x000a_&gt; Ci ha inviato deck aggiornato e comunicato update sul round: ricevuto commitment di altri 2 VC e del co-founder di Zilingo. Da bocciare per dubbi sul modello di business; la tecnologia non ha mai scalato e l'approccio è rimasto di tipo consulenziale. "/>
    <d v="2020-10-07T00:00:00"/>
    <x v="7"/>
    <s v="OUT"/>
    <m/>
    <m/>
    <m/>
    <m/>
    <m/>
    <m/>
    <m/>
    <m/>
    <m/>
    <m/>
    <m/>
    <m/>
    <m/>
    <m/>
    <m/>
    <m/>
    <m/>
    <m/>
    <m/>
    <m/>
    <m/>
    <m/>
    <m/>
    <m/>
    <m/>
  </r>
  <r>
    <s v="Ok"/>
    <s v="Ok"/>
    <s v="Ok"/>
    <x v="0"/>
    <s v=" "/>
    <n v="2639"/>
    <x v="132"/>
    <s v="Italy"/>
    <s v="Napoli"/>
    <x v="0"/>
    <x v="2"/>
    <x v="132"/>
    <s v=" "/>
    <s v="Other early stage\Late stage"/>
    <s v="Giacomo Giurazza"/>
    <s v="Proprietaria"/>
    <s v="n.a."/>
    <s v="operation@infointranet.it"/>
    <x v="126"/>
    <d v="2023-01-30T00:00:00"/>
    <x v="0"/>
    <s v="VV6"/>
    <s v="Yes"/>
    <m/>
    <x v="1"/>
    <s v=" "/>
    <s v="Ricavi 2021: €3.9m; 2020: €2.5m._x000a_Tra i clienti: Vodafone, Open Fiber, TIM.._x000a__x000a_Motivo rejection: scalabilità del modello di business"/>
    <d v="2023-01-24T00:00:00"/>
    <x v="0"/>
    <s v="OUT"/>
    <s v=" "/>
    <s v=" "/>
    <s v=" "/>
    <s v=" "/>
    <s v=" "/>
    <s v=" "/>
    <s v=" "/>
    <s v=" "/>
    <s v=" "/>
    <s v=" "/>
    <s v=" "/>
    <s v=" "/>
    <s v=" "/>
    <s v=" "/>
    <s v=" "/>
    <s v=" "/>
    <s v=" "/>
    <s v=" "/>
    <s v=" "/>
    <s v=" "/>
    <s v=" "/>
    <s v=" "/>
    <s v=" "/>
    <s v=" "/>
    <s v=" "/>
  </r>
  <r>
    <s v="Ok"/>
    <s v="Ok"/>
    <s v="Ok"/>
    <x v="0"/>
    <s v=" "/>
    <n v="2646"/>
    <x v="133"/>
    <s v="Italy"/>
    <s v="Napoli"/>
    <x v="0"/>
    <x v="0"/>
    <x v="133"/>
    <s v=" "/>
    <s v="Seed"/>
    <s v="Autocandidatura"/>
    <s v="Autocandidatura"/>
    <s v="Tommaso Signorini"/>
    <s v="tommaso.signorini@tconsulta.it"/>
    <x v="127"/>
    <d v="2023-05-31T00:00:00"/>
    <x v="0"/>
    <s v="VV6"/>
    <s v="Yes"/>
    <m/>
    <x v="1"/>
    <s v="Yes"/>
    <s v="Fondata nel 2020._x000a_Ricavi: €14k nel 2021; €451k nel 2022; €1,15m nel 2023E._x000a_In raccolta per €250k ad una pre-money valuation di €2,5m._x000a_Condiviso il BP, abbiamo fatto una call di approfondimento con tutto il team VV6 il 16/05/23. Siamo in attesa di ricevere un BP più aggiornato. _x000a_Bocciata per dubbi su difendibilità prodotto"/>
    <d v="2023-02-01T00:00:00"/>
    <x v="0"/>
    <s v="OUT"/>
    <s v=" "/>
    <s v=" "/>
    <s v=" "/>
    <s v=" "/>
    <s v=" "/>
    <s v=" "/>
    <s v=" "/>
    <s v=" "/>
    <s v=" "/>
    <s v=" "/>
    <s v=" "/>
    <s v=" "/>
    <s v=" "/>
    <s v=" "/>
    <s v=" "/>
    <s v=" "/>
    <s v=" "/>
    <s v=" "/>
    <s v=" "/>
    <s v=" "/>
    <s v=" "/>
    <s v=" "/>
    <s v=" "/>
    <s v=" "/>
    <s v=" "/>
  </r>
  <r>
    <s v="Ok"/>
    <s v="Ok"/>
    <s v="Ok"/>
    <x v="0"/>
    <m/>
    <n v="2649"/>
    <x v="134"/>
    <s v="Italy"/>
    <s v="Napoli"/>
    <x v="0"/>
    <x v="0"/>
    <x v="134"/>
    <m/>
    <s v="Seed"/>
    <s v="Antonio Maestro"/>
    <s v="Autocandidatura"/>
    <s v="Antonio Maestro"/>
    <s v="trixoesportsgym@gmail.com"/>
    <x v="128"/>
    <m/>
    <x v="0"/>
    <s v="VV6"/>
    <m/>
    <m/>
    <x v="5"/>
    <m/>
    <s v="Ristrutturazione locale, acquisto componenti e go-to-market previsti in Q2 '23"/>
    <d v="2023-02-03T00:00:00"/>
    <x v="0"/>
    <s v="OUT"/>
    <m/>
    <m/>
    <m/>
    <m/>
    <m/>
    <m/>
    <m/>
    <m/>
    <m/>
    <m/>
    <m/>
    <m/>
    <m/>
    <m/>
    <m/>
    <m/>
    <m/>
    <m/>
    <m/>
    <m/>
    <m/>
    <m/>
    <m/>
    <m/>
    <m/>
  </r>
  <r>
    <s v="Ok"/>
    <s v="Ok"/>
    <s v="Ok"/>
    <x v="0"/>
    <s v=" "/>
    <n v="2660"/>
    <x v="135"/>
    <s v="Italy"/>
    <s v="Catania"/>
    <x v="1"/>
    <x v="1"/>
    <x v="135"/>
    <s v=" "/>
    <s v="Start-up stage\Venture"/>
    <s v="Giulio Valiante"/>
    <s v="Proprietaria"/>
    <s v="Giampiero Pelle"/>
    <s v="giampiero.pelle@hrcmilan.com"/>
    <x v="129"/>
    <d v="2023-02-27T00:00:00"/>
    <x v="0"/>
    <s v="VV6"/>
    <s v="Yes"/>
    <m/>
    <x v="11"/>
    <s v=" "/>
    <s v="Nata nel 2015._x000a_Clienti: KFC, Hard Rock, Rosso Pomodoro._x000a_Ricavi di gruppo: €17,7m nel 2023._x000a_Fabbisogno di €22,7m, di cui €6m tramite AuCap ad una pre-money valuation di €35m._x000a__x000a_Motivo della rejection: fase di vita successiva rispetto a quella in cui investe VV6"/>
    <d v="2023-02-14T00:00:00"/>
    <x v="0"/>
    <s v="OUT"/>
    <s v=" "/>
    <s v=" "/>
    <s v=" "/>
    <s v=" "/>
    <s v=" "/>
    <s v=" "/>
    <s v=" "/>
    <s v=" "/>
    <s v=" "/>
    <s v=" "/>
    <s v=" "/>
    <s v=" "/>
    <s v=" "/>
    <s v=" "/>
    <s v=" "/>
    <s v=" "/>
    <s v=" "/>
    <s v=" "/>
    <s v=" "/>
    <s v=" "/>
    <s v=" "/>
    <s v=" "/>
    <s v=" "/>
    <s v=" "/>
    <s v=" "/>
  </r>
  <r>
    <s v="Ok"/>
    <s v="Ok"/>
    <s v="Ok"/>
    <x v="5"/>
    <s v=" "/>
    <n v="2664"/>
    <x v="136"/>
    <s v="Italy"/>
    <s v="Salerno"/>
    <x v="0"/>
    <x v="2"/>
    <x v="136"/>
    <s v=" "/>
    <s v="Start-up stage\Venture"/>
    <s v="Amedeo Giurazza"/>
    <s v="Proprietaria"/>
    <s v="Sabato Giordano"/>
    <s v="sabatogiordano6@gmail.com"/>
    <x v="130"/>
    <d v="2025-02-12T00:00:00"/>
    <x v="0"/>
    <s v="VV6"/>
    <s v="Yes"/>
    <m/>
    <x v="1"/>
    <s v=" "/>
    <s v="Bocciata a luglio 2024 con motivazione 1.m. _x000a_L'iniziativa ci è stata risegnalata da G. De Caro perché supportata nel processo di fundraising da Volano._x000a_Fondata nel 2019, ha chiuso il 2024 con circa €250k di fatturato. Il round è da €600-800k (BP in fase di finalizzazione)._x000a__x000a_&gt; Da bocciare per dubbi su scalabilità (tanti prodotti che ci sono sembrati customizzati per specifiche esigenze delle aziende). Non manderemo mail di rejection."/>
    <d v="2023-02-15T00:00:00"/>
    <x v="5"/>
    <s v="OUT"/>
    <s v=" "/>
    <s v=" "/>
    <s v=" "/>
    <s v=" "/>
    <s v=" "/>
    <s v=" "/>
    <s v=" "/>
    <s v=" "/>
    <s v=" "/>
    <s v=" "/>
    <s v=" "/>
    <s v=" "/>
    <s v=" "/>
    <s v=" "/>
    <s v=" "/>
    <s v=" "/>
    <s v=" "/>
    <s v=" "/>
    <s v=" "/>
    <s v=" "/>
    <s v=" "/>
    <s v=" "/>
    <s v=" "/>
    <s v=" "/>
    <s v=" "/>
  </r>
  <r>
    <s v="Ok"/>
    <s v="Ok"/>
    <s v="Ok"/>
    <x v="0"/>
    <m/>
    <n v="2665"/>
    <x v="137"/>
    <s v="Italy"/>
    <s v="Salerno"/>
    <x v="0"/>
    <x v="3"/>
    <x v="137"/>
    <m/>
    <s v="Seed"/>
    <s v="Amedeo Giurazza"/>
    <s v="Proprietaria"/>
    <s v="Sabato Giordano"/>
    <s v="sabatogiordano6@gmail.com"/>
    <x v="130"/>
    <d v="2023-05-15T00:00:00"/>
    <x v="0"/>
    <s v="VV6"/>
    <m/>
    <m/>
    <x v="1"/>
    <m/>
    <s v="Segnalata ad Amedeo. Abbiamo deciso per ora di non contattarli perché attivi in ambito medicale."/>
    <d v="2023-02-15T00:00:00"/>
    <x v="0"/>
    <s v="OUT"/>
    <m/>
    <m/>
    <m/>
    <m/>
    <m/>
    <m/>
    <m/>
    <m/>
    <m/>
    <m/>
    <m/>
    <m/>
    <m/>
    <m/>
    <m/>
    <m/>
    <m/>
    <m/>
    <m/>
    <m/>
    <m/>
    <m/>
    <m/>
    <m/>
    <m/>
  </r>
  <r>
    <s v="Ok"/>
    <s v="Ok"/>
    <s v="Ok"/>
    <x v="0"/>
    <m/>
    <n v="2679"/>
    <x v="138"/>
    <s v="Italy"/>
    <s v="Foggia"/>
    <x v="4"/>
    <x v="5"/>
    <x v="138"/>
    <m/>
    <s v="Seed"/>
    <s v="Kalif Auditore"/>
    <s v="Advisor"/>
    <s v="Kalif Auditore"/>
    <s v="kalif@joeycrowd.com"/>
    <x v="131"/>
    <d v="2023-03-24T00:00:00"/>
    <x v="0"/>
    <s v="VV7"/>
    <m/>
    <m/>
    <x v="9"/>
    <m/>
    <s v="Iniziativa segnalata da Kalif Auditore._x000a_La nostra proposta è di non procedere per fase di vita e scalabilità del business model capital intensive."/>
    <d v="2023-02-23T00:00:00"/>
    <x v="0"/>
    <s v="OUT"/>
    <m/>
    <m/>
    <m/>
    <m/>
    <m/>
    <m/>
    <m/>
    <m/>
    <m/>
    <m/>
    <m/>
    <m/>
    <m/>
    <m/>
    <m/>
    <m/>
    <m/>
    <m/>
    <m/>
    <m/>
    <m/>
    <m/>
    <m/>
    <m/>
    <m/>
  </r>
  <r>
    <s v="Ok"/>
    <s v="Ok"/>
    <s v="Ok"/>
    <x v="0"/>
    <m/>
    <n v="2687"/>
    <x v="139"/>
    <s v="Italy"/>
    <s v="Napoli"/>
    <x v="0"/>
    <x v="3"/>
    <x v="139"/>
    <m/>
    <s v="Seed"/>
    <s v="Valentina Battista_x000a_(Materias)"/>
    <s v="Altri"/>
    <s v="Valentina Battista_x000a_(Materias)"/>
    <s v="valentina.battista@materias.it"/>
    <x v="132"/>
    <d v="2023-03-01T00:00:00"/>
    <x v="0"/>
    <s v="VV6"/>
    <m/>
    <m/>
    <x v="3"/>
    <m/>
    <s v="La maggioranza del capitale è detenuta da Materias. In cap table c'è anche Ferrarelle con il 30% ed è previsto raggiunga una quota del 60% in futuro._x000a__x000a_&gt; La nostra proposta era di non procedere per struttura cap table, ma Amedeo ha sentito il presidente di Materias Luigi Nicolais, con cui fissare una call se l’iniziativa è di interesse. Abbiamo deciso nuovamente di non procedere perchè fuori scope con VV6 per settore di riferimento."/>
    <d v="2023-03-01T00:00:00"/>
    <x v="0"/>
    <s v="OUT"/>
    <m/>
    <m/>
    <m/>
    <m/>
    <m/>
    <m/>
    <m/>
    <m/>
    <m/>
    <m/>
    <m/>
    <m/>
    <m/>
    <m/>
    <m/>
    <m/>
    <m/>
    <m/>
    <m/>
    <m/>
    <m/>
    <m/>
    <m/>
    <m/>
    <m/>
  </r>
  <r>
    <s v="Ok"/>
    <s v="Ok"/>
    <s v="Ok"/>
    <x v="0"/>
    <m/>
    <n v="2688"/>
    <x v="140"/>
    <s v="Italy"/>
    <s v="Napoli"/>
    <x v="0"/>
    <x v="8"/>
    <x v="140"/>
    <m/>
    <s v="Seed"/>
    <s v="Valentina Battista_x000a_(Materias)"/>
    <s v="Altri"/>
    <s v="Valentina Battista_x000a_(Materias)"/>
    <s v="valentina.battista@materias.it"/>
    <x v="132"/>
    <d v="2023-03-01T00:00:00"/>
    <x v="0"/>
    <s v="VV6"/>
    <m/>
    <m/>
    <x v="3"/>
    <m/>
    <s v="Fuori scope con VV6 per settore di riferimento."/>
    <d v="2023-03-01T00:00:00"/>
    <x v="0"/>
    <s v="OUT"/>
    <m/>
    <m/>
    <m/>
    <m/>
    <m/>
    <m/>
    <m/>
    <m/>
    <m/>
    <m/>
    <m/>
    <m/>
    <m/>
    <m/>
    <m/>
    <m/>
    <m/>
    <m/>
    <m/>
    <m/>
    <m/>
    <m/>
    <m/>
    <m/>
    <m/>
  </r>
  <r>
    <s v="Ok"/>
    <s v="Ok"/>
    <s v="Ok"/>
    <x v="0"/>
    <s v=" "/>
    <n v="2697"/>
    <x v="141"/>
    <s v="Italy"/>
    <s v="Salerno"/>
    <x v="0"/>
    <x v="0"/>
    <x v="141"/>
    <s v=" "/>
    <s v="Start-up stage\Venture"/>
    <s v="Autocandidatura"/>
    <s v="Autocandidatura"/>
    <s v="Giuseppe De Pascale"/>
    <s v="info@ricambipro.it"/>
    <x v="133"/>
    <d v="2023-03-15T00:00:00"/>
    <x v="0"/>
    <s v="VV6"/>
    <s v="Yes"/>
    <m/>
    <x v="9"/>
    <s v=" "/>
    <s v="Fornisce ai venditori anche un software in licenza d’uso  gratuita per la gestione del proprio magazzino, fungendo anche da multi pubblicatore su tutti i canali di vendita online dedicati al settore automotive._x000a_+210 venditori certificati, +140k vendite gestite attraverso la piattaforma dal 2018._x000a_Fondata nel 2014, è un marchio di GSA consulting._x000a__x000a_Motivo rejection: percorso di crescita, piattaforma creata da una software house, settore di riferimento"/>
    <d v="2023-03-07T00:00:00"/>
    <x v="0"/>
    <s v="OUT"/>
    <s v=" "/>
    <s v=" "/>
    <s v=" "/>
    <s v=" "/>
    <s v=" "/>
    <s v=" "/>
    <s v=" "/>
    <s v=" "/>
    <s v=" "/>
    <s v=" "/>
    <s v=" "/>
    <s v=" "/>
    <s v=" "/>
    <s v=" "/>
    <s v=" "/>
    <s v=" "/>
    <s v=" "/>
    <s v=" "/>
    <s v=" "/>
    <s v=" "/>
    <s v=" "/>
    <s v=" "/>
    <s v=" "/>
    <s v=" "/>
    <s v=" "/>
  </r>
  <r>
    <s v="Ok"/>
    <s v="Ok"/>
    <s v="Ok"/>
    <x v="0"/>
    <s v=" "/>
    <n v="2698"/>
    <x v="142"/>
    <s v="Italy"/>
    <s v="Messina"/>
    <x v="1"/>
    <x v="0"/>
    <x v="142"/>
    <s v=" "/>
    <s v="Other early stage\Late stage"/>
    <s v="Giulia Tisato-Ventive"/>
    <s v="Investitori professionali"/>
    <s v="Giacomo Librizzi"/>
    <s v="giacomolibrizzi@gmail.com"/>
    <x v="134"/>
    <d v="2023-03-23T00:00:00"/>
    <x v="0"/>
    <s v="VV6"/>
    <s v="Yes"/>
    <m/>
    <x v="3"/>
    <s v=" "/>
    <s v="Fondata nel 2021._x000a_Ricavi '22: €1,19m, di cui €821k da e-commerce, €198k da B2B e €166k da cloud kitchen. Ricavi '23e: €3,04m._x000a_In raccolta per €800k-1m ad una pre-money valuation di €6-7m._x000a_Fatta call conoscitiva per VV6, da bocciare perchè il business su cui è focalizzata risulta essere tradizionale e poco digital."/>
    <d v="2023-03-08T00:00:00"/>
    <x v="0"/>
    <s v="OUT"/>
    <s v=" "/>
    <s v=" "/>
    <s v=" "/>
    <s v=" "/>
    <s v=" "/>
    <s v=" "/>
    <s v=" "/>
    <s v=" "/>
    <s v=" "/>
    <s v=" "/>
    <s v=" "/>
    <s v=" "/>
    <s v=" "/>
    <s v=" "/>
    <s v=" "/>
    <s v=" "/>
    <s v=" "/>
    <s v=" "/>
    <s v=" "/>
    <s v=" "/>
    <s v=" "/>
    <s v=" "/>
    <s v=" "/>
    <s v=" "/>
    <s v=" "/>
  </r>
  <r>
    <s v="Ok"/>
    <s v="Ok"/>
    <s v="Ok"/>
    <x v="0"/>
    <s v=" "/>
    <n v="2708"/>
    <x v="143"/>
    <s v="Italy"/>
    <s v="Brinidisi"/>
    <x v="4"/>
    <x v="0"/>
    <x v="143"/>
    <s v=" "/>
    <s v="Other early stage\Late stage"/>
    <s v="Autocandidatura"/>
    <s v="Autocandidatura"/>
    <s v="Massimo Calabrese"/>
    <s v="massi.calabrese@gmail.com"/>
    <x v="135"/>
    <d v="2023-12-01T00:00:00"/>
    <x v="0"/>
    <s v="VV7"/>
    <s v="Yes"/>
    <m/>
    <x v="4"/>
    <s v=" "/>
    <s v="Ricavi: €62k nel '21; €1,7m nel '22. _x000a_In raccolta per un seed round da €1,2m._x000a_ Fatta call conoscitiva per VV6 e ricevuto primo materiale di appronfondimento. Abbiamo fatto alcuni approfondimenti ma il team e lo specifico business non hanno convinto"/>
    <d v="2023-03-17T00:00:00"/>
    <x v="0"/>
    <s v="OUT"/>
    <s v=" "/>
    <s v=" "/>
    <s v=" "/>
    <s v=" "/>
    <s v=" "/>
    <s v=" "/>
    <s v=" "/>
    <s v=" "/>
    <s v=" "/>
    <s v=" "/>
    <s v=" "/>
    <s v=" "/>
    <s v=" "/>
    <s v=" "/>
    <s v=" "/>
    <s v=" "/>
    <s v=" "/>
    <s v=" "/>
    <s v=" "/>
    <s v=" "/>
    <s v=" "/>
    <s v=" "/>
    <s v=" "/>
    <s v=" "/>
    <s v=" "/>
  </r>
  <r>
    <s v="Ok"/>
    <s v="Ok"/>
    <s v="Ok"/>
    <x v="0"/>
    <s v=" "/>
    <n v="2711"/>
    <x v="144"/>
    <s v="Italy"/>
    <s v="Salerno"/>
    <x v="0"/>
    <x v="3"/>
    <x v="144"/>
    <s v=" "/>
    <s v="Start-up stage\Venture"/>
    <s v="Fabio Mondini-Growth Capital"/>
    <s v="Advisor"/>
    <s v="Fabio Mondini"/>
    <s v="fmondini@growthcapital.it"/>
    <x v="136"/>
    <d v="2023-05-12T00:00:00"/>
    <x v="0"/>
    <s v="VV6"/>
    <s v="Yes"/>
    <m/>
    <x v="9"/>
    <s v=" "/>
    <s v="La società ha chiuso il 2022 con €1,2m di fatturato. Attesi €2m nel '23._x000a_Ha sviluppato 4 Cliniche Virtuali (oculistica, emicrania, psoriasi, Covid), unendo in un’unica app 5.000+ articoli validati scientificamente, 7.000+ medici e 1.100+ strutture sanitarie convenzionate._x000a_Ha +20 clienti, tra cui aziende di primordine del mondo farmaceutico (es. Bayer, Menarini, Novartis, Pfizer) e del mondo assicurativo e welfare (es. Allianz, Generali, Enel e Philip Morris International)._x000a_In raccolta per €3m. Successivo round previsto nel 2025 da €4,5m._x000a_Fatta call conoscitiva con il team di VV6. Dubbi sul percorso di crescita, ricevuto approfondimento sulla traction passata"/>
    <d v="2023-03-20T00:00:00"/>
    <x v="0"/>
    <s v="OUT"/>
    <s v=" "/>
    <s v=" "/>
    <s v=" "/>
    <s v=" "/>
    <s v=" "/>
    <s v=" "/>
    <s v=" "/>
    <s v=" "/>
    <s v=" "/>
    <s v=" "/>
    <s v=" "/>
    <s v=" "/>
    <s v=" "/>
    <s v=" "/>
    <s v=" "/>
    <s v=" "/>
    <s v=" "/>
    <s v=" "/>
    <s v=" "/>
    <s v=" "/>
    <s v=" "/>
    <s v=" "/>
    <s v=" "/>
    <s v=" "/>
    <s v=" "/>
  </r>
  <r>
    <s v="Ok"/>
    <s v="Ok"/>
    <s v="Ok"/>
    <x v="0"/>
    <m/>
    <n v="2713"/>
    <x v="145"/>
    <s v="Italy"/>
    <s v="Catania"/>
    <x v="1"/>
    <x v="2"/>
    <x v="145"/>
    <m/>
    <s v="Seed"/>
    <s v="Aniello D'Auria"/>
    <s v="Advisor"/>
    <s v="Emanuele Costanzo"/>
    <s v="info@twopit.com"/>
    <x v="137"/>
    <d v="2023-10-11T00:00:00"/>
    <x v="0"/>
    <s v="VV6"/>
    <m/>
    <m/>
    <x v="7"/>
    <m/>
    <s v="Fatta call conoscitiva il 10/11. Il founder non sa se raccogliere capitali presso un fondo d'investimento oppure da un partner industriale, dal momento che il bisogno ad oggi è lo sviluppo commerciale"/>
    <d v="2023-03-22T00:00:00"/>
    <x v="0"/>
    <s v="OUT"/>
    <m/>
    <m/>
    <m/>
    <m/>
    <m/>
    <m/>
    <m/>
    <m/>
    <m/>
    <m/>
    <m/>
    <m/>
    <m/>
    <m/>
    <m/>
    <m/>
    <m/>
    <m/>
    <m/>
    <m/>
    <m/>
    <m/>
    <m/>
    <m/>
    <m/>
  </r>
  <r>
    <s v="Ok"/>
    <s v="Ok"/>
    <s v="Ok"/>
    <x v="0"/>
    <m/>
    <n v="2729"/>
    <x v="146"/>
    <s v="Italy"/>
    <s v="N.A. Italy"/>
    <x v="9"/>
    <x v="0"/>
    <x v="146"/>
    <m/>
    <s v="Seed"/>
    <s v="Renato Vannucci"/>
    <s v="Proprietaria"/>
    <s v="Eloisa D'Auria"/>
    <s v="eloisadauria.eda@gmail.com"/>
    <x v="138"/>
    <d v="2023-04-11T00:00:00"/>
    <x v="0"/>
    <s v="VV6"/>
    <m/>
    <m/>
    <x v="0"/>
    <m/>
    <s v="App ancora da sviluppare; tecnologia facilmente replicabile. La founder è napoletana"/>
    <d v="2023-04-11T00:00:00"/>
    <x v="0"/>
    <s v="OUT"/>
    <m/>
    <m/>
    <m/>
    <m/>
    <m/>
    <m/>
    <m/>
    <m/>
    <m/>
    <m/>
    <m/>
    <m/>
    <m/>
    <m/>
    <m/>
    <m/>
    <m/>
    <m/>
    <m/>
    <m/>
    <m/>
    <m/>
    <m/>
    <m/>
    <m/>
  </r>
  <r>
    <s v="Ok"/>
    <s v="Ok"/>
    <s v="Ok"/>
    <x v="0"/>
    <s v=" "/>
    <n v="2736"/>
    <x v="147"/>
    <s v="Italy"/>
    <s v="Salerno"/>
    <x v="0"/>
    <x v="2"/>
    <x v="147"/>
    <s v=" "/>
    <s v="Start-up stage\Venture"/>
    <s v="Autocandidatura"/>
    <s v="Autocandidatura"/>
    <s v="Dario Annunziata"/>
    <s v="dario@calton.io"/>
    <x v="139"/>
    <d v="2023-05-08T00:00:00"/>
    <x v="0"/>
    <s v="VV6"/>
    <s v="Yes"/>
    <m/>
    <x v="0"/>
    <s v="Yes"/>
    <s v="Fondata nel 2021._x000a_Ricavi: €28k nel '21, €137k nel '22, €499k nel '23. MRR YTD: €20k._x000a_Tra i clienti sia corporate come Sea Milano, DentalPro, Lottomatica che catene del mondo food e non come Autogrill, Pizzium, Pescaria, Sole365, Golocious._x000a_In raccolta per €450k. Previsto round series A a fine '24 con pre-money valuation di €15m._x000a_"/>
    <d v="2023-04-20T00:00:00"/>
    <x v="0"/>
    <s v="OUT"/>
    <s v=" "/>
    <s v=" "/>
    <s v=" "/>
    <s v=" "/>
    <s v=" "/>
    <s v=" "/>
    <s v=" "/>
    <s v=" "/>
    <s v=" "/>
    <s v=" "/>
    <s v=" "/>
    <s v=" "/>
    <s v=" "/>
    <s v=" "/>
    <s v=" "/>
    <s v=" "/>
    <s v=" "/>
    <s v=" "/>
    <s v=" "/>
    <s v=" "/>
    <s v=" "/>
    <s v=" "/>
    <s v=" "/>
    <s v=" "/>
    <s v=" "/>
  </r>
  <r>
    <s v="Ok"/>
    <s v="Ok"/>
    <s v="Ok"/>
    <x v="5"/>
    <s v=" "/>
    <n v="2737"/>
    <x v="148"/>
    <s v="Italy"/>
    <s v="Siracusa"/>
    <x v="1"/>
    <x v="0"/>
    <x v="148"/>
    <s v=" "/>
    <s v="Start-up stage\Venture"/>
    <s v="Rosario Circo"/>
    <s v="Advisor"/>
    <s v="Rosario Circo"/>
    <s v="rosario.circo@audaciainnovations.com"/>
    <x v="139"/>
    <d v="2024-02-12T00:00:00"/>
    <x v="0"/>
    <s v="VV6"/>
    <s v="Yes"/>
    <m/>
    <x v="1"/>
    <s v="Yes"/>
    <s v="Iniziativa già presente nel DF nei fondi scaleup; risegnalata a fine novembre 2024. _x000a_Fatta call conoscitiva il 14/01: società attiva da fine 2021. Ha sviluppato Growth, una piattaforma che crea marketing plan personalizzati tramite IA per gli artisti. Offre inoltre servizi complementari come: (i) servizio di distribuzione su Spotify o altri canali grazie alla partnership con Warner (€250k per i prossimi 5 anni); (ii) possibilità per gli artisti di vendere i propri asset tramite blockchain (tale servizio verrà lanciato nel 2025)._x000a_In merito alla piattaforma Growth, attualmente offrono 3 tier di servizio: (i) costo pari a €13,99/mese che consente all'artista di utilizzare la piattaforma in maniera completamente automatizzata (lanciato a partire da novembre 2024); (ii) costo pari a €500/anno che consente sia di utilizzare la piattaforma in maniera automatizzata sia di essere supportati da un team interno di Audacia, formato sia da data scientist che da esperti in ambito business/discografia digitale; (iii) costo fino a €1k, in quanto è prevista la possibilità che Audacia produca anche contenuti per l'artista._x000a_Ricavi 2024: €250-300k, di cui il 50-60% derivante dal servizio di distribuzione. Ad oggi tutto il fatturato relativo alla piattaforma Growth deriva dal tier (ii), quindi servizio ibrido, solo in parte automatizzato. A gennaio 2025, l'azienda ha già contratti firmati per €250k, di cui €200k derivanti dalla partnership con Warner._x000a_In raccolta per €1-2m. I capitali da raccogliere serviranno per migliorare il prodotto ed espandersi all'estero. Valutazione di circa €5-7m._x000a_Il founder detiene il 60% del capitale._x000a__x000a_&gt; Ricevuto BP aggiornato. Il founder ci ha fatto una buona impressione. Ci sono però dubbi sulla scalabilità del business, in termini di ricorrenza dei clienti e servizio ancora di natura consulenziale."/>
    <d v="2023-04-20T00:00:00"/>
    <x v="5"/>
    <s v="OUT"/>
    <s v=" "/>
    <s v=" "/>
    <s v=" "/>
    <s v=" "/>
    <s v=" "/>
    <s v=" "/>
    <s v=" "/>
    <s v=" "/>
    <s v=" "/>
    <s v=" "/>
    <s v=" "/>
    <s v=" "/>
    <s v=" "/>
    <s v=" "/>
    <s v=" "/>
    <s v=" "/>
    <s v=" "/>
    <s v=" "/>
    <s v=" "/>
    <s v=" "/>
    <s v=" "/>
    <s v=" "/>
    <s v=" "/>
    <s v=" "/>
    <s v=" "/>
  </r>
  <r>
    <s v="Ok"/>
    <s v="Ok"/>
    <s v="Ok"/>
    <x v="0"/>
    <s v=" "/>
    <n v="2739"/>
    <x v="149"/>
    <s v="Italy"/>
    <s v="Siracusa"/>
    <x v="1"/>
    <x v="8"/>
    <x v="149"/>
    <s v=" "/>
    <s v="Start-up stage\Venture"/>
    <s v="Studio Alessandrini Gentilini"/>
    <s v="Advisor"/>
    <s v="Studio Alessandrini Gentilini"/>
    <s v="info.studioalessandrinigentili@gmail.com"/>
    <x v="140"/>
    <d v="2023-05-08T00:00:00"/>
    <x v="0"/>
    <s v="VV6"/>
    <s v="Yes"/>
    <m/>
    <x v="3"/>
    <m/>
    <s v="Nasce nel 2016._x000a_La società ha fatturato nel '22 oltre €1m._x000a_Hanno già raccolto circa €400k su Mamacrowd da 80 investitori. Sono in fundraising sempre su Mamacrowd per €1m ad una pre-money valuation di €5m."/>
    <d v="2023-04-23T00:00:00"/>
    <x v="0"/>
    <s v="OUT"/>
    <s v=" "/>
    <s v=" "/>
    <s v=" "/>
    <s v=" "/>
    <s v=" "/>
    <s v=" "/>
    <s v=" "/>
    <s v=" "/>
    <s v=" "/>
    <s v=" "/>
    <s v=" "/>
    <s v=" "/>
    <s v=" "/>
    <s v=" "/>
    <s v=" "/>
    <s v=" "/>
    <s v=" "/>
    <s v=" "/>
    <s v=" "/>
    <s v=" "/>
    <s v=" "/>
    <s v=" "/>
    <s v=" "/>
    <s v=" "/>
    <s v=" "/>
  </r>
  <r>
    <s v="Ok"/>
    <s v="Ok"/>
    <s v="Ok"/>
    <x v="0"/>
    <s v=" "/>
    <n v="2753"/>
    <x v="150"/>
    <s v="Italy"/>
    <s v="Bari"/>
    <x v="4"/>
    <x v="8"/>
    <x v="150"/>
    <s v=" "/>
    <s v="Start-up stage\Venture"/>
    <s v="Francesco Inguscio-Nuvolab"/>
    <s v="Advisor"/>
    <s v="Francesco Inguscio"/>
    <s v="francesco.inguscio@rainmakers.it"/>
    <x v="141"/>
    <d v="2023-05-04T00:00:00"/>
    <x v="0"/>
    <s v="VV7"/>
    <s v="Yes"/>
    <m/>
    <x v="1"/>
    <m/>
    <s v="Fondata nel 2017._x000a_Ricavi: €179k nel '23E (circa €2m nel '27E)._x000a_In raccolta per €300k ad una pre-money di €2,7m._x000a_Nessun carattere digital."/>
    <d v="2023-05-15T00:00:00"/>
    <x v="0"/>
    <s v="OUT"/>
    <s v=" "/>
    <s v=" "/>
    <s v=" "/>
    <s v=" "/>
    <s v=" "/>
    <s v=" "/>
    <s v=" "/>
    <s v=" "/>
    <s v=" "/>
    <s v=" "/>
    <s v=" "/>
    <s v=" "/>
    <s v=" "/>
    <s v=" "/>
    <s v=" "/>
    <s v=" "/>
    <s v=" "/>
    <s v=" "/>
    <s v=" "/>
    <s v=" "/>
    <s v=" "/>
    <s v=" "/>
    <s v=" "/>
    <s v=" "/>
    <s v=" "/>
  </r>
  <r>
    <s v="Ok"/>
    <s v="Ok"/>
    <s v="Ok"/>
    <x v="0"/>
    <s v=" "/>
    <n v="2754"/>
    <x v="151"/>
    <s v="Italy"/>
    <s v="Bari"/>
    <x v="4"/>
    <x v="0"/>
    <x v="151"/>
    <s v=" "/>
    <s v="Start-up stage\Venture"/>
    <s v="Sprintx"/>
    <s v="Altri"/>
    <s v="Benedetto Di Martino-Volano Group"/>
    <s v="dimartino@volanogroup.com"/>
    <x v="141"/>
    <d v="2023-05-06T00:00:00"/>
    <x v="0"/>
    <s v="VV7"/>
    <s v="Yes"/>
    <m/>
    <x v="3"/>
    <m/>
    <s v="Fondata nel 2018._x000a_40 aziende sul marketplace. "/>
    <d v="2023-05-15T00:00:00"/>
    <x v="0"/>
    <s v="OUT"/>
    <s v=" "/>
    <s v=" "/>
    <s v=" "/>
    <s v=" "/>
    <s v=" "/>
    <s v=" "/>
    <s v=" "/>
    <s v=" "/>
    <s v=" "/>
    <s v=" "/>
    <s v=" "/>
    <s v=" "/>
    <s v=" "/>
    <s v=" "/>
    <s v=" "/>
    <s v=" "/>
    <s v=" "/>
    <s v=" "/>
    <s v=" "/>
    <s v=" "/>
    <s v=" "/>
    <s v=" "/>
    <s v=" "/>
    <s v=" "/>
    <s v=" "/>
  </r>
  <r>
    <s v="Ok"/>
    <s v="Ok"/>
    <s v="Ok"/>
    <x v="0"/>
    <s v=" "/>
    <n v="2755"/>
    <x v="152"/>
    <s v="Italy"/>
    <s v="Bari"/>
    <x v="4"/>
    <x v="0"/>
    <x v="152"/>
    <s v=" "/>
    <s v="Start-up stage\Venture"/>
    <s v="Sprintx"/>
    <s v="Altri"/>
    <s v="Benedetto Di Martino-Volano Group"/>
    <s v="dimartino@volanogroup.com"/>
    <x v="141"/>
    <d v="2023-05-06T00:00:00"/>
    <x v="0"/>
    <s v="VV7"/>
    <s v="Yes"/>
    <m/>
    <x v="0"/>
    <m/>
    <s v="Fondata nel '23._x000a_Ricavi di €1,4m previsti nel '27E._x000a_In raccolta per €200k._x000a_Iniziative segnalate da Bendetto dopo l'evento di SprintX a Bari. Fatta call il 15/05, bocciata per fase di vita (da monitorare, ci invierà aggiornamenti su traction raggiunta)"/>
    <d v="2023-05-15T00:00:00"/>
    <x v="0"/>
    <s v="OUT"/>
    <s v=" "/>
    <s v=" "/>
    <s v=" "/>
    <s v=" "/>
    <s v=" "/>
    <s v=" "/>
    <s v=" "/>
    <s v=" "/>
    <s v=" "/>
    <s v=" "/>
    <s v=" "/>
    <s v=" "/>
    <s v=" "/>
    <s v=" "/>
    <s v=" "/>
    <s v=" "/>
    <s v=" "/>
    <s v=" "/>
    <s v=" "/>
    <s v=" "/>
    <s v=" "/>
    <s v=" "/>
    <s v=" "/>
    <s v=" "/>
    <s v=" "/>
  </r>
  <r>
    <s v="Ok"/>
    <s v="Ok"/>
    <s v="Ok"/>
    <x v="0"/>
    <s v=" "/>
    <n v="2756"/>
    <x v="153"/>
    <s v="Italy"/>
    <s v="Bari"/>
    <x v="4"/>
    <x v="0"/>
    <x v="153"/>
    <s v=" "/>
    <s v="Start-up stage\Venture"/>
    <s v="Sprintx"/>
    <s v="Altri"/>
    <s v="Benedetto Di Martino-Volano Group"/>
    <s v="dimartino@volanogroup.com"/>
    <x v="141"/>
    <d v="2023-05-06T00:00:00"/>
    <x v="0"/>
    <s v="VV7"/>
    <s v="Yes"/>
    <m/>
    <x v="0"/>
    <m/>
    <s v="Iniziative segnalate da Bendetto dopo l'evento di SprintX a Bari. Fatta prima call conoscitiva, iniziativa per ora bocciata per fase di vita. Da risentire quando lanceranno la piattaforma (per ora MVP) e realizzeranno le prime metriche. Da approfondire anche maggiormente dimensione del mercato. Feedback già espresso in call, non dobbiamo mandare mail"/>
    <d v="2023-05-15T00:00:00"/>
    <x v="0"/>
    <s v="OUT"/>
    <s v=" "/>
    <s v=" "/>
    <s v=" "/>
    <s v=" "/>
    <s v=" "/>
    <s v=" "/>
    <s v=" "/>
    <s v=" "/>
    <s v=" "/>
    <s v=" "/>
    <s v=" "/>
    <s v=" "/>
    <s v=" "/>
    <s v=" "/>
    <s v=" "/>
    <s v=" "/>
    <s v=" "/>
    <s v=" "/>
    <s v=" "/>
    <s v=" "/>
    <s v=" "/>
    <s v=" "/>
    <s v=" "/>
    <s v=" "/>
    <s v=" "/>
  </r>
  <r>
    <s v="Ok"/>
    <s v="Ok"/>
    <s v="Ok"/>
    <x v="0"/>
    <m/>
    <n v="2757"/>
    <x v="154"/>
    <s v="Italy"/>
    <s v="Bari"/>
    <x v="4"/>
    <x v="0"/>
    <x v="154"/>
    <m/>
    <s v="Seed"/>
    <s v="Sprintx"/>
    <s v="Altri"/>
    <m/>
    <m/>
    <x v="142"/>
    <d v="2023-06-22T00:00:00"/>
    <x v="0"/>
    <s v="VV7"/>
    <m/>
    <m/>
    <x v="0"/>
    <s v="Yes"/>
    <s v="Iniziativa segnalata da Benedetto. Fatta call conoscitiva il 22/06. Ci hanno inviato il BP ed un deck aggiornato dietro firma di NDA. I principali dubbi sono relativi allo scenario competitivo. Ciò che è interessante è lo sviluppo della piattaforma blockchain per la quale hanno ricevuto finanziamenti dalla regione Puglia. L’idea è di tenerli monitorati e richiedere aggiornamenti sui risultati e sullo sviluppo prodotto."/>
    <d v="2023-05-06T00:00:00"/>
    <x v="0"/>
    <s v="OUT"/>
    <m/>
    <m/>
    <m/>
    <m/>
    <m/>
    <m/>
    <m/>
    <m/>
    <m/>
    <m/>
    <m/>
    <m/>
    <m/>
    <m/>
    <m/>
    <m/>
    <m/>
    <m/>
    <m/>
    <m/>
    <m/>
    <m/>
    <m/>
    <m/>
    <m/>
  </r>
  <r>
    <s v="Ok"/>
    <s v="Ok"/>
    <s v="Ok"/>
    <x v="0"/>
    <m/>
    <n v="2770"/>
    <x v="155"/>
    <s v="Italy"/>
    <s v="Napoli"/>
    <x v="0"/>
    <x v="0"/>
    <x v="155"/>
    <m/>
    <s v="Seed"/>
    <s v="Eugenio Gervasio_x000a_(Elea Academy)"/>
    <s v="Altri"/>
    <s v="Eugenio Gervasio"/>
    <s v="egervasio@mavvsrl.it"/>
    <x v="143"/>
    <d v="2023-05-22T00:00:00"/>
    <x v="0"/>
    <s v="VV6"/>
    <m/>
    <m/>
    <x v="1"/>
    <m/>
    <s v="Abbiamo analizzato solo il materiale senza fissare call conoscitiva; inviata mail di rejection per (i) no carattere digital; (ii) struttura dell'operazione"/>
    <d v="2023-05-22T00:00:00"/>
    <x v="0"/>
    <s v="OUT"/>
    <m/>
    <m/>
    <m/>
    <m/>
    <m/>
    <m/>
    <m/>
    <m/>
    <m/>
    <m/>
    <m/>
    <m/>
    <m/>
    <m/>
    <m/>
    <m/>
    <m/>
    <m/>
    <m/>
    <m/>
    <m/>
    <m/>
    <m/>
    <m/>
    <m/>
  </r>
  <r>
    <s v="Ok"/>
    <s v="Ok"/>
    <s v="Ok"/>
    <x v="1"/>
    <m/>
    <n v="1866"/>
    <x v="156"/>
    <s v="Italy"/>
    <s v="Lecce"/>
    <x v="4"/>
    <x v="2"/>
    <x v="156"/>
    <m/>
    <s v="Start-up stage\Venture"/>
    <s v="Autocandidatura"/>
    <s v="Autocandidatura"/>
    <s v="Lorenzo Danese"/>
    <s v="lorenzo.danese@timeflow.it"/>
    <x v="144"/>
    <d v="2025-03-05T00:00:00"/>
    <x v="4"/>
    <s v="VV7"/>
    <s v="Yes"/>
    <m/>
    <x v="6"/>
    <m/>
    <s v="Ci hanno aggiornato che hanno presentato domanda per il bando &quot;contratto di programma&quot; della Regione Puglia, che dovrebbe garantire €1,2m a fondo perduto._x000a_Inoltre, la società sta pensando all'acquisizione di https://www.niuma.it/. De Palma ci ha aggiornato che Danese sta andando avanti con le interlocuzione. Si tratta di un'azienda attualmente guidata da imprenditori anziani che vorrebbero realizzare un passaggio generazionale. Ha chiuso il 2024 con €6m di ricavi ed EBITDA pari a €900k. Ha +100 dipendenti e circa 45 clienti. L'ipotesi è vendita al 100%. De Palma inverà a Danese nei prossimi giorni richiesta di coumentazione (es. bilancio 2022-2024, BP 2025-2027, lista dei principali clienti)._x000a_Lato secondario, comunicato nostro interesse per procedere all'acquisto delle quote (deadline per esecuzione secondario fissata al 28 maggio 2025)._x000a_De Palma vorrebbe stipulare D&amp;O (sentito Giovanni Pioletti)."/>
    <d v="2021-02-26T00:00:00"/>
    <x v="1"/>
    <m/>
    <s v="Marco De Palma"/>
    <s v="Nicola Cimmino/Fabiana Martone"/>
    <s v="N.A."/>
    <s v="N.A."/>
    <d v="2024-10-09T00:00:00"/>
    <s v="N.A."/>
    <n v="2"/>
    <d v="2024-11-21T00:00:00"/>
    <s v="Positive"/>
    <s v="Positive"/>
    <d v="2024-12-11T00:00:00"/>
    <s v="Positive"/>
    <s v="Contabile/Fiscale: Studio Pirola._x000a_Privacy &amp; Cybersecurity: We.Do._x000a_ESG: EY."/>
    <d v="2024-10-22T00:00:00"/>
    <d v="2024-12-03T00:00:00"/>
    <s v="Positive"/>
    <s v="Positive"/>
    <d v="2024-12-03T00:00:00"/>
    <d v="2024-12-11T00:00:00"/>
    <s v="Positive"/>
    <d v="2024-12-12T00:00:00"/>
    <d v="2025-01-20T00:00:00"/>
    <n v="1000000"/>
    <n v="2972849"/>
    <s v="ALIcrowd III: €1.000.000_x000a_FNDX: €650.000_x000a_Crowd: €322.849"/>
  </r>
  <r>
    <s v="Ok"/>
    <s v="Ok"/>
    <s v="Ok"/>
    <x v="0"/>
    <s v=" "/>
    <n v="2798"/>
    <x v="157"/>
    <s v="Italy"/>
    <s v="Cagliari"/>
    <x v="3"/>
    <x v="0"/>
    <x v="157"/>
    <m/>
    <s v="Start-up stage\Venture"/>
    <s v="Giulia Fazzini-Lventure"/>
    <s v="Investitori professionali"/>
    <s v="Andrea Carboni"/>
    <s v="carboni@eshoppingadvisor.com"/>
    <x v="145"/>
    <d v="2024-01-19T00:00:00"/>
    <x v="0"/>
    <s v="VV6"/>
    <s v="Yes"/>
    <m/>
    <x v="3"/>
    <m/>
    <s v="Fondata nel 2016._x000a_è una piattaforma di recensioni per piccoli e medi e-commerce che rappresenta una guida per lo shopping online al fine di trovare i migliori e-commerce. Hanno un modello sia B2B che B2C  che opera tramite ottimizzazione della query._x000a_Team composto da 20 perosne tra Roma, Cagliari, Milano e Modena _x000a_Burn rate: €20-25k al mese_x000a_Clienti: 2020: 150; 2021: 329; 2022: 485; H123: 687._x000a_Revenues: 2022: €194k, H1 2023: €120k, 2023e: €440k, 2024e: €1,4m, 2025e: €3,4m._x000a_Fundraised: €500k con CDP fondo Sud._x000a_Captable: 53% funder, LVenture  12%, AFP capital 6,8% più alcuni Business Angels ma cambierà con conversion CDP. _x000a_Fundraising: €2m ad una pre-money di €8m._x000a_MRR dicembre 2022: €20k._x000a_Fatta call di update il 26/01: inserito nuovo CEO (Simone Guzzetti, ha già avuto esperienze imprenditoriali alle spalle. In particolare, ha fondato Bloovery, poi venduta a Colvin)._x000a_Bocciata per settore di riferimento ritenuto affollato di competitors e già tecnologicamente superato"/>
    <d v="2023-06-22T00:00:00"/>
    <x v="0"/>
    <s v="OUT"/>
    <m/>
    <m/>
    <m/>
    <m/>
    <m/>
    <m/>
    <m/>
    <m/>
    <m/>
    <m/>
    <m/>
    <m/>
    <m/>
    <m/>
    <m/>
    <m/>
    <m/>
    <m/>
    <m/>
    <m/>
    <m/>
    <m/>
    <m/>
    <m/>
    <m/>
  </r>
  <r>
    <s v="Ok"/>
    <s v="Ok"/>
    <s v="Ok"/>
    <x v="8"/>
    <m/>
    <n v="2800"/>
    <x v="158"/>
    <s v="Italy"/>
    <s v="Napoli"/>
    <x v="0"/>
    <x v="2"/>
    <x v="158"/>
    <m/>
    <s v="Seed"/>
    <s v="Giulia Fazzini_x000a_(Lventure)"/>
    <s v="Investitori professionali"/>
    <s v="Luca Visconti"/>
    <s v="luca@heulegal.com"/>
    <x v="145"/>
    <d v="2024-07-12T00:00:00"/>
    <x v="0"/>
    <s v="VV6"/>
    <m/>
    <m/>
    <x v="4"/>
    <m/>
    <s v="Nel corso del 2024 hanno partecipato al programma di accelerazione di CDP VC Fin+tech._x000a_Risentito il CEO Visconti il 10 giugno. Ricevuti deck e BP aggiornati, in quanto in questi mesi è stato rivisto anche prodotto e target clienti: da piattaforma per gestire il ciclo di vita dei contratti a piattaforma legale basata sull'IA che mira a sostituire la figura dell'avvocato all'interno delle microimprese (l'asset di HEU è rappresentato da un database di 60k contratti; la piattaforma darà la possibilità non solo di scrivere contratti ma anche di revisionare quelli esistenti)._x000a_Target clienti: microimprese da 0 a 12 dipendenti. Conversion rate attuale pari al 30%. 100 clienti attivi. _x000a_Lato fundraising, l'idea è aprire un primo round da €500-600k + accedere al bando Smart&amp;Start. Attualmente è in interlocuizioni con un club deal (Moofe capital) e con un corporate partner (Tinexta) interessati a partecipare al round. Prossimo round previsto tra 12-18 mesi post chiusura del primo._x000a__x000a_&gt; Presentata ai key men VV6. Dubbi emersi: competizione  / poca difendibilità del prodotto; difficoltà di aggredire il segmento delle micro-imprese."/>
    <d v="2023-06-22T00:00:00"/>
    <x v="8"/>
    <s v="OUT"/>
    <m/>
    <m/>
    <m/>
    <m/>
    <m/>
    <m/>
    <m/>
    <m/>
    <m/>
    <m/>
    <m/>
    <m/>
    <m/>
    <m/>
    <m/>
    <m/>
    <m/>
    <m/>
    <m/>
    <m/>
    <m/>
    <m/>
    <m/>
    <m/>
    <m/>
  </r>
  <r>
    <s v="Ok"/>
    <s v="Ok"/>
    <s v="Ok"/>
    <x v="0"/>
    <m/>
    <n v="2811"/>
    <x v="159"/>
    <s v="Italy"/>
    <s v="Cagliari"/>
    <x v="3"/>
    <x v="7"/>
    <x v="159"/>
    <m/>
    <s v="Seed"/>
    <s v="Giovanni Ciarlo"/>
    <s v="Autocandidatura"/>
    <s v="Giovanni Ciarlo"/>
    <s v="ciarlogiovanni14@gmail.com"/>
    <x v="146"/>
    <d v="2023-07-04T00:00:00"/>
    <x v="0"/>
    <s v="VV6"/>
    <m/>
    <m/>
    <x v="0"/>
    <m/>
    <s v="Società ancora in fase di pre-seed."/>
    <d v="2023-07-04T00:00:00"/>
    <x v="0"/>
    <s v="OUT"/>
    <m/>
    <m/>
    <m/>
    <m/>
    <m/>
    <m/>
    <m/>
    <m/>
    <m/>
    <m/>
    <m/>
    <m/>
    <m/>
    <m/>
    <m/>
    <m/>
    <m/>
    <m/>
    <m/>
    <m/>
    <m/>
    <m/>
    <m/>
    <m/>
    <m/>
  </r>
  <r>
    <s v="Ok"/>
    <s v="Ok"/>
    <s v="Ok"/>
    <x v="0"/>
    <m/>
    <n v="2816"/>
    <x v="160"/>
    <s v="Italy"/>
    <s v="Napoli"/>
    <x v="0"/>
    <x v="2"/>
    <x v="160"/>
    <m/>
    <s v="Seed"/>
    <s v="Giovanni Caturano"/>
    <s v="Autocandidatura"/>
    <s v="Giovanni Caturano"/>
    <s v="giovanni.caturano@maregroup.it"/>
    <x v="146"/>
    <d v="2024-02-19T00:00:00"/>
    <x v="0"/>
    <s v="VV6"/>
    <m/>
    <m/>
    <x v="0"/>
    <m/>
    <s v="Fatta call conoscitiva il 20/07. Risentiti a febbraio 2024. Stanno implementando un primo PoC. Bocciati per fase di vita."/>
    <d v="2023-07-04T00:00:00"/>
    <x v="0"/>
    <s v="OUT"/>
    <m/>
    <m/>
    <m/>
    <m/>
    <m/>
    <m/>
    <m/>
    <m/>
    <m/>
    <m/>
    <m/>
    <m/>
    <m/>
    <m/>
    <m/>
    <m/>
    <m/>
    <m/>
    <m/>
    <m/>
    <m/>
    <m/>
    <m/>
    <m/>
    <m/>
  </r>
  <r>
    <s v="Ok"/>
    <s v="Ok"/>
    <s v="Ok"/>
    <x v="0"/>
    <s v=" "/>
    <n v="2819"/>
    <x v="161"/>
    <s v="Italy"/>
    <s v="Salerno"/>
    <x v="0"/>
    <x v="1"/>
    <x v="161"/>
    <m/>
    <s v="Start-up stage\Venture"/>
    <s v="Vincenzo Faraone"/>
    <s v="Advisor"/>
    <s v="Vincenzo Faraone"/>
    <s v="aciassociazioneconfiditaliani@gmail.com"/>
    <x v="147"/>
    <d v="2023-07-05T00:00:00"/>
    <x v="0"/>
    <s v="VV6"/>
    <s v="Yes"/>
    <m/>
    <x v="0"/>
    <m/>
    <s v="Fondata nel 2019._x000a_La società detiene un brevetto Italiano e due marchi registrati (EUIPO/WIPO)._x000a_Ricavi 2023: €320k derivanti dal B2C; €550k dal B2B._x000a_Fundraising: €720k (R&amp;D, marketing, team)._x000a__x000a_&gt; motivo rejection: fase di vita"/>
    <d v="2023-07-05T00:00:00"/>
    <x v="0"/>
    <s v="OUT"/>
    <m/>
    <m/>
    <m/>
    <m/>
    <m/>
    <m/>
    <m/>
    <m/>
    <m/>
    <m/>
    <m/>
    <m/>
    <m/>
    <m/>
    <m/>
    <m/>
    <m/>
    <m/>
    <m/>
    <m/>
    <m/>
    <m/>
    <m/>
    <m/>
    <m/>
  </r>
  <r>
    <s v="Ok"/>
    <s v="Ok"/>
    <s v="Ok"/>
    <x v="1"/>
    <s v=" "/>
    <n v="2556"/>
    <x v="162"/>
    <s v="Italy"/>
    <s v="Bari"/>
    <x v="4"/>
    <x v="1"/>
    <x v="162"/>
    <s v=" "/>
    <s v="Start-up stage\Venture"/>
    <s v="Giovanni De Caro"/>
    <s v="Advisor"/>
    <s v="Roberto Salamina"/>
    <s v="roberto.salamina@esenex.it"/>
    <x v="148"/>
    <d v="2025-02-24T00:00:00"/>
    <x v="2"/>
    <s v="VV7"/>
    <s v="Yes"/>
    <m/>
    <x v="6"/>
    <m/>
    <s v="Ex Nipote in affitto._x000a_Bocciata nel 2022 dal fondo VV5 per fase di vita e business model._x000a_Ci è stata risegnalata nel 2024 per fondo VV6._x000a_Ricavi 2024; €56k. 27 clienti (organizzazioni sanitarie private, per lo più RSA e cooperative)._x000a_Round da €200k, di cui €70k già committati. Pre-money di €2m._x000a__x000a_&gt; Bocciata a novembre 2024 con motivazione 3.c (da monitorare), ci ha riscritto il founder a febbraio 2025. Hanno aperto il round da €1m, di cui €300k committed da CDP._x000a_Fatturato YTD pari a €46k._x000a_Fissata call l'11/03."/>
    <d v="2022-11-04T00:00:00"/>
    <x v="1"/>
    <m/>
    <s v=" "/>
    <s v=" "/>
    <s v=" "/>
    <s v=" "/>
    <s v=" "/>
    <s v=" "/>
    <s v=" "/>
    <s v=" "/>
    <s v=" "/>
    <s v=" "/>
    <s v=" "/>
    <s v=" "/>
    <s v=" "/>
    <s v=" "/>
    <s v=" "/>
    <s v=" "/>
    <s v=" "/>
    <s v=" "/>
    <s v=" "/>
    <s v=" "/>
    <s v=" "/>
    <s v=" "/>
    <s v=" "/>
    <s v=" "/>
    <s v=" "/>
  </r>
  <r>
    <s v="Ok"/>
    <s v="Ok"/>
    <s v="Ok"/>
    <x v="0"/>
    <m/>
    <n v="2848"/>
    <x v="163"/>
    <s v="Italy"/>
    <s v="Palermo"/>
    <x v="1"/>
    <x v="3"/>
    <x v="163"/>
    <m/>
    <s v="Start-up stage\Venture"/>
    <s v="Hagaj Badash-CDP"/>
    <s v="Investitori professionali"/>
    <s v="Martina Puppi"/>
    <s v="martina.puppi@restorativeneurotechnologies.com"/>
    <x v="149"/>
    <d v="2023-11-20T00:00:00"/>
    <x v="0"/>
    <s v="VV6"/>
    <s v="Yes"/>
    <m/>
    <x v="3"/>
    <m/>
    <s v="Rejected a settembre 2023 con motivazione 1.m, risegnalata dal founder a novembre 2023._x000a_Fondata nel 2018._x000a_Il software MindLenses viene venduto direttamente agli ospedali quindi, gli operatori sanitari prescrivono le sedute di MindLenses ai pazienti._x000a_Ricavi attesi: 2024e: €2,1m; 2025e: €5,3m; 2026e: €8,3m _x000a_EBITDA: 2024e: €40k; 2025e: €2,6m; 20263e: €5,2m_x000a_Fundraised: €3m _x000a_Fundraising: €5m con un Series A_x000a__x000a_&gt; motivo di rejection: settore di riferimento (Med-tech). "/>
    <d v="2023-08-25T00:00:00"/>
    <x v="0"/>
    <s v="OUT"/>
    <m/>
    <m/>
    <m/>
    <m/>
    <m/>
    <m/>
    <m/>
    <m/>
    <m/>
    <m/>
    <m/>
    <m/>
    <m/>
    <m/>
    <m/>
    <m/>
    <m/>
    <m/>
    <m/>
    <m/>
    <m/>
    <m/>
    <m/>
    <m/>
    <m/>
  </r>
  <r>
    <s v="Ok"/>
    <s v="Ok"/>
    <s v="Ok"/>
    <x v="9"/>
    <m/>
    <n v="2851"/>
    <x v="164"/>
    <s v="Italy"/>
    <s v="Cagliari"/>
    <x v="3"/>
    <x v="0"/>
    <x v="164"/>
    <m/>
    <s v="Start-up stage\Venture"/>
    <s v="Autocandidatura"/>
    <s v="Autocandidatura"/>
    <s v="Enzo Maria Savelli"/>
    <s v="e.savelli@sustainablebrandplatform.com"/>
    <x v="150"/>
    <d v="2025-02-03T00:00:00"/>
    <x v="0"/>
    <s v="VV6"/>
    <s v="Yes"/>
    <m/>
    <x v="2"/>
    <m/>
    <s v="L’iniziativa è stata analizzata anche dal team di VV5: il settore è ritenuto di interesse, ma per ora VV5 ha deciso di non procedere. I motivi sono relativi alla fase di vita ancora seed (piattaforma da completare e traction limitata). _x000a_Fatta call di update il 18/11. Hanno deciso di mettere in stand-by il round a cui stavano labvorando, anche perchè a livello commerciale i risultati sono stati più lenti rispetto a quanto avevano previsto. Intanto, hanno ridimensionato gli sviluppi tecnologici ed il team (erano arrivati a 23 risorse; ora sono in 17. In particolare, hanno ridimensionato il team sales. Ad oggi l'attività sales viene condotta dai founder, in quanto sono ancora alla ricerca di profili idonei)._x000a_Fatturato YTD pari a +400k. Prevedono per fine 2024 di superare €500k. L'obiettivo per il 2025 è arrivare a €1m. Attualmente hanno circa 25 clienti (l'ACV si è alzato. Ad esempio, per Monclair è passato da circa €25k a €90k)._x000a_Lato fundraising, stanno pensando di strutturare un bridge round da €1m da chiudere ad inizio 2025 con massimo un paio di soggetti, per poi prepararsi al series A nel 2026._x000a__x000a_&gt; Iniziativa bocciata a novembre 2024 con motivazione 2.a (avremmo dovuto ricevere aggiornamenti). Ci ha riscritto il founder il 7/01 inviandoci anche il BP aggiornato. Da fissare call di aggiornamento (proposto 11/02). Non ha fatto seguito alla nostra richiesta."/>
    <d v="2023-08-31T00:00:00"/>
    <x v="9"/>
    <s v="OUT"/>
    <m/>
    <m/>
    <m/>
    <m/>
    <m/>
    <m/>
    <m/>
    <m/>
    <m/>
    <m/>
    <m/>
    <m/>
    <m/>
    <m/>
    <m/>
    <m/>
    <m/>
    <m/>
    <m/>
    <m/>
    <m/>
    <m/>
    <m/>
    <m/>
    <m/>
  </r>
  <r>
    <s v="Ok"/>
    <s v="Ok"/>
    <s v="Ok"/>
    <x v="10"/>
    <s v=" "/>
    <n v="2562"/>
    <x v="165"/>
    <s v="Italy"/>
    <s v="Pescara"/>
    <x v="2"/>
    <x v="2"/>
    <x v="165"/>
    <s v=" "/>
    <s v="Seed"/>
    <s v="Elena Vittone"/>
    <s v="Proprietaria"/>
    <s v="Fabiano Izzo"/>
    <s v="fabiano.izzo@astrakode.tech "/>
    <x v="151"/>
    <d v="2024-11-13T00:00:00"/>
    <x v="0"/>
    <s v="VV6"/>
    <s v="Yes"/>
    <m/>
    <x v="0"/>
    <s v="Yes"/>
    <s v="Fondata nel 2020._x000a_Offrono una piattaforma no/low code per testare soluzioni blockchain per startup/dev/freelance/aziende (IT provider, istituti di ricerca, fintch/AI/notarizzazione)._x000a_Modello freemium da quest'anno introdurranno dei pacchetti / user / mese (€100-200k per dev, €1000 per azienda)._x000a_1200 utenti registrati, di cui il 50% attivi (soprattutto Asia, Europa e NA)._x000a_Hanno raccolto finora 2 SAFE, per un totale di €150k da degli acceleratori/fondi internazionali, più €800 di Smart&amp;Start._x000a_Team: 3 founder e 10 dipendenti._x000a_Raccoglieranno il Seed tra fine 2023 e inizio 2024, appena consolidano le metriche._x000a__x000a_&gt; Fatta call di update il 12/11. Hanno continuato a consolidare la soluzione sul mercato, ma hanno avuto difficoltà nel convertire gli utenti iscritti in paganti (si immaginavano un tasso di conversione tra il 5% e il 10%. In realtà, ad oggi, dei circa 2,75k utenti iscritti solo 5 sono paganti). Per questo motivo, hanno iniziato a lavorare a progetti di consulenza, da cui deriverà la maggior parte dei ricavi nel 2024._x000a_Lato round, nel piano di sviluppo era prevista la chiusura di un seed round in Q1 2025, ma attualmente hanno deciso di aprirlo quando raggiungeranno le giuste metriche. Stanno pensando ad un bridge round. Ci terranno aggiornati."/>
    <d v="2022-11-08T00:00:00"/>
    <x v="10"/>
    <s v="OUT"/>
    <s v=" "/>
    <s v=" "/>
    <s v=" "/>
    <s v=" "/>
    <s v=" "/>
    <s v=" "/>
    <s v=" "/>
    <s v=" "/>
    <s v=" "/>
    <s v=" "/>
    <s v=" "/>
    <s v=" "/>
    <s v=" "/>
    <s v=" "/>
    <s v=" "/>
    <s v=" "/>
    <s v=" "/>
    <s v=" "/>
    <s v=" "/>
    <s v=" "/>
    <s v=" "/>
    <s v=" "/>
    <s v=" "/>
    <s v=" "/>
    <s v=" "/>
  </r>
  <r>
    <s v="Ok"/>
    <s v="Ok"/>
    <s v="Ok"/>
    <x v="0"/>
    <m/>
    <n v="2860"/>
    <x v="166"/>
    <s v="Italy"/>
    <s v="Catania"/>
    <x v="1"/>
    <x v="4"/>
    <x v="166"/>
    <m/>
    <s v="Start-up stage\Venture"/>
    <s v="Armando Palma-Arcadia Holding"/>
    <s v="Advisor"/>
    <s v="Armando Palma"/>
    <s v="armando@arcadiaholding.net"/>
    <x v="152"/>
    <d v="2023-09-21T00:00:00"/>
    <x v="0"/>
    <s v="VV6"/>
    <s v="Yes"/>
    <m/>
    <x v="0"/>
    <m/>
    <s v="Ricavi: 2021: €47k; 2022: €183k; 2023e: €350k; 2024e: €657k; 2025e: €1m _x000a_EBITDA: 2021: 0,5%; 2022: 2,3%; 2023e: 2,3%; 2024e: 0,7%; 2025e: 2,2% _x000a_Fundraising: €170k_x000a__x000a_&gt; motivo rejection: fase di vita e settore di riferimento."/>
    <d v="2023-09-08T00:00:00"/>
    <x v="0"/>
    <s v="OUT"/>
    <m/>
    <m/>
    <m/>
    <m/>
    <m/>
    <m/>
    <m/>
    <m/>
    <m/>
    <m/>
    <m/>
    <m/>
    <m/>
    <m/>
    <m/>
    <m/>
    <m/>
    <m/>
    <m/>
    <m/>
    <m/>
    <m/>
    <m/>
    <m/>
    <m/>
  </r>
  <r>
    <s v="Ok"/>
    <s v="Ok"/>
    <s v="Ok"/>
    <x v="0"/>
    <m/>
    <n v="2861"/>
    <x v="167"/>
    <s v="Italy"/>
    <s v="Avellino"/>
    <x v="0"/>
    <x v="1"/>
    <x v="167"/>
    <m/>
    <s v="Start-up stage\Venture"/>
    <s v="Armando Palma-Arcadia Holding"/>
    <s v="Advisor"/>
    <s v="Armando Palma"/>
    <s v="armando@arcadiaholding.net"/>
    <x v="152"/>
    <d v="2023-09-21T00:00:00"/>
    <x v="0"/>
    <s v="VV6"/>
    <s v="Yes"/>
    <m/>
    <x v="0"/>
    <m/>
    <s v="Ricavi: 2020: €14k; 2021: €53k; 2022: €193k; 2023e: €401k; 2024e: €726k_x000a_EBITDA: 2020: €2k; 2021: €6k; 2022: €18k; 2023e: -€89k; 2024e: €22k_x000a_Fundraised: €221,7k, valutazione post money €2,5m_x000a__x000a_&gt; motivo rejection: fase di vita."/>
    <d v="2023-09-08T00:00:00"/>
    <x v="0"/>
    <s v="OUT"/>
    <m/>
    <m/>
    <m/>
    <m/>
    <m/>
    <m/>
    <m/>
    <m/>
    <m/>
    <m/>
    <m/>
    <m/>
    <m/>
    <m/>
    <m/>
    <m/>
    <m/>
    <m/>
    <m/>
    <m/>
    <m/>
    <m/>
    <m/>
    <m/>
    <m/>
  </r>
  <r>
    <s v="Ok"/>
    <s v="Ok"/>
    <s v="Ok"/>
    <x v="0"/>
    <m/>
    <n v="2879"/>
    <x v="168"/>
    <s v="Italy"/>
    <s v="Bari"/>
    <x v="4"/>
    <x v="0"/>
    <x v="168"/>
    <m/>
    <s v="Start-up stage\Venture"/>
    <s v="Startup Geeks"/>
    <s v="Altri"/>
    <s v="Startup Geeks"/>
    <s v="alessio@startupgeeks.it "/>
    <x v="153"/>
    <d v="2023-10-09T00:00:00"/>
    <x v="0"/>
    <s v="VV7"/>
    <s v="Yes"/>
    <m/>
    <x v="0"/>
    <m/>
    <s v="70+ utenti in app_x000a_850+ leads raccolti_x000a_CAC: 11,20€_x000a_Business model: B2C_x000a_Ricavi: 2023e: €45k; 2024e: €282k; 2026e: €1,6m_x000a_EBITDA: 2023e: -€101k; 2024e: -€39k; 2026e: €469m_x000a_Team: 6 persone_x000a_Fundraising: €360k_x000a__x000a_&gt; motivo rejection: fase di vita. Dubbi anche sul business B2C. Da segnalare per fondo VV6."/>
    <d v="2023-09-15T00:00:00"/>
    <x v="0"/>
    <s v="OUT"/>
    <m/>
    <m/>
    <m/>
    <m/>
    <m/>
    <m/>
    <m/>
    <m/>
    <m/>
    <m/>
    <m/>
    <m/>
    <m/>
    <m/>
    <m/>
    <m/>
    <m/>
    <m/>
    <m/>
    <m/>
    <m/>
    <m/>
    <m/>
    <m/>
    <m/>
  </r>
  <r>
    <s v="Ok"/>
    <s v="Ok"/>
    <s v="Ok"/>
    <x v="0"/>
    <m/>
    <n v="2914"/>
    <x v="169"/>
    <s v="Italy"/>
    <s v="Salerno"/>
    <x v="0"/>
    <x v="7"/>
    <x v="169"/>
    <m/>
    <s v="Start-up stage\Venture"/>
    <s v="Demo Day UptoStars"/>
    <s v="Altri"/>
    <s v="Alfonso Coppola"/>
    <s v="alfonso.coppola@rithema.it"/>
    <x v="154"/>
    <d v="2024-04-12T00:00:00"/>
    <x v="0"/>
    <s v="VV6"/>
    <s v="Yes"/>
    <m/>
    <x v="0"/>
    <m/>
    <s v="Fatturato 2023: €104k_x000a_Team: 6 persone_x000a_Cliente target : studi di ingegneria che partecipano alle gare d’appalto._x000a_Margine: _x000a_- prodotto E-Round €35k (costo di produzione €125k + iva solo per la parte tecnologica)_x000a_-Prodotto Re-charge €30k (costo di produzione €120k + iva solo per la parte tecnologica)_x000a_Risultati:_x000a_- Brevetti: 7 Depositi; 5 Design certificati; 5 R&amp;D Contratti R&amp;D con PMI Italiane; 4 Brevetti internazionali_x000a_Fundraising: €410k (hanno intenzione di arrivare ad un round a €1m) ad una pre money di €1,6m (30% già committed)._x000a__x000a_&gt; Fatta call il 8/04. Motivo rejection: non hanno traction, management poco convincente, business model non chiaro (hanno molti prodotti) e fase di vita."/>
    <d v="2023-10-11T00:00:00"/>
    <x v="0"/>
    <s v="OUT"/>
    <m/>
    <m/>
    <m/>
    <m/>
    <m/>
    <m/>
    <m/>
    <m/>
    <m/>
    <m/>
    <m/>
    <m/>
    <m/>
    <m/>
    <m/>
    <m/>
    <m/>
    <m/>
    <m/>
    <m/>
    <m/>
    <m/>
    <m/>
    <m/>
    <m/>
  </r>
  <r>
    <s v="Ok"/>
    <s v="Ok"/>
    <s v="Ok"/>
    <x v="0"/>
    <m/>
    <n v="2918"/>
    <x v="170"/>
    <s v="Italy"/>
    <s v="Monopoli"/>
    <x v="4"/>
    <x v="7"/>
    <x v="170"/>
    <m/>
    <s v="Seed"/>
    <s v="Demo Day UptoStars"/>
    <s v="Altri"/>
    <s v="Piero Genualdo"/>
    <s v="pierogenualdo@arestecnologia.it"/>
    <x v="154"/>
    <d v="2024-05-27T00:00:00"/>
    <x v="0"/>
    <s v="VV7"/>
    <m/>
    <m/>
    <x v="0"/>
    <s v="Yes"/>
    <s v="Conosciuti nell'ambito della startup competition 081 fatta a novembre 2023. Loro sono stati vincitori. Vertis li ha supportati nell'utilizzo dei fondi ricevuti dalla vincita della competition (circa 8k che sono serviti a pagar ei costi per il brevetto del marchio a livello globale). Sono ancora in una fase acerba. Da monitorare"/>
    <d v="2023-10-11T00:00:00"/>
    <x v="0"/>
    <s v="OUT"/>
    <m/>
    <m/>
    <m/>
    <m/>
    <m/>
    <m/>
    <m/>
    <m/>
    <m/>
    <m/>
    <m/>
    <m/>
    <m/>
    <m/>
    <m/>
    <m/>
    <m/>
    <m/>
    <m/>
    <m/>
    <m/>
    <m/>
    <m/>
    <m/>
    <m/>
  </r>
  <r>
    <s v="Ok"/>
    <s v="Ok"/>
    <s v="Ok"/>
    <x v="1"/>
    <m/>
    <n v="2921"/>
    <x v="171"/>
    <s v="Italy"/>
    <s v="Salerno"/>
    <x v="0"/>
    <x v="4"/>
    <x v="171"/>
    <m/>
    <s v="Start-up stage\Venture"/>
    <s v="Nicolò Muzzana-Tymosbc"/>
    <s v="Advisor"/>
    <s v="Nicolò Muzzana"/>
    <s v="nmuzzana@thymosbc.com"/>
    <x v="154"/>
    <d v="2025-02-11T00:00:00"/>
    <x v="2"/>
    <s v="VV6"/>
    <s v="Yes"/>
    <m/>
    <x v="6"/>
    <m/>
    <s v="Iniziativa già presente nel DF di VV5. Bocciata a luglio 2024 con motivazione 1.b (dubbi su management, revenue model poco chiaro). Ci è stata risegnalata a gennio 2025 in quanto supportata da Volano nel processo di fundraising._x000a_Fatta call il 14/02: ha chiuso il 2024 con €1,1m di fatturato e 35 clienti, attivi soprattutto nella filiera lattiero-caesaria. Ricavi attesi nel 2025 pari a €2,3m. _x000a_Vorrebbero aprire un round da €3-5m (stanno definendo l'ammontare). Una buona parte di questo sarà dedicata all'industrializzazione del caso di applicazione sulle uova (ora TRL 6)._x000a__x000a_&gt; Da ricevere BP. Intanto, da contattare Misal per ricevere un feedback sulla tecnologia."/>
    <d v="2023-10-11T00:00:00"/>
    <x v="1"/>
    <m/>
    <m/>
    <m/>
    <m/>
    <m/>
    <m/>
    <m/>
    <m/>
    <m/>
    <m/>
    <m/>
    <m/>
    <m/>
    <m/>
    <m/>
    <m/>
    <m/>
    <m/>
    <m/>
    <m/>
    <m/>
    <m/>
    <m/>
    <m/>
    <m/>
    <m/>
  </r>
  <r>
    <s v="Ok"/>
    <s v="Ok"/>
    <s v="Ok"/>
    <x v="0"/>
    <m/>
    <n v="2923"/>
    <x v="172"/>
    <s v="Italy"/>
    <s v="Napoli"/>
    <x v="0"/>
    <x v="4"/>
    <x v="172"/>
    <m/>
    <s v="Start-up stage\Venture"/>
    <s v="Terra Next"/>
    <s v="Altri"/>
    <s v="Vincenzo Benessere"/>
    <s v="benessere.vincenzo@isuschem.it"/>
    <x v="154"/>
    <d v="2023-10-23T00:00:00"/>
    <x v="0"/>
    <s v="VV6"/>
    <s v="Yes"/>
    <m/>
    <x v="0"/>
    <s v="Yes"/>
    <s v="Possiede un brevetto a copertura del processo produttivo e due brevetti sugli esteri a base di ossido di zinco._x000a_Revenues: 2022: €10k; 2023e: €35k: 2024e: €250k_x000a_Fundraised: €50k Invitalia; €110k Banca Intesa; €150k dai soci_x000a_Fundraising: €750k_x000a_Fatta call il 31/10. Volano è advisor della società. Sebbene il founding team ed il relativo business abbiano destato_x000a_particolare interesse, ad oggi si riscontrano difficoltà nel giustificare il carattere digitale dell’iniziativa. L’idea per VV6 sarebbe_x000a_finanziare il processo di automazione della produzione, ad oggi non del tutto digitalizzato. Sulla base di tali considerazioni e tenendo conto della fase pre-revenues della startup, riteniamo al momento di non proseguire nelle analisi, ma di tenere monitorata l’iniziativa per potenziali successivi round"/>
    <d v="2023-10-11T00:00:00"/>
    <x v="0"/>
    <s v="OUT"/>
    <m/>
    <m/>
    <m/>
    <m/>
    <m/>
    <m/>
    <m/>
    <m/>
    <m/>
    <m/>
    <m/>
    <m/>
    <m/>
    <m/>
    <m/>
    <m/>
    <m/>
    <m/>
    <m/>
    <m/>
    <m/>
    <m/>
    <m/>
    <m/>
    <m/>
  </r>
  <r>
    <s v="Ok"/>
    <s v="Ok"/>
    <s v="Ok"/>
    <x v="0"/>
    <m/>
    <n v="2925"/>
    <x v="173"/>
    <s v="Italy"/>
    <s v="Sassari"/>
    <x v="3"/>
    <x v="4"/>
    <x v="173"/>
    <m/>
    <s v="Seed"/>
    <s v="Terra Next"/>
    <s v="Altri"/>
    <s v="Alessandro Sestini"/>
    <s v="alessandro@lebiudesign.com"/>
    <x v="154"/>
    <d v="2023-10-11T00:00:00"/>
    <x v="0"/>
    <s v="VV6"/>
    <m/>
    <m/>
    <x v="2"/>
    <m/>
    <s v="Incontrati a Terra Next; abbiamo scritto per fissare una call conoscitiva, non hanno mai fatto seguito alla nostra richiesta"/>
    <d v="2023-10-11T00:00:00"/>
    <x v="0"/>
    <s v="OUT"/>
    <m/>
    <m/>
    <m/>
    <m/>
    <m/>
    <m/>
    <m/>
    <m/>
    <m/>
    <m/>
    <m/>
    <m/>
    <m/>
    <m/>
    <m/>
    <m/>
    <m/>
    <m/>
    <m/>
    <m/>
    <m/>
    <m/>
    <m/>
    <m/>
    <m/>
  </r>
  <r>
    <s v="Ok"/>
    <s v="Ok"/>
    <s v="Ok"/>
    <x v="0"/>
    <m/>
    <n v="2930"/>
    <x v="174"/>
    <s v="Italy"/>
    <s v="Napoli"/>
    <x v="0"/>
    <x v="0"/>
    <x v="174"/>
    <m/>
    <s v="Seed"/>
    <s v="Antonio Francisco Delle Cave"/>
    <s v="Autocandidatura"/>
    <s v="Antonio Francisco Delle Cave"/>
    <s v="adcdeca@gmail.com"/>
    <x v="155"/>
    <d v="2023-10-12T00:00:00"/>
    <x v="0"/>
    <s v="VV6"/>
    <m/>
    <m/>
    <x v="1"/>
    <m/>
    <s v="Fatta call conoscitiva; riteniamo che l'iniziativa non abbia alcun carattere innovativo."/>
    <d v="2023-10-12T00:00:00"/>
    <x v="0"/>
    <s v="OUT"/>
    <m/>
    <m/>
    <m/>
    <m/>
    <m/>
    <m/>
    <m/>
    <m/>
    <m/>
    <m/>
    <m/>
    <m/>
    <m/>
    <m/>
    <m/>
    <m/>
    <m/>
    <m/>
    <m/>
    <m/>
    <m/>
    <m/>
    <m/>
    <m/>
    <m/>
  </r>
  <r>
    <s v="Ok"/>
    <s v="Ok"/>
    <s v="Ok"/>
    <x v="0"/>
    <m/>
    <n v="2935"/>
    <x v="175"/>
    <s v="Italy"/>
    <s v="Lecce"/>
    <x v="4"/>
    <x v="0"/>
    <x v="175"/>
    <m/>
    <s v="Start-up stage\Venture"/>
    <s v="Nicola Cimmino"/>
    <s v="Proprietaria"/>
    <s v="Cristina Pianura"/>
    <s v="c.pianura@audioboost.it"/>
    <x v="156"/>
    <d v="2023-10-23T00:00:00"/>
    <x v="0"/>
    <s v="VV7"/>
    <s v="Yes"/>
    <m/>
    <x v="1"/>
    <m/>
    <s v="Ricavi 2022: circa €10k; 2023e: circa €55k_x000a_Fundraising: €500k_x000a_Fatta call conoscitiva con la founder il 13/10. L’esperienza pregressa della fondatrice è stata valutata positivamente e reputata coerente con l’iniziativa, ma riteniamo che il modello di business e la struttura del round (pre-money elevata) non siano idonei per ulteriori approfondimenti"/>
    <d v="2023-10-16T00:00:00"/>
    <x v="0"/>
    <s v="OUT"/>
    <m/>
    <m/>
    <m/>
    <m/>
    <m/>
    <m/>
    <m/>
    <m/>
    <m/>
    <m/>
    <m/>
    <m/>
    <m/>
    <m/>
    <m/>
    <m/>
    <m/>
    <m/>
    <m/>
    <m/>
    <m/>
    <m/>
    <m/>
    <m/>
    <m/>
  </r>
  <r>
    <s v="Ok"/>
    <s v="Ok"/>
    <s v="Ok"/>
    <x v="11"/>
    <m/>
    <n v="2939"/>
    <x v="176"/>
    <s v="Italy"/>
    <s v="Bari"/>
    <x v="4"/>
    <x v="2"/>
    <x v="176"/>
    <m/>
    <s v="Other early stage\Late stage"/>
    <s v="Autocandidatura"/>
    <s v="Autocandidatura"/>
    <s v="Matteo Pertosa"/>
    <s v="matteo.pertosa@angel4future.com"/>
    <x v="157"/>
    <d v="2025-01-18T00:00:00"/>
    <x v="0"/>
    <s v="VV7"/>
    <s v="Yes"/>
    <m/>
    <x v="11"/>
    <s v="Yes"/>
    <s v="Risultati raggiunti nel 2023: 500k utenti attivi; 1% churn rate sul B2B; 53k distributori connessi._x000a_Captable: 24% di proprietà del corporate venture build e 16% di Neva. Matteo Pertosa, fondatore e amministratore delegato di Matipay, deterrà direttamente una quota pari a circa il 60%._x000a_Revenues 2021: €4m; 2022: €5m; 2023: €6m (previsti da piano €9,8m)._x000a_Fundraised: €5m da Neva ad una pre money di €35m._x000a_Fundraising: €10m ad una pre money di €60m finalizzati ad attività di espansione del mercato (attività di M&amp;A)._x000a__x000a_&gt; Iniziativa già presente nel DF VV5 e bocciata con motivazione 3.c, da monitorare (dubbi su scenario competitivo e struttura dell'operazione per pre-money e tempistiche). _x000a_Iniziativa risegnalata a gennaio 2025 da Francesca Ottier di CDP. Round da €20m per realizzare 4 acquisizioni di aziende sia italiana che estere. L'ammontare necessario per le acquisizioni è pari a €70m. Il residuo rispetto ai €20m di AuCap verrà finanziato tramite debito. Valutazione ancora da discutere. Ricevuti markup di CDP al TS._x000a_Abbiamo scritto a F. Ottier per fissare una call; ci ha messo in contatto con Lanciano che ci ha comunicato che al momento le interlocuzioni si sono interrotte per ragioni negoziali."/>
    <d v="2023-10-17T00:00:00"/>
    <x v="11"/>
    <s v="OUT"/>
    <m/>
    <m/>
    <m/>
    <m/>
    <m/>
    <m/>
    <m/>
    <m/>
    <m/>
    <m/>
    <m/>
    <m/>
    <m/>
    <m/>
    <m/>
    <m/>
    <m/>
    <m/>
    <m/>
    <m/>
    <m/>
    <m/>
    <m/>
    <m/>
    <m/>
  </r>
  <r>
    <s v="Ok"/>
    <s v="Ok"/>
    <s v="Ok"/>
    <x v="0"/>
    <m/>
    <n v="2950"/>
    <x v="177"/>
    <s v="Italy"/>
    <s v="Napoli"/>
    <x v="0"/>
    <x v="2"/>
    <x v="177"/>
    <m/>
    <s v="Start-up stage\Venture"/>
    <s v="Nicola Cimmino"/>
    <s v="Proprietaria"/>
    <s v="Ugo Chirico"/>
    <s v="ugo.chirico@cyberneid.com"/>
    <x v="158"/>
    <d v="2023-11-06T00:00:00"/>
    <x v="0"/>
    <s v="VV6"/>
    <s v="Yes"/>
    <m/>
    <x v="1"/>
    <m/>
    <s v="Fondata nel 2019._x000a_Fatturato 2022: €500k; 2023e: €600k._x000a_Clienti: Zagrebacka banka (Unicredit Group), PagoPA, Phlay, tolemaica._x000a_Current deals: Banca Sella, monokee, enjoy, Deutsche Bank, aruba.it._x000a_Fundraising: €1m._x000a_Abbiamo deciso di non procedere per la difficoltà nell'intraprendere piano di sviluppo ed il management non ha convinto del tutto_x000a_&gt; motivo rejection: fase di vita, dubbi anche su crescita attuale. Sentiti in call dal team VV6. "/>
    <d v="2023-10-26T00:00:00"/>
    <x v="0"/>
    <s v="OUT"/>
    <m/>
    <m/>
    <m/>
    <m/>
    <m/>
    <m/>
    <m/>
    <m/>
    <m/>
    <m/>
    <m/>
    <m/>
    <m/>
    <m/>
    <m/>
    <m/>
    <m/>
    <m/>
    <m/>
    <m/>
    <m/>
    <m/>
    <m/>
    <m/>
    <m/>
  </r>
  <r>
    <s v="Ok"/>
    <s v="Ok"/>
    <s v="Ok"/>
    <x v="1"/>
    <m/>
    <n v="2951"/>
    <x v="178"/>
    <s v="Italy"/>
    <s v="Bari"/>
    <x v="4"/>
    <x v="2"/>
    <x v="178"/>
    <m/>
    <s v="Start-up stage\Venture"/>
    <s v="Fabiana Martone"/>
    <s v="Proprietaria"/>
    <s v="Giuseppe Gullo"/>
    <s v="giuseppe@profession.ai"/>
    <x v="158"/>
    <d v="2025-02-28T00:00:00"/>
    <x v="2"/>
    <s v="VV7"/>
    <s v="Yes"/>
    <m/>
    <x v="6"/>
    <m/>
    <s v="Da guardare in ottica Data Masters._x000a_Ha chiuso il 2023 con €450k di fatturato. Ad oggi sono a +400% rispetto allo stesso periodo del precedente anno. Puntano ad arrivare a €1,5m di fatturato. _x000a_Fundarising: avevano trovato un lead (Ex Bonsai Venture; ticket da €250k), ma uno dei key man aveva già investito personalmente in un'altra startup simile. Per tale ragione, non è passata in CdA. Avrebbero chiuso per giugno. Round da 1,5m. Sono in trattativa con altri fondi (commitment di H Farm / IAG)._x000a__x000a_&gt; Bocciati per scenario competitivo (1.f); ci ha riscritto il founder a luglio 2024. Parteciperanno ad un programma di incubazione presso l'i3p di Torino (il 15/07 partità a Torino anche un bando della regione Piemonte che pareggia un investimento con un contributo a fondo perduto fino a €500k). La sede legale verrà mantenuta a Bari, ma apriranno una sede operativa presso l'i3p di Torino. Da fissare call di update a settembre (abbiamo proposto degli slot; in attesa di risposta; non hanno più fatto seguito alla nostra richiesta)._x000a_Bociata a luglio 2024 con motivazione 2.b._x000a_Ci ha riscritto il founder a febbraio 2025: hanno chiuso il 2024 con circa €1m. Vorrebbero aprire un round a marzo per lanciare CoursAI, la piattaforma per generare corsi tramite AI._x000a_Fissata call di update il 13/03."/>
    <d v="2023-10-26T00:00:00"/>
    <x v="1"/>
    <m/>
    <m/>
    <m/>
    <m/>
    <m/>
    <m/>
    <m/>
    <m/>
    <m/>
    <m/>
    <m/>
    <m/>
    <m/>
    <m/>
    <m/>
    <m/>
    <m/>
    <m/>
    <m/>
    <m/>
    <m/>
    <m/>
    <m/>
    <m/>
    <m/>
    <m/>
  </r>
  <r>
    <s v="Ok"/>
    <s v="Ok"/>
    <s v="Ok"/>
    <x v="0"/>
    <m/>
    <n v="2952"/>
    <x v="179"/>
    <s v="Italy"/>
    <s v="Bari"/>
    <x v="4"/>
    <x v="2"/>
    <x v="179"/>
    <m/>
    <s v="Seed"/>
    <s v="Fabiana Martone"/>
    <s v="Proprietaria"/>
    <s v="Gianmarco Cappellano"/>
    <s v="gianmarco@endymion.tech"/>
    <x v="156"/>
    <d v="2023-10-17T00:00:00"/>
    <x v="0"/>
    <s v="VV7"/>
    <m/>
    <m/>
    <x v="0"/>
    <s v="Yes"/>
    <s v="Fatta call il 16/10/23. Revenue: 20k nel 2023; 260k expected nel 2024. _x000a_Ha raccolto circa 450k tra CDP e bandi pubblici. _x000a_Il team ha fatto una buona impressione ma sono stati ritenuti troppo acerbi per procedere. Da monitorare"/>
    <d v="2023-10-16T00:00:00"/>
    <x v="0"/>
    <s v="OUT"/>
    <m/>
    <m/>
    <m/>
    <m/>
    <m/>
    <m/>
    <m/>
    <m/>
    <m/>
    <m/>
    <m/>
    <m/>
    <m/>
    <m/>
    <m/>
    <m/>
    <m/>
    <m/>
    <m/>
    <m/>
    <m/>
    <m/>
    <m/>
    <m/>
    <m/>
  </r>
  <r>
    <s v="Ok"/>
    <s v="Ok"/>
    <s v="Ok"/>
    <x v="0"/>
    <m/>
    <n v="2953"/>
    <x v="180"/>
    <s v="Italy"/>
    <s v="Cosenza"/>
    <x v="6"/>
    <x v="0"/>
    <x v="180"/>
    <m/>
    <s v="Start-up stage\Venture"/>
    <s v="Autocandidatura"/>
    <s v="Autocandidatura"/>
    <s v="Giuseppe Cofone"/>
    <s v="g.cofone@alteredu.it"/>
    <x v="158"/>
    <d v="2023-11-06T00:00:00"/>
    <x v="0"/>
    <s v="VV6"/>
    <s v="Yes"/>
    <m/>
    <x v="1"/>
    <m/>
    <s v="Fatturato 2022: €530k; 2023e: €1m._x000a_Clienti: B2C 8.000+; B2B 200+ (tra cui Rai - Radiotelevisione Italiana, Comune di Firenze, NoiCompriamoAuto.it, Ministero della Difesa e Corte dei Conti)_x000a_800.000+ visitatori unici sul sito raggiunti nel 2022_x000a_Fundraised: €150k_x000a_Fundraising: €560k ad una pre-money di €4,5m._x000a_Fatta call il 17/10 con G. Cofone. In sostanza, la società eroga online corsi per l’emissione di certificati principalmente per il mondo scuola. Ha significative somiglianze con Certipass, la società di Unipegaso attiva nella certificazioni per docenti del mondo scuola. La nostra proposta è quella di rigettare l’iniziativa per mancanza di innovazione tecnologica e per la presenza di un leader di mercato già consolidato come Certipass."/>
    <d v="2023-10-26T00:00:00"/>
    <x v="0"/>
    <s v="OUT"/>
    <m/>
    <m/>
    <m/>
    <m/>
    <m/>
    <m/>
    <m/>
    <m/>
    <m/>
    <m/>
    <m/>
    <m/>
    <m/>
    <m/>
    <m/>
    <m/>
    <m/>
    <m/>
    <m/>
    <m/>
    <m/>
    <m/>
    <m/>
    <m/>
    <m/>
  </r>
  <r>
    <s v="Ok"/>
    <s v="Ok"/>
    <s v="Ok"/>
    <x v="1"/>
    <m/>
    <n v="2620"/>
    <x v="181"/>
    <s v="Italy"/>
    <s v="Salerno"/>
    <x v="0"/>
    <x v="2"/>
    <x v="181"/>
    <m/>
    <s v="Seed"/>
    <s v="Alessandro Gallo-EIF"/>
    <s v="Investitori professionali"/>
    <s v="Enzo Troncone"/>
    <s v="_x000a_enzo@butterflysrl.com"/>
    <x v="159"/>
    <d v="2025-02-26T00:00:00"/>
    <x v="1"/>
    <s v="VV7"/>
    <m/>
    <m/>
    <x v="6"/>
    <m/>
    <s v="Enzo Troncone ci ha comunicato l'intenzione di aprire una sede in Puglia. Almeno il 60% delle risorse previste nel BP come nuove assunzioni nei prossimi 24 mesi avranno il contratto di lavoro in Puglia. _x000a_Firmato TS._x000a_Lato round, per ora l'investitore privato è solo Startup Wise Guys, che ha già investito ma non è ancora presente in cap table. Growth Engine, che stava valutando di investire da follower con un ticket pari a €200k e al quale abbiamo condiviso il TS, ha deciso al momento di non proseguire._x000a_Enzo ci ha comunicato che potrebbe essere interessata a partecipare al round la socia  di Lattaruli, Mariagrazia Campanile (Geopharma ha ceduto un ramo aziendale su cui c'erano stati ottimi risultati grazie all'applicazione della soluzione Butterfly, che investirebbe €100-150k._x000a__x000a_&gt; Condivisa richiesta documenti al fine di iniziare a lavorare all'info memo; ricevuto primo materiale._x000a_Enzo ha informato Egle Andreina Rochira di Fondo Acceleratori sul possibile interesse di Campanile, condividendogli anche il BP aggiornato. Ha proposto una call per capire commitment di Startup Wise Guys."/>
    <d v="2023-01-05T00:00:00"/>
    <x v="1"/>
    <m/>
    <m/>
    <m/>
    <m/>
    <m/>
    <m/>
    <m/>
    <m/>
    <m/>
    <m/>
    <m/>
    <m/>
    <m/>
    <m/>
    <m/>
    <m/>
    <m/>
    <m/>
    <m/>
    <m/>
    <m/>
    <m/>
    <m/>
    <m/>
    <m/>
    <m/>
  </r>
  <r>
    <s v="Ok"/>
    <s v="Ok"/>
    <s v="Ok"/>
    <x v="0"/>
    <m/>
    <n v="2965"/>
    <x v="182"/>
    <s v="Italy"/>
    <s v="Ragusa"/>
    <x v="1"/>
    <x v="2"/>
    <x v="182"/>
    <m/>
    <s v="Start-up stage\Venture"/>
    <s v="Autocandidatura"/>
    <s v="Autocandidatura"/>
    <s v="Luca Occhipinti"/>
    <s v="luca.occhipinti@lualtek.io"/>
    <x v="160"/>
    <d v="2023-11-20T00:00:00"/>
    <x v="0"/>
    <s v="VV6"/>
    <s v="Yes"/>
    <m/>
    <x v="7"/>
    <s v="Yes"/>
    <s v="Installazioni: 5 in serra, 2 in campo aperto_x000a_Valore delle offerte inviate: 30.000 euro_x000a_Ricavi attesi: 2023: €200k; 2024e: €215k; 2025e: €505k; 2026e: €1,4m; 2027e: €2,5m; 2028e: €3,6m_x000a_Fundraising: €650k._x000a__x000a_&gt; Sentiti in call dal team VV6. motivo rejection: al momento raccolgono solo tramite crowfunding. Da monitorare."/>
    <d v="2023-11-09T00:00:00"/>
    <x v="0"/>
    <s v="OUT"/>
    <m/>
    <m/>
    <m/>
    <m/>
    <m/>
    <m/>
    <m/>
    <m/>
    <m/>
    <m/>
    <m/>
    <m/>
    <m/>
    <m/>
    <m/>
    <m/>
    <m/>
    <m/>
    <m/>
    <m/>
    <m/>
    <m/>
    <m/>
    <m/>
    <m/>
  </r>
  <r>
    <s v="Ok"/>
    <s v="Ok"/>
    <s v="Ok"/>
    <x v="0"/>
    <m/>
    <n v="2970"/>
    <x v="183"/>
    <s v="Italy"/>
    <s v="Palermo"/>
    <x v="1"/>
    <x v="1"/>
    <x v="183"/>
    <m/>
    <s v="Start-up stage\Venture"/>
    <s v="Alessandro Scotto"/>
    <s v="Advisor"/>
    <s v="Alessandro Scotto"/>
    <s v="alessandro.scotto@rsv-service.com"/>
    <x v="161"/>
    <d v="2023-11-20T00:00:00"/>
    <x v="0"/>
    <s v="VV6"/>
    <s v="Yes"/>
    <m/>
    <x v="3"/>
    <m/>
    <s v="Ha come obiettivo di divenire una piattaforma online dedicata alla vendita di tutto quello che può catturare l’interesse del consumatore finale (farmacie, parafarmacia, sanitarie, ecc)._x000a_Ricavi 2024e: €8m; 2025e: €16,7m; 2026e: €28,3m_x000a_EBITDA 2024e: €1m; 2025e: €1,8m; 2026e: €2,4m_x000a__x000a_&gt; motivo rejection: settore di riferimento (alta competizione)."/>
    <d v="2023-11-10T00:00:00"/>
    <x v="0"/>
    <s v="OUT"/>
    <m/>
    <m/>
    <m/>
    <m/>
    <m/>
    <m/>
    <m/>
    <m/>
    <m/>
    <m/>
    <m/>
    <m/>
    <m/>
    <m/>
    <m/>
    <m/>
    <m/>
    <m/>
    <m/>
    <m/>
    <m/>
    <m/>
    <m/>
    <m/>
    <m/>
  </r>
  <r>
    <s v="Ok"/>
    <s v="Ok"/>
    <s v="Ok"/>
    <x v="0"/>
    <m/>
    <n v="2976"/>
    <x v="184"/>
    <s v="Italy"/>
    <s v="Bari"/>
    <x v="4"/>
    <x v="7"/>
    <x v="184"/>
    <m/>
    <s v="Start-up stage\Venture"/>
    <s v="Marco Micozzi-Le Village"/>
    <s v="Altri"/>
    <s v="Giacomo Milella"/>
    <s v="giacomo_milella@virgilio.it"/>
    <x v="162"/>
    <d v="2024-07-09T00:00:00"/>
    <x v="0"/>
    <s v="VV7"/>
    <s v="Yes"/>
    <m/>
    <x v="12"/>
    <m/>
    <s v="Seed round da €1,5m (l'obiettivo è cedere il 15%)._x000a_Dovrebbero essere pre-revenues._x000a__x000a_&gt; Fatta call conoscitiva il 20/06. Sono uno spin-off di Omninext, società di trasformazione digitale fintech e ambiente di Vincenzo Sarcina. Dubbi su track record della capogruppo che ha sviluppato la startup. Dubbi su traction commerciale ed il business di riferimento è risultato poco chiaro. Pre-money elevata (€8,5m)."/>
    <d v="2023-11-15T00:00:00"/>
    <x v="0"/>
    <s v="OUT"/>
    <m/>
    <m/>
    <m/>
    <m/>
    <m/>
    <m/>
    <m/>
    <m/>
    <m/>
    <m/>
    <m/>
    <m/>
    <m/>
    <m/>
    <m/>
    <m/>
    <m/>
    <m/>
    <m/>
    <m/>
    <m/>
    <m/>
    <m/>
    <m/>
    <m/>
  </r>
  <r>
    <s v="Ok"/>
    <s v="Ok"/>
    <s v="Ok"/>
    <x v="0"/>
    <m/>
    <n v="2979"/>
    <x v="185"/>
    <s v="Italy"/>
    <s v="Bari"/>
    <x v="4"/>
    <x v="1"/>
    <x v="185"/>
    <m/>
    <s v="Seed"/>
    <s v="Matteo Marchesini-Aiternalex"/>
    <s v="Advisor"/>
    <s v="Alessio Oriolo"/>
    <s v="a.oriolo@pomainstitute.com"/>
    <x v="163"/>
    <d v="2024-07-05T00:00:00"/>
    <x v="0"/>
    <s v="VV7"/>
    <m/>
    <m/>
    <x v="0"/>
    <s v="Yes"/>
    <s v="Fatta call di update il 05/07. Devono ancora completare la versione beta della piattaforma."/>
    <d v="2023-11-16T00:00:00"/>
    <x v="0"/>
    <s v="OUT"/>
    <m/>
    <m/>
    <m/>
    <m/>
    <m/>
    <m/>
    <m/>
    <m/>
    <m/>
    <m/>
    <m/>
    <m/>
    <m/>
    <m/>
    <m/>
    <m/>
    <m/>
    <m/>
    <m/>
    <m/>
    <m/>
    <m/>
    <m/>
    <m/>
    <m/>
  </r>
  <r>
    <s v="Ok"/>
    <s v="Ok"/>
    <s v="Ok"/>
    <x v="0"/>
    <m/>
    <n v="2980"/>
    <x v="186"/>
    <s v="Italy"/>
    <s v="N.A. Italy"/>
    <x v="9"/>
    <x v="1"/>
    <x v="186"/>
    <m/>
    <s v="Seed"/>
    <s v="Matteo Marchesini-Aiternalex"/>
    <s v="Advisor"/>
    <s v="Riccardo Pampena"/>
    <s v="riccardopampena@gmail.com"/>
    <x v="163"/>
    <d v="2023-11-16T00:00:00"/>
    <x v="0"/>
    <s v="VV6"/>
    <m/>
    <m/>
    <x v="0"/>
    <m/>
    <s v="Fatta call conoscitiva; fase di vita ancora troppo acerba"/>
    <d v="2023-11-16T00:00:00"/>
    <x v="0"/>
    <s v="OUT"/>
    <m/>
    <m/>
    <m/>
    <m/>
    <m/>
    <m/>
    <m/>
    <m/>
    <m/>
    <m/>
    <m/>
    <m/>
    <m/>
    <m/>
    <m/>
    <m/>
    <m/>
    <m/>
    <m/>
    <m/>
    <m/>
    <m/>
    <m/>
    <m/>
    <m/>
  </r>
  <r>
    <s v="Ok"/>
    <s v="Ok"/>
    <s v="Ok"/>
    <x v="0"/>
    <m/>
    <n v="2981"/>
    <x v="187"/>
    <s v="Italy"/>
    <s v="Palermo"/>
    <x v="1"/>
    <x v="3"/>
    <x v="187"/>
    <m/>
    <s v="Seed"/>
    <s v="Bravo Innovation HUB"/>
    <s v="Altri"/>
    <s v="Aldo Pinzi"/>
    <s v="aldo@medigenium.com"/>
    <x v="163"/>
    <d v="2023-11-16T00:00:00"/>
    <x v="0"/>
    <s v="VV6"/>
    <m/>
    <m/>
    <x v="1"/>
    <m/>
    <s v="Traction ancora limitata; sarebbe necessario un approfondimento sul prodotto per capire differenze rispetto a quelli esistenti. "/>
    <d v="2023-11-16T00:00:00"/>
    <x v="0"/>
    <s v="OUT"/>
    <m/>
    <m/>
    <m/>
    <m/>
    <m/>
    <m/>
    <m/>
    <m/>
    <m/>
    <m/>
    <m/>
    <m/>
    <m/>
    <m/>
    <m/>
    <m/>
    <m/>
    <m/>
    <m/>
    <m/>
    <m/>
    <m/>
    <m/>
    <m/>
    <m/>
  </r>
  <r>
    <s v="Ok"/>
    <s v="Ok"/>
    <s v="Ok"/>
    <x v="0"/>
    <m/>
    <n v="2982"/>
    <x v="188"/>
    <s v="Italy"/>
    <s v="Brindisi"/>
    <x v="4"/>
    <x v="7"/>
    <x v="188"/>
    <m/>
    <s v="Seed"/>
    <s v="Bravo Innovation HUB"/>
    <s v="Altri"/>
    <s v="Alessandro Monticelli"/>
    <s v="alessandro.monticelli@greenindependence.eu"/>
    <x v="163"/>
    <d v="2024-05-28T00:00:00"/>
    <x v="0"/>
    <s v="VV7"/>
    <m/>
    <m/>
    <x v="13"/>
    <m/>
    <s v="Bocciata perché fuori scope con VV6 per settore di riferimento. Inoltre abbiamo risentito i founders il 28/05/24 per un aggiornamento. Gli abbiamo ribadito che sono fuori scope per settore e stadio di vita"/>
    <d v="2023-11-16T00:00:00"/>
    <x v="0"/>
    <s v="OUT"/>
    <m/>
    <m/>
    <m/>
    <m/>
    <m/>
    <m/>
    <m/>
    <m/>
    <m/>
    <m/>
    <m/>
    <m/>
    <m/>
    <m/>
    <m/>
    <m/>
    <m/>
    <m/>
    <m/>
    <m/>
    <m/>
    <m/>
    <m/>
    <m/>
    <m/>
  </r>
  <r>
    <s v="Ok"/>
    <s v="Ok"/>
    <s v="Ok"/>
    <x v="12"/>
    <m/>
    <n v="2983"/>
    <x v="189"/>
    <s v="Italy"/>
    <s v="Napoli"/>
    <x v="0"/>
    <x v="7"/>
    <x v="189"/>
    <m/>
    <s v="Seed"/>
    <s v="Bravo Innovation HUB"/>
    <s v="Altri"/>
    <s v="Daniel Guariglia"/>
    <s v="daniel.guariglia@hyperwind.it"/>
    <x v="163"/>
    <d v="2025-01-22T00:00:00"/>
    <x v="0"/>
    <s v="VV6"/>
    <s v="Yes"/>
    <m/>
    <x v="5"/>
    <m/>
    <s v="Fatta call il 7/03. _x000a_Iniziativa bocciata a luglio 2024 per fase di vita/size del round; gli abbiamo suggerito di iniziare con un percorso di accelerazione._x000a__x000a_&gt; Ci ha riscritto il founder a gennaio 2025: ci ha inviato il pitch deck aggiornato e chiesto dettagli sul significato di DTF. Gli abbiamo comunicato che per noi non è digitale. L'iniziativa è stata assegnata a VV5."/>
    <d v="2023-11-16T00:00:00"/>
    <x v="12"/>
    <s v="OUT"/>
    <m/>
    <m/>
    <m/>
    <m/>
    <m/>
    <m/>
    <m/>
    <m/>
    <m/>
    <m/>
    <m/>
    <m/>
    <m/>
    <m/>
    <m/>
    <m/>
    <m/>
    <m/>
    <m/>
    <m/>
    <m/>
    <m/>
    <m/>
    <m/>
    <m/>
  </r>
  <r>
    <s v="Ok"/>
    <s v="Ok"/>
    <s v="Ok"/>
    <x v="0"/>
    <m/>
    <n v="2986"/>
    <x v="190"/>
    <s v="Italy"/>
    <s v="Crotone"/>
    <x v="6"/>
    <x v="2"/>
    <x v="190"/>
    <m/>
    <s v="Start-up stage\Venture"/>
    <s v="Autocandidatura"/>
    <s v="Autocandidatura"/>
    <s v="Bruno Reale "/>
    <s v="bruno.reale@new-com.it"/>
    <x v="164"/>
    <d v="2023-11-27T00:00:00"/>
    <x v="0"/>
    <s v="VV6"/>
    <s v="Yes"/>
    <m/>
    <x v="1"/>
    <m/>
    <s v="Costo di attivazione: €300._x000a_Revenue model: per sbloccare la linea internet, ogni utente deve guardare ogni giorno 5 minuti di pubblicità; gli sponsor, in base alla durata dello spot, pagano a NewCOM da €0,07 a €0,10 / visualizzazione. _x000a_Traction ad oggi: 4,5k utenti naviganti che generano 45k visualizzazioni / giorno._x000a__x000a_&gt; Motivo rejection: business model, settore di riferimento "/>
    <d v="2023-11-20T00:00:00"/>
    <x v="0"/>
    <s v="OUT"/>
    <m/>
    <m/>
    <m/>
    <m/>
    <m/>
    <m/>
    <m/>
    <m/>
    <m/>
    <m/>
    <m/>
    <m/>
    <m/>
    <m/>
    <m/>
    <m/>
    <m/>
    <m/>
    <m/>
    <m/>
    <m/>
    <m/>
    <m/>
    <m/>
    <m/>
  </r>
  <r>
    <s v="Ok"/>
    <s v="Ok"/>
    <s v="Ok"/>
    <x v="0"/>
    <m/>
    <n v="2991"/>
    <x v="191"/>
    <s v="Italy"/>
    <s v="Napoli"/>
    <x v="0"/>
    <x v="1"/>
    <x v="191"/>
    <m/>
    <s v="Start-up stage\Venture"/>
    <s v="Autocandidatura"/>
    <s v="Autocandidatura"/>
    <s v="Salvatore Riccio"/>
    <s v="communications@mondialbonyservice.it"/>
    <x v="165"/>
    <d v="2023-11-27T00:00:00"/>
    <x v="0"/>
    <s v="VV6"/>
    <s v="Yes"/>
    <m/>
    <x v="3"/>
    <m/>
    <s v="Traction:Ad oggi la società opera in 50 paesi europei e sono supportati da 454 agenti._x000a_Fundraising: € 1m _x000a_Use of Funds: Acquisizione di licenze per iniziative all'avanguardi ed espansione del portafoglio servizi per includere pagamenti delle bollette._x000a__x000a_&gt; Motivo rejection: settore di riferimento, basso livello di tecnologia."/>
    <d v="2023-11-22T00:00:00"/>
    <x v="0"/>
    <s v="OUT"/>
    <m/>
    <m/>
    <m/>
    <m/>
    <m/>
    <m/>
    <m/>
    <m/>
    <m/>
    <m/>
    <m/>
    <m/>
    <m/>
    <m/>
    <m/>
    <m/>
    <m/>
    <m/>
    <m/>
    <m/>
    <m/>
    <m/>
    <m/>
    <m/>
    <m/>
  </r>
  <r>
    <s v="Ok"/>
    <s v="Ok"/>
    <s v="Ok"/>
    <x v="8"/>
    <m/>
    <n v="3014"/>
    <x v="192"/>
    <s v="Italy"/>
    <s v="Bari"/>
    <x v="4"/>
    <x v="2"/>
    <x v="192"/>
    <m/>
    <s v="Start-up stage\Venture"/>
    <s v="Autocandidatura"/>
    <s v="Autocandidatura"/>
    <s v="Giacomo Barone"/>
    <s v="giacomo.barone@hiop.io"/>
    <x v="166"/>
    <d v="2024-07-17T00:00:00"/>
    <x v="0"/>
    <s v="VV7"/>
    <s v="Yes"/>
    <m/>
    <x v="7"/>
    <s v="Yes"/>
    <s v="Fondata nel 2020; lancio a luglio 2024._x000a_Traction commerciale: +10 clienti paganti. L'obiettivo è di arrivare ad un ARR pari a €1m in Q1 2025._x000a_Fundraising: stanno chiudendo un pre-seed round da €500k con dei BA ad una valutazione pre-money di €6,5m. Stanno valutando di accelerare prossimor round (avevano in mente round A da €5-10m nel 2025), facendo eventualemente un pre Round A._x000a__x000a_&gt; Fatta call di update. Per il round da €500k, sono attualmente liberi solo €145k. La società non necessita di cassa ma di supporto commerciale. Da risentire nei prossimi mesi per aggiornamento."/>
    <d v="2023-11-30T00:00:00"/>
    <x v="8"/>
    <s v="OUT"/>
    <m/>
    <m/>
    <m/>
    <m/>
    <m/>
    <m/>
    <m/>
    <m/>
    <m/>
    <m/>
    <m/>
    <m/>
    <m/>
    <m/>
    <m/>
    <m/>
    <m/>
    <m/>
    <m/>
    <m/>
    <m/>
    <m/>
    <m/>
    <m/>
    <m/>
  </r>
  <r>
    <s v="Ok"/>
    <s v="Ok"/>
    <s v="Ok"/>
    <x v="0"/>
    <m/>
    <n v="3017"/>
    <x v="193"/>
    <s v="Italy"/>
    <s v="Firenze"/>
    <x v="10"/>
    <x v="1"/>
    <x v="193"/>
    <m/>
    <s v="Seed"/>
    <s v="Niccolò Bonacina _x000a_(Build It Up)"/>
    <s v="Advisor"/>
    <s v="Selene Micheletti"/>
    <s v="selene@damo.studio"/>
    <x v="167"/>
    <d v="2023-12-01T00:00:00"/>
    <x v="0"/>
    <s v="VV6"/>
    <m/>
    <m/>
    <x v="0"/>
    <m/>
    <s v="Fatta call conoscitiva il 27/11. Sono in fase pre-seed, inoltre non hanno sede al sud ma uno dei founder è pugliese"/>
    <d v="2023-12-01T00:00:00"/>
    <x v="0"/>
    <s v="OUT"/>
    <m/>
    <m/>
    <m/>
    <m/>
    <m/>
    <m/>
    <m/>
    <m/>
    <m/>
    <m/>
    <m/>
    <m/>
    <m/>
    <m/>
    <m/>
    <m/>
    <m/>
    <m/>
    <m/>
    <m/>
    <m/>
    <m/>
    <m/>
    <m/>
    <m/>
  </r>
  <r>
    <s v="Ok"/>
    <s v="Ok"/>
    <s v="Ok"/>
    <x v="0"/>
    <m/>
    <n v="3018"/>
    <x v="194"/>
    <s v="Italy"/>
    <s v="Olbia"/>
    <x v="3"/>
    <x v="1"/>
    <x v="194"/>
    <m/>
    <s v="Start-up stage\Venture"/>
    <s v="Michele Fodde"/>
    <s v="Advisor"/>
    <s v="Mario Sanciu"/>
    <s v="mario.sanciu@spesati.it"/>
    <x v="168"/>
    <d v="2024-01-15T00:00:00"/>
    <x v="0"/>
    <s v="VV6"/>
    <s v="Yes"/>
    <m/>
    <x v="0"/>
    <m/>
    <s v="Carrello medio: 91€_x000a_Team: 10 dipendenti considerando anche professionisti esterni arrivano a circa 16 persone._x000a_Ricavi: 2020: €1,7m; 2021: €832k; 2022: €643k; 2023: €477k_x000a_Ricavi attesi: 2024e: €5,6m; 2025e: €12,7m_x000a_Fundraising: €2m ad una pre money di €5m con l'obiettivo di espandersi nella penisola e consolidare la piattaforma tecnologica._x000a_Fatta call a cui ha partecipato anche il team di VV6. Prima di mandare mail di rejection sentire Alessandro Pontari (presentata da Deliveristo)._x000a__x000a_&gt;  motivo rejection: andamento dei ricavi e fase di vita."/>
    <d v="2023-12-05T00:00:00"/>
    <x v="0"/>
    <s v="OUT"/>
    <m/>
    <m/>
    <m/>
    <m/>
    <m/>
    <m/>
    <m/>
    <m/>
    <m/>
    <m/>
    <m/>
    <m/>
    <m/>
    <m/>
    <m/>
    <m/>
    <m/>
    <m/>
    <m/>
    <m/>
    <m/>
    <m/>
    <m/>
    <m/>
    <m/>
  </r>
  <r>
    <s v="Ok"/>
    <s v="Ok"/>
    <s v="Ok"/>
    <x v="0"/>
    <m/>
    <n v="3019"/>
    <x v="195"/>
    <s v="Italy"/>
    <s v="Bari"/>
    <x v="4"/>
    <x v="4"/>
    <x v="195"/>
    <m/>
    <s v="Start-up stage\Venture"/>
    <s v="Autocandidatura"/>
    <s v="Autocandidatura"/>
    <s v="Giuseppe D’Alessandro"/>
    <s v="giuseppe@foreverland.it"/>
    <x v="168"/>
    <d v="2023-12-12T00:00:00"/>
    <x v="0"/>
    <s v="VV7"/>
    <s v="Yes"/>
    <m/>
    <x v="3"/>
    <m/>
    <s v="il deck non contiene informazioni economiche._x000a_Risultati raggiunti: _x000a_-90%  consumo di acqua_x000a_-80% di emissioni di CO2 _x000a_Business model: B2B_x000a__x000a_&gt; Motivo rejection: mercato di riferimento"/>
    <d v="2023-12-05T00:00:00"/>
    <x v="0"/>
    <s v="OUT"/>
    <m/>
    <m/>
    <m/>
    <m/>
    <m/>
    <m/>
    <m/>
    <m/>
    <m/>
    <m/>
    <m/>
    <m/>
    <m/>
    <m/>
    <m/>
    <m/>
    <m/>
    <m/>
    <m/>
    <m/>
    <m/>
    <m/>
    <m/>
    <m/>
    <m/>
  </r>
  <r>
    <s v="Ok"/>
    <s v="Ok"/>
    <s v="Ok"/>
    <x v="0"/>
    <m/>
    <n v="3020"/>
    <x v="196"/>
    <s v="Italy"/>
    <s v="Napoli"/>
    <x v="0"/>
    <x v="1"/>
    <x v="196"/>
    <m/>
    <s v="Start-up stage\Venture"/>
    <s v="Autocandidatura"/>
    <s v="Autocandidatura"/>
    <s v="Marco Carleo"/>
    <s v="marco.carleo@bagoff.it"/>
    <x v="169"/>
    <d v="2023-12-12T00:00:00"/>
    <x v="0"/>
    <s v="VV6"/>
    <s v="Yes"/>
    <m/>
    <x v="14"/>
    <m/>
    <s v="Il deck non contiene informaizoni economiche._x000a__x000a_&gt; motivo rejection: diversificazione del portafoglio (radical). "/>
    <d v="2023-11-21T00:00:00"/>
    <x v="0"/>
    <s v="OUT"/>
    <m/>
    <m/>
    <m/>
    <m/>
    <m/>
    <m/>
    <m/>
    <m/>
    <m/>
    <m/>
    <m/>
    <m/>
    <m/>
    <m/>
    <m/>
    <m/>
    <m/>
    <m/>
    <m/>
    <m/>
    <m/>
    <m/>
    <m/>
    <m/>
    <m/>
  </r>
  <r>
    <s v="Ok"/>
    <s v="Ok"/>
    <s v="Ok"/>
    <x v="0"/>
    <m/>
    <n v="3023"/>
    <x v="197"/>
    <s v="Italy"/>
    <s v="Palermo"/>
    <x v="1"/>
    <x v="0"/>
    <x v="197"/>
    <m/>
    <s v="Start-up stage\Venture"/>
    <s v="Nicolò Muzzana-Tymos"/>
    <s v="Advisor"/>
    <s v="Nicolò Muzzana"/>
    <s v="nmuzzana@thymosbc.com"/>
    <x v="170"/>
    <d v="2024-01-15T00:00:00"/>
    <x v="0"/>
    <s v="VV6"/>
    <s v="Yes"/>
    <m/>
    <x v="1"/>
    <m/>
    <s v="Business model: B2B_x000a_Struttura del gruppo e governance: 61,67% Walter Tiezzi, 33,33% Rosa Parrino, 5% roberto Grillo, 90% Rea Srl, 50% Advepa LC S.C.A.R.L. in liquidazione_x000a_Clienti: Autostrade, Widiba, unione italiana vini, Federlogistica, Assarmatori, 3Juin_x000a_Partner: KPMG, Noian, BSF, Bip._x000a_Ricavi: 2022: €929k; 2023: €1,3m; 2024e: €3,7m; 2025e: €6m; 2026e: €7,6m_x000a_EBITDA: 2022: €25,5k; 2023e: €243k; 2024e: €442k; 2025e: €1,4m; 2026e: €2,2m_x000a_Round: sono in raccolta per €1,5m senza specificare cosa concretamente vorrebbero finanziarie. La valutazione pre-money proposta è di €8m._x000a_Fatta call anche con team VV6._x000a__x000a_&gt;  motivo rejection: elevata competizione nella nicchia di riferimento."/>
    <d v="2023-12-12T00:00:00"/>
    <x v="0"/>
    <s v="OUT"/>
    <m/>
    <m/>
    <m/>
    <m/>
    <m/>
    <m/>
    <m/>
    <m/>
    <m/>
    <m/>
    <m/>
    <m/>
    <m/>
    <m/>
    <m/>
    <m/>
    <m/>
    <m/>
    <m/>
    <m/>
    <m/>
    <m/>
    <m/>
    <m/>
    <m/>
  </r>
  <r>
    <s v="Ok"/>
    <s v="Ok"/>
    <s v="Ok"/>
    <x v="13"/>
    <m/>
    <n v="2723"/>
    <x v="198"/>
    <s v="Italy"/>
    <s v="Bari"/>
    <x v="4"/>
    <x v="2"/>
    <x v="198"/>
    <m/>
    <s v="Start-up stage\Venture"/>
    <s v="Fabiana Martone"/>
    <s v="Proprietaria"/>
    <s v="Sano Musab Hijazi"/>
    <s v="sano@itsprodigy.com"/>
    <x v="171"/>
    <d v="2025-01-08T00:00:00"/>
    <x v="0"/>
    <s v="VV7"/>
    <s v="Yes"/>
    <m/>
    <x v="2"/>
    <m/>
    <s v="Iniziativa presente nel DF dei fondi scaleup (sede a Milano) e risegnalata ad ottobre 2024 per VV6 da Patrizio Alteri di BINP. La società ha diverse sedi operative, tra cui una a Bari. _x000a_Fatta call il 22/11: la società è ancora focalizzata sull'offerta di servizi di sviluppo software per imprese in ambito digital trasformation. Ad oggi, ha lanciato tre prodotti sul mercato, quali DataProdigy, Visura Digitale (vende pacchetti di licenze a web agency, aziende di marketing, associazioni di categoria per la vendita di report ai propri clienti che li aiutino a capire come migliorare la presenza online e diventare più competitivi) e AI Agent (soluzione AI per sostituire i call center. Dovrebbe chiudere un deal con un cliente per il 2025 da €600k)._x000a_Attualmente sui €3m di ricavi, solo €200k derivano da prodotti (Visura Digitale). _x000a_In raccolta per €3m per espansione all'estero e acquisizione di due società._x000a__x000a_&gt; Nicola ha sentito Patrizio di BINP. Da ricevere BP prima di bocciarla per dubbi su modello di business (mai ricevuto)."/>
    <d v="2023-03-28T00:00:00"/>
    <x v="13"/>
    <s v="OUT"/>
    <m/>
    <m/>
    <m/>
    <m/>
    <m/>
    <m/>
    <m/>
    <m/>
    <m/>
    <m/>
    <m/>
    <m/>
    <m/>
    <m/>
    <m/>
    <m/>
    <m/>
    <m/>
    <m/>
    <m/>
    <m/>
    <m/>
    <m/>
    <m/>
    <m/>
  </r>
  <r>
    <s v="Ok"/>
    <s v="Ok"/>
    <s v="Ok"/>
    <x v="1"/>
    <s v=" "/>
    <n v="2790"/>
    <x v="199"/>
    <s v="Italy"/>
    <s v="Sassari"/>
    <x v="3"/>
    <x v="0"/>
    <x v="199"/>
    <m/>
    <s v="Start-up stage\Venture"/>
    <s v="Autocandidatura"/>
    <s v="Autocandidatura"/>
    <s v="Federico Pedron"/>
    <s v="federico@zwap.in"/>
    <x v="172"/>
    <d v="2025-02-13T00:00:00"/>
    <x v="2"/>
    <s v="VV6"/>
    <s v="Yes"/>
    <m/>
    <x v="6"/>
    <m/>
    <s v="Fatta call il 20/11: a partire da giugno 2024, hanno cambiato il brand in Klaaryo, assistente virtuale sviluppato con l'IA ed integrato con Whatsapp, utilizzato per automatizzare e ottimizzare il processo di selezione da parte dei team HR. _x000a_10 clienti con ricavi pari a circa €150-200k (Burger King, La Piadineria, Autogrill)._x000a_Al momento non è in raccolta. L'idea è di aprire un round in Q1 2025 da €1,3m ad una pre-money di €7m._x000a_La sede legale è in Sardegna ma è presente nessun membro del team. Le sedi operative sono a Berlino e a Roma._x000a__x000a_&gt; Bocciata a novembre 2024 con motivazione 2.a (da monitorare). Ci ha riscritto il founder a febbraio 2025 perchè sta aprendo il round. Ricevuto deck aggiornato: in raccolta per €2 mln. Vorrebbero chiudere il round in Q2 2025. Raggiunti €150k di ARR a gennaio 2024 (tra  i clienti La Piadineria, Burger King, Autogrill)._x000a_Da fissare call di update."/>
    <d v="2023-06-19T00:00:00"/>
    <x v="1"/>
    <m/>
    <m/>
    <m/>
    <m/>
    <m/>
    <m/>
    <m/>
    <m/>
    <m/>
    <m/>
    <m/>
    <m/>
    <m/>
    <m/>
    <m/>
    <m/>
    <m/>
    <m/>
    <m/>
    <m/>
    <m/>
    <m/>
    <m/>
    <m/>
    <m/>
    <m/>
  </r>
  <r>
    <s v="Ok"/>
    <s v="Ok"/>
    <s v="Ok"/>
    <x v="0"/>
    <m/>
    <n v="3027"/>
    <x v="200"/>
    <s v="Italy"/>
    <s v="Taranto"/>
    <x v="4"/>
    <x v="7"/>
    <x v="200"/>
    <m/>
    <s v="Other early stage\Late stage"/>
    <s v="Francesco Occhinegro"/>
    <s v="Dottore commercialista"/>
    <s v="Francesco Occhinegro"/>
    <s v="mr.occhinegro@gmail.com"/>
    <x v="173"/>
    <d v="2024-01-29T00:00:00"/>
    <x v="0"/>
    <s v="VV7"/>
    <s v="Yes"/>
    <m/>
    <x v="3"/>
    <m/>
    <s v="Controlla SF System srl, una start up innovativa che ha sviluppato Solar Fertigation un sistema 4.0 di ferti-irrigazione alimentato con sistema fotovoltaico. Attraverso l’analisi dei dati definisce la corretta soluzione di acqua e fertilizzante da somministrare in base a coltura e fase di crescita._x000a_Pipeline: circa 60 MW di impianti fotovoltaici._x000a_Fatturato 2023: €2,5m e ha in piano di superare i 10 M euro in tre anni. Sono EBITDA positive da 3 anni._x000a_Fundraising: €1m-€2m per velocizzare sviluppo commerciale progetti, aumento del personale, completare nuove funzionalità._x000a_Fatta call insieme al team VV6._x000a__x000a_&gt; motivo rejection:settore di riferimento management poco convincente e business model."/>
    <d v="2023-12-15T00:00:00"/>
    <x v="0"/>
    <s v="OUT"/>
    <m/>
    <m/>
    <m/>
    <m/>
    <m/>
    <m/>
    <m/>
    <m/>
    <m/>
    <m/>
    <m/>
    <m/>
    <m/>
    <m/>
    <m/>
    <m/>
    <m/>
    <m/>
    <m/>
    <m/>
    <m/>
    <m/>
    <m/>
    <m/>
    <m/>
  </r>
  <r>
    <s v="Ok"/>
    <s v="Ok"/>
    <s v="Ok"/>
    <x v="0"/>
    <m/>
    <n v="3032"/>
    <x v="201"/>
    <s v="Italy"/>
    <s v="Napoli"/>
    <x v="0"/>
    <x v="2"/>
    <x v="201"/>
    <m/>
    <s v="Seed"/>
    <s v="Nicola Cimmino"/>
    <s v="Proprietaria"/>
    <s v="Valerio Barbera"/>
    <s v="valerio@inspector.dev"/>
    <x v="174"/>
    <d v="2024-07-09T00:00:00"/>
    <x v="0"/>
    <s v="VV6"/>
    <m/>
    <m/>
    <x v="1"/>
    <s v="Yes"/>
    <s v="Fatta call di aggiornamento il 04/07._x000a_Partiti a luglio 2020, in 4 anni hanno realizzato circa €75k di fatturato._x000a_Nel corso del 2024, hanno deciso di cambiare il posizionamento e quindi il prodotto: soluzione non solo in grado di identificare malfunzionamenti nelle app, ma anche di risolverli grazie all'uso dell'IA._x000a_Il target persona è sempre lo sviluppatore software, ma in questo modo riescono ad aggredire aziende di più grandi dimensioni, rispetto al precedente target di clienti (il loro principale problema nella crescita limitata è stato relativo alla strategia commerciale)._x000a_Cap table: Nana Bianca e Fondazione CR Firenze detengono complessivamente il 15%. La restante parte è detenuta dai 3 founders._x000a_Sede legale a Napoli. Sedi operative a Salerno e Firenze._x000a_In raccolta per un round da €300k (di cui €50k da utilizzare per completare lo sviluppo del prodotto). Post-money di €3m._x000a__x000a_&gt; Ci invieranno deck aggiornato e BP._x000a_La proposta è di bocciarli per dubbi sul percorso di crescita. Anche la competiton sarebbe da approfondire, oltre ai reali motivi che non hanno consentito la scalabilità nei precedenti anni."/>
    <d v="2023-12-18T00:00:00"/>
    <x v="0"/>
    <s v="OUT"/>
    <m/>
    <m/>
    <m/>
    <m/>
    <m/>
    <m/>
    <m/>
    <m/>
    <m/>
    <m/>
    <m/>
    <m/>
    <m/>
    <m/>
    <m/>
    <m/>
    <m/>
    <m/>
    <m/>
    <m/>
    <m/>
    <m/>
    <m/>
    <m/>
    <m/>
  </r>
  <r>
    <s v="Ok"/>
    <s v="Ok"/>
    <s v="Ok"/>
    <x v="1"/>
    <m/>
    <n v="2836"/>
    <x v="202"/>
    <s v="Italy"/>
    <s v="Napoli"/>
    <x v="0"/>
    <x v="3"/>
    <x v="202"/>
    <m/>
    <s v="Start-up stage\Venture"/>
    <s v="Luca Petroni-Petrone Group"/>
    <s v="Altri"/>
    <s v="Luca Petroni"/>
    <s v="luca.petroni@petronegroup.com"/>
    <x v="175"/>
    <d v="2025-02-28T00:00:00"/>
    <x v="1"/>
    <s v="VV6"/>
    <s v="Yes"/>
    <m/>
    <x v="6"/>
    <m/>
    <s v="Sede a Torino. Attività di R&amp;S a Napoli._x000a_Pre-revenues. Al momento sono in fase di sperimentazione clinica, anche se la tecnologia è già brevettata e recenti studi confermano la validità del prodotto._x000a_Finora la società è stata finanziata per €2,5m da Petrone Group, che è anche azionista al 95%. Il restante 5% è di D. Dettori._x000a_Il round è da €10m, di cui €5m coperti da fondazione Enea Tech Biomedical, ad una valutazione pre-money di €15m. In realtà, sarebbero disposti a raccogliere anche €8m in quanto hanno interlocuzioni con banche dati terze da cui acquisire dati per l'addestramento dei modelli AI (questo porterebbe ad una riduzione dell'attuale fabbisogno finanziario). Dopo l'addestramento, inizierà la fase di validazione clinica. Cap table attuale: 71,25% di Petrone Group; 25% di fondazione Enea e 3,75% di Dettori. Previsto SOP del 10%._x000a_In merito alle DD, Enea ha svolto DD finanziaria, fiscale, legale e tecnico-scientifica; ci verranno condividise. _x000a_In merito al nostro ticket, date le condizioni scarne relative all'exit previste nell'attuale contratto, il nostro interesse è per €1m. _x000a_La società è anche in discussione con LIFTT per un ammontare compreso tra €1 e 3m. _x000a__x000a_&gt; Ricevuti markup allo statuto._x000a_Renato ha sentito Giovanni Tesoriere di LIFTT: non porterà Health Triage in Comitato perchè la valutazione di €15m non è accettabile considerando la fase di vita della startup. Comunicheremo a Luca Petroni che non parteciperemo al round se non verranno investiti almeno €1m da un investitore qualificato, esperto di settore._x000a_"/>
    <d v="2023-07-25T00:00:00"/>
    <x v="1"/>
    <m/>
    <m/>
    <m/>
    <m/>
    <m/>
    <m/>
    <m/>
    <m/>
    <m/>
    <m/>
    <m/>
    <m/>
    <m/>
    <m/>
    <m/>
    <m/>
    <m/>
    <m/>
    <m/>
    <m/>
    <m/>
    <m/>
    <m/>
    <m/>
    <m/>
    <m/>
  </r>
  <r>
    <s v="Ok"/>
    <s v="Ok"/>
    <s v="Ok"/>
    <x v="0"/>
    <m/>
    <n v="3035"/>
    <x v="203"/>
    <s v="Italy"/>
    <s v="Napoli"/>
    <x v="0"/>
    <x v="10"/>
    <x v="203"/>
    <m/>
    <s v="Start-up stage\Venture"/>
    <s v="Bravo Innovation HUB"/>
    <s v="Altri"/>
    <s v="Matteo Boccia"/>
    <s v="matteoboccia@applyconsulting.it"/>
    <x v="174"/>
    <d v="2024-01-08T00:00:00"/>
    <x v="0"/>
    <s v="VV6"/>
    <s v="Yes"/>
    <m/>
    <x v="3"/>
    <m/>
    <s v="Team: 4 persone_x000a_Fundraising: €800k_x000a_il deck non contiene informazioni economiche._x000a__x000a_&gt; motivo rejection: settore di riferimento."/>
    <d v="2023-12-18T00:00:00"/>
    <x v="0"/>
    <s v="OUT"/>
    <m/>
    <m/>
    <m/>
    <m/>
    <m/>
    <m/>
    <m/>
    <m/>
    <m/>
    <m/>
    <m/>
    <m/>
    <m/>
    <m/>
    <m/>
    <m/>
    <m/>
    <m/>
    <m/>
    <m/>
    <m/>
    <m/>
    <m/>
    <m/>
    <m/>
  </r>
  <r>
    <s v="Ok"/>
    <s v="Ok"/>
    <s v="Ok"/>
    <x v="0"/>
    <m/>
    <n v="3041"/>
    <x v="204"/>
    <s v="Italy"/>
    <s v="Sassari"/>
    <x v="3"/>
    <x v="2"/>
    <x v="204"/>
    <m/>
    <s v="Start-up stage\Venture"/>
    <s v="Bravo Innovation HUB"/>
    <s v="Altri"/>
    <s v="Marco Uras"/>
    <s v="marco.uras@widata.cloud"/>
    <x v="174"/>
    <d v="2024-02-05T00:00:00"/>
    <x v="0"/>
    <s v="VV6"/>
    <s v="Yes"/>
    <m/>
    <x v="0"/>
    <m/>
    <s v="Hanno sviluppato 3 linee di business: _x000a_- eventi per monitoraggio presenze_x000a_- trasporto pubblico per il conteggio persone e tracciamento in maniera anonima tramite l'installazione di sensori a noleggio _x000a_- istallazioni fisse per comuni _x000a_Business model: platform as a service_x000a_Risultati: 600+ sensori installati, 50+ report personalizzati, 78m data point, 10+ città monitorate, non dispongono di brevetto al momento_x000a_Pricing: 50€/mese a cui può essere aggiunto un report dettagliato di €2,5k _x000a_Clienti: Fastweb, Comune di Cagliari, Federazione italiana Triathlon_x000a_Team: 14 persone _x000a_Ricavi: 2023: €300k (di cui circa €160k-€170k lato prodotto), 2024e: €600k (€350k-€400k lato prodotto)._x000a_Fundraising: €1m ad una pre money di €5m da utilizzare per sviluppo prodotto, R&amp;D, marketing e sales, operations._x000a_fatta call insieme al team VV6._x000a__x000a_&gt; motivo rejection: fase di vita, business model poco definito soprattutto per la raccolta dati B2B, clienti prevalentemente legati al settore pubblico e focalizzata in Sardegna, management non convincente."/>
    <d v="2023-12-18T00:00:00"/>
    <x v="0"/>
    <s v="OUT"/>
    <m/>
    <m/>
    <m/>
    <m/>
    <m/>
    <m/>
    <m/>
    <m/>
    <m/>
    <m/>
    <m/>
    <m/>
    <m/>
    <m/>
    <m/>
    <m/>
    <m/>
    <m/>
    <m/>
    <m/>
    <m/>
    <m/>
    <m/>
    <m/>
    <m/>
  </r>
  <r>
    <s v="Ok"/>
    <s v="Ok"/>
    <s v="Ok"/>
    <x v="0"/>
    <m/>
    <n v="3045"/>
    <x v="205"/>
    <s v="Italy"/>
    <s v="Agrigento"/>
    <x v="1"/>
    <x v="2"/>
    <x v="205"/>
    <m/>
    <s v="Start-up stage\Venture"/>
    <s v="Autocandidatura"/>
    <s v="Autocandidatura"/>
    <s v="Nuccio Spatato"/>
    <s v="info@hugopersonalshopper.it"/>
    <x v="176"/>
    <d v="2024-01-15T00:00:00"/>
    <x v="0"/>
    <s v="VV6"/>
    <s v="Yes"/>
    <m/>
    <x v="3"/>
    <m/>
    <s v="il deck non contiene informazioni economiche_x000a__x000a_&gt; motivo rejection: settore di riferimento."/>
    <d v="2024-01-08T00:00:00"/>
    <x v="0"/>
    <s v="OUT"/>
    <m/>
    <m/>
    <m/>
    <m/>
    <m/>
    <m/>
    <m/>
    <m/>
    <m/>
    <m/>
    <m/>
    <m/>
    <m/>
    <m/>
    <m/>
    <m/>
    <m/>
    <m/>
    <m/>
    <m/>
    <m/>
    <m/>
    <m/>
    <m/>
    <m/>
  </r>
  <r>
    <s v="Ok"/>
    <s v="Ok"/>
    <s v="Ok"/>
    <x v="0"/>
    <m/>
    <n v="3051"/>
    <x v="206"/>
    <s v="Italy"/>
    <s v="Frosinone"/>
    <x v="11"/>
    <x v="7"/>
    <x v="206"/>
    <m/>
    <s v="Seed"/>
    <s v="Fausto M. Ventriglia "/>
    <s v="Autocandidatura"/>
    <s v="Fausto M. Ventriglia "/>
    <s v="fausto.ventriglia@ffventriglia.com"/>
    <x v="177"/>
    <d v="2024-02-06T00:00:00"/>
    <x v="0"/>
    <s v="VV6"/>
    <m/>
    <m/>
    <x v="13"/>
    <m/>
    <s v="L'iniziativa non rientra nel perimetro di investimento di VV6, in quanto non è digital. Abbiamo fatto intro a COREangels Climate, VC con focus su soluzioni innovative per contrastare il cambiamento climatico."/>
    <d v="2024-01-22T00:00:00"/>
    <x v="0"/>
    <s v="OUT"/>
    <m/>
    <m/>
    <m/>
    <m/>
    <m/>
    <m/>
    <m/>
    <m/>
    <m/>
    <m/>
    <m/>
    <m/>
    <m/>
    <m/>
    <m/>
    <m/>
    <m/>
    <m/>
    <m/>
    <m/>
    <m/>
    <m/>
    <m/>
    <m/>
    <m/>
  </r>
  <r>
    <s v="Ok"/>
    <s v="Ok"/>
    <s v="Ok"/>
    <x v="0"/>
    <m/>
    <n v="3060"/>
    <x v="207"/>
    <s v="Italy"/>
    <s v="Napoli"/>
    <x v="0"/>
    <x v="0"/>
    <x v="207"/>
    <m/>
    <s v="Other early stage\Late stage"/>
    <s v="Francesco Occhinegro"/>
    <s v="Advisor"/>
    <s v="Francesco Occhinegro"/>
    <s v="mr.occhinegro@gmail.com"/>
    <x v="178"/>
    <d v="2024-02-05T00:00:00"/>
    <x v="0"/>
    <s v="VV6"/>
    <s v="Yes"/>
    <m/>
    <x v="11"/>
    <m/>
    <s v="Ricavi:  2022: €2,7m; 2023: €6,7m; 2024e: €14m; 2025e: €22m; 2026e: €37,4m_x000a_EBITDA:  2022: €469k; 2023: €1,2m; 2024e: €2,9m; 2025e: €4,5m; 2026e: €8m_x000a__x000a_&gt; motivo rejection: è operazione da private equity"/>
    <d v="2024-01-26T00:00:00"/>
    <x v="0"/>
    <s v="OUT"/>
    <m/>
    <m/>
    <m/>
    <m/>
    <m/>
    <m/>
    <m/>
    <m/>
    <m/>
    <m/>
    <m/>
    <m/>
    <m/>
    <m/>
    <m/>
    <m/>
    <m/>
    <m/>
    <m/>
    <m/>
    <m/>
    <m/>
    <m/>
    <m/>
    <m/>
  </r>
  <r>
    <s v="Ok"/>
    <s v="Ok"/>
    <s v="Ok"/>
    <x v="1"/>
    <s v=" "/>
    <n v="2838"/>
    <x v="208"/>
    <s v="Italy"/>
    <s v="Bari"/>
    <x v="4"/>
    <x v="2"/>
    <x v="208"/>
    <m/>
    <s v="Start-up stage\Venture"/>
    <s v="Alessandro Pontari"/>
    <s v="Proprietaria"/>
    <s v="Giulio Martinacci"/>
    <s v="giulio.martinacci@tuidi.it"/>
    <x v="179"/>
    <d v="2025-02-26T00:00:00"/>
    <x v="5"/>
    <s v="VV7"/>
    <s v="Yes"/>
    <m/>
    <x v="6"/>
    <m/>
    <s v="DD terminate. Abbiamo ricevuto il report di Grant Thornton: è stata stressata la parte di SP del BP elaborato dal management team ed emerge cassa negativa da fine 2016, fino ad arrivare ad un picco di circa €600k a luglio 2027. Fatta call con founders il 27/02: aggiorneranno il BP a valle di tali risultanze, che sarà allegato all'AI. Fissata call il 12/03 per rivederlo insieme post invio previsto per il 10/03._x000a_Ricevuti anche report cyber e ESG. In merito alla DD cyber, da fissare call con We.Do e Tuidi (proposto l'11/03)._x000a_Lato secondario, ricevuta lista di soci esistenti interessati; ad oggi l'ammontare supererebbe i €400k (vs. €200k previsti da TS). Congiu di Azimut ci ha comunicato che non sa se faranno secondario._x000a_Abbiamo sentito Gianluca Giurazza e ci ha condiviso un nominativo per la futura nomina di sindaco (Massimo Coppin)._x000a_Lato round, Fabrizio Pavone di qberg ci ha comunicato che vorrebbe investire €100k in AuCap + possibilità di fare secondario alle stesse condizioni di Azimut e Vertis. In questo caso, l'AuCap complessivo salirebbe a €3,1m._x000a_Lato AI, ricevuta prima bozza da Nigro. Fatta call di confronto il 5/03: dovremo ricevere nei prossimi giorni una nuova versione del documento con integrazioni su evidenze riscontrate in DD cyber, carichi pendenti, etc.)._x000a_Da richiedere DURC aggiornato alla società."/>
    <d v="2023-07-26T00:00:00"/>
    <x v="1"/>
    <m/>
    <s v="Giacomo Giurazza"/>
    <s v="Nicola Cimmino/Fabiana Martone"/>
    <s v="N.A."/>
    <s v="N.A."/>
    <d v="2024-01-20T00:00:00"/>
    <s v="N.A."/>
    <n v="3"/>
    <d v="2025-01-17T00:00:00"/>
    <s v="Positive"/>
    <s v="Positive"/>
    <d v="2025-02-04T00:00:00"/>
    <s v="Positive"/>
    <s v="Finanziaria: Grant Thornton._x000a_Privacy &amp; Cybersecurity: We.Do._x000a_ESG: Diellemme."/>
    <d v="2025-02-05T00:00:00"/>
    <m/>
    <m/>
    <m/>
    <m/>
    <m/>
    <m/>
    <m/>
    <m/>
    <n v="1200000"/>
    <n v="3000000"/>
    <s v="Azimut: €1.800.000,00"/>
  </r>
  <r>
    <s v="Ok"/>
    <s v="Ok"/>
    <s v="Ok"/>
    <x v="1"/>
    <m/>
    <n v="3074"/>
    <x v="209"/>
    <s v="Italy"/>
    <s v="Barletta-Andria-Trani"/>
    <x v="4"/>
    <x v="3"/>
    <x v="209"/>
    <m/>
    <s v="Other early stage\Late stage"/>
    <s v="Giovanni De Caro-Volano"/>
    <s v="Advisor"/>
    <s v="Sabrina Fiorentino"/>
    <s v="sabrinafiorentino@sestre.it"/>
    <x v="180"/>
    <d v="2025-03-04T00:00:00"/>
    <x v="2"/>
    <s v="VV7"/>
    <s v="Yes"/>
    <m/>
    <x v="6"/>
    <m/>
    <s v="Ricevuto nuovo BP che include ipotesi di AuCap per €2,4m in più tranches._x000a_Ricavi attesi nel 2024 pari a €923k (vs. circa €400k nel 2023). _x000a_Presentata ai key men VV6. Sono sorti dubbi in merito allo scope of work del fondo, in quanto non hanno mai ancora implementato la piattaforma digitale. Dubbi anche su percorso di crescita. _x000a_Ci ha riscritto la co-founder. Hanno chiuso il follow-on con CDP di €400k. Ci ha inviato il nuovo BP aggiornato con i risultati actual H1 2024. Stima di chiudere il 2024 con circa €600k di ricavi. A giugno 2024 ha realizzato circa €231k. Ancora non è stata lanciata la piattaforma SaaS._x000a__x000a_&gt; Iniziativa bocciata ad ottobre 2024 con motivazione 4.c. Ci ha riscritto la founder a febbraio 2025 per un business update: fatturato gennaio 2025 pari a circa €62k. AuCap previsto tra aprile e luglio 2025 di €200-500k. _x000a_Fissata call di update il 18/03."/>
    <d v="2024-02-08T00:00:00"/>
    <x v="1"/>
    <m/>
    <m/>
    <m/>
    <m/>
    <m/>
    <m/>
    <m/>
    <m/>
    <m/>
    <m/>
    <m/>
    <m/>
    <m/>
    <m/>
    <m/>
    <m/>
    <m/>
    <m/>
    <m/>
    <m/>
    <m/>
    <m/>
    <m/>
    <m/>
    <m/>
    <m/>
  </r>
  <r>
    <s v="Ok"/>
    <s v="Ok"/>
    <s v="Ok"/>
    <x v="1"/>
    <m/>
    <n v="3075"/>
    <x v="210"/>
    <s v="Italy"/>
    <s v="Napoli"/>
    <x v="0"/>
    <x v="3"/>
    <x v="210"/>
    <m/>
    <s v="Other early stage\Late stage"/>
    <s v="Giacomo Giurazza"/>
    <s v="Proprietaria"/>
    <s v="Marco Malaspina"/>
    <s v="mmalaspina@optimaitalia.com"/>
    <x v="180"/>
    <d v="2025-02-12T00:00:00"/>
    <x v="2"/>
    <s v="VV6"/>
    <s v="Yes"/>
    <m/>
    <x v="6"/>
    <m/>
    <s v="Ricavi:  €230k nel 2022 e prevede di chiudere il 2023 con ricavi pari a €1,0m. Il piano prevede ricavi pari a €6,3m nel 2024, per poi raggiungere gli €168m nel 2028, con un EBITDA pari a €30m._x000a_Fundraising: €9m in due tranche. Per la prima tranche, prevediamo di coprire €3m ad una nostra proposta di pre-money di €12m. Per la seconda tranche, prevediamo di investire ulteriori €2m ad una proposta di pre-money di €26m._x000a_Analisi del fondo VV6: riteniamo che il successo dell’investimento in YouHealthy dipenda dalle seguenti condizioni:_x000a_- Raggiungimento degli obiettivi di piano, valutati da Vertis come particolarmente ambiziosi, che possono essere mitigati attraverso meccanismi di earn-out sia in vista del 2° round, sia in vista dell’exit definitiva;_x000a_- Chiara identificazione della governance prospettica che gestirà la Società. Anche questo aspetto dovrà essere regolato prima dell’ingresso di Vertis e dovrà anche prevedere piani di stock option in favore dei futuri soci/managers._x000a_VV5 l'ha rigettata per: governance ancora poco chiara; scenario competitivo affollato; sottostante tecnologico poco difendibile._x000a_L'11/06 abbiamo incontrato Malaspina e gli abbiamo ulteriormente ribadito che non procederemo con l'investimento se prima non modificano la captable. Organizzeremo un meeting di approfondimento anche con De Palma._x000a__x000a_&gt; Iniziativa bocciata ad ottobre 2024 con motivazione 1.d. Ci ha riscritto Malaspina a febbraio. Fissato incontro a Napoli il 20 marzo."/>
    <d v="2024-02-08T00:00:00"/>
    <x v="1"/>
    <m/>
    <m/>
    <m/>
    <m/>
    <m/>
    <m/>
    <m/>
    <m/>
    <m/>
    <m/>
    <m/>
    <m/>
    <m/>
    <m/>
    <m/>
    <m/>
    <m/>
    <m/>
    <m/>
    <m/>
    <m/>
    <m/>
    <m/>
    <m/>
    <m/>
    <m/>
  </r>
  <r>
    <s v="Ok"/>
    <s v="Ok"/>
    <s v="Ok"/>
    <x v="14"/>
    <m/>
    <n v="2856"/>
    <x v="211"/>
    <s v="Italy"/>
    <s v="Napoli"/>
    <x v="0"/>
    <x v="0"/>
    <x v="211"/>
    <m/>
    <s v="Seed"/>
    <s v="Salvatore Panico"/>
    <s v="Proprietaria"/>
    <s v="Raffaele Aprea"/>
    <s v="raffaele.aprea@wandilogistics.com"/>
    <x v="181"/>
    <d v="2024-12-04T00:00:00"/>
    <x v="0"/>
    <s v="VV6"/>
    <m/>
    <m/>
    <x v="0"/>
    <s v="Yes"/>
    <s v="Fatta call di update._x000a_Fondata la società e acquisito il primo cliente pagante (Farvima) con i suoi 3 e-commerce. Farvima ha preferito la soluzione rispetto a quella offerta da Qapla', che utilizzava da +2 anni. _x000a_In raccolta per un round da €700k-1m, da utilizzare principalmente per completare lo sviluppo del prodotto._x000a__x000a_&gt; Avevamo richiesto un deck aggiornato; non hanno mai fatto seguito (bocciati il 2/10 con motivazione 2.b). L'idea comunque è di non procedere per: fase di vita, competition (Qapla'), percorso di crescita (nei prossimi due anni e mezzo, stimano di realizzare ricavi cumulati pari a €1,5m), team (nessuna risorsa FT)._x000a_Ci ha riscritto il founder il 21/10 condividendo deck aggiornato e BP. Fatta call di update il 28/11: per ora ha ancora come clienti Farvima e Spesa Sicura, per un valore rispettivamente pari a €6k e €1k. Hanno iniziato un test con Al Cioccolato, da cui per ora non deriva fatturato. Sono ancora in discussione con Idea Bellezza (€5k) e eFarma (€60k). _x000a_Gli comunicheremo che per ora l'iniziativa è ancora in fase troppo early. "/>
    <d v="2023-08-28T00:00:00"/>
    <x v="14"/>
    <s v="OUT"/>
    <m/>
    <m/>
    <m/>
    <m/>
    <m/>
    <m/>
    <m/>
    <m/>
    <m/>
    <m/>
    <m/>
    <m/>
    <m/>
    <m/>
    <m/>
    <m/>
    <m/>
    <m/>
    <m/>
    <m/>
    <m/>
    <m/>
    <m/>
    <m/>
    <m/>
  </r>
  <r>
    <s v="Ok"/>
    <s v="Ok"/>
    <s v="Ok"/>
    <x v="15"/>
    <m/>
    <n v="3096"/>
    <x v="212"/>
    <s v="Italy"/>
    <s v="Bari"/>
    <x v="4"/>
    <x v="1"/>
    <x v="212"/>
    <m/>
    <s v="Start-up stage\Venture"/>
    <s v="Claudia Del Monte-Social Fare"/>
    <s v="Advisor"/>
    <s v="Claudia Del Monte"/>
    <s v="claudia.delmonte@socialfare.org"/>
    <x v="182"/>
    <d v="2025-02-26T00:00:00"/>
    <x v="0"/>
    <s v="VV7"/>
    <s v="Yes"/>
    <m/>
    <x v="5"/>
    <m/>
    <s v="Iniziativa già presente nel DF di VV5; è stata risegnalata a febbraio 2025 da SocialFare in quanto ha partecipato al programma di accelerazione._x000a_Ricavi 2024: €30k (vs. €48k del 2023). Attesi nel 2025 €260k._x000a__x000a_&gt; Motivo rejection: no digital (non inviare mail)"/>
    <d v="2024-02-22T00:00:00"/>
    <x v="15"/>
    <s v="OUT"/>
    <m/>
    <m/>
    <m/>
    <m/>
    <m/>
    <m/>
    <m/>
    <m/>
    <m/>
    <m/>
    <m/>
    <m/>
    <m/>
    <m/>
    <m/>
    <m/>
    <m/>
    <m/>
    <m/>
    <m/>
    <m/>
    <m/>
    <m/>
    <m/>
    <m/>
  </r>
  <r>
    <s v="Ok"/>
    <s v="Ok"/>
    <s v="Ok"/>
    <x v="0"/>
    <m/>
    <n v="3099"/>
    <x v="213"/>
    <s v="Italy"/>
    <s v="Napoli"/>
    <x v="0"/>
    <x v="1"/>
    <x v="213"/>
    <m/>
    <s v="Start-up stage\Venture"/>
    <s v="Autocandidatura"/>
    <s v="Autocandidatura"/>
    <s v="Aravin Aluth"/>
    <s v="cheeselab420@gmail.com"/>
    <x v="182"/>
    <d v="2024-03-04T00:00:00"/>
    <x v="0"/>
    <s v="VV6"/>
    <s v="Yes"/>
    <m/>
    <x v="3"/>
    <m/>
    <s v="Ricavi: 2024e: circa €110k; 2025e: circa €400k; 2026e: circa €500k_x000a_Fundraising; €100k_x000a__x000a_&gt; motivo rejection:  settore di riferimento e fase di vita."/>
    <d v="2024-02-22T00:00:00"/>
    <x v="0"/>
    <s v="OUT"/>
    <m/>
    <m/>
    <m/>
    <m/>
    <m/>
    <m/>
    <m/>
    <m/>
    <m/>
    <m/>
    <m/>
    <m/>
    <m/>
    <m/>
    <m/>
    <m/>
    <m/>
    <m/>
    <m/>
    <m/>
    <m/>
    <m/>
    <m/>
    <m/>
    <m/>
  </r>
  <r>
    <s v="Ok"/>
    <s v="Ok"/>
    <s v="Ok"/>
    <x v="0"/>
    <m/>
    <n v="3102"/>
    <x v="214"/>
    <s v="Italy"/>
    <s v="Taranto"/>
    <x v="4"/>
    <x v="4"/>
    <x v="214"/>
    <m/>
    <s v="Start-up stage\Venture"/>
    <s v="Autocandidatura"/>
    <s v="Autocandidatura"/>
    <s v="Enrico Salzillo"/>
    <s v="enrico.salzillo@harv-ai.com"/>
    <x v="183"/>
    <d v="2024-04-22T00:00:00"/>
    <x v="0"/>
    <s v="VV7"/>
    <s v="Yes"/>
    <m/>
    <x v="1"/>
    <m/>
    <s v="€4-6m di ricavi nel primo anno._x000a_Round da €1,5m._x000a_Ad aprile 2024 abbiamo fatto una call di approfondimento con Pontari e il founding team._x000a_VV5 l'aveva rigettata per fase di vita e dubbi sul modello di business._x000a__x000a_&gt; Dubbi su settore di riferimento post esperienza Credimi (lending) e modello di business."/>
    <d v="2024-02-28T00:00:00"/>
    <x v="0"/>
    <s v="OUT"/>
    <m/>
    <m/>
    <m/>
    <m/>
    <m/>
    <m/>
    <m/>
    <m/>
    <m/>
    <m/>
    <m/>
    <m/>
    <m/>
    <m/>
    <m/>
    <m/>
    <m/>
    <m/>
    <m/>
    <m/>
    <m/>
    <m/>
    <m/>
    <m/>
    <m/>
  </r>
  <r>
    <s v="Ok"/>
    <s v="Ok"/>
    <s v="Ok"/>
    <x v="16"/>
    <m/>
    <n v="3107"/>
    <x v="215"/>
    <s v="Italy"/>
    <s v="Napoli"/>
    <x v="0"/>
    <x v="3"/>
    <x v="215"/>
    <m/>
    <s v="Start-up stage\Venture"/>
    <s v="Autocandidatura"/>
    <s v="Autocandidatura"/>
    <s v="Bruno Basile"/>
    <s v="bruno.basile@temnografia.com"/>
    <x v="184"/>
    <d v="2024-10-23T00:00:00"/>
    <x v="6"/>
    <s v="VV6"/>
    <s v="Yes"/>
    <m/>
    <x v="5"/>
    <s v="Yes"/>
    <s v="Fatto incontro con Giacomo e Amedeo. Stanno lavorando ad un round da €1,5m ad una pre-money di €7m. _x000a__x000a_&gt; Fatta call il 21/10. L'idea è di non procedere per assenza del carattere digital."/>
    <d v="2024-03-04T00:00:00"/>
    <x v="16"/>
    <s v="OUT"/>
    <m/>
    <m/>
    <m/>
    <m/>
    <m/>
    <m/>
    <m/>
    <m/>
    <m/>
    <m/>
    <m/>
    <m/>
    <m/>
    <m/>
    <m/>
    <m/>
    <m/>
    <m/>
    <m/>
    <m/>
    <m/>
    <m/>
    <m/>
    <m/>
    <m/>
  </r>
  <r>
    <s v="Ok"/>
    <s v="Ok"/>
    <s v="Ok"/>
    <x v="1"/>
    <m/>
    <n v="2954"/>
    <x v="216"/>
    <s v="Italy"/>
    <s v="Salerno"/>
    <x v="0"/>
    <x v="2"/>
    <x v="216"/>
    <m/>
    <s v="Seed"/>
    <s v="Fabiana Martone"/>
    <s v="Proprietaria"/>
    <s v="Ennio Andrea Adinolfi"/>
    <s v="ea.adinolfi@minervas.it"/>
    <x v="185"/>
    <d v="2025-02-21T00:00:00"/>
    <x v="2"/>
    <s v="VV6"/>
    <m/>
    <m/>
    <x v="6"/>
    <m/>
    <s v="Fatta call di update il 9/07. Ricavi 2023: €216k. Ricavi 2024e: €300k, di cui finora fatturati €40-50k._x000a_In raccolta per un round da €1,5m ad una pre-money attesa di €6-8m. La società sta interloquendo con CDP Tech Transfer (interesse concreto, ma bisogna capire le condizioni. Di solito investe €350k per il 20%); c'è anche commitment di €300k da Vodafone (ricevuta LoI) e di €100k da Let Urban Mobility (può arrivare fino a €300k; loro sono già soci ma non hanno ancora formalizzato l’1% posseduto. Sono entrati ad una pre-money di €4,3m)._x000a__x000a_&gt; Ci hanno dato accesso alla DR. _x000a_Sono in fase di DD con CDP Tech Transfer. Il fabbisogno finanziario è di €1,8m, di cui €800k da raccogliere entro fine anno e €1m entro Q1 2026, da utilizzare per rafforzare il team. Gli abbiamo comunicato che non saremo pronti per il round da €800k da chiudere entro fine anno. Vorremmo quindi risentirci per le prime settimane del 2025 per il round da €1m. Abbiamo comunicato il nostro feedback a De Caro._x000a__x000a_&gt; Iniziativa bocciata a novembre 2024 con motivazione 3.c (da monitorare). Ci è stata risegnalata a gennaio 2025 da Volano. Ha chiuso il 2024 con €63k di ricavi (primo anno di commercializzazione). In racccolta per €1m ad una pre-money di €6,5m con soft commitment di Tech4Planet (CDP 69%) per €300k, Mito tech fino a €500k e Confautonomi (consorzio di autotrasportatori) per €150k._x000a_Fatta call di update il 21/02. Ricevuta DR aggiornata; da analizzare."/>
    <d v="2023-10-24T00:00:00"/>
    <x v="1"/>
    <m/>
    <m/>
    <m/>
    <m/>
    <m/>
    <m/>
    <m/>
    <m/>
    <m/>
    <m/>
    <m/>
    <m/>
    <m/>
    <m/>
    <m/>
    <m/>
    <m/>
    <m/>
    <m/>
    <m/>
    <m/>
    <m/>
    <m/>
    <m/>
    <m/>
    <m/>
  </r>
  <r>
    <s v="Ok"/>
    <s v="Ok"/>
    <s v="Ok"/>
    <x v="0"/>
    <m/>
    <n v="3116"/>
    <x v="217"/>
    <s v="Italy"/>
    <s v="Napoli"/>
    <x v="0"/>
    <x v="2"/>
    <x v="217"/>
    <m/>
    <s v="Start-up stage\Venture"/>
    <s v="Giacomo Giurazza"/>
    <s v="Proprietaria"/>
    <s v="Marco Di Tonto"/>
    <s v="marcoditonto@ftnetsrl.it"/>
    <x v="186"/>
    <d v="2024-03-11T00:00:00"/>
    <x v="0"/>
    <s v="VV6"/>
    <s v="Yes"/>
    <m/>
    <x v="7"/>
    <m/>
    <s v="Fondata nel 2021._x000a_Ricavi 2021: €75k._x000a_Raccolti €6m da familiy&amp;friends, di cui €3m a gennaio 2024._x000a__x000a_&gt;  motivo rejection: non sono in fundraising."/>
    <d v="2024-02-15T00:00:00"/>
    <x v="0"/>
    <s v="OUT"/>
    <m/>
    <m/>
    <m/>
    <m/>
    <m/>
    <m/>
    <m/>
    <m/>
    <m/>
    <m/>
    <m/>
    <m/>
    <m/>
    <m/>
    <m/>
    <m/>
    <m/>
    <m/>
    <m/>
    <m/>
    <m/>
    <m/>
    <m/>
    <m/>
    <m/>
  </r>
  <r>
    <s v="Ok"/>
    <s v="Ok"/>
    <s v="Ok"/>
    <x v="0"/>
    <m/>
    <n v="3117"/>
    <x v="218"/>
    <s v="Italy"/>
    <s v="Napoli"/>
    <x v="0"/>
    <x v="2"/>
    <x v="218"/>
    <m/>
    <s v="Start-up stage\Venture"/>
    <s v="Giovanni De Caro-Volano"/>
    <s v="Advisor"/>
    <s v="Davide Lugli"/>
    <s v="dlugli@skpr.it"/>
    <x v="186"/>
    <d v="2024-04-12T00:00:00"/>
    <x v="0"/>
    <s v="VV6"/>
    <s v="Yes"/>
    <m/>
    <x v="1"/>
    <m/>
    <s v="Fondata nel 2020._x000a_Startup del portfolio Volano._x000a_Ricavi 2022: €10k; 2023e: €454k._x000a_Round da €2-2,5m, di cui €1,5m in una prima tranche (seconda tranche prevista dopo un anno). La valutazione pre-money proposta è compresa nel range €6,3m - €8,3m._x000a_Due co-fondatori non operativi sono CEO e CFO di PonyU._x000a__x000a_&gt;motivo rejection: scenario competitivo, management team, traction e percorso di crescita."/>
    <d v="2024-02-15T00:00:00"/>
    <x v="0"/>
    <s v="OUT"/>
    <m/>
    <m/>
    <m/>
    <m/>
    <m/>
    <m/>
    <m/>
    <m/>
    <m/>
    <m/>
    <m/>
    <m/>
    <m/>
    <m/>
    <m/>
    <m/>
    <m/>
    <m/>
    <m/>
    <m/>
    <m/>
    <m/>
    <m/>
    <m/>
    <m/>
  </r>
  <r>
    <s v="Ok"/>
    <s v="Ok"/>
    <s v="Ok"/>
    <x v="17"/>
    <m/>
    <n v="3118"/>
    <x v="219"/>
    <s v="Italy"/>
    <s v="Campobasso "/>
    <x v="8"/>
    <x v="2"/>
    <x v="219"/>
    <m/>
    <s v="Start-up stage\Venture"/>
    <s v="Fabiana Martone"/>
    <s v="Proprietaria"/>
    <s v="Andrea di Vico"/>
    <s v="andrea@houseplus.it"/>
    <x v="186"/>
    <d v="2024-10-02T00:00:00"/>
    <x v="0"/>
    <s v="VV6"/>
    <s v="Yes"/>
    <m/>
    <x v="9"/>
    <m/>
    <s v="Fondata nel 2020._x000a_Ricavi: €206k nel 2023E._x000a_Raccolti €250k da LVenture e Lazio Innova ad aprile 2022 ad una valutazione pre-money di €1,5m e €128k da CDP (con l’acceleratore HabiSmart), tramite convertendo con cap alla pre-money valuation pari a €4m e discount del 20% sul prossimo round._x000a_Il fabbisogno finanziario è di €500k, ma il round prevede l’estensione fino a €1m._x000a__x000a_&gt; dubbi su percorso di crescita e difendibilità della soluzione. Inoltre, il founder ci aveva comunicato di aver venduto la società ad un operatore industriale, per poi aggiornarci poco dopo della non riuscita dell'operazione."/>
    <d v="2024-02-15T00:00:00"/>
    <x v="17"/>
    <s v="OUT"/>
    <m/>
    <m/>
    <m/>
    <m/>
    <m/>
    <m/>
    <m/>
    <m/>
    <m/>
    <m/>
    <m/>
    <m/>
    <m/>
    <m/>
    <m/>
    <m/>
    <m/>
    <m/>
    <m/>
    <m/>
    <m/>
    <m/>
    <m/>
    <m/>
    <m/>
  </r>
  <r>
    <s v="Ok"/>
    <s v="Ok"/>
    <s v="Ok"/>
    <x v="1"/>
    <m/>
    <n v="3025"/>
    <x v="220"/>
    <s v="Italy"/>
    <s v="Napoli"/>
    <x v="0"/>
    <x v="2"/>
    <x v="220"/>
    <m/>
    <s v="Start-up stage\Venture"/>
    <s v="Renato Vannucci"/>
    <s v="Proprietaria"/>
    <s v="Antonio Visconti"/>
    <s v="antonio.visconti@sobereye.com"/>
    <x v="187"/>
    <d v="2025-02-26T00:00:00"/>
    <x v="1"/>
    <s v="VV6"/>
    <s v="Yes"/>
    <m/>
    <x v="6"/>
    <m/>
    <s v="LoI firmata. Il round è da $3m. Coinvolgere Kairos anche per un feedback sulla soluzione e Petroni per testare il suo interesse._x000a_Lato business, ha chiuso il 2024 con circa $818k di ARR (ricavi pari a $570k; circa x2 vs. 2023). L'obiettivo per il 2025 è di superare $2m di ARR._x000a__x000a_&gt; Abbiamo sentito Visconti per comunicargli che potremmo fare non più da lead ma da follower, con un ticket pari a €500k."/>
    <d v="2023-12-13T00:00:00"/>
    <x v="1"/>
    <m/>
    <m/>
    <m/>
    <m/>
    <m/>
    <m/>
    <m/>
    <m/>
    <m/>
    <m/>
    <m/>
    <m/>
    <m/>
    <m/>
    <m/>
    <m/>
    <m/>
    <m/>
    <m/>
    <m/>
    <m/>
    <m/>
    <m/>
    <m/>
    <m/>
    <m/>
  </r>
  <r>
    <s v="Ok"/>
    <s v="Ok"/>
    <s v="Ok"/>
    <x v="3"/>
    <m/>
    <n v="3120"/>
    <x v="221"/>
    <s v="Italy"/>
    <s v="Bari"/>
    <x v="4"/>
    <x v="1"/>
    <x v="221"/>
    <m/>
    <s v="Seed"/>
    <s v="Autocandidatura"/>
    <s v="Autocandidatura"/>
    <s v="Fabio Rossini"/>
    <s v="f.rossini@uaoow.it"/>
    <x v="186"/>
    <d v="2024-10-09T00:00:00"/>
    <x v="0"/>
    <s v="VV7"/>
    <m/>
    <m/>
    <x v="0"/>
    <s v="Yes"/>
    <s v="Dubbi emersi dopo presentazione a key men VV6: posizionamento non chiaro (anche perchè devono ancora lanciare la piattaforma), bassa marginalità del settore e della società (il ricavo netto equivale al 7/10% del transato, inferiore per motivi di competizione, a Booking e altre piattaforme). _x000a__x000a_&gt; Fatta call di aggiornamento a settembre: gli abbiamo anticipato i dubbi su marginalità e fase di vita (prevedono di lanciare l'MVP tra 6 mesi). Round da aprire a partire dal 2025. _x000a_Ci ha riscritto il founder per fissare una call di approfondimento sui temi di cui sopra."/>
    <d v="2024-02-15T00:00:00"/>
    <x v="3"/>
    <s v="OUT"/>
    <m/>
    <m/>
    <m/>
    <m/>
    <m/>
    <m/>
    <m/>
    <m/>
    <m/>
    <m/>
    <m/>
    <m/>
    <m/>
    <m/>
    <m/>
    <m/>
    <m/>
    <m/>
    <m/>
    <m/>
    <m/>
    <m/>
    <m/>
    <m/>
    <m/>
  </r>
  <r>
    <s v="Ok"/>
    <s v="Ok"/>
    <s v="Ok"/>
    <x v="0"/>
    <m/>
    <n v="3121"/>
    <x v="222"/>
    <s v="Italy"/>
    <s v="Salerno"/>
    <x v="0"/>
    <x v="3"/>
    <x v="222"/>
    <m/>
    <s v="Seed"/>
    <s v="Feedel Ventures"/>
    <s v="Altri"/>
    <s v="Eugenio Bertino"/>
    <s v="eugenio@hausmeapp.com"/>
    <x v="186"/>
    <d v="2023-06-14T00:00:00"/>
    <x v="0"/>
    <s v="VV6"/>
    <m/>
    <m/>
    <x v="0"/>
    <s v="Yes"/>
    <s v="In fase pre-seed, è necessario avere evidenza di traction. Ci riaggiorniamo nei prossimi mesi."/>
    <d v="2024-02-15T00:00:00"/>
    <x v="0"/>
    <s v="OUT"/>
    <m/>
    <m/>
    <m/>
    <m/>
    <m/>
    <m/>
    <m/>
    <m/>
    <m/>
    <m/>
    <m/>
    <m/>
    <m/>
    <m/>
    <m/>
    <m/>
    <m/>
    <m/>
    <m/>
    <m/>
    <m/>
    <m/>
    <m/>
    <m/>
    <m/>
  </r>
  <r>
    <s v="Ok"/>
    <s v="Ok"/>
    <s v="Ok"/>
    <x v="3"/>
    <m/>
    <n v="3122"/>
    <x v="223"/>
    <s v="Italy"/>
    <s v="Brindisi"/>
    <x v="4"/>
    <x v="1"/>
    <x v="223"/>
    <m/>
    <s v="Start-up stage\Venture"/>
    <s v="Giovanni De Caro-Volano"/>
    <s v="Advisor"/>
    <s v="Simone Lattanzi"/>
    <s v="simone@creativeharbour.io"/>
    <x v="186"/>
    <d v="2024-10-09T00:00:00"/>
    <x v="0"/>
    <s v="VV7"/>
    <s v="Yes"/>
    <m/>
    <x v="5"/>
    <s v="Yes"/>
    <s v="Chiuso il primo semestre 2024 con ricavi pari a €293k (vs. €85k nel 2023; -13% vs. budget), di cui €208k derivante dal B2B e €86k dal B2C (la crescita sul B2C è rimasta flat rispetto a H1 2023)._x000a_In termini di marginalità, ad oggi: B2C pari a 8-10%, b2b pari a €30% (i principali costi sono relativi alle attività di marketing&amp;sales)._x000a_Il focus della società si è spostato sul B2B (contratti one shot, ma buona possibilità di rinnovo)._x000a_Target attuale: società da 50 a 500 dipendenti. La target persona in azienda è l'HR manager, anche se il decision maker rimane il CEO o managing director. A livello commerciale, stanno lavorando alla stipula di diverse partnership (Alpitour, Talent Garden)._x000a_Rispetto ai competitors (Smartway, Smace), offrono un pacchetto completo di servizi (non solo prenotazione alberghiera, ma anche formazione, esperienze, trasporti, etc.)._x000a_Ricavi 2023: €144k; 2024e: €680-720k; 2025e: €1,5-2m._x000a_In raccolta per un pre-seed da €300-500k per fine 2024._x000a_Hanno raccolto €200k tramite convertendo, convertiti in equity ad una pre-money di €2m._x000a_Ad oggi solo un membro del team, che si occupa di marketing, è operativo in Puglia._x000a__x000a_&gt; Da ricevere presentazione con business update e BP._x000a_Fissare call di update a settembre._x000a_Il principale dubbio è relativo all'aspetto digitale (operano come un tour operator con contratti one-shot, prestando servizi anche consulenziali)."/>
    <d v="2024-02-15T00:00:00"/>
    <x v="3"/>
    <s v="OUT"/>
    <m/>
    <m/>
    <m/>
    <m/>
    <m/>
    <m/>
    <m/>
    <m/>
    <m/>
    <m/>
    <m/>
    <m/>
    <m/>
    <m/>
    <m/>
    <m/>
    <m/>
    <m/>
    <m/>
    <m/>
    <m/>
    <m/>
    <m/>
    <m/>
    <m/>
  </r>
  <r>
    <s v="Ok"/>
    <s v="Ok"/>
    <s v="Ok"/>
    <x v="1"/>
    <m/>
    <n v="3026"/>
    <x v="224"/>
    <s v="Italy"/>
    <s v="Napoli"/>
    <x v="0"/>
    <x v="2"/>
    <x v="224"/>
    <m/>
    <s v="Start-up stage\Venture"/>
    <s v="Autocandidatura"/>
    <s v="Advisor"/>
    <s v="Nicola Nazareno Pirozzi"/>
    <s v="nicola.pirozzi@billd.it"/>
    <x v="188"/>
    <d v="2024-12-10T00:00:00"/>
    <x v="3"/>
    <s v="VV6"/>
    <s v="Yes"/>
    <m/>
    <x v="6"/>
    <m/>
    <s v="Iniziativa risegnalata ad ottobre 2024 (era stata bocciata per fase di vita, in quanto ancora pre-seed). _x000a_Fatta call di update il 25/10. Il prodotto non è ancora a mercato. Per ora hanno fatto solo PoC per ricevere feedback sul prototipo. Primi ricavi previsti per aprile 2025. Il fabbisogno finanziario è di €1m, di cui €400k raccolti tramite Smart&amp;Start e €600k tramite equity (hanno ricevuto commitment per circa €400k da un fondo svizzero con cui hanno fatto il programma di accelerazione, 1 business angel e 1 family office italiani). _x000a_Fatta seconda call di update il 9/01: firmato PoC con Sisal. Durerà 8 settimane (partirà a fine gennaio) e avrà un valore di €69. Partiranno con un pdv pilota, probabilmente quello di Roma (Sisal ha 30pdv e potrebbe generare un fatturato potenziale di oltre €30m)."/>
    <d v="2023-12-14T00:00:00"/>
    <x v="1"/>
    <m/>
    <m/>
    <m/>
    <m/>
    <m/>
    <m/>
    <m/>
    <m/>
    <m/>
    <m/>
    <m/>
    <m/>
    <m/>
    <m/>
    <m/>
    <m/>
    <m/>
    <m/>
    <m/>
    <m/>
    <m/>
    <m/>
    <m/>
    <m/>
    <m/>
    <m/>
  </r>
  <r>
    <s v="Ok"/>
    <s v="Ok"/>
    <s v="Ok"/>
    <x v="5"/>
    <m/>
    <n v="3124"/>
    <x v="225"/>
    <s v="Italy"/>
    <s v="Siracusa"/>
    <x v="1"/>
    <x v="1"/>
    <x v="225"/>
    <m/>
    <s v="Other early stage\Late stage"/>
    <s v="Autocandidatura"/>
    <s v="Autocandidatura"/>
    <s v="Felice D'Angelo"/>
    <s v="dottfelicedangelo@gmail.com"/>
    <x v="186"/>
    <d v="2025-02-12T00:00:00"/>
    <x v="0"/>
    <s v="VV6"/>
    <s v="Yes"/>
    <m/>
    <x v="4"/>
    <m/>
    <s v="Fatta call a luglio 2023._x000a_Fondata nel 2019._x000a_Ricavi ‘22: €1,5m. Ricavi attesi nel ‘23 pari a €4,5m._x000a_Aveva in programma un round da €3m nell’aprile 2023 poi messo in stand-by; potrebbe decidere di aprirne uno di dimensioni maggiori. Pre money valuation di circa €10m._x000a__x000a_&gt; Bocciata a luglio 2024 con motivazione 2.a (da monitorare; non erano in raccolta). Ci ha riscritto il founder a gennaio 2025. Sta lavorando ad un round da €3mln, di cui €1,8mln serviranno per sostenere investimenti in marketing, Attualmente è in discussione con CDP Fondo Sud. I ricavi 2024 sono stati pari a €2mln._x000a_Ricevuti deck e BP."/>
    <d v="2024-02-15T00:00:00"/>
    <x v="5"/>
    <s v="OUT"/>
    <m/>
    <m/>
    <m/>
    <m/>
    <m/>
    <m/>
    <m/>
    <m/>
    <m/>
    <m/>
    <m/>
    <m/>
    <m/>
    <m/>
    <m/>
    <m/>
    <m/>
    <m/>
    <m/>
    <m/>
    <m/>
    <m/>
    <m/>
    <m/>
    <m/>
  </r>
  <r>
    <s v="Ok"/>
    <s v="Ok"/>
    <s v="Ok"/>
    <x v="0"/>
    <m/>
    <n v="3131"/>
    <x v="226"/>
    <s v="Italy"/>
    <s v="Bari"/>
    <x v="4"/>
    <x v="8"/>
    <x v="226"/>
    <m/>
    <s v="Start-up stage\Venture"/>
    <s v="Kalif Auditore"/>
    <s v="Advisor"/>
    <s v="Kalif Auditore"/>
    <s v="kalif@joeycrowd.com"/>
    <x v="189"/>
    <d v="2024-03-25T00:00:00"/>
    <x v="0"/>
    <s v="VV7"/>
    <s v="Yes"/>
    <m/>
    <x v="3"/>
    <m/>
    <s v="Ricavi: 2019: €230k; 2020: €145k; 2021: €279k; 2022: primi sei mesi €470k_x000a__x000a_&gt;  motivo rejection: settore di riferimento"/>
    <d v="2024-03-20T00:00:00"/>
    <x v="0"/>
    <s v="OUT"/>
    <m/>
    <m/>
    <m/>
    <m/>
    <m/>
    <m/>
    <m/>
    <m/>
    <m/>
    <m/>
    <m/>
    <m/>
    <m/>
    <m/>
    <m/>
    <m/>
    <m/>
    <m/>
    <m/>
    <m/>
    <m/>
    <m/>
    <m/>
    <m/>
    <m/>
  </r>
  <r>
    <s v="Ok"/>
    <s v="Ok"/>
    <s v="Ok"/>
    <x v="0"/>
    <m/>
    <n v="3139"/>
    <x v="227"/>
    <s v="Italy"/>
    <s v="Palermo"/>
    <x v="1"/>
    <x v="2"/>
    <x v="227"/>
    <m/>
    <s v="Start-up stage\Venture"/>
    <s v="Up2stars"/>
    <s v="Advisor"/>
    <s v="Manfredi Domina"/>
    <s v="m.domina@keplera.it"/>
    <x v="190"/>
    <d v="2024-04-12T00:00:00"/>
    <x v="0"/>
    <s v="VV6"/>
    <s v="Yes"/>
    <m/>
    <x v="4"/>
    <s v="Yes"/>
    <s v="Fatta call conoscitiva il 21/11. _x000a_Prodotto lanciato a giugno 2023._x000a_Piattaforma simile a quella sviluppata da HEU._x000a_In raccolta per €500k ad una pre-money di €2,5-3m (pre-commitment di Digital Magics per un follow-on fino a €180k)._x000a_Fatturato 2023 relativo alla sola piattaforma (escludendo servizi di consulenza) pari a circa €30k._x000a__x000a_&gt; Dubbi su scenario competitivo"/>
    <d v="2024-03-26T00:00:00"/>
    <x v="0"/>
    <s v="OUT"/>
    <m/>
    <m/>
    <m/>
    <m/>
    <m/>
    <m/>
    <m/>
    <m/>
    <m/>
    <m/>
    <m/>
    <m/>
    <m/>
    <m/>
    <m/>
    <m/>
    <m/>
    <m/>
    <m/>
    <m/>
    <m/>
    <m/>
    <m/>
    <m/>
    <m/>
  </r>
  <r>
    <s v="Ok"/>
    <s v="Ok"/>
    <s v="Ok"/>
    <x v="0"/>
    <m/>
    <n v="3158"/>
    <x v="228"/>
    <s v="Italy"/>
    <s v="Napoli"/>
    <x v="0"/>
    <x v="2"/>
    <x v="228"/>
    <m/>
    <s v="Start-up stage\Venture"/>
    <s v="Roberta Neri-Byom"/>
    <s v="Advisor"/>
    <s v="Simone Iannucci"/>
    <s v="simone.iannucci@caboto.net"/>
    <x v="191"/>
    <d v="2024-05-24T00:00:00"/>
    <x v="0"/>
    <s v="VV6"/>
    <s v="Yes"/>
    <m/>
    <x v="5"/>
    <s v="Yes"/>
    <s v="Fatta call conoscitiva a maggio 2024. Al momento, non hanno sede al Sud anche se i fondatori sono originari di Pescara._x000a_Ricavi attesi per fine 2024 pari a €100k derivanti da PoC._x000a_Round: €500-1m._x000a_In attesa di ricevere deck aggiornato."/>
    <d v="2024-04-06T00:00:00"/>
    <x v="0"/>
    <s v="OUT"/>
    <m/>
    <m/>
    <m/>
    <m/>
    <m/>
    <m/>
    <m/>
    <m/>
    <m/>
    <m/>
    <m/>
    <m/>
    <m/>
    <m/>
    <m/>
    <m/>
    <m/>
    <m/>
    <m/>
    <m/>
    <m/>
    <m/>
    <m/>
    <m/>
    <m/>
  </r>
  <r>
    <s v="Ok"/>
    <s v="Ok"/>
    <s v="Ok"/>
    <x v="0"/>
    <m/>
    <m/>
    <x v="229"/>
    <s v="Italy"/>
    <s v="Massafra"/>
    <x v="4"/>
    <x v="2"/>
    <x v="229"/>
    <m/>
    <s v="Start-up stage\Venture"/>
    <s v="Paolo Intermite-NEM SGR"/>
    <s v="Investitori professionali"/>
    <s v="Massimiliano De Florio"/>
    <s v="massimiliano.deflorio@prontovet24.com"/>
    <x v="192"/>
    <d v="2017-10-06T00:00:00"/>
    <x v="0"/>
    <s v="VV7"/>
    <s v="Yes"/>
    <m/>
    <x v="0"/>
    <m/>
    <m/>
    <d v="2017-09-27T00:00:00"/>
    <x v="0"/>
    <s v="OUT"/>
    <m/>
    <m/>
    <m/>
    <m/>
    <m/>
    <m/>
    <m/>
    <m/>
    <m/>
    <m/>
    <m/>
    <m/>
    <m/>
    <m/>
    <m/>
    <m/>
    <m/>
    <m/>
    <m/>
    <m/>
    <m/>
    <m/>
    <m/>
    <m/>
    <m/>
  </r>
  <r>
    <s v="Ok"/>
    <s v="Ok"/>
    <s v="Ok"/>
    <x v="0"/>
    <m/>
    <m/>
    <x v="230"/>
    <s v="Italy"/>
    <s v="Bari"/>
    <x v="4"/>
    <x v="7"/>
    <x v="230"/>
    <m/>
    <s v="Start-up stage\Venture"/>
    <s v="Autocandidatura"/>
    <s v="Autocandidatura"/>
    <s v="Domenico Centrone"/>
    <s v="domenico@eggplant.it"/>
    <x v="193"/>
    <d v="2017-10-06T00:00:00"/>
    <x v="0"/>
    <s v="VV7"/>
    <s v="Yes"/>
    <m/>
    <x v="0"/>
    <m/>
    <m/>
    <d v="2017-09-20T00:00:00"/>
    <x v="0"/>
    <s v="OUT"/>
    <m/>
    <m/>
    <m/>
    <m/>
    <m/>
    <m/>
    <m/>
    <m/>
    <m/>
    <m/>
    <m/>
    <m/>
    <m/>
    <m/>
    <m/>
    <m/>
    <m/>
    <m/>
    <m/>
    <m/>
    <m/>
    <m/>
    <m/>
    <m/>
    <m/>
  </r>
  <r>
    <s v="Ok"/>
    <s v="Ok"/>
    <s v="Ok"/>
    <x v="0"/>
    <m/>
    <m/>
    <x v="231"/>
    <s v="Italy"/>
    <s v="Bari"/>
    <x v="4"/>
    <x v="0"/>
    <x v="231"/>
    <m/>
    <s v="Other early stage\Late stage"/>
    <s v="Mauro Odorico"/>
    <s v="Proprietaria"/>
    <s v="Roberto Calculli"/>
    <s v="r.calculli@thedigitalbox.net"/>
    <x v="194"/>
    <d v="2018-05-07T00:00:00"/>
    <x v="0"/>
    <s v="VV7"/>
    <s v="Yes"/>
    <m/>
    <x v="12"/>
    <m/>
    <m/>
    <d v="2017-07-03T00:00:00"/>
    <x v="0"/>
    <s v="OUT"/>
    <m/>
    <m/>
    <m/>
    <m/>
    <m/>
    <m/>
    <m/>
    <m/>
    <m/>
    <m/>
    <m/>
    <m/>
    <m/>
    <m/>
    <m/>
    <m/>
    <m/>
    <m/>
    <m/>
    <m/>
    <m/>
    <m/>
    <m/>
    <m/>
    <m/>
  </r>
  <r>
    <s v="Ok"/>
    <s v="Ok"/>
    <s v="Ok"/>
    <x v="0"/>
    <m/>
    <m/>
    <x v="232"/>
    <s v="Italy"/>
    <s v="Napoli"/>
    <x v="0"/>
    <x v="0"/>
    <x v="232"/>
    <m/>
    <s v="Other early stage\Late stage"/>
    <s v="Autocandidatura"/>
    <s v="Autocandidatura"/>
    <s v="Eugenio Picca "/>
    <s v="picca@viniexport.com"/>
    <x v="195"/>
    <d v="2017-10-06T00:00:00"/>
    <x v="0"/>
    <s v="VV6"/>
    <s v="Yes"/>
    <m/>
    <x v="1"/>
    <m/>
    <s v="Comunicato a Giacomo, che ha il contatto con la società, che il dossier al momento non è d'interesse."/>
    <d v="2017-09-28T00:00:00"/>
    <x v="0"/>
    <s v="OUT"/>
    <m/>
    <m/>
    <m/>
    <m/>
    <m/>
    <m/>
    <m/>
    <m/>
    <m/>
    <m/>
    <m/>
    <m/>
    <m/>
    <m/>
    <m/>
    <m/>
    <m/>
    <m/>
    <m/>
    <m/>
    <m/>
    <m/>
    <m/>
    <m/>
    <m/>
  </r>
  <r>
    <s v="Ok"/>
    <s v="Ok"/>
    <s v="Ok"/>
    <x v="18"/>
    <m/>
    <n v="447"/>
    <x v="233"/>
    <s v="Italy"/>
    <s v="Bari"/>
    <x v="4"/>
    <x v="1"/>
    <x v="233"/>
    <m/>
    <s v="Other early stage\Late stage"/>
    <s v="Autocandidatura"/>
    <s v="Autocandidatura"/>
    <s v="Daniel Rota"/>
    <s v="daniel.rota@webidoo.it"/>
    <x v="196"/>
    <d v="2024-10-16T00:00:00"/>
    <x v="0"/>
    <s v="VV7"/>
    <s v="Yes"/>
    <m/>
    <x v="11"/>
    <m/>
    <s v="Società analizzata dai fondi scaleup: investimento non più realizzato (PN negativo)._x000a_Risentiti ad aprile 2024._x000a_Sede a Milano; attività di R&amp;S in Puglia._x000a_In raccolta per €10m, di cui €1,5m coperto dagli attuali investitori (tra i soci Banca Generali). _x000a_Ricavi attesi nel 2024 pari a €15m._x000a_Bocciata per struttura e condizioni dell'operazione._x000a__x000a_&gt; L'iniziativa ci è stata risegnalata a settembre 2024 da De Palma, che vorrebbe organizzare una call di approfondimento. La parte equity del round dovrebbe essere di €7m (€3m a debito), di cui €3m committed."/>
    <d v="2018-06-22T00:00:00"/>
    <x v="18"/>
    <s v="OUT"/>
    <m/>
    <m/>
    <m/>
    <m/>
    <m/>
    <m/>
    <m/>
    <m/>
    <m/>
    <m/>
    <m/>
    <m/>
    <m/>
    <m/>
    <m/>
    <m/>
    <m/>
    <m/>
    <m/>
    <m/>
    <m/>
    <m/>
    <m/>
    <m/>
    <m/>
  </r>
  <r>
    <s v="Ok"/>
    <s v="Ok"/>
    <s v="Ok"/>
    <x v="8"/>
    <m/>
    <n v="3199"/>
    <x v="234"/>
    <s v="Italy"/>
    <s v="Messina"/>
    <x v="1"/>
    <x v="2"/>
    <x v="234"/>
    <m/>
    <s v="Start-up stage\Venture"/>
    <s v="Niccolò de Leva-IAG"/>
    <s v="Investitori professionali"/>
    <s v="Niccolò de Leva"/>
    <s v="ndl@italianangels.net"/>
    <x v="197"/>
    <d v="2024-07-10T00:00:00"/>
    <x v="0"/>
    <s v="VV6"/>
    <m/>
    <m/>
    <x v="2"/>
    <m/>
    <s v="MRR actual: €9k._x000a_Fundraising: €1,5m._x000a__x000a_&gt; Call conoscitiva rimandata"/>
    <d v="2024-05-20T00:00:00"/>
    <x v="8"/>
    <s v="OUT"/>
    <m/>
    <m/>
    <m/>
    <m/>
    <m/>
    <m/>
    <m/>
    <m/>
    <m/>
    <m/>
    <m/>
    <m/>
    <m/>
    <m/>
    <m/>
    <m/>
    <m/>
    <m/>
    <m/>
    <m/>
    <m/>
    <m/>
    <m/>
    <m/>
    <m/>
  </r>
  <r>
    <s v="Ok"/>
    <s v="Ok"/>
    <s v="Ok"/>
    <x v="2"/>
    <m/>
    <n v="3192"/>
    <x v="235"/>
    <s v="Italy"/>
    <s v="Palermo"/>
    <x v="1"/>
    <x v="3"/>
    <x v="235"/>
    <m/>
    <s v="Start-up stage\Venture"/>
    <s v="Autocandidatura"/>
    <s v="Autocandidatura"/>
    <s v="Nicolò D'Amico"/>
    <s v="n.damico@prismed.it"/>
    <x v="198"/>
    <d v="2024-09-11T00:00:00"/>
    <x v="0"/>
    <s v="VV6"/>
    <m/>
    <m/>
    <x v="1"/>
    <m/>
    <s v="La soluzione è TRL 9. Al momento, stanno negoziando la fornitura del servizio con Humanitas e un polo universitario estero che ha 70 ospedali sparsi in tutto il mondo, di cui uno a Palermo. Modello di ricavi: €4,5k per noleggio robot ed utilizzo del software + parte variabile pay per use (l'ospedale paga €35 / numero di trattamenti)._x000a_In raccolta per €3m, di cui €1-1,5m potrebbero essere coperti da CDP VC tramite Fondo Sud. Hanno poi ricevuto interesse da  investitori esteri + €500k da 10-15 investitori privati. L'idea è poi quella di candidarsi per la selezione da parte di un acceleratore europeo che metterebbe a disposizione €17m._x000a__x000a_&gt; Fatta call di update il 30/07. Ci hanno aggiornato su Humanitas: incontro andato bene, ma per ora è stato deciso di non procedere per motivi di privacy (Humanitas è restia nel mettere in luce ciò che accade al suo interno). _x000a_Per fine anno, ipotizzano di istallare 4 robot in ambiente reale, per poi arrivare a fine 2025 a 10-14 robot istallati e ricavi pari a €1,5-2m (pipeline di ordini per €5m)._x000a_Ricevuta documentazione. L'idea è di non procedere per fase di vita e dubbi su modello di business/revenue (oltre a vendere il servizio, hanno bisogno anche di affiancare ad ogni robot due operatori specializzati somministrati direttamente da loro)."/>
    <d v="2024-05-14T00:00:00"/>
    <x v="2"/>
    <s v="OUT"/>
    <m/>
    <m/>
    <m/>
    <m/>
    <m/>
    <m/>
    <m/>
    <m/>
    <m/>
    <m/>
    <m/>
    <m/>
    <m/>
    <m/>
    <m/>
    <m/>
    <m/>
    <m/>
    <m/>
    <m/>
    <m/>
    <m/>
    <m/>
    <m/>
    <m/>
  </r>
  <r>
    <s v="Ok"/>
    <s v="Ok"/>
    <s v="Ok"/>
    <x v="19"/>
    <m/>
    <n v="3189"/>
    <x v="236"/>
    <s v="Italy"/>
    <s v="Roma"/>
    <x v="11"/>
    <x v="3"/>
    <x v="236"/>
    <m/>
    <s v="Start-up stage\Venture"/>
    <s v="Luigi Maria Rocca"/>
    <s v="Dottore commercialista"/>
    <s v="Luigi Maria Rocca"/>
    <s v="luigimariarocca@libero.it"/>
    <x v="199"/>
    <d v="2024-06-25T00:00:00"/>
    <x v="0"/>
    <s v="VV6"/>
    <s v="Yes"/>
    <m/>
    <x v="11"/>
    <m/>
    <s v="Apertura di una software house prevista a luglio 2024 ad Avellino._x000a_Ricavi 2023: €1,2m; 2024e: €2,1m; 2025e: €3,4m._x000a_In raccolta per €4m._x000a__x000a_&gt; fatto primo incontro conoscitivo. I principali dubbi sorti sono: (i) elevati compensi della governance; (ii) elevata pre-money; (iii) tempo necessario acquisizione cliente. Ci hanno re-inviato un nuovo piano comprensivo di alcune modifiche che recepiscono i nostri dubbi. L'idea è di non proseguire a causa degli ancora elevati compensi del management."/>
    <d v="2024-05-08T00:00:00"/>
    <x v="19"/>
    <s v="OUT"/>
    <m/>
    <m/>
    <m/>
    <m/>
    <m/>
    <m/>
    <m/>
    <m/>
    <m/>
    <m/>
    <m/>
    <m/>
    <m/>
    <m/>
    <m/>
    <m/>
    <m/>
    <m/>
    <m/>
    <m/>
    <m/>
    <m/>
    <m/>
    <m/>
    <m/>
  </r>
  <r>
    <s v="Ok"/>
    <s v="Ok"/>
    <s v="Ok"/>
    <x v="1"/>
    <m/>
    <n v="3185"/>
    <x v="237"/>
    <s v="Italy"/>
    <s v="Bari "/>
    <x v="4"/>
    <x v="0"/>
    <x v="237"/>
    <m/>
    <s v="Start-up stage\Venture"/>
    <s v="Marco Savorgnan-LUM Strategy Innovation"/>
    <s v="Advisor"/>
    <s v="Alex Loprieno"/>
    <s v="alexloprieno@weshort.com"/>
    <x v="200"/>
    <d v="2025-02-18T00:00:00"/>
    <x v="2"/>
    <s v="VV7"/>
    <m/>
    <m/>
    <x v="6"/>
    <m/>
    <s v="Fatta call di update il 13/09: un loro cortometraggio è entrato nel concorso al festival di Venezia. Hanno solo parzialmente sviluppato la piattaforma (si affidavano ad una società terza) e prevedono di completarla tra 5/6 mesi. Non hanno sviluppatori interni. IH 2024 hanno fatturato €50k, ma devono ancora contabilizzare il fatturato vs Trenitalia (€125k). Prevedono comunque di chiudere il 2024 con €300k. Hanno partecipato alla gara Aeroporti di Roma (ma non sono stati selezionati , anche se ITA airways si è dimostrata interessata all’utilizzo di weshort). Il nuovo round è da €2m ad una pre-money di €10m. Il round servirà per garantire maggior runaway e per assumere più commerciali. Al momento, non hanno nessun commitment._x000a__x000a_&gt; Iniziativa bocciata a settembre 2024 con motivazione 1.f. Motivo rejection: dubbi su difendibilità (assenza di sottostante tecnologico, presenza di player leader di mercato come Netflix) e sul parziale sviluppo della piattaforma._x000a_Ci ha riscritto il founder a febbraio 2025. Fatta call di update il 18/02: hanno raggiunto 1 mln di utenti che hanno guardato corti su WeShort. Lato commerciale, hanno: (i) chiuso un contratto di 2 anni con Gruppo Spaggiari Parma per integrare la piattaforma WeShort nell'app Classe Viva utilizzata dalle scuole italiane; (ii) chiuso un contratto con il Museo del cinema di Torino; (iii) rinnovati contratti con Best Western, Trenitalia e con vari festival._x000a_A dicembre 2024 hanno MRR di €18-20k. Prevedono di chiudere il 2025 con €1m di fatturato._x000a_Il round è da €1,5m da utilizzare soprattutto per la parte commerciale._x000a__x000a_&gt; Da ricevere file con dettaglio clienti attuali, pipeline commerciale e BP"/>
    <d v="2024-04-30T00:00:00"/>
    <x v="1"/>
    <m/>
    <m/>
    <m/>
    <m/>
    <m/>
    <m/>
    <m/>
    <m/>
    <m/>
    <m/>
    <m/>
    <m/>
    <m/>
    <m/>
    <m/>
    <m/>
    <m/>
    <m/>
    <m/>
    <m/>
    <m/>
    <m/>
    <m/>
    <m/>
    <m/>
    <m/>
  </r>
  <r>
    <s v="Ok"/>
    <s v="Ok"/>
    <s v="Ok"/>
    <x v="0"/>
    <m/>
    <n v="672"/>
    <x v="238"/>
    <s v="Italy"/>
    <s v="Bari"/>
    <x v="4"/>
    <x v="0"/>
    <x v="238"/>
    <m/>
    <s v="Other early stage\Late stage"/>
    <s v="Gianluca Dettori-Primomiglio SGR"/>
    <s v="Investitori professionali"/>
    <s v="Marianna Chillau"/>
    <s v="marianna@flyertech.it"/>
    <x v="201"/>
    <d v="2024-05-20T00:00:00"/>
    <x v="0"/>
    <s v="VV7"/>
    <m/>
    <m/>
    <x v="4"/>
    <m/>
    <s v="Ricavi pari a €350k nel 2023 (x2-3 nel 2024); 18 clienti tra cui Carrefour, Clio Make Up, Sephora, Leroy Merlin._x000a_In raccolta per €300-500k per consolidare il business in Italia e sviluppare la linea di formazione. Ad oggi ha raccolto €330k da Primo Ventures (nel 2017)._x000a__x000a_&gt; Motivi rejection: assenza di tecnologia (utilizzano la tecnologia del loro competitor francese Caast); dubbi sulla difendibilità (modello di business tipico di una agenzia media)."/>
    <d v="2018-11-16T00:00:00"/>
    <x v="0"/>
    <s v="OUT"/>
    <m/>
    <m/>
    <m/>
    <m/>
    <m/>
    <m/>
    <m/>
    <m/>
    <m/>
    <m/>
    <m/>
    <m/>
    <m/>
    <m/>
    <m/>
    <m/>
    <m/>
    <m/>
    <m/>
    <m/>
    <m/>
    <m/>
    <m/>
    <m/>
    <m/>
  </r>
  <r>
    <s v="Ok"/>
    <s v="Ok"/>
    <s v="Ok"/>
    <x v="8"/>
    <m/>
    <n v="3178"/>
    <x v="239"/>
    <s v="Italy"/>
    <s v="Bari"/>
    <x v="4"/>
    <x v="2"/>
    <x v="239"/>
    <m/>
    <s v="Start-up stage\Venture"/>
    <s v="Francesca Ottier-CdP"/>
    <s v="Investitori professionali"/>
    <s v="Francesca Ottier"/>
    <s v="francesca.ottier@cdpventurecapital.it"/>
    <x v="202"/>
    <d v="2024-06-04T00:00:00"/>
    <x v="0"/>
    <s v="VV7"/>
    <s v="Yes"/>
    <m/>
    <x v="12"/>
    <m/>
    <s v="A luglio 2023 è stato nominato come nuovo CEO Fabio Santini, ex Microsoft._x000a_Ricavi 2023: €4,6m (vs. €2,6m nel 2022), di cui €1,7m derivanti da licenze recurring. Ricavi attesi nel 2024 pari a €7,2m._x000a_Nel 2020 ha raccolto da CDP VC Fondo Sud. In raccolta per ulteriori €4m. _x000a_Siamo rimasti d'accordo con l'advisor (Nicola Colucci di Sinergetica) che ci sentiremo per la fine giugno per organizzare una call di approfondimento._x000a__x000a_&gt; Presentata ai key men VV6. Principale dubbio emerso: dimensione del mercato. Da bocciare per contesto competitivo affollato (es. FifthIngenium); dedication dei founders."/>
    <d v="2024-04-22T00:00:00"/>
    <x v="8"/>
    <s v="OUT"/>
    <m/>
    <m/>
    <m/>
    <m/>
    <m/>
    <m/>
    <m/>
    <m/>
    <m/>
    <m/>
    <m/>
    <m/>
    <m/>
    <m/>
    <m/>
    <m/>
    <m/>
    <m/>
    <m/>
    <m/>
    <m/>
    <m/>
    <m/>
    <m/>
    <m/>
  </r>
  <r>
    <s v="Ok"/>
    <s v="Ok"/>
    <s v="Ok"/>
    <x v="13"/>
    <m/>
    <n v="3179"/>
    <x v="240"/>
    <s v="Italy"/>
    <s v="Bari"/>
    <x v="4"/>
    <x v="2"/>
    <x v="240"/>
    <m/>
    <s v="Seed"/>
    <s v="Autocandidatura"/>
    <s v="Autocandidatura"/>
    <s v="Davide De Lucis"/>
    <s v="avide@whp.ai"/>
    <x v="203"/>
    <d v="2025-01-08T00:00:00"/>
    <x v="0"/>
    <s v="VV7"/>
    <m/>
    <m/>
    <x v="0"/>
    <m/>
    <s v="Fatta call conoscitiva a maggio 2024._x000a_€390k di ricavi previsti nel 2024; €1,12m nel 2025._x000a_In raccolta per €750k._x000a__x000a_&gt; Iniziativa bocciata a luglio 2024 per fase di vita ancora troppo early. Ci è stata risegnalata da BINP a dicembre 2024."/>
    <d v="2024-04-17T00:00:00"/>
    <x v="13"/>
    <s v="OUT"/>
    <m/>
    <m/>
    <m/>
    <m/>
    <m/>
    <m/>
    <m/>
    <m/>
    <m/>
    <m/>
    <m/>
    <m/>
    <m/>
    <m/>
    <m/>
    <m/>
    <m/>
    <m/>
    <m/>
    <m/>
    <m/>
    <m/>
    <m/>
    <m/>
    <m/>
  </r>
  <r>
    <s v="Ok"/>
    <s v="Ok"/>
    <s v="Ok"/>
    <x v="14"/>
    <m/>
    <n v="3034"/>
    <x v="241"/>
    <s v="Italy"/>
    <s v="Bari"/>
    <x v="4"/>
    <x v="2"/>
    <x v="241"/>
    <m/>
    <s v="Seed"/>
    <s v="Cosimo Cecchini"/>
    <s v="Autocandidatura"/>
    <s v="Cosimo Cecchini"/>
    <s v="c.cecchini@osense.ai"/>
    <x v="173"/>
    <d v="2024-12-04T00:00:00"/>
    <x v="0"/>
    <s v="VV7"/>
    <m/>
    <m/>
    <x v="0"/>
    <s v="Yes"/>
    <s v="Fatta call conoscitiva il 17/01. Sono ancora in una fase pre-seed. _x000a_L'iniziativa è stata segnalata anche da Marco Savorgnan (LUM). Ci riscriverà quando ci saranno aggiornamenti._x000a__x000a_&gt; Bocciata a luglio 2024 con motivazione 1.a. Ci è stata risegnalata ad ottobre 2024; fatta call di update._x000a_Lato prodotto, stanno lavorando allo sviluppo di un terzo tool che permetterà alle aziende di simulare scenari e capire tramite modelli predittivi gli eventuali impatti (ad oggi è un prototipo)._x000a_Lato metriche, la pipeline attuale ha un valore potenziale di €150k. Al momento, hanno un unico cliente, vale a dire la società di consulenza Atlante Consulting, verticale su ESG. Il contratto ha un valore annuale di €25k + un ammontare in base al numero di clienti Atlante per cui viene utilizzata la piattaforma Osense (€5k/anno da 1 a 3 clienti; €3,5k/anno da 4 a 10 clienti, etc.). In negoziazione con Leonardo ed una società manifatturiera._x000a_In merito al round, sono in raccolta per €1m da investire in tecnologia, marketing e team. Hanno soft commitment di €300k da parte di Startupbootcamp (già socio). Pre-money valuation pari a €5m. Finora hanno raccolto €350k da CDP Fondo Acceleratori, Startupbootcamp e Digital Magics. _x000a_Team costituito da 3 persone FT."/>
    <d v="2023-12-15T00:00:00"/>
    <x v="14"/>
    <s v="OUT"/>
    <m/>
    <m/>
    <m/>
    <m/>
    <m/>
    <m/>
    <m/>
    <m/>
    <m/>
    <m/>
    <m/>
    <m/>
    <m/>
    <m/>
    <m/>
    <m/>
    <m/>
    <m/>
    <m/>
    <m/>
    <m/>
    <m/>
    <m/>
    <m/>
    <m/>
  </r>
  <r>
    <s v="Ok"/>
    <s v="Ok"/>
    <s v="Ok"/>
    <x v="0"/>
    <m/>
    <n v="3145"/>
    <x v="242"/>
    <s v="Italy"/>
    <s v="Bari"/>
    <x v="4"/>
    <x v="7"/>
    <x v="242"/>
    <m/>
    <s v="Seed"/>
    <s v="Iobello-Puglia Sviluppo"/>
    <s v="Advisor"/>
    <s v="Aldo Formica"/>
    <s v="monitorasrls@gmail.com"/>
    <x v="204"/>
    <d v="2024-05-28T00:00:00"/>
    <x v="0"/>
    <s v="VV7"/>
    <m/>
    <m/>
    <x v="3"/>
    <m/>
    <s v="Fatta call conoscitiva ad aprile 2024, ci ha riscritto a maggio ed inviato il business plan._x000a_Nata nel 2018. _x000a_VdP previsto: €338k nel 2024; €1,9m nel 2025._x000a_Fabbisogno finanziario di €300k negli anni 2024-2027, da investire soprattutto per impianti, macchinari ed attrzzature e spese di marketing."/>
    <d v="2024-03-28T00:00:00"/>
    <x v="0"/>
    <s v="OUT"/>
    <m/>
    <m/>
    <m/>
    <m/>
    <m/>
    <m/>
    <m/>
    <m/>
    <m/>
    <m/>
    <m/>
    <m/>
    <m/>
    <m/>
    <m/>
    <m/>
    <m/>
    <m/>
    <m/>
    <m/>
    <m/>
    <m/>
    <m/>
    <m/>
    <m/>
  </r>
  <r>
    <s v="Ok"/>
    <s v="Ok"/>
    <s v="Ok"/>
    <x v="0"/>
    <m/>
    <n v="3209"/>
    <x v="243"/>
    <s v="Italy"/>
    <s v="Reggio Calabria"/>
    <x v="6"/>
    <x v="2"/>
    <x v="243"/>
    <m/>
    <s v="Seed"/>
    <s v="Ciro Mongillo-EOS"/>
    <s v="Investitori professionali"/>
    <s v="Giuseppe Gazzara"/>
    <s v="giuseppegazzara@gmail.com"/>
    <x v="205"/>
    <d v="2024-06-10T00:00:00"/>
    <x v="0"/>
    <s v="VV6"/>
    <m/>
    <m/>
    <x v="5"/>
    <m/>
    <s v="Ricavi: €997k il primo anno._x000a_In raccolta per €640k._x000a__x000a_&gt; fatta call conoscitiva il 10/06. La società è pre-seed. Il founder vuole iniziare ad operare da Milano. Bocciata perché non è in scope con il fondo"/>
    <d v="2024-05-22T00:00:00"/>
    <x v="0"/>
    <s v="OUT"/>
    <m/>
    <m/>
    <m/>
    <m/>
    <m/>
    <m/>
    <m/>
    <m/>
    <m/>
    <m/>
    <m/>
    <m/>
    <m/>
    <m/>
    <m/>
    <m/>
    <m/>
    <m/>
    <m/>
    <m/>
    <m/>
    <m/>
    <m/>
    <m/>
    <m/>
  </r>
  <r>
    <s v="Ok"/>
    <s v="Ok"/>
    <s v="Ok"/>
    <x v="0"/>
    <m/>
    <n v="3214"/>
    <x v="244"/>
    <s v="Italy"/>
    <s v="Napoli"/>
    <x v="0"/>
    <x v="0"/>
    <x v="244"/>
    <m/>
    <s v="Start-up stage\Venture"/>
    <s v="Giovanni De Caro-Volano"/>
    <s v="Advisor"/>
    <s v="Giovanni De Caro"/>
    <s v="decaro@volanogroup.com"/>
    <x v="206"/>
    <d v="2024-05-24T00:00:00"/>
    <x v="0"/>
    <s v="VV6"/>
    <s v="Yes"/>
    <m/>
    <x v="3"/>
    <m/>
    <s v="Fondata nel 2019._x000a_Fatturato 2022: €720k (solo a dicembre 2022: €135k)._x000a_A dicembre 2022 un pool di investitori strategici ha sottoscritto un aumento di capitale nella società a una valutazione pari a €2m. Nel round hanno investito Francesco Marconi, founder di Temakinho (exit a Cigierre), Edoardo Maggiori, founder del Gruppo Filetteria Italiana, Francesco Zaccariello, CEO di eFarma, ceduta ad Atida, e Ottavio Sgrosso, CEO della software house Pushapp e attualmente CTO di Ristoply._x000a_In raccolta per €1m._x000a__x000a_&gt; Motivo rejection: settore di riferimento (competitor di Deliveristo)"/>
    <d v="2024-05-24T00:00:00"/>
    <x v="0"/>
    <s v="OUT"/>
    <m/>
    <m/>
    <m/>
    <m/>
    <m/>
    <m/>
    <m/>
    <m/>
    <m/>
    <m/>
    <m/>
    <m/>
    <m/>
    <m/>
    <m/>
    <m/>
    <m/>
    <m/>
    <m/>
    <m/>
    <m/>
    <m/>
    <m/>
    <m/>
    <m/>
  </r>
  <r>
    <s v="Ok"/>
    <s v="Ok"/>
    <s v="Ok"/>
    <x v="0"/>
    <m/>
    <n v="3215"/>
    <x v="245"/>
    <s v="Italy"/>
    <s v="Napoli"/>
    <x v="0"/>
    <x v="2"/>
    <x v="245"/>
    <m/>
    <s v="Seed"/>
    <s v="Giacomo Giurazza"/>
    <s v="Proprietaria"/>
    <s v="Marco Apollonia"/>
    <s v="marco@myaedes.com"/>
    <x v="206"/>
    <d v="2024-05-24T00:00:00"/>
    <x v="0"/>
    <s v="VV6"/>
    <m/>
    <m/>
    <x v="7"/>
    <s v="Yes"/>
    <s v="Fatta call conoscitiva a marzo 2023._x000a_Fondata nel 2019._x000a_Ricavi pari a €45k nel 2021._x000a_A fine 2020 ha chiuso un round da €585k. All’investimento iniziale di LVenture Group e alcuni business angesl si è unita CDP VC che ha partecipato con €350k tramite il Fondo Rilancio._x000a__x000a_&gt; Motivo rejection: non in raccolta."/>
    <d v="2024-05-24T00:00:00"/>
    <x v="0"/>
    <s v="OUT"/>
    <m/>
    <m/>
    <m/>
    <m/>
    <m/>
    <m/>
    <m/>
    <m/>
    <m/>
    <m/>
    <m/>
    <m/>
    <m/>
    <m/>
    <m/>
    <m/>
    <m/>
    <m/>
    <m/>
    <m/>
    <m/>
    <m/>
    <m/>
    <m/>
    <m/>
  </r>
  <r>
    <s v="Ok"/>
    <s v="Ok"/>
    <s v="Ok"/>
    <x v="0"/>
    <m/>
    <n v="3216"/>
    <x v="246"/>
    <s v="Italy"/>
    <s v="Napoli"/>
    <x v="0"/>
    <x v="2"/>
    <x v="246"/>
    <m/>
    <s v="Seed"/>
    <s v="Giovanni De Caro-Volano"/>
    <s v="Advisor"/>
    <s v="Giusy Fiorentino"/>
    <s v="g.fiorentino@aimonitoring.net"/>
    <x v="206"/>
    <d v="2024-05-24T00:00:00"/>
    <x v="0"/>
    <s v="VV6"/>
    <m/>
    <m/>
    <x v="12"/>
    <s v="Yes"/>
    <s v="Fatta call conoscitiva ad aprile 2023._x000a_Fondata nel 2020._x000a_Ricavi attesi nel 2023 pari a €124k._x000a_In raccolta per €500k ad una pre-money valuation di €2m._x000a__x000a_&gt; Motivo rejection: management team poco convincente._x000a_"/>
    <d v="2024-05-24T00:00:00"/>
    <x v="0"/>
    <s v="OUT"/>
    <m/>
    <m/>
    <m/>
    <m/>
    <m/>
    <m/>
    <m/>
    <m/>
    <m/>
    <m/>
    <m/>
    <m/>
    <m/>
    <m/>
    <m/>
    <m/>
    <m/>
    <m/>
    <m/>
    <m/>
    <m/>
    <m/>
    <m/>
    <m/>
    <m/>
  </r>
  <r>
    <s v="Ok"/>
    <s v="Ok"/>
    <s v="Ok"/>
    <x v="0"/>
    <m/>
    <n v="3217"/>
    <x v="247"/>
    <s v="Italy"/>
    <s v="Bari"/>
    <x v="4"/>
    <x v="2"/>
    <x v="247"/>
    <m/>
    <s v="Seed"/>
    <s v="Giovanni De Caro-Volano"/>
    <s v="Advisor"/>
    <s v="Cristina Angelillo"/>
    <s v="cristina@marshmallow-games.com"/>
    <x v="206"/>
    <d v="2024-06-18T00:00:00"/>
    <x v="0"/>
    <s v="VV7"/>
    <m/>
    <m/>
    <x v="9"/>
    <m/>
    <s v="Fatta call di aggiornamento il 18/06. _x000a_Lanciata la linea B2S, tramite le scuole._x000a_Attualmente fatturano solo in Italia con 3k scuole pubbliche, ma l'app è utilizzata anche da altre 2k scuole estere in free trial. _x000a_Ricavi 2024e: circa €900k da B2C; €300k da B2S (circa €230k nel 2023)._x000a_L'offerta B2B servirà come canale di vendita per far abbonare gli alunni e convertirli in B2C. Attualmente il B2C è sopratutto incentrato negli USA e l'abbonamento vale $90 all'anno (oppure $ 15 mese). _x000a_Hanno sviluppato anche il prodotto Zen Create che è un software per creare app senza competenze specifiche utilizzato dai ragazzi tra i 12 e 18y. _x000a_Il B2C brucia cassa, mentre il B2B è cash positive (da approfondire). Attualmente hanno un burn rate di circa €50k (ultimi 3 mesi, senza considerare il B2B)._x000a_Sono in fundarising tramite bridge round per €1m da investire soprattutto in marketing (non hanno tempistiche stringenti)._x000a__x000a_&gt; Ricevuto deck e BP aggiornato; da fornire feedback._x000a_Principali dubbi: soluzione non particolarmente innovativa, scenario competitivo affollato, risultati raggiunti finora poco soddisfacenti (da +10 anni sul mercato); business plan poco realistico (€22m di ricavi nel 2026 vs. €6m nel 2025). Inviata mail di rejection."/>
    <d v="2024-05-24T00:00:00"/>
    <x v="0"/>
    <s v="OUT"/>
    <m/>
    <m/>
    <m/>
    <m/>
    <m/>
    <m/>
    <m/>
    <m/>
    <m/>
    <m/>
    <m/>
    <m/>
    <m/>
    <m/>
    <m/>
    <m/>
    <m/>
    <m/>
    <m/>
    <m/>
    <m/>
    <m/>
    <m/>
    <m/>
    <m/>
  </r>
  <r>
    <s v="Ok"/>
    <s v="Ok"/>
    <s v="Ok"/>
    <x v="0"/>
    <m/>
    <n v="3218"/>
    <x v="248"/>
    <s v="Italy"/>
    <s v="Catania"/>
    <x v="1"/>
    <x v="2"/>
    <x v="248"/>
    <m/>
    <s v="Start-up stage\Venture"/>
    <s v="Giovanni De Caro-Volano"/>
    <s v="Advisor"/>
    <s v="Chris Richmond"/>
    <s v="_x000a_chris@mygrants.it"/>
    <x v="206"/>
    <d v="2024-05-24T00:00:00"/>
    <x v="0"/>
    <s v="VV6"/>
    <s v="Yes"/>
    <m/>
    <x v="9"/>
    <s v="Yes"/>
    <s v="Fatta call conoscitiva a marzo 2023 (condivisa anche manifestazione di interesse)._x000a_Fondata nel 2017._x000a_Ricavi ’22: €361k; €1,15m nel ’23E. Revenue model: freemium per il B2C, subscription/pay-per-use per il B2B._x000a_530k utenti attivi su MyGrants (di cui il 60% in Italia). Circa 30 aziende clienti che utilizzano Pickme. _x000a_Raccolti finora €1,1m, di cui €300k tramite convertendo da CDP (cap della pre-money valuation pari a €2,7m). In raccolta per un Bridge Round da €400k da chiudere a fine marzo 2023, di cui €100k versati e €300k committed, ad una pre-money valuation di €5m. Successivo round previsto per €3,5m."/>
    <d v="2024-05-24T00:00:00"/>
    <x v="0"/>
    <s v="OUT"/>
    <m/>
    <m/>
    <m/>
    <m/>
    <m/>
    <m/>
    <m/>
    <m/>
    <m/>
    <m/>
    <m/>
    <m/>
    <m/>
    <m/>
    <m/>
    <m/>
    <m/>
    <m/>
    <m/>
    <m/>
    <m/>
    <m/>
    <m/>
    <m/>
    <m/>
  </r>
  <r>
    <s v="Ok"/>
    <s v="Ok"/>
    <s v="Ok"/>
    <x v="0"/>
    <m/>
    <n v="3219"/>
    <x v="249"/>
    <s v="Italy"/>
    <s v="Bari"/>
    <x v="4"/>
    <x v="2"/>
    <x v="249"/>
    <m/>
    <s v="Seed"/>
    <s v="Joseph Grosso"/>
    <s v="Advisor"/>
    <s v="Vito Sanitate"/>
    <s v="_x000a_vito.sanitate@agriverse.it"/>
    <x v="206"/>
    <d v="2024-05-24T00:00:00"/>
    <x v="0"/>
    <s v="VV7"/>
    <m/>
    <m/>
    <x v="4"/>
    <m/>
    <s v="Fatta call conoscitiva a marzo 2023 e di update a giugno 2023._x000a_Fondata nel 2019._x000a_1.968 utenti che utilizzano il software, di cui 300 paganti (l’81,5% sono aziende agricole)_x000a_Ricavi ’20: €3k | ‘21: €70k | ’22: €126k. Ricavi '23E: €500-600k._x000a_Finora ha raccolto €488k, di cui €428k tramite convertendo in un pre-seed round nel 2020 da CDP VC e Auriga._x000a_In raccolta per un seed round da €1,5m da chiudere entro aprile ’23 ad una pre-money valuation attesa di €6-9m._x000a__x000a_&gt; Motivo rejection: percorso di crescita (abbastanza flat negli ultimi due anni), scenario competitivo, tempistiche del round."/>
    <d v="2024-05-24T00:00:00"/>
    <x v="0"/>
    <s v="OUT"/>
    <m/>
    <m/>
    <m/>
    <m/>
    <m/>
    <m/>
    <m/>
    <m/>
    <m/>
    <m/>
    <m/>
    <m/>
    <m/>
    <m/>
    <m/>
    <m/>
    <m/>
    <m/>
    <m/>
    <m/>
    <m/>
    <m/>
    <m/>
    <m/>
    <m/>
  </r>
  <r>
    <s v="Ok"/>
    <s v="Ok"/>
    <s v="Ok"/>
    <x v="0"/>
    <m/>
    <n v="3220"/>
    <x v="250"/>
    <s v="Italy"/>
    <s v="Brindisi"/>
    <x v="4"/>
    <x v="2"/>
    <x v="250"/>
    <m/>
    <s v="Seed"/>
    <s v="Giovanni De Caro-Volano"/>
    <s v="Advisor"/>
    <s v="Simone De Maria "/>
    <s v="ceo@vegery.it"/>
    <x v="206"/>
    <d v="2024-05-24T00:00:00"/>
    <x v="0"/>
    <s v="VV7"/>
    <m/>
    <m/>
    <x v="4"/>
    <m/>
    <s v="Fatta call conoscitiva a marzo 2023._x000a_Fondata nel 2020._x000a_Ricavi attesi nel 2023 pari a €238k. _x000a_In raccolta per €300k ad una pre-money valuation di €1,5m._x000a__x000a_&gt; Motivo rejection: difendibilità/scenario competitivo; management team poco convincente."/>
    <d v="2024-05-24T00:00:00"/>
    <x v="0"/>
    <s v="OUT"/>
    <m/>
    <m/>
    <m/>
    <m/>
    <m/>
    <m/>
    <m/>
    <m/>
    <m/>
    <m/>
    <m/>
    <m/>
    <m/>
    <m/>
    <m/>
    <m/>
    <m/>
    <m/>
    <m/>
    <m/>
    <m/>
    <m/>
    <m/>
    <m/>
    <m/>
  </r>
  <r>
    <s v="Ok"/>
    <s v="Ok"/>
    <s v="Ok"/>
    <x v="0"/>
    <m/>
    <n v="3221"/>
    <x v="251"/>
    <s v="Italy"/>
    <s v="Napoli"/>
    <x v="0"/>
    <x v="2"/>
    <x v="251"/>
    <m/>
    <s v="Other early stage\Late stage"/>
    <s v="Giovanni De Caro-Volano"/>
    <s v="Advisor"/>
    <s v="Giovanni De Caro"/>
    <s v="decaro@volanogroup.com"/>
    <x v="206"/>
    <d v="2024-05-24T00:00:00"/>
    <x v="0"/>
    <s v="VV6"/>
    <s v="Yes"/>
    <m/>
    <x v="2"/>
    <m/>
    <s v="Fondata nel 2017._x000a_Ricavi: €1,7m nel 2022; €3,2m nel 2023E._x000a_In raccolta per €1m ad una pre-money valuation di €7m._x000a__x000a_&gt; Motivo rejection: De Caro ci avrebbe dovuto fare intro per call conoscitiva; non è stato fatto seguito a nostra richiesta."/>
    <d v="2024-05-24T00:00:00"/>
    <x v="0"/>
    <s v="OUT"/>
    <m/>
    <m/>
    <m/>
    <m/>
    <m/>
    <m/>
    <m/>
    <m/>
    <m/>
    <m/>
    <m/>
    <m/>
    <m/>
    <m/>
    <m/>
    <m/>
    <m/>
    <m/>
    <m/>
    <m/>
    <m/>
    <m/>
    <m/>
    <m/>
    <m/>
  </r>
  <r>
    <s v="Ok"/>
    <s v="Ok"/>
    <s v="Ok"/>
    <x v="0"/>
    <m/>
    <n v="3222"/>
    <x v="252"/>
    <s v="Italy"/>
    <s v="Napoli"/>
    <x v="0"/>
    <x v="0"/>
    <x v="252"/>
    <m/>
    <s v="Other early stage\Late stage"/>
    <s v="Giovanni De Caro-Volano"/>
    <s v="Advisor"/>
    <s v="Alessandro Odierna"/>
    <s v="a.odierna@americanuncle.it"/>
    <x v="206"/>
    <d v="2024-05-24T00:00:00"/>
    <x v="0"/>
    <s v="VV6"/>
    <s v="Yes"/>
    <m/>
    <x v="5"/>
    <m/>
    <s v="Giacomo ha incontrato in sede i fondatori il 13/03._x000a_Fondata nel 2017._x000a_Ricavi ’21: €2,5m | ’22: €3,6m (di cui €2,7m derivante dalla vendita di prodotti di terzi). Ricavi ‘23e: €6,6m._x000a_Primo margine del 64%. +200k clienti._x000a_Finora la società non ha chiuso round d’investimento. Al momento è in raccolta per €1m ad una pre-money valuation di €8m. I founders  hanno ricevuto un’offerta da Primo Ventures per €1m ad una pre-money valuation di €6m._x000a__x000a_&gt; Motivo rejection: l'iniziativa non ha carattere digitale."/>
    <d v="2024-05-24T00:00:00"/>
    <x v="0"/>
    <s v="OUT"/>
    <m/>
    <m/>
    <m/>
    <m/>
    <m/>
    <m/>
    <m/>
    <m/>
    <m/>
    <m/>
    <m/>
    <m/>
    <m/>
    <m/>
    <m/>
    <m/>
    <m/>
    <m/>
    <m/>
    <m/>
    <m/>
    <m/>
    <m/>
    <m/>
    <m/>
  </r>
  <r>
    <s v="Ok"/>
    <s v="Ok"/>
    <s v="Ok"/>
    <x v="0"/>
    <m/>
    <n v="3223"/>
    <x v="253"/>
    <s v="Italy"/>
    <s v="Pescara"/>
    <x v="2"/>
    <x v="2"/>
    <x v="253"/>
    <m/>
    <s v="Start-up stage\Venture"/>
    <s v="Giovanni De Caro-Volano"/>
    <s v="Advisor"/>
    <s v="Andrea Capobianco Dondona"/>
    <s v="andrea@farm4trade.com"/>
    <x v="206"/>
    <d v="2024-05-24T00:00:00"/>
    <x v="0"/>
    <s v="VV6"/>
    <s v="Yes"/>
    <m/>
    <x v="1"/>
    <m/>
    <s v="Fatta call conoscitiva a marzo 2023._x000a_Fondata nel 2016._x000a_€292k nel 2022: €1-1,3m nel 2023E_x000a_In raccolta per €1,5m ad una pre-money di €6-8m._x000a_In attesa di feedback da parte di Misal che ha partecipato all’ultima call di approfondimento sulla tecnologia."/>
    <d v="2024-05-24T00:00:00"/>
    <x v="0"/>
    <s v="OUT"/>
    <m/>
    <m/>
    <m/>
    <m/>
    <m/>
    <m/>
    <m/>
    <m/>
    <m/>
    <m/>
    <m/>
    <m/>
    <m/>
    <m/>
    <m/>
    <m/>
    <m/>
    <m/>
    <m/>
    <m/>
    <m/>
    <m/>
    <m/>
    <m/>
    <m/>
  </r>
  <r>
    <s v="Ok"/>
    <s v="Ok"/>
    <s v="Ok"/>
    <x v="0"/>
    <m/>
    <n v="3224"/>
    <x v="254"/>
    <s v="Italy"/>
    <s v="Bari"/>
    <x v="4"/>
    <x v="2"/>
    <x v="254"/>
    <m/>
    <s v="Seed"/>
    <s v="Diego Antonacci-Impact Hub "/>
    <s v="Altri"/>
    <s v="Davide Usai"/>
    <s v="davide@tziboo.com"/>
    <x v="206"/>
    <d v="2024-05-24T00:00:00"/>
    <x v="0"/>
    <s v="VV7"/>
    <m/>
    <m/>
    <x v="4"/>
    <m/>
    <s v="Fatta call conoscitiva a giugno 2023._x000a_Fondata nel 2019._x000a_Round con CDP VC (Seed per il Sud) da €180k + ricevuto finanziamento Regione Puglia da €100k. _x000a_In raccolta per €440k alla pre-money stabilita nel contratto di CDP (€1,3m). _x000a__x000a_&gt; Motivo rejection: dubbi su posizionamento/potenziale di mercato, traction passata."/>
    <d v="2024-05-24T00:00:00"/>
    <x v="0"/>
    <s v="OUT"/>
    <m/>
    <m/>
    <m/>
    <m/>
    <m/>
    <m/>
    <m/>
    <m/>
    <m/>
    <m/>
    <m/>
    <m/>
    <m/>
    <m/>
    <m/>
    <m/>
    <m/>
    <m/>
    <m/>
    <m/>
    <m/>
    <m/>
    <m/>
    <m/>
    <m/>
  </r>
  <r>
    <s v="Ok"/>
    <s v="Ok"/>
    <s v="Ok"/>
    <x v="0"/>
    <m/>
    <n v="3225"/>
    <x v="255"/>
    <s v="Italy"/>
    <s v="Pescara"/>
    <x v="2"/>
    <x v="7"/>
    <x v="255"/>
    <m/>
    <s v="Other early stage\Late stage"/>
    <s v="Giovanni De Caro-Volano"/>
    <s v="Advisor"/>
    <s v="Massimo Cavaliere"/>
    <s v="massimo.cavaliere@suncityitalia.com"/>
    <x v="206"/>
    <d v="2024-05-24T00:00:00"/>
    <x v="0"/>
    <s v="VV6"/>
    <s v="Yes"/>
    <m/>
    <x v="0"/>
    <m/>
    <s v="Fatta call conoscitiva a maggio 2023._x000a_Fondata nel 2012._x000a_Ricavi ‘22: €45,8m, ma il nuovo progetto è ancora in fase pre-seed._x000a_In raccolta per 15m."/>
    <d v="2024-05-24T00:00:00"/>
    <x v="0"/>
    <s v="OUT"/>
    <m/>
    <m/>
    <m/>
    <m/>
    <m/>
    <m/>
    <m/>
    <m/>
    <m/>
    <m/>
    <m/>
    <m/>
    <m/>
    <m/>
    <m/>
    <m/>
    <m/>
    <m/>
    <m/>
    <m/>
    <m/>
    <m/>
    <m/>
    <m/>
    <m/>
  </r>
  <r>
    <s v="Ok"/>
    <s v="Ok"/>
    <s v="Ok"/>
    <x v="5"/>
    <m/>
    <n v="3226"/>
    <x v="256"/>
    <s v="Italy"/>
    <s v="Caserta"/>
    <x v="0"/>
    <x v="2"/>
    <x v="256"/>
    <m/>
    <s v="Start-up stage\Venture"/>
    <s v="Benedetto Di Martino-Volano"/>
    <s v="Advisor"/>
    <s v="Alessandro Franzese"/>
    <s v="a.franzese@thepaac.com"/>
    <x v="206"/>
    <d v="2025-02-12T00:00:00"/>
    <x v="0"/>
    <s v="VV6"/>
    <s v="Yes"/>
    <m/>
    <x v="9"/>
    <m/>
    <s v="Iniziativa bocciata a luglio 2024 con motivazione 1.f. Ci ha riscritto il founder a dicembre 2024. _x000a_Fatta call di aggiornamento il 28/01: sono partiti con un modello B2C; ora si stanno focalizzando sul B2B2C (stipulato primo contratto con Pinko, per cui hanno creato e-commerce outlet gestendo marketing, sito e-commerce, etc.). Il revenue model è basato su una management fee mensile di €8k/mese + una fee sul fatturato derivante da e-commerce (revenue share). ARR di €1m. In pipeline: Ferragamo, OVS. _x000a_In raccolta per un seed round da €1,4m ad una pre-money di €5,6m."/>
    <d v="2024-05-24T00:00:00"/>
    <x v="5"/>
    <s v="OUT"/>
    <m/>
    <m/>
    <m/>
    <m/>
    <m/>
    <m/>
    <m/>
    <m/>
    <m/>
    <m/>
    <m/>
    <m/>
    <m/>
    <m/>
    <m/>
    <m/>
    <m/>
    <m/>
    <m/>
    <m/>
    <m/>
    <m/>
    <m/>
    <m/>
    <m/>
  </r>
  <r>
    <s v="Ok"/>
    <s v="Ok"/>
    <s v="Ok"/>
    <x v="0"/>
    <m/>
    <n v="3227"/>
    <x v="257"/>
    <s v="Italy"/>
    <s v="Napoli"/>
    <x v="0"/>
    <x v="2"/>
    <x v="257"/>
    <m/>
    <s v="Seed"/>
    <s v="Giovanni De Caro-Volano"/>
    <s v="Advisor"/>
    <s v="Cristiano Giannotti"/>
    <s v="_x000a_c.giannotti@technologysportsystem.com"/>
    <x v="206"/>
    <d v="2024-05-24T00:00:00"/>
    <x v="0"/>
    <s v="VV6"/>
    <m/>
    <m/>
    <x v="4"/>
    <m/>
    <s v="Fatta call conoscitiva a maggio 2023._x000a_Fondata nel 2020._x000a_Ricavi attesi: ’23: €250k._x000a_In raccolta per €400k._x000a__x000a_&gt; Motivo rejection: dubbi su scenario competitivo e difendibilità della tecnologia."/>
    <d v="2024-05-24T00:00:00"/>
    <x v="0"/>
    <s v="OUT"/>
    <m/>
    <m/>
    <m/>
    <m/>
    <m/>
    <m/>
    <m/>
    <m/>
    <m/>
    <m/>
    <m/>
    <m/>
    <m/>
    <m/>
    <m/>
    <m/>
    <m/>
    <m/>
    <m/>
    <m/>
    <m/>
    <m/>
    <m/>
    <m/>
    <m/>
  </r>
  <r>
    <s v="Ok"/>
    <s v="Ok"/>
    <s v="Ok"/>
    <x v="0"/>
    <m/>
    <n v="3228"/>
    <x v="258"/>
    <s v="Italy"/>
    <s v="Napoli"/>
    <x v="0"/>
    <x v="2"/>
    <x v="258"/>
    <m/>
    <s v="Proof of concept"/>
    <s v="Feedel Ventures "/>
    <s v="Altri"/>
    <s v="Lorenzo Lancellotti"/>
    <s v="lorenzo.lancellotti23@gmail.com"/>
    <x v="206"/>
    <d v="2024-05-24T00:00:00"/>
    <x v="0"/>
    <s v="VV6"/>
    <m/>
    <m/>
    <x v="0"/>
    <m/>
    <s v="Fatta call conoscitiva a luglio 2023._x000a_Fondata nel 2023. Società incubata da Feedel Ventures. _x000a_Pre-revenues._x000a_In raccolta per €250k._x000a__x000a_&gt; Motivo rejection: fase di vita ancora pre-seed; founder poco convincente."/>
    <d v="2024-05-24T00:00:00"/>
    <x v="0"/>
    <s v="OUT"/>
    <m/>
    <m/>
    <m/>
    <m/>
    <m/>
    <m/>
    <m/>
    <m/>
    <m/>
    <m/>
    <m/>
    <m/>
    <m/>
    <m/>
    <m/>
    <m/>
    <m/>
    <m/>
    <m/>
    <m/>
    <m/>
    <m/>
    <m/>
    <m/>
    <m/>
  </r>
  <r>
    <s v="Ok"/>
    <s v="Ok"/>
    <s v="Ok"/>
    <x v="0"/>
    <m/>
    <n v="3229"/>
    <x v="259"/>
    <s v="Italy"/>
    <s v="Napoli"/>
    <x v="0"/>
    <x v="2"/>
    <x v="259"/>
    <m/>
    <s v="Seed"/>
    <s v="Luca Lo Presti-Synclab"/>
    <s v="Altri"/>
    <s v="Gianluigi De Lucia"/>
    <s v="gianluigidelucia@gmail.com"/>
    <x v="206"/>
    <d v="2024-05-24T00:00:00"/>
    <x v="0"/>
    <s v="VV6"/>
    <m/>
    <m/>
    <x v="1"/>
    <m/>
    <s v="Fatto incontro in presenza a giugno 2023._x000a_Fondata nel 2020._x000a_Round: €300k ad una pre-money valuation di €1,4m._x000a__x000a_&gt; Motivo rejection: i principali dubbi sono relativi a (i) presenza di importanti barriere all’ingresso lato clienti, ovvero i musei nazionali, (ii) traction ancora limitata e (iii) BP non soddisfacente (soprattutto lato stipendi founders, particolarmente elevati rispetto la struttura del P&amp;L)."/>
    <d v="2024-05-24T00:00:00"/>
    <x v="0"/>
    <s v="OUT"/>
    <m/>
    <m/>
    <m/>
    <m/>
    <m/>
    <m/>
    <m/>
    <m/>
    <m/>
    <m/>
    <m/>
    <m/>
    <m/>
    <m/>
    <m/>
    <m/>
    <m/>
    <m/>
    <m/>
    <m/>
    <m/>
    <m/>
    <m/>
    <m/>
    <m/>
  </r>
  <r>
    <s v="Ok"/>
    <s v="Ok"/>
    <s v="Ok"/>
    <x v="0"/>
    <m/>
    <n v="3230"/>
    <x v="260"/>
    <s v="Italy"/>
    <s v="N.A. Italy"/>
    <x v="9"/>
    <x v="2"/>
    <x v="260"/>
    <m/>
    <s v="Proof of concept"/>
    <s v="Gianfranco Mottola-R&amp;S Advisory "/>
    <s v="Advisor"/>
    <s v="Renato Mascolo"/>
    <s v="renato.mascolo@ilovecomm.com"/>
    <x v="206"/>
    <d v="2024-05-24T00:00:00"/>
    <x v="0"/>
    <s v="VV6"/>
    <m/>
    <m/>
    <x v="0"/>
    <m/>
    <s v="Fatta call conoscitiva a giugno 2023._x000a_Società ancora da costituire._x000a__x000a_&gt; Motivo rejection: (i) fase di vita, in quanto la società non è ancora costituita, (ii) dubbia disponibilità ad aprire una sede al Sud e (iii) team poco convincente. In generale, il progetto è apparso poco chiaro."/>
    <d v="2024-05-24T00:00:00"/>
    <x v="0"/>
    <s v="OUT"/>
    <m/>
    <m/>
    <m/>
    <m/>
    <m/>
    <m/>
    <m/>
    <m/>
    <m/>
    <m/>
    <m/>
    <m/>
    <m/>
    <m/>
    <m/>
    <m/>
    <m/>
    <m/>
    <m/>
    <m/>
    <m/>
    <m/>
    <m/>
    <m/>
    <m/>
  </r>
  <r>
    <s v="Ok"/>
    <s v="Ok"/>
    <s v="Ok"/>
    <x v="0"/>
    <m/>
    <n v="3231"/>
    <x v="261"/>
    <s v="Italy"/>
    <s v="Napoli"/>
    <x v="0"/>
    <x v="2"/>
    <x v="261"/>
    <m/>
    <s v="Proof of concept"/>
    <s v="Roberto Bambino"/>
    <s v="Altri"/>
    <s v="Roberto Bambino"/>
    <s v="roberto.bambino@bambinoepartners.it"/>
    <x v="206"/>
    <d v="2024-05-24T00:00:00"/>
    <x v="0"/>
    <s v="VV6"/>
    <m/>
    <m/>
    <x v="4"/>
    <m/>
    <s v="Fatta prima call conoscitiva a giugno 2023._x000a_Fondata nel 2020"/>
    <d v="2024-05-24T00:00:00"/>
    <x v="0"/>
    <s v="OUT"/>
    <m/>
    <m/>
    <m/>
    <m/>
    <m/>
    <m/>
    <m/>
    <m/>
    <m/>
    <m/>
    <m/>
    <m/>
    <m/>
    <m/>
    <m/>
    <m/>
    <m/>
    <m/>
    <m/>
    <m/>
    <m/>
    <m/>
    <m/>
    <m/>
    <m/>
  </r>
  <r>
    <s v="Ok"/>
    <s v="Ok"/>
    <s v="Ok"/>
    <x v="0"/>
    <m/>
    <n v="3232"/>
    <x v="262"/>
    <s v="Italy"/>
    <s v="Napoli"/>
    <x v="0"/>
    <x v="2"/>
    <x v="262"/>
    <m/>
    <s v="Proof of concept"/>
    <s v="Roberto Bambino"/>
    <s v="Altri"/>
    <s v="Roberto Bambino"/>
    <s v="roberto.bambino@bambinoepartners.it"/>
    <x v="206"/>
    <d v="2024-05-24T00:00:00"/>
    <x v="0"/>
    <s v="VV6"/>
    <m/>
    <m/>
    <x v="4"/>
    <m/>
    <s v="Fatta prima call conoscitiva a giugno 2023._x000a_Fondata nel 2020._x000a_Pre-revenues._x000a_Round: €1m in 3 tranches."/>
    <d v="2024-05-24T00:00:00"/>
    <x v="0"/>
    <s v="OUT"/>
    <m/>
    <m/>
    <m/>
    <m/>
    <m/>
    <m/>
    <m/>
    <m/>
    <m/>
    <m/>
    <m/>
    <m/>
    <m/>
    <m/>
    <m/>
    <m/>
    <m/>
    <m/>
    <m/>
    <m/>
    <m/>
    <m/>
    <m/>
    <m/>
    <m/>
  </r>
  <r>
    <s v="Ok"/>
    <s v="Ok"/>
    <s v="Ok"/>
    <x v="0"/>
    <m/>
    <n v="3233"/>
    <x v="263"/>
    <s v="Italy"/>
    <s v="Napoli"/>
    <x v="0"/>
    <x v="2"/>
    <x v="263"/>
    <m/>
    <s v="Seed"/>
    <s v="Giovanni De Caro-Volano"/>
    <s v="Advisor"/>
    <s v="Joyce Scognamiglio"/>
    <s v="joyce.scognamiglio@phact.it"/>
    <x v="206"/>
    <d v="2024-05-24T00:00:00"/>
    <x v="0"/>
    <s v="VV6"/>
    <m/>
    <m/>
    <x v="15"/>
    <m/>
    <s v="Fondata nel 2023._x000a_Ricavi attesi: €100k nel 2023._x000a_Round: €1m ad una pre-money valuation di €4m._x000a__x000a_&gt; Motivo rejection: traction ancora limitata, dubbi su concentrazione Amazon (l’iniziativa è stata analizzata anche da The Techshop, che ha deciso di non proseguire per lo stesso motivo)."/>
    <d v="2024-05-24T00:00:00"/>
    <x v="0"/>
    <s v="OUT"/>
    <m/>
    <m/>
    <m/>
    <m/>
    <m/>
    <m/>
    <m/>
    <m/>
    <m/>
    <m/>
    <m/>
    <m/>
    <m/>
    <m/>
    <m/>
    <m/>
    <m/>
    <m/>
    <m/>
    <m/>
    <m/>
    <m/>
    <m/>
    <m/>
    <m/>
  </r>
  <r>
    <s v="Ok"/>
    <s v="Ok"/>
    <s v="Ok"/>
    <x v="0"/>
    <m/>
    <n v="3234"/>
    <x v="264"/>
    <s v="Italy"/>
    <s v="Napoli"/>
    <x v="0"/>
    <x v="0"/>
    <x v="264"/>
    <m/>
    <s v="Proof of concept"/>
    <s v="Giuseppe Farchione"/>
    <s v="Altri"/>
    <s v="Lorenzo Farchione"/>
    <s v="lorenzo.farchione@unio.archi"/>
    <x v="206"/>
    <d v="2024-05-24T00:00:00"/>
    <x v="0"/>
    <s v="VV6"/>
    <m/>
    <m/>
    <x v="5"/>
    <m/>
    <s v="Fatta call conoscitiva a luglio 2023._x000a_Fondata nel 2018._x000a_Pre-revenues._x000a_Round: £1,5m._x000a__x000a_&gt; Motivo rejection: non presenta un business incentrato sulla transizione digitale ed inoltre è in una fase pre-seed"/>
    <d v="2024-05-24T00:00:00"/>
    <x v="0"/>
    <s v="OUT"/>
    <m/>
    <m/>
    <m/>
    <m/>
    <m/>
    <m/>
    <m/>
    <m/>
    <m/>
    <m/>
    <m/>
    <m/>
    <m/>
    <m/>
    <m/>
    <m/>
    <m/>
    <m/>
    <m/>
    <m/>
    <m/>
    <m/>
    <m/>
    <m/>
    <m/>
  </r>
  <r>
    <s v="Ok"/>
    <s v="Ok"/>
    <s v="Ok"/>
    <x v="0"/>
    <m/>
    <n v="3235"/>
    <x v="265"/>
    <s v="Italy"/>
    <s v="Lecce"/>
    <x v="4"/>
    <x v="11"/>
    <x v="265"/>
    <m/>
    <s v="Seed"/>
    <s v="Alfonso Riccardi"/>
    <s v="Altri"/>
    <s v="Giovanni Antonio Zappatore"/>
    <s v="g.zappatore@bionitlabs.com"/>
    <x v="206"/>
    <d v="2024-05-24T00:00:00"/>
    <x v="0"/>
    <s v="VV7"/>
    <m/>
    <m/>
    <x v="11"/>
    <m/>
    <s v="Fatta call conoscitiva a novembre 2023._x000a_Fondata nel 2021._x000a_Ricavi YTD: €250k; €600k in Q4 2023E._x000a_€5-6m, di cui €3-3,5m committati. Valutazione pre-money di €25-30m._x000a_Condiviso nostro NDA standard, da firmare per avere accesso alla data room._x000a__x000a_&gt; Motivo rejection: struttura del round (pre-money valuation elevata)"/>
    <d v="2024-05-24T00:00:00"/>
    <x v="0"/>
    <s v="OUT"/>
    <m/>
    <m/>
    <m/>
    <m/>
    <m/>
    <m/>
    <m/>
    <m/>
    <m/>
    <m/>
    <m/>
    <m/>
    <m/>
    <m/>
    <m/>
    <m/>
    <m/>
    <m/>
    <m/>
    <m/>
    <m/>
    <m/>
    <m/>
    <m/>
    <m/>
  </r>
  <r>
    <s v="Ok"/>
    <s v="Ok"/>
    <s v="Ok"/>
    <x v="0"/>
    <m/>
    <n v="3236"/>
    <x v="266"/>
    <s v="Italy"/>
    <s v="Potenza"/>
    <x v="5"/>
    <x v="2"/>
    <x v="266"/>
    <m/>
    <s v="Seed"/>
    <s v="Bravo Innovation Hub"/>
    <s v="Altri"/>
    <s v="Michelangelo Nigro"/>
    <s v="michelangelo.nigro@hyp-er.com"/>
    <x v="206"/>
    <d v="2024-05-24T00:00:00"/>
    <x v="0"/>
    <s v="VV6"/>
    <m/>
    <m/>
    <x v="0"/>
    <m/>
    <s v="Fatta call conoscitiva a dicembre 2023._x000a_Fondata nel 2021._x000a_Pre-revenues._x000a_Round: €300k._x000a__x000a_&gt; Motivo rejection: (i) la società è ancora in pre-revenues; (ii) la tecnologia sviluppata è più orientata ad un investimento green"/>
    <d v="2024-05-24T00:00:00"/>
    <x v="0"/>
    <s v="OUT"/>
    <m/>
    <m/>
    <m/>
    <m/>
    <m/>
    <m/>
    <m/>
    <m/>
    <m/>
    <m/>
    <m/>
    <m/>
    <m/>
    <m/>
    <m/>
    <m/>
    <m/>
    <m/>
    <m/>
    <m/>
    <m/>
    <m/>
    <m/>
    <m/>
    <m/>
  </r>
  <r>
    <s v="Ok"/>
    <s v="Ok"/>
    <s v="Ok"/>
    <x v="0"/>
    <m/>
    <n v="3237"/>
    <x v="267"/>
    <s v="Italy"/>
    <s v="Cagliari"/>
    <x v="3"/>
    <x v="7"/>
    <x v="267"/>
    <m/>
    <s v="Seed"/>
    <s v="Bravo Innovation Hub"/>
    <s v="Altri"/>
    <s v="Carlo Usai"/>
    <s v="carlousai@clentech.eu"/>
    <x v="206"/>
    <d v="2024-05-24T00:00:00"/>
    <x v="0"/>
    <s v="VV6"/>
    <m/>
    <m/>
    <x v="0"/>
    <m/>
    <s v="Fatta call conoscitiva a dicembre 2023._x000a_Fondata nel 2021._x000a_Pre-revenues._x000a_Round: €300k._x000a__x000a_&gt; Motivo rejection: (i) la società è ancora in pre-revenues; (ii) la tecnologia sviluppata è più orientata ad un investimento green"/>
    <d v="2024-05-24T00:00:00"/>
    <x v="0"/>
    <s v="OUT"/>
    <m/>
    <m/>
    <m/>
    <m/>
    <m/>
    <m/>
    <m/>
    <m/>
    <m/>
    <m/>
    <m/>
    <m/>
    <m/>
    <m/>
    <m/>
    <m/>
    <m/>
    <m/>
    <m/>
    <m/>
    <m/>
    <m/>
    <m/>
    <m/>
    <m/>
  </r>
  <r>
    <s v="Ok"/>
    <s v="Ok"/>
    <s v="Ok"/>
    <x v="0"/>
    <m/>
    <n v="3238"/>
    <x v="268"/>
    <s v="Italy"/>
    <s v="Cagliari"/>
    <x v="3"/>
    <x v="2"/>
    <x v="268"/>
    <m/>
    <s v="Seed"/>
    <s v="Bravo Innovation Hub"/>
    <s v="Altri"/>
    <s v="Andrea Zanda"/>
    <s v="andrea.zanda@rombo.ai"/>
    <x v="206"/>
    <d v="2024-05-24T00:00:00"/>
    <x v="0"/>
    <s v="VV6"/>
    <m/>
    <m/>
    <x v="7"/>
    <m/>
    <s v="Fatta call conoscitiva a dicembre 2023._x000a_Fondata nel 2023._x000a_Ricavi: €120k nel 2023._x000a__x000a_&gt; Motivo rejection: stadio di vita della società, considerato ancora embrionale. Inoltre, la società deve ancora strutturare in maniera concreta il fundraising, che potrebbe avvenire nel corso del 2024"/>
    <d v="2024-05-24T00:00:00"/>
    <x v="0"/>
    <s v="OUT"/>
    <m/>
    <m/>
    <m/>
    <m/>
    <m/>
    <m/>
    <m/>
    <m/>
    <m/>
    <m/>
    <m/>
    <m/>
    <m/>
    <m/>
    <m/>
    <m/>
    <m/>
    <m/>
    <m/>
    <m/>
    <m/>
    <m/>
    <m/>
    <m/>
    <m/>
  </r>
  <r>
    <s v="Ok"/>
    <s v="Ok"/>
    <s v="Ok"/>
    <x v="8"/>
    <m/>
    <n v="2565"/>
    <x v="269"/>
    <s v="Italy"/>
    <s v="Brinidisi"/>
    <x v="4"/>
    <x v="2"/>
    <x v="269"/>
    <m/>
    <s v="Start-up stage\Venture"/>
    <s v="Elena Vittone"/>
    <s v="Proprietaria"/>
    <s v="Giorgio Pagliara"/>
    <s v="Giorgio.pagliara@spoki.it"/>
    <x v="151"/>
    <d v="2024-07-03T00:00:00"/>
    <x v="0"/>
    <s v="VV7"/>
    <s v="Yes"/>
    <m/>
    <x v="4"/>
    <m/>
    <s v="Fondata nel 2020 (lancio sul mercato nel 2021)._x000a_+1,5 brands clienti (principalmente di piccola dimensione)._x000a_Revenue model: fee di attivazione una tantum in meda pari a €100 + costo on-top basato sulle conversazioni (in media, €1,3k / anno). _x000a_Ricavi 2023: €1m. Previsti nel 2024: €3m. (circa €900k raggiunti a gennaio-maggio 2024, di cui €250k nel mese di maggio)._x000a_Margine del 60%._x000a_Team: 30 persone._x000a_Raccolti €550k nel 2023 ad una pre-money di €2,5m._x000a_Fundraising: €4-5m, da utilizzare anche per l'espansione all'estero (Spagna e UK). Intendono cedere il 15-25%. Sono in discussione con diversi fondi, anche esteri, e alla ricerca del lead investor. Cassa attuale sufficiente per altri 9 mesi. _x000a__x000a_&gt; Presentata ai key men VV6. Dubbi su difendibilità della tecnologia e valutazione elevata._x000a_Abbiamo comunicato al founder che la valutazione per noi è elevata (orientamento nel detenere almeno il 20%)."/>
    <d v="2022-11-08T00:00:00"/>
    <x v="8"/>
    <s v="OUT"/>
    <m/>
    <m/>
    <m/>
    <m/>
    <m/>
    <m/>
    <m/>
    <m/>
    <m/>
    <m/>
    <m/>
    <m/>
    <m/>
    <m/>
    <m/>
    <m/>
    <m/>
    <m/>
    <m/>
    <m/>
    <m/>
    <m/>
    <m/>
    <m/>
    <m/>
  </r>
  <r>
    <s v="Ok"/>
    <s v="Ok"/>
    <s v="Ok"/>
    <x v="1"/>
    <m/>
    <n v="3066"/>
    <x v="270"/>
    <s v="Italy"/>
    <s v="Napoli"/>
    <x v="0"/>
    <x v="1"/>
    <x v="270"/>
    <m/>
    <s v="Seed"/>
    <s v="Matteo Elli-Pariterpartners"/>
    <s v="Advisor"/>
    <s v="Vittorio Trifari"/>
    <s v="vittorio.trifari@robosan.it"/>
    <x v="207"/>
    <d v="2025-03-03T00:00:00"/>
    <x v="3"/>
    <s v="VV6"/>
    <m/>
    <m/>
    <x v="6"/>
    <m/>
    <s v="In raccolta per un round da €2,5m, con commitment di €400k da RoboIT. La pre-money valuation proposta è pari a €8m._x000a__x000a_&gt; Sentito Trifari il 5/09 per dirgli che per noi la pre-money attesa è elevata. Dubbi anche su azionariato. Ci ha detto che avrebbe formulato una nuova proposta. Ci ha comunicato di stare ricercando attivamente altri investitori e di rimandare ad un momento successivo le discussioni su valuation e conseguente loro diluizione._x000a_Ci ha riscritto Trifari il 24/01: completate le prime due unità del prodotto finale; in attesa del rilascio dell'interfaccia con il sistema informatico di laboratorio di CERBA per partire con il pilota. Completate anche due unità del nuovo prodotto ROBOSCAN, pronte per attività dimostrative e progetti pilota. Lanciata una campagna di marketing a livello europeo. Assunta anche una risorsa specificatamente dedicata al marketing._x000a_Ci ha riscritto nuovamente Trifari il 26/02 per comunicarci qualche update. Ci condividerà il BP nelle prossime settimane così da risentirci nuovamente per un confronto."/>
    <d v="2024-02-02T00:00:00"/>
    <x v="1"/>
    <m/>
    <m/>
    <m/>
    <m/>
    <m/>
    <m/>
    <m/>
    <m/>
    <m/>
    <m/>
    <m/>
    <m/>
    <m/>
    <m/>
    <m/>
    <m/>
    <m/>
    <m/>
    <m/>
    <m/>
    <m/>
    <m/>
    <m/>
    <m/>
    <m/>
    <m/>
  </r>
  <r>
    <s v="Ok"/>
    <s v="Ok"/>
    <s v="Ok"/>
    <x v="8"/>
    <s v=" "/>
    <n v="2587"/>
    <x v="271"/>
    <s v="Italy"/>
    <s v="Arezzo"/>
    <x v="10"/>
    <x v="3"/>
    <x v="271"/>
    <s v=" "/>
    <s v="Other early stage\Late stage"/>
    <s v="Francesco Di Blasio-BizPlace"/>
    <s v="Investitori professionali"/>
    <s v="Francesco Di Blasio-BizPlace"/>
    <s v="francesco.diblasio@bizplace.it"/>
    <x v="208"/>
    <d v="2024-07-31T00:00:00"/>
    <x v="0"/>
    <s v="VV6"/>
    <s v="Yes"/>
    <m/>
    <x v="1"/>
    <s v=" "/>
    <s v="Fatta call di aggiornamento; ha intenzione di aprire una sede al Sud._x000a_Ricavi ’21: €115k | ’22: €1,2m | gen-apr ’24: €300k._x000a_Raccolti €300k tramite crowdfunding a maggio 2021 da 80 investitori (metà diretti, metà gestiti da SIM) ad una pre-money valuation di €1,4m._x000a_La società sta lavorando al lancio di un marketplace B2B e B2C a 360° per la vendita di beni/servizi/dati legati all’aderenza terapeutica. Il progetto è finanziato da Invitalia tramite Smart&amp;Start (€800k di cui il 30% a fondo perduto)._x000a__x000a_&gt; Motivi rejection: scalabilità del modello."/>
    <d v="2022-11-25T00:00:00"/>
    <x v="8"/>
    <s v="OUT"/>
    <s v=" "/>
    <s v=" "/>
    <s v=" "/>
    <s v=" "/>
    <s v=" "/>
    <s v=" "/>
    <s v=" "/>
    <s v=" "/>
    <s v=" "/>
    <s v=" "/>
    <s v=" "/>
    <s v=" "/>
    <s v=" "/>
    <s v=" "/>
    <s v=" "/>
    <s v=" "/>
    <s v=" "/>
    <s v=" "/>
    <s v=" "/>
    <s v=" "/>
    <s v=" "/>
    <s v=" "/>
    <s v=" "/>
    <s v=" "/>
    <s v=" "/>
  </r>
  <r>
    <s v="Ok"/>
    <s v="Ok"/>
    <s v="Ok"/>
    <x v="0"/>
    <s v=" "/>
    <n v="3243"/>
    <x v="272"/>
    <s v="Italy"/>
    <s v="Napoli"/>
    <x v="0"/>
    <x v="0"/>
    <x v="272"/>
    <s v=" "/>
    <s v="Seed"/>
    <s v="Amedeo Giurazza"/>
    <s v="Proprietaria"/>
    <s v="Sebastian Leon "/>
    <s v="seleco23@gmail.com"/>
    <x v="209"/>
    <d v="2024-06-06T00:00:00"/>
    <x v="0"/>
    <s v="VV6"/>
    <m/>
    <m/>
    <x v="0"/>
    <s v=" "/>
    <s v="Progetto realizzato nell'ambito della Apple Academy._x000a_Fatto incontro il 6/06. L'iniziativa è in fase pre-seed; il lancio dell'app IOS avverrà il 10/06._x000a_Gli abbiamo suggerito di partecipare la startup competiton di 081 Stand For Naples di novembre 2024."/>
    <d v="2024-06-01T00:00:00"/>
    <x v="0"/>
    <s v="OUT"/>
    <s v=" "/>
    <s v=" "/>
    <s v=" "/>
    <s v=" "/>
    <s v=" "/>
    <s v=" "/>
    <s v=" "/>
    <s v=" "/>
    <s v=" "/>
    <s v=" "/>
    <s v=" "/>
    <s v=" "/>
    <s v=" "/>
    <s v=" "/>
    <s v=" "/>
    <s v=" "/>
    <s v=" "/>
    <s v=" "/>
    <s v=" "/>
    <s v=" "/>
    <s v=" "/>
    <s v=" "/>
    <s v=" "/>
    <s v=" "/>
    <s v=" "/>
  </r>
  <r>
    <s v="Ok"/>
    <s v="Ok"/>
    <s v="Ok"/>
    <x v="19"/>
    <m/>
    <n v="3253"/>
    <x v="273"/>
    <s v="Italy"/>
    <s v="Bari"/>
    <x v="4"/>
    <x v="3"/>
    <x v="273"/>
    <m/>
    <s v="Start-up stage\Venture"/>
    <s v="Francesco Meneschincheri-BizPlace"/>
    <s v="Advisor"/>
    <s v="Francesco Meneschincheri "/>
    <s v="francesco.meneschincheri@bizplace.it"/>
    <x v="210"/>
    <d v="2024-07-12T00:00:00"/>
    <x v="0"/>
    <s v="VV7"/>
    <s v="Yes"/>
    <m/>
    <x v="5"/>
    <m/>
    <s v="Beforpharma ha in piano di costruire il primo campus radiofarmaceutico per attività internazionali di CRDMO (Contract research, development and manufacturing organization) in Italia (a Bari), in un edificio già di proprietà della società._x000a_La società ha già concluso diversi nuovi contratti che porteranno un forte boost al fatturato dei prossimi_x000a_anni. Praticamente concluso, invece, è il contratto con un cliente che potrebbe rivelarsi chiave per la_x000a_società (€4,4m per i primi 3 anni, poi partirebbe l'attività di produzione): questo possiede la_x000a_materia prima, oggi carente sul mercato; Beforpharma potrebbe fare da tramite tra questo e potenziali_x000a_nuovi clienti interessati ai servizi di CRDMO._x000a_Il progetto ha un costo totale di €7,2m, di cui €4,6m verrebbero finanziati a fondo perduto dalla Regione_x000a_Puglia a patto che si trovino altri investitori equity. Dato che €1,1m saranno finanziati dall'operatività della_x000a_società, Beforpharma ricerca un round da €1,5m, che saranno necessari per completare la_x000a_costruzione della facility._x000a__x000a_&gt; Fatta call conoscitiva. La società rappresenta una PMI innovativa barese che produce, presso il Policlinico di Bari, radiofarmaci per due tipologie di tumori. Vogliono ristrutturare un capannone per produrre i radiofarmaci intertnamente, senza doversi appoggiare alle strutture del Policlinico. Pertanto, riteniamo che sia fuori scope rispetto al fondo VV6 per non inclusione di un processo di digitalizzazione."/>
    <d v="2024-06-07T00:00:00"/>
    <x v="19"/>
    <s v="OUT"/>
    <m/>
    <m/>
    <m/>
    <m/>
    <m/>
    <m/>
    <m/>
    <m/>
    <m/>
    <m/>
    <m/>
    <m/>
    <m/>
    <m/>
    <m/>
    <m/>
    <m/>
    <m/>
    <m/>
    <m/>
    <m/>
    <m/>
    <m/>
    <m/>
    <m/>
  </r>
  <r>
    <s v="Ok"/>
    <s v="Ok"/>
    <s v="Ok"/>
    <x v="0"/>
    <m/>
    <n v="3255"/>
    <x v="274"/>
    <s v="Italy"/>
    <s v="Bari"/>
    <x v="4"/>
    <x v="2"/>
    <x v="274"/>
    <m/>
    <s v="Start-up stage\Venture"/>
    <s v="Autocandidatura"/>
    <s v="Autocandidatura"/>
    <s v="Alessandro Cafagna"/>
    <s v="a.cafagna@techrail.it"/>
    <x v="210"/>
    <d v="2024-07-09T00:00:00"/>
    <x v="0"/>
    <s v="VV7"/>
    <s v="Yes"/>
    <m/>
    <x v="1"/>
    <m/>
    <s v="Fatta call conoscitiva._x000a_Ad oggi il focus è sul prodotto Right Metro, in fase di implementazione su tutta la flotta di autobus di Amtab, Ferrovie del Sud Est e AMI._x000a_Ricavi 2023: €700k (derivanti dall'istallazione di Right Metro su circa 100 mezzi). Ricavi 2024: meno di €1m._x000a__x000a_&gt; motivi di rejection: dubbi su scenario competitivo, scalabilità (anche legata al target clienti, spesso rappresentato da enti pubblici), management team. Inoltre, nonostante le ripetute richieste, non ci è stato comunicato il fabbisogno finanziario."/>
    <d v="2024-06-07T00:00:00"/>
    <x v="0"/>
    <s v="OUT"/>
    <m/>
    <m/>
    <m/>
    <m/>
    <m/>
    <m/>
    <m/>
    <m/>
    <m/>
    <m/>
    <m/>
    <m/>
    <m/>
    <m/>
    <m/>
    <m/>
    <m/>
    <m/>
    <m/>
    <m/>
    <m/>
    <m/>
    <m/>
    <m/>
    <m/>
  </r>
  <r>
    <s v="Ok"/>
    <s v="Ok"/>
    <s v="Ok"/>
    <x v="0"/>
    <m/>
    <n v="3256"/>
    <x v="275"/>
    <s v="Italy"/>
    <s v="Napoli"/>
    <x v="0"/>
    <x v="2"/>
    <x v="275"/>
    <m/>
    <s v="Seed"/>
    <s v="Fabiana Martone"/>
    <s v="Proprietaria"/>
    <s v="Francesco Orefice"/>
    <s v="francesco.orefice@airizon.it"/>
    <x v="211"/>
    <d v="2024-07-09T00:00:00"/>
    <x v="0"/>
    <s v="VV6"/>
    <m/>
    <m/>
    <x v="0"/>
    <s v="Yes"/>
    <s v="Fondata nel 2022._x000a_Target clienti: costruttori di aerei o centri di ricerca._x000a_Tra i clienti: Leonardo (valore del contratto pari a €60k)._x000a_Hanno partecipato al programma dell'acceleratore Takeoff di CDP VC ricevendo €133k tramite convertendo. Ricevuti anche €96k da Campania Startup._x000a_Round di €750k da aprire a giugno e chiudere per febbraio 2025._x000a__x000a_&gt; Motivi di rejection: fase di vita, dubbi relativi alla scalabilità (ad oggi soluzione validata in ambito aviazione dove ci sono pochi grandi player che progettano pochi aerei)."/>
    <d v="2024-06-10T00:00:00"/>
    <x v="0"/>
    <s v="OUT"/>
    <m/>
    <m/>
    <m/>
    <m/>
    <m/>
    <m/>
    <m/>
    <m/>
    <m/>
    <m/>
    <m/>
    <m/>
    <m/>
    <m/>
    <m/>
    <m/>
    <m/>
    <m/>
    <m/>
    <m/>
    <m/>
    <m/>
    <m/>
    <m/>
    <m/>
  </r>
  <r>
    <s v="Ok"/>
    <s v="Ok"/>
    <s v="Ok"/>
    <x v="0"/>
    <m/>
    <n v="3257"/>
    <x v="276"/>
    <s v="Italy"/>
    <s v="Barletta-Andria-Trani"/>
    <x v="4"/>
    <x v="0"/>
    <x v="276"/>
    <m/>
    <s v="Start-up stage\Venture"/>
    <s v="Autocandidatura"/>
    <s v="Autocandidatura"/>
    <s v="Giuseppe Carapellese"/>
    <s v="ing.g.carapellese@mlr.srl"/>
    <x v="211"/>
    <d v="2024-06-10T00:00:00"/>
    <x v="0"/>
    <s v="VV7"/>
    <s v="Yes"/>
    <m/>
    <x v="1"/>
    <m/>
    <s v="&gt; Nel deck non sono riportati ricavi né round._x000a_Bocciata perché non ritenuta interessante"/>
    <d v="2024-06-10T00:00:00"/>
    <x v="0"/>
    <s v="OUT"/>
    <m/>
    <m/>
    <m/>
    <m/>
    <m/>
    <m/>
    <m/>
    <m/>
    <m/>
    <m/>
    <m/>
    <m/>
    <m/>
    <m/>
    <m/>
    <m/>
    <m/>
    <m/>
    <m/>
    <m/>
    <m/>
    <m/>
    <m/>
    <m/>
    <m/>
  </r>
  <r>
    <s v="Ok"/>
    <s v="Ok"/>
    <s v="Ok"/>
    <x v="20"/>
    <m/>
    <n v="356"/>
    <x v="277"/>
    <s v="Italy"/>
    <s v="Napoli"/>
    <x v="0"/>
    <x v="2"/>
    <x v="277"/>
    <m/>
    <s v="Start-up stage\Venture"/>
    <s v="Roberto della Marina"/>
    <s v="Proprietaria"/>
    <s v="Flavio Farroni"/>
    <s v="flavio.farroni@megaride.eu"/>
    <x v="212"/>
    <d v="2024-07-22T00:00:00"/>
    <x v="0"/>
    <s v="VV6"/>
    <m/>
    <m/>
    <x v="7"/>
    <s v="Yes"/>
    <s v="Round sulla controllata Vesevo._x000a__x000a_&gt; fatta call conoscitiva il 11/07. MegaRide rappresenta un gruppo di società attualmente coinvolte nelle seguenti attività: 1) MegaRide (Holding del gruppo) che vende prodotti e tecnologie per l'automotive e F1. E' una PMI, fattura ca €1,5m ed è Ebitda positive; 2) VESevo, spin-off nato nel 2020 ed ha sviluppato una tecnologia che permette ai produttori di pneumatici di avere migliori performance. Viene utilizzata anche in F1 da Pirelli, Bridgestone etc. fattura ca €500k; 3) RIDEsense, spin-off costituito a fine 2023 che ha sviluppato una tecnologia di sensori virtuali per veicoli. Nella compagine societaria di Ridesense sta entrando un grosso gruppo industriale dell'automotive; 4) GripAdvisor, scietà costituita ad inizio 2024, che punta a diventare il trip advisor spcecifico per il mercato del motorsport._x000a_Di fatto, Megaride non è in raccolta. Il fonder Farroni ci ha comunicato che potrebbe valutare l'opportunità di far entrare Vertis per lo specifico progetto GripAdvisor, piuttosto che Vesevo._x000a_Ricevuti i deck di VESevo, RIDEsense e GripAdvisor."/>
    <d v="2018-05-09T00:00:00"/>
    <x v="20"/>
    <s v="OUT"/>
    <m/>
    <m/>
    <m/>
    <m/>
    <m/>
    <m/>
    <m/>
    <m/>
    <m/>
    <m/>
    <m/>
    <m/>
    <m/>
    <m/>
    <m/>
    <m/>
    <m/>
    <m/>
    <m/>
    <m/>
    <m/>
    <m/>
    <m/>
    <m/>
    <m/>
  </r>
  <r>
    <s v="Ok"/>
    <s v="Ok"/>
    <s v="Ok"/>
    <x v="0"/>
    <m/>
    <n v="3267"/>
    <x v="278"/>
    <s v="Italy"/>
    <s v="Bari"/>
    <x v="4"/>
    <x v="2"/>
    <x v="278"/>
    <m/>
    <s v="Seed"/>
    <s v="Alessandro Pontari"/>
    <s v="Proprietaria"/>
    <s v="Sandra Aulic"/>
    <s v="sanda@obloo.vc"/>
    <x v="213"/>
    <d v="2024-06-12T00:00:00"/>
    <x v="0"/>
    <s v="VV7"/>
    <m/>
    <m/>
    <x v="7"/>
    <s v="Yes"/>
    <s v="Fondata nel 2021._x000a_Chiuso un pre-seed a luglio 2023 (15% detenuto da Galaxia; il restante 85% dai founders)._x000a_Prossimo round di €2,5m da ottobre 2024. _x000a__x000a_&gt; al momento non sono in raccolta, da monitorare"/>
    <d v="2024-06-12T00:00:00"/>
    <x v="0"/>
    <s v="OUT"/>
    <m/>
    <m/>
    <m/>
    <m/>
    <m/>
    <m/>
    <m/>
    <m/>
    <m/>
    <m/>
    <m/>
    <m/>
    <m/>
    <m/>
    <m/>
    <m/>
    <m/>
    <m/>
    <m/>
    <m/>
    <m/>
    <m/>
    <m/>
    <m/>
    <m/>
  </r>
  <r>
    <s v="Ok"/>
    <s v="Ok"/>
    <s v="Ok"/>
    <x v="18"/>
    <m/>
    <n v="3280"/>
    <x v="279"/>
    <s v="Italy"/>
    <s v="Campobasso "/>
    <x v="8"/>
    <x v="2"/>
    <x v="279"/>
    <m/>
    <s v="Start-up stage\Venture"/>
    <s v="Andrea Di Vico"/>
    <s v="Altri"/>
    <s v="Andrea Di Vico"/>
    <s v="andrea@houseplus.it"/>
    <x v="214"/>
    <d v="2024-10-16T00:00:00"/>
    <x v="0"/>
    <s v="VV6"/>
    <s v="Yes"/>
    <m/>
    <x v="0"/>
    <s v="Yes"/>
    <s v="Fatta call conoscitiva il 17/09._x000a_L'iniziativa ci è stata presentata da Andrea Di Vico (ex Houseplus), che da qualche settimana fa parte del team InnovationSea come COO (si occupa anche dell'acquisizione B2B)._x000a_La società fa parte di un gruppo che comprende altre tre aziende e che è guidato dal CEO Domenico Guidotti, ex armatore e attuale amministatore unico di InnovationSea._x000a_La startup è competitor diretto di Ogyre (società analizzata dal team VV5, che ha raggiunto €5m di fatturato e che ad oggi è leader italiano). I principali punti di differenziazione, secondo il team InnovationSea, riguardano la tecnologia (utilizzo di droni e rov per effettuare il monitoraggio, risparmiando tempo nella ricerca dei rifiuti, e tecnologia blockchain per certificare l'intera filiera) e presenza di una flotta proprietaria. Una volta che i rifiuti vengono raccolti, gli stessi sono poi gestiti dal parner Eco Molise S.r.l._x000a_Ad oggi la soluzione tecnologica è un prototipo._x000a_Revenue model: B2B (80%) e B2G (20%)._x000a_Ricavi 2023: €186k derivanti da un unico progetto. L'obiettivo entro Q1 2025 è quello di chiudere 10 contratti B2B e aprire 3 porti in Sud America con pescatori local. _x000a_In raccolta per un pre-seed round da €5m (valutazione da definire)._x000a__x000a_&gt; Ricevuto deck aggiornato e BP. Da ricevere pipeline commerciale. L'idea è di non procedere per fase di vita, scenario competitivo."/>
    <d v="2024-06-13T00:00:00"/>
    <x v="18"/>
    <s v="OUT"/>
    <m/>
    <m/>
    <m/>
    <m/>
    <m/>
    <m/>
    <m/>
    <m/>
    <m/>
    <m/>
    <m/>
    <m/>
    <m/>
    <m/>
    <m/>
    <m/>
    <m/>
    <m/>
    <m/>
    <m/>
    <m/>
    <m/>
    <m/>
    <m/>
    <m/>
  </r>
  <r>
    <s v="Ok"/>
    <s v="Ok"/>
    <s v="Ok"/>
    <x v="0"/>
    <m/>
    <n v="3284"/>
    <x v="280"/>
    <s v="Italy"/>
    <s v="Bari"/>
    <x v="4"/>
    <x v="3"/>
    <x v="280"/>
    <m/>
    <s v="Start-up stage\Venture"/>
    <s v="Matteo Prizzon-a|cube"/>
    <s v="Advisor"/>
    <s v="Giuseppe Magistrale"/>
    <s v="g.magistrale@centrodca.it"/>
    <x v="213"/>
    <d v="2024-06-12T00:00:00"/>
    <x v="0"/>
    <s v="VV7"/>
    <s v="Yes"/>
    <m/>
    <x v="4"/>
    <m/>
    <s v="Transato 2022: €150k; 2023: €220k; gen-mag 2024: €96k. Margine medio considerato i tre servizi del 30%._x000a_In raccolta per €500k da utilizzare per sviluppo piattaforma, marketing e assunzioni personale._x000a__x000a_&gt; motivi di rejection: percorso di crescita; competition"/>
    <d v="2024-06-12T00:00:00"/>
    <x v="0"/>
    <s v="OUT"/>
    <m/>
    <m/>
    <m/>
    <m/>
    <m/>
    <m/>
    <m/>
    <m/>
    <m/>
    <m/>
    <m/>
    <m/>
    <m/>
    <m/>
    <m/>
    <m/>
    <m/>
    <m/>
    <m/>
    <m/>
    <m/>
    <m/>
    <m/>
    <m/>
    <m/>
  </r>
  <r>
    <s v="Ok"/>
    <s v="Ok"/>
    <s v="Ok"/>
    <x v="21"/>
    <m/>
    <n v="3073"/>
    <x v="281"/>
    <s v="Italy"/>
    <s v="Pescara"/>
    <x v="2"/>
    <x v="2"/>
    <x v="281"/>
    <m/>
    <s v="Other early stage\Late stage"/>
    <s v="Giovanni De Caro-Volano"/>
    <s v="Advisor"/>
    <s v="Alessio Carrozza"/>
    <s v="coo@3pwcommerce.com"/>
    <x v="180"/>
    <d v="2025-01-15T00:00:00"/>
    <x v="6"/>
    <s v="VV6"/>
    <s v="Yes"/>
    <m/>
    <x v="2"/>
    <m/>
    <s v="Ricavi: 2020: €770; 2021: €955k; 2022: €1,7m; 2023: €2,2m._x000a_Fundraised: ha realizzato due aumenti di capitale (da ricevere i dettagli delle operazioni): il primo aumento di capitale è avvenuto nel 2021 e ha permesso l’ingresso di Talks Media (Talks S.r.l.); il secondo aumento di capitale è avvenuto nel 2022 e ha consentito a Talks Media di raggiungere l’attuale percentuale di capitale sociale detenuta (35,50%). Inoltre, nel 2021 Talks Media e i soci attuali hanno ceduto il 5% del capitale ad Alessio Di Domizio, head of ecommerce di Omnicom Media Group Italy, la divisione italiana di Omnicom Media Group Inc., leader mondiale nei servizi di advertising e comunicazione, che ha consentito a 3PW di estendere a nuovi clienti i servizi offerti e di potenziare la piattaforma tecnologica con servizi di marketing e comunicazione._x000a_Fundraising: in raccolta per circa €1/1,3m ad una valutazione pre-money di €7m. La proposta è di raccogliere €1,0m da Vertis e €300k da family&amp;friends, in quanto ad oggi non sono stati individuati altri potenziali investitori. In particolare, a detta di Giovanni De Caro, 3PW era in discussione con CDP che ha però deciso di non procedere perché ha già investito in BrandOn Group._x000a__x000a_&gt; motivo rejection: non vi è innovazione e la competizione nel mercato di riferimento è elevata. _x000a_Giacomo ha scritto a De Caro: al momento preferiamo non andare avanti per motivi legati a business, struttura organizzativa e cap table. Se ritiene opportuno, restiamo disponibili per fissare una call a settembre._x000a_Ad ottobre 2024 ci hanno fornito un update: stimano di chiudere il 2024 con €4,6m di ricavi ed EBITDA margin del 12% (62 contratti siglati)._x000a_Continua, inoltre, la strategia di espansione internazionale.  Oltre alle sedi operative in Spagna, Regno Unito e Australia, hanno aperto una sede negli Stati Uniti, dove servono clienti come Borbone, Bullock e Primigi._x000a_La analizza VV5: sono ancora in attesa di ricevere documentazione richiesta. L'hanno bocciata per mancato seguito."/>
    <d v="2024-02-08T00:00:00"/>
    <x v="21"/>
    <s v="OUT"/>
    <m/>
    <m/>
    <m/>
    <m/>
    <m/>
    <m/>
    <m/>
    <m/>
    <m/>
    <m/>
    <m/>
    <m/>
    <m/>
    <m/>
    <m/>
    <m/>
    <m/>
    <m/>
    <m/>
    <m/>
    <m/>
    <m/>
    <m/>
    <m/>
    <m/>
  </r>
  <r>
    <s v="Ok"/>
    <s v="Ok"/>
    <s v="Ok"/>
    <x v="0"/>
    <m/>
    <n v="3295"/>
    <x v="282"/>
    <s v="Italy"/>
    <s v="Lecce"/>
    <x v="4"/>
    <x v="2"/>
    <x v="282"/>
    <m/>
    <s v="Start-up stage\Venture"/>
    <s v="Vanessa Coppola-The Qube Consulting"/>
    <s v="Advisor"/>
    <s v="Vanessa Coppola"/>
    <s v="vanessa@theqube.it"/>
    <x v="215"/>
    <d v="2024-06-17T00:00:00"/>
    <x v="0"/>
    <s v="VV7"/>
    <s v="Yes"/>
    <m/>
    <x v="4"/>
    <m/>
    <s v="Il modello di revenue prevede una fee sul transato relativo alle prenotazioni di esperienze outdoor, soluzioni di _x000a_alloggio e noleggio. _x000a_L’app, rilasciata il 01/07/2023 esclusivamente sul territorio pugliese, ha ottenuto nella sola stagione estiva +11K _x000a_downloads. Il costo medio per download è stato di 0,18€. Ad oggi, aprile 2024, risultano 510 utenti attivi su base _x000a_mensile (senza ulteriori azioni di marketing oltre a quelle effettuate la scorsa estate)._x000a__x000a_&gt; motivi di rejection: difendibilità dell'iniziativa"/>
    <d v="2024-06-17T00:00:00"/>
    <x v="0"/>
    <s v="OUT"/>
    <m/>
    <m/>
    <m/>
    <m/>
    <m/>
    <m/>
    <m/>
    <m/>
    <m/>
    <m/>
    <m/>
    <m/>
    <m/>
    <m/>
    <m/>
    <m/>
    <m/>
    <m/>
    <m/>
    <m/>
    <m/>
    <m/>
    <m/>
    <m/>
    <m/>
  </r>
  <r>
    <s v="Ok"/>
    <s v="Ok"/>
    <s v="Ok"/>
    <x v="2"/>
    <m/>
    <n v="3297"/>
    <x v="283"/>
    <s v="Italy"/>
    <s v="Cagliari"/>
    <x v="3"/>
    <x v="2"/>
    <x v="283"/>
    <m/>
    <s v="Start-up stage\Venture"/>
    <s v="Team VV5"/>
    <s v="Proprietaria"/>
    <s v="Sandra Aulic"/>
    <s v="sanda@obloo.vc"/>
    <x v="213"/>
    <d v="2024-09-11T00:00:00"/>
    <x v="0"/>
    <s v="VV6"/>
    <s v="Yes"/>
    <m/>
    <x v="12"/>
    <m/>
    <s v="Round da €2,5m ad una pre-money di €7,5m._x000a_Precedente round seed da €1m da parte di Galaxia (detiene il 25%)._x000a__x000a_&gt; Fatta call conoscitiva. Da ricevere materiale di approfondimento. Dubbi su management team."/>
    <d v="2024-06-12T00:00:00"/>
    <x v="2"/>
    <s v="OUT"/>
    <m/>
    <m/>
    <m/>
    <m/>
    <m/>
    <m/>
    <m/>
    <m/>
    <m/>
    <m/>
    <m/>
    <m/>
    <m/>
    <m/>
    <m/>
    <m/>
    <m/>
    <m/>
    <m/>
    <m/>
    <m/>
    <m/>
    <m/>
    <m/>
    <m/>
  </r>
  <r>
    <s v="Ok"/>
    <s v="Ok"/>
    <s v="Ok"/>
    <x v="0"/>
    <m/>
    <n v="3210"/>
    <x v="284"/>
    <s v="Italy"/>
    <s v="Napoli"/>
    <x v="0"/>
    <x v="7"/>
    <x v="284"/>
    <m/>
    <s v="Start-up stage\Venture"/>
    <s v="Andrea Azzolini-Deloitte"/>
    <s v="Advisor"/>
    <s v="Andrea Azzolini"/>
    <s v="aazzolini@deloitte.it"/>
    <x v="216"/>
    <d v="2024-06-18T00:00:00"/>
    <x v="0"/>
    <s v="VV6"/>
    <s v="Yes"/>
    <m/>
    <x v="5"/>
    <m/>
    <s v="Fatta call conoscitiva._x000a__x000a_&gt; Motivo rejection: no carattere digitale."/>
    <d v="2024-05-23T00:00:00"/>
    <x v="0"/>
    <s v="OUT"/>
    <m/>
    <m/>
    <m/>
    <m/>
    <m/>
    <m/>
    <m/>
    <m/>
    <m/>
    <m/>
    <m/>
    <m/>
    <m/>
    <m/>
    <m/>
    <m/>
    <m/>
    <m/>
    <m/>
    <m/>
    <m/>
    <m/>
    <m/>
    <m/>
    <m/>
  </r>
  <r>
    <s v="Ok"/>
    <s v="Ok"/>
    <s v="Ok"/>
    <x v="8"/>
    <m/>
    <n v="3300"/>
    <x v="285"/>
    <s v="Italy"/>
    <s v="Bari"/>
    <x v="4"/>
    <x v="2"/>
    <x v="285"/>
    <m/>
    <s v="Seed"/>
    <s v="Patrizio Guido Altieri-BINP"/>
    <s v="Organismi di Ricerca"/>
    <s v="Patrizio Guido Altieri"/>
    <s v="patrizio.altieri@binp.it"/>
    <x v="217"/>
    <d v="2024-07-26T00:00:00"/>
    <x v="0"/>
    <s v="VV7"/>
    <m/>
    <m/>
    <x v="1"/>
    <m/>
    <s v="Fatta call conoscitiva._x000a_Fondata a dicembre 2022; soluzione sul mercato da aprile 2024._x000a_Round: circa €500k._x000a__x000a_&gt; Da bocciare per scarsa difendibilità e dubbi sul modello di business"/>
    <d v="2024-06-21T00:00:00"/>
    <x v="8"/>
    <s v="OUT"/>
    <m/>
    <m/>
    <m/>
    <m/>
    <m/>
    <m/>
    <m/>
    <m/>
    <m/>
    <m/>
    <m/>
    <m/>
    <m/>
    <m/>
    <m/>
    <m/>
    <m/>
    <m/>
    <m/>
    <m/>
    <m/>
    <m/>
    <m/>
    <m/>
    <m/>
  </r>
  <r>
    <s v="Ok"/>
    <s v="Ok"/>
    <s v="Ok"/>
    <x v="0"/>
    <m/>
    <n v="3301"/>
    <x v="286"/>
    <s v="Italy"/>
    <s v="Bari"/>
    <x v="4"/>
    <x v="0"/>
    <x v="286"/>
    <m/>
    <s v="Start-up stage\Venture"/>
    <s v="Talentis-GI Startup Program 2024"/>
    <s v="Altri"/>
    <s v="Roberta Maldacea"/>
    <s v="r.maldacea@confindustria.it"/>
    <x v="218"/>
    <d v="2024-06-20T00:00:00"/>
    <x v="0"/>
    <s v="VV7"/>
    <s v="Yes"/>
    <m/>
    <x v="4"/>
    <m/>
    <s v="Ricavi 2024e: €37k; 2025e: €267k. A fine piano, nel 2028, stima di arrivare a €2,3m (crescita flat vs. 2027)._x000a__x000a_&gt; mercato affollato e business plan poco ottimistico. Potremmo comunque fissare una call conoscitiva per capire se ci sono eventuali elementi di differenziazione rispetto ai competitors."/>
    <d v="2024-06-20T00:00:00"/>
    <x v="0"/>
    <s v="OUT"/>
    <m/>
    <m/>
    <m/>
    <m/>
    <m/>
    <m/>
    <m/>
    <m/>
    <m/>
    <m/>
    <m/>
    <m/>
    <m/>
    <m/>
    <m/>
    <m/>
    <m/>
    <m/>
    <m/>
    <m/>
    <m/>
    <m/>
    <m/>
    <m/>
    <m/>
  </r>
  <r>
    <s v="Ok"/>
    <s v="Ok"/>
    <s v="Ok"/>
    <x v="22"/>
    <m/>
    <n v="3302"/>
    <x v="287"/>
    <s v="Italy"/>
    <s v="Bari"/>
    <x v="4"/>
    <x v="2"/>
    <x v="287"/>
    <m/>
    <s v="Start-up stage\Venture"/>
    <s v="Talentis-GI Startup Program 2025"/>
    <s v="Altri"/>
    <s v="Michele Marvulli"/>
    <s v="m.marvulli@leaf.vision"/>
    <x v="218"/>
    <d v="2024-09-18T00:00:00"/>
    <x v="0"/>
    <s v="VV7"/>
    <s v="Yes"/>
    <m/>
    <x v="0"/>
    <m/>
    <s v="Fatta call conoscitiva il 16/09._x000a_Pre-revenues; stanno avviando il primo PoC (l'obiettivo è di utilizzare la soluzione per 600 capi di bestiame)._x000a_Round: €250k. Pre-money di circa €1m._x000a_Da ricevere business plan aggiornato._x000a__x000a_&gt; Da bocciare per fase di vita. Potremmo comunicargli di tenerci in contatto per essere aggiornati sull'evoluzione del PoC."/>
    <d v="2024-06-20T00:00:00"/>
    <x v="22"/>
    <s v="OUT"/>
    <m/>
    <m/>
    <m/>
    <m/>
    <m/>
    <m/>
    <m/>
    <m/>
    <m/>
    <m/>
    <m/>
    <m/>
    <m/>
    <m/>
    <m/>
    <m/>
    <m/>
    <m/>
    <m/>
    <m/>
    <m/>
    <m/>
    <m/>
    <m/>
    <m/>
  </r>
  <r>
    <s v="Ok"/>
    <s v="Ok"/>
    <s v="Ok"/>
    <x v="0"/>
    <m/>
    <n v="3303"/>
    <x v="288"/>
    <s v="Italy"/>
    <s v="Bari"/>
    <x v="4"/>
    <x v="7"/>
    <x v="288"/>
    <m/>
    <s v="Start-up stage\Venture"/>
    <s v="Talentis-GI Startup Program 2026"/>
    <s v="Altri"/>
    <s v="Roberta Maldacea"/>
    <s v="r.maldacea@confindustria.it"/>
    <x v="218"/>
    <d v="2024-06-20T00:00:00"/>
    <x v="0"/>
    <s v="VV7"/>
    <s v="Yes"/>
    <m/>
    <x v="4"/>
    <m/>
    <s v="Seed round da €500k ad una pre-money di €2,5m. _x000a__x000a_&gt; scenario competitivo affollato"/>
    <d v="2024-06-20T00:00:00"/>
    <x v="0"/>
    <s v="OUT"/>
    <m/>
    <m/>
    <m/>
    <m/>
    <m/>
    <m/>
    <m/>
    <m/>
    <m/>
    <m/>
    <m/>
    <m/>
    <m/>
    <m/>
    <m/>
    <m/>
    <m/>
    <m/>
    <m/>
    <m/>
    <m/>
    <m/>
    <m/>
    <m/>
    <m/>
  </r>
  <r>
    <s v="Ok"/>
    <s v="Ok"/>
    <s v="Ok"/>
    <x v="20"/>
    <m/>
    <n v="3304"/>
    <x v="289"/>
    <s v="Italy"/>
    <s v="Bari"/>
    <x v="4"/>
    <x v="2"/>
    <x v="289"/>
    <m/>
    <s v="Proof of concept"/>
    <s v="Talentis-GI Startup Program 2027"/>
    <s v="Altri"/>
    <s v="Vito Giovanni Lucivero"/>
    <s v="vito.lucivero@uniba.it"/>
    <x v="218"/>
    <d v="2024-07-24T00:00:00"/>
    <x v="0"/>
    <s v="VV7"/>
    <m/>
    <m/>
    <x v="0"/>
    <s v="Yes"/>
    <s v="&gt; fatta call conoscitiva. Al momento sono in fase TRL 3-4  e stanno chiudendo un pre-seed da €500-600k ad una pre-money di €1,5m. Tra gli investitori, LIFTT. _x000a_Hanno in previsione di aprire un seed round tra il 2025 e 2026."/>
    <d v="2024-06-20T00:00:00"/>
    <x v="20"/>
    <s v="OUT"/>
    <m/>
    <m/>
    <m/>
    <m/>
    <m/>
    <m/>
    <m/>
    <m/>
    <m/>
    <m/>
    <m/>
    <m/>
    <m/>
    <m/>
    <m/>
    <m/>
    <m/>
    <m/>
    <m/>
    <m/>
    <m/>
    <m/>
    <m/>
    <m/>
    <m/>
  </r>
  <r>
    <s v="Ok"/>
    <s v="Ok"/>
    <s v="Ok"/>
    <x v="0"/>
    <m/>
    <n v="2744"/>
    <x v="290"/>
    <s v="Italy"/>
    <s v="Bari"/>
    <x v="4"/>
    <x v="7"/>
    <x v="290"/>
    <m/>
    <s v="Seed"/>
    <s v="Marco Mensitieri-Crosshub"/>
    <s v="Advisor"/>
    <s v="Giuseppe Grauso "/>
    <s v="amministrazione@italianwindtech.com"/>
    <x v="219"/>
    <d v="2024-07-10T00:00:00"/>
    <x v="0"/>
    <s v="VV7"/>
    <m/>
    <m/>
    <x v="5"/>
    <m/>
    <s v="Costituita nel febbraio del 2021._x000a_Produzione a partire dagli inizi del 2027 (primi ricavi nel 2027 pari a €4,7m)._x000a__x000a_&gt; Da bocciare perché non digitale"/>
    <d v="2023-04-26T00:00:00"/>
    <x v="0"/>
    <s v="OUT"/>
    <m/>
    <m/>
    <m/>
    <m/>
    <m/>
    <m/>
    <m/>
    <m/>
    <m/>
    <m/>
    <m/>
    <m/>
    <m/>
    <m/>
    <m/>
    <m/>
    <m/>
    <m/>
    <m/>
    <m/>
    <m/>
    <m/>
    <m/>
    <m/>
    <m/>
  </r>
  <r>
    <s v="Ok"/>
    <s v="Ok"/>
    <s v="Ok"/>
    <x v="3"/>
    <m/>
    <n v="3305"/>
    <x v="291"/>
    <s v="Italy"/>
    <s v="Napoli"/>
    <x v="0"/>
    <x v="2"/>
    <x v="291"/>
    <m/>
    <s v="Start-up stage\Venture"/>
    <s v="Autocandidatura"/>
    <s v="Autocandidatura"/>
    <s v="Giuseppe Coletti"/>
    <s v="coletti@authentico-ita.com"/>
    <x v="220"/>
    <d v="2024-10-09T00:00:00"/>
    <x v="0"/>
    <s v="VV6"/>
    <s v="Yes"/>
    <m/>
    <x v="7"/>
    <m/>
    <s v="&gt; Fatta call conoscitiva il 12/09 (contatto di Amedeo)._x000a_Dubbi su difendibilità della soluzione._x000a_In attesa di ricevere materiale."/>
    <d v="2024-06-19T00:00:00"/>
    <x v="3"/>
    <s v="OUT"/>
    <m/>
    <m/>
    <m/>
    <m/>
    <m/>
    <m/>
    <m/>
    <m/>
    <m/>
    <m/>
    <m/>
    <m/>
    <m/>
    <m/>
    <m/>
    <m/>
    <m/>
    <m/>
    <m/>
    <m/>
    <m/>
    <m/>
    <m/>
    <m/>
    <m/>
  </r>
  <r>
    <s v="Ok"/>
    <s v="Ok"/>
    <s v="Ok"/>
    <x v="14"/>
    <m/>
    <n v="3076"/>
    <x v="292"/>
    <s v="Italy"/>
    <s v="Milano"/>
    <x v="7"/>
    <x v="2"/>
    <x v="292"/>
    <m/>
    <s v="Start-up stage\Venture"/>
    <s v="Edmondo Sparano-Digital Magics"/>
    <s v="Investitori professionali"/>
    <s v="Francesco Imperatore"/>
    <s v="studio.francesco.imperatore@gmail.com"/>
    <x v="180"/>
    <d v="2024-12-04T00:00:00"/>
    <x v="0"/>
    <s v="VV6"/>
    <s v="Yes"/>
    <m/>
    <x v="4"/>
    <s v="Yes"/>
    <s v="Iniziativa presente nel DF dei fondi scaleup e risegnalata ad ottobre 2024 per VV6, in quanto è in attesa dell'esito del bando Smart &amp; Start per riuscire ad aprire una sede operativa a Catanzaro, dove attualmente opera già uno dei tre founder._x000a_Fatta call conoscitiva il 18/11. Hanno ricevuto conferma per il bando Smart &amp; Start, grazie al quale riceveranno massimo €800k. Hanno già individuato la sede di Catanzaro, dove assumeranno risorse del team tech (la sede di Milano rimarrà centrale per lo sviluppo commerciale; i co-founder Sergio Gualtieri e Mattia Lavecchia sono calabresi)._x000a_Ad oggi il verticale è quello dei mutui grazie ad un PoC con il gruppo Credem da €20k. _x000a_In raccolta per un pre-seed round da €500k tramite SAFE guidato dall'acceleratore Fin+tech per €100k (si tratta di un follow-on in quanto ha già investito precedentemente €100k). Al round parteciperanno anche Moonstone e BAs. L'idea è di chiuderlo per fine 2024, per poi aprire un successivo round da €1-2m a fine 2025. Le condizioni del SAFE sono cap di €4,5m e sconto del 20%. Sono disponibili ad aumentare lo spazio disponibile di circa €150k per ulteriori €100k._x000a__x000a_&gt; Presentata al CI. L'idea è di non procedere per dubbi sulla replicabilità (da monitorare)_x000a_"/>
    <d v="2024-02-08T00:00:00"/>
    <x v="14"/>
    <s v="OUT"/>
    <m/>
    <m/>
    <m/>
    <m/>
    <m/>
    <m/>
    <m/>
    <m/>
    <m/>
    <m/>
    <m/>
    <m/>
    <m/>
    <m/>
    <m/>
    <m/>
    <m/>
    <m/>
    <m/>
    <m/>
    <m/>
    <m/>
    <m/>
    <m/>
    <m/>
  </r>
  <r>
    <s v="Ok"/>
    <s v="Ok"/>
    <s v="Ok"/>
    <x v="14"/>
    <m/>
    <n v="3092"/>
    <x v="293"/>
    <s v="Italy"/>
    <s v="Napoli"/>
    <x v="0"/>
    <x v="1"/>
    <x v="293"/>
    <m/>
    <s v="Start-up stage\Venture"/>
    <s v="Nicola Cimmino"/>
    <s v="Proprietaria"/>
    <s v="Annamaria Barbaro"/>
    <s v="annamaria.barbaro@empethy.it"/>
    <x v="221"/>
    <d v="2024-12-04T00:00:00"/>
    <x v="0"/>
    <s v="VV6"/>
    <s v="Yes"/>
    <m/>
    <x v="1"/>
    <m/>
    <s v="Fatta call di aggiornamento l'8/10._x000a_Nel 2023, hanno lanciato il modello B2B e chiuso l'anno con €65k di ricavi. _x000a_A livello di risorse raccolte, hanno chiuso un pre-seed di €250k con Techstars e BA tramite SAFE (al momento non sono ancora in cap table). Nel 2024, hanno vinto sia un bando a fondo perduto della regione Campania sia un bando di Invitalia tramite un finanziamento di ISP. I ricavi attesi del 2024 sono pari a €235k. I ricavi YTD sono pari a €180k._x000a_Il prossimo round è previsto nel 2025 (chiusura in Q1 2025; runway fino a luglio 2025) per €1m al fine di rafforzare sia la parte B2B che continuare a sviluppare la piattaforma (uso dell'IA per il match tra pet owners e cani in cerca di casa, al fine di diventare la piattaforma di riferimento per le adozioni in Italia). Lato B2C, vorrebbero offrire servizi ancillari all'adozione per iniziare a monetizzare anche su questo modello (es. consulenze pre e post adizione, come quella nustrizionale)._x000a__x000a_&gt; Ci ha inviato deck aggiornato. Presentata al CI, da fornire feedback (inserendo in cc anche Annibale Giurazza). Dubbi su scalabilità del modello di business"/>
    <d v="2024-02-21T00:00:00"/>
    <x v="14"/>
    <s v="OUT"/>
    <m/>
    <m/>
    <m/>
    <m/>
    <m/>
    <m/>
    <m/>
    <m/>
    <m/>
    <m/>
    <m/>
    <m/>
    <m/>
    <m/>
    <m/>
    <m/>
    <m/>
    <m/>
    <m/>
    <m/>
    <m/>
    <m/>
    <m/>
    <m/>
    <m/>
  </r>
  <r>
    <s v="Ok"/>
    <s v="Ok"/>
    <s v="Ok"/>
    <x v="19"/>
    <m/>
    <n v="3318"/>
    <x v="294"/>
    <s v="Italy"/>
    <s v="Pescara"/>
    <x v="2"/>
    <x v="2"/>
    <x v="294"/>
    <m/>
    <s v="Start-up stage\Venture"/>
    <s v="Chiara Morsa"/>
    <s v="Proprietaria"/>
    <s v="Salvatore Fiorenza"/>
    <s v="salvatore.fiorenza@bos5.it"/>
    <x v="222"/>
    <d v="2024-07-09T00:00:00"/>
    <x v="0"/>
    <s v="VV6"/>
    <s v="Yes"/>
    <m/>
    <x v="4"/>
    <m/>
    <s v="&gt; Non sono riportate info su financials e round."/>
    <d v="2024-07-01T00:00:00"/>
    <x v="19"/>
    <s v="OUT"/>
    <m/>
    <m/>
    <m/>
    <m/>
    <m/>
    <m/>
    <m/>
    <m/>
    <m/>
    <m/>
    <m/>
    <m/>
    <m/>
    <m/>
    <m/>
    <m/>
    <m/>
    <m/>
    <m/>
    <m/>
    <m/>
    <m/>
    <m/>
    <m/>
    <m/>
  </r>
  <r>
    <s v="Ok"/>
    <s v="Ok"/>
    <s v="Ok"/>
    <x v="5"/>
    <m/>
    <n v="3115"/>
    <x v="295"/>
    <s v="Italy"/>
    <s v="Bari"/>
    <x v="4"/>
    <x v="1"/>
    <x v="295"/>
    <m/>
    <s v="Start-up stage\Venture"/>
    <s v="Giacomo Giurazza"/>
    <s v="Proprietaria"/>
    <s v="Luigi Congedo"/>
    <s v="luigi@datamasters.it"/>
    <x v="186"/>
    <d v="2025-02-12T00:00:00"/>
    <x v="0"/>
    <s v="VV7"/>
    <s v="Yes"/>
    <m/>
    <x v="7"/>
    <s v="Yes"/>
    <s v="Fondata nel 2021._x000a_Ricavi 2022: €200k; 2023e: €300k._x000a_Ha chiuso un round con Primo Digital per €200k. Successivo round previsto in Q2 2024 da €5-6m._x000a_Da ricontattare per sapere se ha aperto il round del 2024._x000a_A settembre 2024, hanno finalizzato la chiusura di un seed round da €1,15m guidato da Primo, Zanichelli e BA (sembra però un follow-on del precedente round 2023)._x000a__x000a_&gt; Bocciata a novembre 2024 con motivazione 2.a. Congedo ha riscritto a Giacomo; fatta call con Giacomo il 23/01: hanno in cassa ancora €900k. Ci risentiremo nella seconda metà del 2025 per discutere sul nuovo round."/>
    <d v="2024-02-15T00:00:00"/>
    <x v="5"/>
    <s v="OUT"/>
    <m/>
    <m/>
    <m/>
    <m/>
    <m/>
    <m/>
    <m/>
    <m/>
    <m/>
    <m/>
    <m/>
    <m/>
    <m/>
    <m/>
    <m/>
    <m/>
    <m/>
    <m/>
    <m/>
    <m/>
    <m/>
    <m/>
    <m/>
    <m/>
    <m/>
  </r>
  <r>
    <s v="Ok"/>
    <s v="Ok"/>
    <s v="Ok"/>
    <x v="20"/>
    <m/>
    <n v="3330"/>
    <x v="296"/>
    <s v="Italy"/>
    <s v="Napoli"/>
    <x v="0"/>
    <x v="2"/>
    <x v="296"/>
    <m/>
    <s v="Seed"/>
    <s v="Dario Salerno-Napoli Fintech Lab"/>
    <s v="Organismi di Ricerca"/>
    <s v=" Dario Salerno"/>
    <s v="dario.salerno@uniparthenope.it"/>
    <x v="223"/>
    <d v="2024-07-24T00:00:00"/>
    <x v="0"/>
    <s v="VV6"/>
    <m/>
    <m/>
    <x v="0"/>
    <m/>
    <s v="Il primo anno sarà dedicato allo sviluppo della piattaforma e all'apertura di una campagna di crowdfunding (€36k; post-money di €505k). Ricavi attesi pari a €27k._x000a__x000a_&gt; Iniziativa partecipante all'evento Napoli Fintech Lab. Abbiamo deciso di non proseguire in quanto la fase di vita è ritenuta ancora troppo early. Inoltre, ci sono anche dubbi su difendibilità dell'iniziativa e piano di crescita (dal deck, al quinto anno risultano ricavi pari a €78k). Non va inviata mail di rejection."/>
    <d v="2024-06-28T00:00:00"/>
    <x v="20"/>
    <s v="OUT"/>
    <m/>
    <m/>
    <m/>
    <m/>
    <m/>
    <m/>
    <m/>
    <m/>
    <m/>
    <m/>
    <m/>
    <m/>
    <m/>
    <m/>
    <m/>
    <m/>
    <m/>
    <m/>
    <m/>
    <m/>
    <m/>
    <m/>
    <m/>
    <m/>
    <m/>
  </r>
  <r>
    <s v="Ok"/>
    <s v="Ok"/>
    <s v="Ok"/>
    <x v="15"/>
    <m/>
    <n v="3345"/>
    <x v="297"/>
    <s v="Italy"/>
    <s v="Catania"/>
    <x v="1"/>
    <x v="2"/>
    <x v="297"/>
    <m/>
    <s v="Start-up stage\Venture"/>
    <s v="Filippo Manera-AIFI"/>
    <s v="Altri"/>
    <s v="Francesco Luchetti"/>
    <s v="_x000a_ francescoluck2004@gmail.com"/>
    <x v="224"/>
    <d v="2025-02-26T00:00:00"/>
    <x v="0"/>
    <s v="VV6"/>
    <s v="Yes"/>
    <m/>
    <x v="1"/>
    <m/>
    <s v="Bocciata a luglio 2024 per difendibilità dell'iniziativa (1.f). Iniziativa segnalata da AIFI, non abbiamo mai inviato mail di rejection. _x000a__x000a_L'iniziativa ci è stata risegnalata a gennaio 2025 da un advisor che li sta seguendo. Hanno creato &quot;GigglePay&quot;,  e &quot;Factor comune&quot;, servizi API per l’automazione e la sincronizzazione dei pagamenti all’interno della Gig Economy e per i Factor (per GigglePay, sottoscritto un contratto con Jobobo). _x000a_Ricavi 2024 pari a €60k, derivanti non solo dal contratto con Jobobo ma anche al prodotto B2Bridge, sistema di riconciliazione dei pagamenti. _x000a_In raccolta per €300k tramite safe (sconto del 20% e cap di €3,5m). Per il 2025 vorrebbero gestire 200k transazioni, di cui 150k da Jobobo (€0,90/transazione)._x000a__x000a_&gt; Fatta call di update il 20/02."/>
    <d v="2024-07-09T00:00:00"/>
    <x v="15"/>
    <s v="OUT"/>
    <m/>
    <m/>
    <m/>
    <m/>
    <m/>
    <m/>
    <m/>
    <m/>
    <m/>
    <m/>
    <m/>
    <m/>
    <m/>
    <m/>
    <m/>
    <m/>
    <m/>
    <m/>
    <m/>
    <m/>
    <m/>
    <m/>
    <m/>
    <m/>
    <m/>
  </r>
  <r>
    <s v="Ok"/>
    <s v="Ok"/>
    <s v="Ok"/>
    <x v="2"/>
    <m/>
    <n v="3346"/>
    <x v="298"/>
    <s v="Italy"/>
    <s v="Napoli"/>
    <x v="0"/>
    <x v="3"/>
    <x v="298"/>
    <m/>
    <s v="Start-up stage\Venture"/>
    <s v="Filippo Manera-AIFI"/>
    <s v="Altri"/>
    <s v="Filippo Manera"/>
    <s v="f.manera@aifi.it"/>
    <x v="224"/>
    <d v="2024-09-11T00:00:00"/>
    <x v="0"/>
    <s v="VV6"/>
    <s v="Yes"/>
    <m/>
    <x v="11"/>
    <m/>
    <s v="Sensoria Health Inc. controlla la società Sensoria Italia S.r.l. con sede a Napoli, presso la quale sono state già assunte 4 risorse, in quanto intendono realizzare lo sviluppo del prodotto in Italia._x000a_Fundraised: ha raccolto €6m di cui €3m da BA (tramite convertibile; cap a €10m) e €3m tramite grants._x000a_Fundraising: €4-5m._x000a_Iniziativa conosciuta nell'ambito della startup presentation dell'AIFI che si tiene a luglio"/>
    <d v="2024-07-09T00:00:00"/>
    <x v="2"/>
    <s v="OUT"/>
    <m/>
    <m/>
    <m/>
    <m/>
    <m/>
    <m/>
    <m/>
    <m/>
    <m/>
    <m/>
    <m/>
    <m/>
    <m/>
    <m/>
    <m/>
    <m/>
    <m/>
    <m/>
    <m/>
    <m/>
    <m/>
    <m/>
    <m/>
    <m/>
    <m/>
  </r>
  <r>
    <s v="Ok"/>
    <s v="Ok"/>
    <s v="Ok"/>
    <x v="10"/>
    <m/>
    <n v="3119"/>
    <x v="299"/>
    <s v="Italy"/>
    <s v="Napoli"/>
    <x v="0"/>
    <x v="2"/>
    <x v="299"/>
    <m/>
    <s v="Start-up stage\Venture"/>
    <s v="Francesco Grande-EY"/>
    <s v="Advisor"/>
    <s v="Francesco Grande"/>
    <s v="Francesco.Grande@it.ey.com"/>
    <x v="186"/>
    <s v="13/112024"/>
    <x v="0"/>
    <s v="VV6"/>
    <s v="Yes"/>
    <m/>
    <x v="7"/>
    <s v="Yes"/>
    <s v="Fondata nel 2022._x000a_Ha chiuso il 2023 con ricavi pari a €910k (primo margine del 35% includendo il costo di acquisto delle camere; secondo margine del 20% circa considerando i costi per migliorare le camere acquistate)._x000a_Ricavi attesi nel 2024 pari a €5m, di cui €1,8m già contrattualizzato._x000a_Ha raccolto €600k da B4i e 40Jemz ad una pre-money di €2,5m. Sta chiudendo un round bridge da €1m con gli attuali investitori per poi aprire un round da €5m a fine 2024 (intenzione di coinvolgere fondi esteri)._x000a_Al momento non sono in raccolta ma valuteranno comunque l'ingresso si investitori. Ci riaggioreranno quando aprirà il fondo/oppure il loro round. _x000a__x000a_&gt; Presentata ai key men VV6. Temi da approfondire: marginalità, revenue model. Da monitorare per apertura prossimo round."/>
    <d v="2024-02-15T00:00:00"/>
    <x v="10"/>
    <s v="OUT"/>
    <m/>
    <m/>
    <m/>
    <m/>
    <m/>
    <m/>
    <m/>
    <m/>
    <m/>
    <m/>
    <m/>
    <m/>
    <m/>
    <m/>
    <m/>
    <m/>
    <m/>
    <m/>
    <m/>
    <m/>
    <m/>
    <m/>
    <m/>
    <m/>
    <m/>
  </r>
  <r>
    <s v="Ok"/>
    <s v="Ok"/>
    <s v="Ok"/>
    <x v="7"/>
    <m/>
    <n v="3123"/>
    <x v="300"/>
    <s v="Italy"/>
    <s v="Bari"/>
    <x v="4"/>
    <x v="2"/>
    <x v="300"/>
    <m/>
    <s v="Start-up stage\Venture"/>
    <s v="Diego Antonacci-Impact Hub"/>
    <s v="Advisor"/>
    <s v="Maurizio Ghisolfi"/>
    <s v="mghisolfi@profiter.ai"/>
    <x v="186"/>
    <d v="2024-11-20T00:00:00"/>
    <x v="0"/>
    <s v="VV7"/>
    <s v="Yes"/>
    <m/>
    <x v="16"/>
    <s v="Yes"/>
    <s v="Ad inizio 2023 era in raccolta per un seed round da €1-2m. Successivamente, grazie a Tecnonidi (€200k; vorrebbe richiedere ulteriori €300k), ha ridimensionato il round a €500k. Cassa disponibile per altri 7-8 mesi, Ci sono anche altri investitori interessati a partecipare. Diluizione del 15-20%._x000a_Da proporre eventualmente ad Aptafin._x000a_Firmati contratti per €105k (Bayer, farmaè, amicafarmacia, Area Vasta Emilia Nord). Ricavi 2024e: €50-60k._x000a__x000a_&gt; ci avrebbe dovuto inviare deck aggiornato e BP post call con i key men VV6, ma non ha mai fatto seguito alla nostra richiesta. L'iniziativa ci è stata risegnalata da Diego Antonacci di SprintX Incubator. Fatta call di update il 28/10. Ci ha inviato deck e BP aggiornato. L'idea è di chiudere il round a marzo 2025. "/>
    <d v="2024-02-15T00:00:00"/>
    <x v="7"/>
    <s v="OUT"/>
    <m/>
    <m/>
    <m/>
    <m/>
    <m/>
    <m/>
    <m/>
    <m/>
    <m/>
    <m/>
    <m/>
    <m/>
    <m/>
    <m/>
    <m/>
    <m/>
    <m/>
    <m/>
    <m/>
    <m/>
    <m/>
    <m/>
    <m/>
    <m/>
    <m/>
  </r>
  <r>
    <s v="Ok"/>
    <s v="Ok"/>
    <s v="Ok"/>
    <x v="8"/>
    <m/>
    <n v="3277"/>
    <x v="301"/>
    <s v="Italy"/>
    <s v="Roma"/>
    <x v="11"/>
    <x v="2"/>
    <x v="301"/>
    <m/>
    <s v="Start-up stage\Venture"/>
    <s v="Alessandro Pontari"/>
    <s v="Proprietaria"/>
    <s v="Sanda Aulic"/>
    <s v="sanda@obloo.vc"/>
    <x v="213"/>
    <d v="2024-07-18T00:00:00"/>
    <x v="0"/>
    <s v="VV7"/>
    <s v="Yes"/>
    <m/>
    <x v="7"/>
    <m/>
    <s v="Risultati:_x000a_- in 2 anni di incubazione resso un’agenzia spaziale sono riusciti a ridurre i tempi di 10 volte nel processamento dei dati;_x000a_- partner: Microsoft, Oracle, Esa (European Space Agency), Politecnico di Bari, CSI, One team;_x000a_- riescono a recuperare dati di serie storiche sulle infrastrutture fino a 10 anni (recuperano l’hub dei dati dell’agenzia spaziale e li elaborano)._x000a_Clienti target: sia operanti nel pubblico che nel privato (50%-50%)._x000a_Pipeline: Anas, ItalGas; stanno provando ad entrare nel mercato assicurativo._x000a_Team: 10 persone._x000a_Revenue model:_x000a_1) Servizio di rilevamento remoto satellitare Insar con elaborazione automatica;_x000a_2) Abbonamento SaaS;_x000a_3) Integrazione B2B tramite API, ad esempio in strumenti software BIM (Building Information Modeling)._x000a_Competitor: Canary, 3vG, Sixense,Dares, MDA, Sensar, Gamma remote Sensing, e-geòs, Planetek, Groung Probe._x000a_Ricavi: 2023: €300k; 2024e: €570k, 2025e: €1,8m, 2026e: €4m._x000a_Fundraised: 2019-2021 incubazione in Esa (€50k raccolti); a novembre 2022 €300k con Invitalia; a dicembre 2023 €1m da Galaxia._x000a_Fundraising: apriranno un round a fine 2024, stanno finalizzando il BP per capire il funding._x000a__x000a_&gt; Il team VV5 ha fatto una prima call conoscitiva. Stanno per aprire una subsidiary in Puglia (Bari), anche se al momento non sono in raccolta. "/>
    <d v="2024-06-12T00:00:00"/>
    <x v="8"/>
    <s v="OUT"/>
    <m/>
    <m/>
    <m/>
    <m/>
    <m/>
    <m/>
    <m/>
    <m/>
    <m/>
    <m/>
    <m/>
    <m/>
    <m/>
    <m/>
    <m/>
    <m/>
    <m/>
    <m/>
    <m/>
    <m/>
    <m/>
    <m/>
    <m/>
    <m/>
    <m/>
  </r>
  <r>
    <s v="Ok"/>
    <s v="Ok"/>
    <s v="Ok"/>
    <x v="22"/>
    <m/>
    <n v="3351"/>
    <x v="302"/>
    <s v="Italy"/>
    <s v="Catania"/>
    <x v="1"/>
    <x v="0"/>
    <x v="302"/>
    <m/>
    <s v="Start-up stage\Venture"/>
    <s v="Autocandidatura"/>
    <s v="Autocandidatura"/>
    <s v="Davide Lauria"/>
    <s v="davide.lauria@bazeapp.it"/>
    <x v="225"/>
    <d v="2024-09-18T00:00:00"/>
    <x v="0"/>
    <s v="VV6"/>
    <s v="Yes"/>
    <m/>
    <x v="4"/>
    <m/>
    <s v="Accelerati da Nana Bianca e GFactor da febbraio a maggio attraverso un grant di €100k._x000a_Servizio attivo su Milano._x000a_+4,5k lavoratori selezionati; +€35k incassi generati nel 2024 (20% MoM growth) da +200 famiglie paganti._x000a_Round aperto da €500k in convertibile._x000a_Fatturato 2024e di €200k._x000a__x000a_&gt; Fatta call conoscitiva l'11/09; ricevuto deck aggiornato. Da bocciare per difendibilità della soluzione (presenza di numerosi competitors come Epicura, Badacare, etc.) e fase di vita."/>
    <d v="2024-07-23T00:00:00"/>
    <x v="22"/>
    <s v="OUT"/>
    <m/>
    <m/>
    <m/>
    <m/>
    <m/>
    <m/>
    <m/>
    <m/>
    <m/>
    <m/>
    <m/>
    <m/>
    <m/>
    <m/>
    <m/>
    <m/>
    <m/>
    <m/>
    <m/>
    <m/>
    <m/>
    <m/>
    <m/>
    <m/>
    <m/>
  </r>
  <r>
    <s v="Ok"/>
    <s v="Ok"/>
    <s v="Ok"/>
    <x v="8"/>
    <m/>
    <n v="3355"/>
    <x v="303"/>
    <s v="Italy"/>
    <s v="Napoli"/>
    <x v="0"/>
    <x v="10"/>
    <x v="303"/>
    <m/>
    <s v="Other early stage\Late stage"/>
    <s v="Autocandidatura"/>
    <s v="Autocandidatura"/>
    <s v="Flavio Farroni"/>
    <s v="flavio.farroni@megaride.eu"/>
    <x v="220"/>
    <d v="2024-07-21T00:00:00"/>
    <x v="0"/>
    <s v="VV6"/>
    <s v="Yes"/>
    <m/>
    <x v="7"/>
    <m/>
    <s v="Ricavi 2023: +€550k._x000a__x000a_&gt; Da bocciare in quanto non in raccolta."/>
    <d v="2024-06-19T00:00:00"/>
    <x v="8"/>
    <s v="OUT"/>
    <m/>
    <m/>
    <m/>
    <m/>
    <m/>
    <m/>
    <m/>
    <m/>
    <m/>
    <m/>
    <m/>
    <m/>
    <m/>
    <m/>
    <m/>
    <m/>
    <m/>
    <m/>
    <m/>
    <m/>
    <m/>
    <m/>
    <m/>
    <m/>
    <m/>
  </r>
  <r>
    <s v="Ok"/>
    <s v="Ok"/>
    <s v="Ok"/>
    <x v="8"/>
    <m/>
    <n v="3356"/>
    <x v="304"/>
    <s v="Italy"/>
    <s v="Napoli"/>
    <x v="0"/>
    <x v="10"/>
    <x v="304"/>
    <m/>
    <s v="Start-up stage\Venture"/>
    <s v="Autocandidatura"/>
    <s v="Autocandidatura"/>
    <s v="Flavio Farroni"/>
    <s v="flavio.farroni@megaride.eu"/>
    <x v="220"/>
    <d v="2024-07-21T00:00:00"/>
    <x v="0"/>
    <s v="VV6"/>
    <s v="Yes"/>
    <m/>
    <x v="7"/>
    <m/>
    <s v="Ricavi 2024e: €120k._x000a__x000a_&gt; Da bocciare in quanto non in raccolta."/>
    <d v="2024-06-19T00:00:00"/>
    <x v="8"/>
    <s v="OUT"/>
    <m/>
    <m/>
    <m/>
    <m/>
    <m/>
    <m/>
    <m/>
    <m/>
    <m/>
    <m/>
    <m/>
    <m/>
    <m/>
    <m/>
    <m/>
    <m/>
    <m/>
    <m/>
    <m/>
    <m/>
    <m/>
    <m/>
    <m/>
    <m/>
    <m/>
  </r>
  <r>
    <s v="Ok"/>
    <s v="Ok"/>
    <s v="Ok"/>
    <x v="8"/>
    <m/>
    <n v="3357"/>
    <x v="305"/>
    <s v="Italy"/>
    <s v="Napoli"/>
    <x v="0"/>
    <x v="0"/>
    <x v="305"/>
    <m/>
    <s v="Seed"/>
    <s v="Autocandidatura"/>
    <s v="Autocandidatura"/>
    <s v="Flavio Farroni"/>
    <s v="flavio.farroni@megaride.eu"/>
    <x v="220"/>
    <d v="2024-07-23T00:00:00"/>
    <x v="0"/>
    <s v="VV6"/>
    <m/>
    <m/>
    <x v="0"/>
    <m/>
    <s v="Pre-revenues. Ricavi 2025e: €244k._x000a__x000a_&gt; &gt; Da bocciare per fase di vita."/>
    <d v="2024-06-19T00:00:00"/>
    <x v="8"/>
    <s v="OUT"/>
    <m/>
    <m/>
    <m/>
    <m/>
    <m/>
    <m/>
    <m/>
    <m/>
    <m/>
    <m/>
    <m/>
    <m/>
    <m/>
    <m/>
    <m/>
    <m/>
    <m/>
    <m/>
    <m/>
    <m/>
    <m/>
    <m/>
    <m/>
    <m/>
    <m/>
  </r>
  <r>
    <s v="Ok"/>
    <s v="Ok"/>
    <s v="Ok"/>
    <x v="2"/>
    <m/>
    <n v="3358"/>
    <x v="306"/>
    <s v="Italy"/>
    <s v="Cagliari"/>
    <x v="3"/>
    <x v="2"/>
    <x v="306"/>
    <m/>
    <s v="Other early stage\Late stage"/>
    <s v="Autocandidatura"/>
    <s v="Autocandidatura"/>
    <s v="Franco Bondi "/>
    <s v="fbondi@eventboost.com"/>
    <x v="226"/>
    <d v="2024-09-11T00:00:00"/>
    <x v="0"/>
    <s v="VV6"/>
    <s v="Yes"/>
    <m/>
    <x v="11"/>
    <m/>
    <s v="Il CEO è Franco Bondi, imprenditore seriale. Ha fondato 8 precedenti startup, tra cui Jakala, e realizzato 3 exit._x000a_La sede della holding è in Svizzera. Ci sono poi due controllate, una a Cagliari, dove lavora la maggior parte del team, e una in US._x000a_Ricavi 2023: $1,3m, di cui $300k derivanti dalla Srl Italiana._x000a_Round: €1,5m ad una pre-money di €5,8m, da utilizzare prevalentemente per l'acquisizione del competitor Shocklogic. €200k già committati. In cap table c'è Primo Ventures._x000a__x000a_&gt; Da bocciare per struttura dell'operazione"/>
    <d v="2024-07-22T00:00:00"/>
    <x v="2"/>
    <s v="OUT"/>
    <m/>
    <m/>
    <m/>
    <m/>
    <m/>
    <m/>
    <m/>
    <m/>
    <m/>
    <m/>
    <m/>
    <m/>
    <m/>
    <m/>
    <m/>
    <m/>
    <m/>
    <m/>
    <m/>
    <m/>
    <m/>
    <m/>
    <m/>
    <m/>
    <m/>
  </r>
  <r>
    <s v="Ok"/>
    <s v="Ok"/>
    <s v="Ok"/>
    <x v="23"/>
    <m/>
    <n v="3374"/>
    <x v="307"/>
    <s v="Italy"/>
    <s v="Pescara"/>
    <x v="2"/>
    <x v="2"/>
    <x v="307"/>
    <m/>
    <s v="Other early stage\Late stage"/>
    <s v="Luigi Rinaldi-Enry's Island"/>
    <s v="Investitori professionali"/>
    <s v="Gabriele Dadò"/>
    <s v="abriele.dado@hui.land"/>
    <x v="227"/>
    <d v="2024-09-04T00:00:00"/>
    <x v="0"/>
    <s v="VV6"/>
    <s v="Yes"/>
    <m/>
    <x v="5"/>
    <m/>
    <s v="La società ha chiuso un round con un VC estero da €25m e sta finalizzando il processo di quotazione in Borsa di Vienna, di conseguenza non sarà di interesse per noi."/>
    <d v="2024-07-31T00:00:00"/>
    <x v="23"/>
    <s v="OUT"/>
    <m/>
    <m/>
    <m/>
    <m/>
    <m/>
    <m/>
    <m/>
    <m/>
    <m/>
    <m/>
    <m/>
    <m/>
    <m/>
    <m/>
    <m/>
    <m/>
    <m/>
    <m/>
    <m/>
    <m/>
    <m/>
    <m/>
    <m/>
    <m/>
    <m/>
  </r>
  <r>
    <s v="Ok"/>
    <s v="Ok"/>
    <s v="Ok"/>
    <x v="2"/>
    <m/>
    <n v="3391"/>
    <x v="308"/>
    <s v="Italy"/>
    <s v="Cosenza"/>
    <x v="6"/>
    <x v="2"/>
    <x v="308"/>
    <m/>
    <s v="Seed"/>
    <s v="Eugenio Brunetti-Polimi"/>
    <s v="Organismi di Ricerca"/>
    <s v="Eugenio Brunetti"/>
    <s v="ing.eugenio.brunetti@gmail.com"/>
    <x v="228"/>
    <d v="2024-09-11T00:00:00"/>
    <x v="0"/>
    <s v="VV6"/>
    <m/>
    <m/>
    <x v="4"/>
    <m/>
    <s v="Startup che ha partecipato al demo day organizzato da Polimi._x000a__x000a_&gt; Motivo rejection: difendibilità dell'iniziativa dato lo scenario competitivo, fase di vita"/>
    <d v="2024-08-27T00:00:00"/>
    <x v="2"/>
    <s v="OUT"/>
    <m/>
    <m/>
    <m/>
    <m/>
    <m/>
    <m/>
    <m/>
    <m/>
    <m/>
    <m/>
    <m/>
    <m/>
    <m/>
    <m/>
    <m/>
    <m/>
    <m/>
    <m/>
    <m/>
    <m/>
    <m/>
    <m/>
    <m/>
    <m/>
    <m/>
  </r>
  <r>
    <s v="Ok"/>
    <s v="Ok"/>
    <s v="Ok"/>
    <x v="1"/>
    <m/>
    <n v="3394"/>
    <x v="309"/>
    <s v="Italy"/>
    <s v="Napoli"/>
    <x v="0"/>
    <x v="2"/>
    <x v="309"/>
    <m/>
    <s v="Other early stage\Late stage"/>
    <s v="Autocandidatura"/>
    <s v="Autocandidatura"/>
    <s v="Stanislao Gazioso"/>
    <s v="stanislao.grazioso@unina.it"/>
    <x v="229"/>
    <d v="2025-01-24T00:00:00"/>
    <x v="3"/>
    <s v="VV6"/>
    <s v="Yes"/>
    <m/>
    <x v="6"/>
    <m/>
    <s v="Spin-off della Federico II, insieme a Robosan._x000a_Ad oggi il sistema è istallato presso 2 cliniche (è in uso come prototipo; non è ancora riconosciuto come dispositivo medico)._x000a_Fabbisogno finanziario pari a €1,25m._x000a__x000a_Bocciata a settembre 2024 per dubbi su scalabilità (motivo 1.b). Ci ha riscritto Stanislao Grazioso a novembre 2024 inviandoci un file di resonto sulle ultime attività scientifico-commerciali realizzate, per una possibile rivalutazione del progetto. _x000a_Fatta call di update il 24/01: ci terranno aggiornati su inizio commercializzazione e test con Fondazione Serena Onlus. "/>
    <d v="2024-09-02T00:00:00"/>
    <x v="1"/>
    <m/>
    <m/>
    <m/>
    <m/>
    <m/>
    <m/>
    <m/>
    <m/>
    <m/>
    <m/>
    <m/>
    <m/>
    <m/>
    <m/>
    <m/>
    <m/>
    <m/>
    <m/>
    <m/>
    <m/>
    <m/>
    <m/>
    <m/>
    <m/>
    <m/>
    <m/>
  </r>
  <r>
    <s v="Ok"/>
    <s v="Ok"/>
    <s v="Ok"/>
    <x v="17"/>
    <m/>
    <n v="3093"/>
    <x v="310"/>
    <s v="Italy"/>
    <s v="Napoli"/>
    <x v="0"/>
    <x v="2"/>
    <x v="310"/>
    <m/>
    <s v="Start-up stage\Venture"/>
    <s v="Salvatore Peluso-Contrader Group"/>
    <s v="Industriali"/>
    <s v="Claudio Vaccaro"/>
    <s v="claudio.vaccaro@gmail.com"/>
    <x v="221"/>
    <d v="2024-10-02T00:00:00"/>
    <x v="0"/>
    <s v="VV6"/>
    <s v="Yes"/>
    <m/>
    <x v="0"/>
    <s v="Yes"/>
    <s v="Iniziativa segnalata al fondo VV5 da Salvatore Peluso; ci è stata risegnalata da Claudio Vaccaro tramite Amedeo ad agosto 2024 in ottica VV6. Vaccaro è parte del founding team._x000a_Società costituita a dicembre 2023. Sede legale a Napoli ed operativa a Roma._x000a_A luglio 2024, circa 30 clienti attivi con fatturato YTD pari a €100k. Fatturato 2024e: €200k._x000a_Round: €500-700k ad una pre-money di €2,2-2,5m (da chiudere a fine 2024)._x000a__x000a_&gt; Fatta call conoscitiva il 27/09._x000a_La Società sta lavorando al lancio di una piattaforma, sviluppata con il supporto della società di consulenza Contrader, che permetterà il matching tra competenze del candidato e bisogni dell’azienda. Il lancio è previsto nel mese di novembre 2024._x000a_L’intenzione è quella di non proseguire nella valutazione della potenziale opportunità di investimento perché vorremmo aspettare il lancio della piattaforma e comprenderne l’effettivo valore e relativa traction commerciale. Al momento, la società opera come una classica agenzia di recruiting (ad es. Adecco, Randstad, etc.)"/>
    <d v="2024-02-21T00:00:00"/>
    <x v="17"/>
    <s v="OUT"/>
    <m/>
    <m/>
    <m/>
    <m/>
    <m/>
    <m/>
    <m/>
    <m/>
    <m/>
    <m/>
    <m/>
    <m/>
    <m/>
    <m/>
    <m/>
    <m/>
    <m/>
    <m/>
    <m/>
    <m/>
    <m/>
    <m/>
    <m/>
    <m/>
    <m/>
  </r>
  <r>
    <s v="Ok"/>
    <s v="Ok"/>
    <s v="Ok"/>
    <x v="2"/>
    <m/>
    <n v="3384"/>
    <x v="311"/>
    <s v="Italy"/>
    <s v="Genova"/>
    <x v="12"/>
    <x v="2"/>
    <x v="311"/>
    <m/>
    <s v="Start-up stage\Venture"/>
    <s v="Autocandidatura"/>
    <s v="Autocandidatura"/>
    <s v="Andrea Bandera"/>
    <s v="andrea.bandera@state1.io"/>
    <x v="230"/>
    <d v="2024-09-11T00:00:00"/>
    <x v="0"/>
    <s v="VV6"/>
    <s v="Yes"/>
    <m/>
    <x v="4"/>
    <m/>
    <s v="Fatta call conoscitiva._x000a_Round: €1,2m._x000a_Fatturato 2022: €192k; 2023: €163k. Per il 2024 è prevista una crescita flat rispetto all'anno precedente_x000a__x000a_&gt; Motivo rejection: scarsa difendibilità dell'iniziativa; dubbi su scalabilità e percorso di crescita"/>
    <d v="2024-08-14T00:00:00"/>
    <x v="2"/>
    <s v="OUT"/>
    <m/>
    <m/>
    <m/>
    <m/>
    <m/>
    <m/>
    <m/>
    <m/>
    <m/>
    <m/>
    <m/>
    <m/>
    <m/>
    <m/>
    <m/>
    <m/>
    <m/>
    <m/>
    <m/>
    <m/>
    <m/>
    <m/>
    <m/>
    <m/>
    <m/>
  </r>
  <r>
    <s v="Ok"/>
    <s v="Ok"/>
    <s v="Ok"/>
    <x v="22"/>
    <m/>
    <n v="3208"/>
    <x v="312"/>
    <s v="Italy"/>
    <s v="Napoli"/>
    <x v="0"/>
    <x v="0"/>
    <x v="312"/>
    <m/>
    <s v="Seed"/>
    <s v="Autocandidatura"/>
    <s v="Autocandidatura"/>
    <s v="Nunzio Guida"/>
    <s v="nunzioguida2009@live.it"/>
    <x v="205"/>
    <d v="2024-09-18T00:00:00"/>
    <x v="0"/>
    <s v="VV6"/>
    <m/>
    <m/>
    <x v="0"/>
    <m/>
    <s v="La piattaforma è in versione beta."/>
    <d v="2024-05-22T00:00:00"/>
    <x v="22"/>
    <s v="OUT"/>
    <m/>
    <m/>
    <m/>
    <m/>
    <m/>
    <m/>
    <m/>
    <m/>
    <m/>
    <m/>
    <m/>
    <m/>
    <m/>
    <m/>
    <m/>
    <m/>
    <m/>
    <m/>
    <m/>
    <m/>
    <m/>
    <m/>
    <m/>
    <m/>
    <m/>
  </r>
  <r>
    <s v="Ok"/>
    <s v="Ok"/>
    <s v="Ok"/>
    <x v="17"/>
    <m/>
    <n v="3419"/>
    <x v="313"/>
    <s v="Italy"/>
    <s v="Caserta"/>
    <x v="0"/>
    <x v="0"/>
    <x v="313"/>
    <m/>
    <s v="Other early stage\Late stage"/>
    <s v="Pier Luigi Vitelli-PwC"/>
    <s v="Advisor"/>
    <s v="Pier Luigi Vitelli"/>
    <s v="pier.luigi.vitelli@pwc.com"/>
    <x v="231"/>
    <d v="2024-10-02T00:00:00"/>
    <x v="0"/>
    <s v="VV6"/>
    <s v="Yes"/>
    <m/>
    <x v="4"/>
    <m/>
    <s v="Sul mercato da luglio 2019._x000a_350k utenti iscitti._x000a_Ricavi 2024e: €15m (vs. €7,9m nel 2023), di cui il 70% da clienti ricorrenti. Numero ordini 2024e: 240k._x000a__x000a_&gt; Motivo rejection: settore di riferimento. "/>
    <d v="2024-09-16T00:00:00"/>
    <x v="17"/>
    <s v="OUT"/>
    <m/>
    <m/>
    <m/>
    <m/>
    <m/>
    <m/>
    <m/>
    <m/>
    <m/>
    <m/>
    <m/>
    <m/>
    <m/>
    <m/>
    <m/>
    <m/>
    <m/>
    <m/>
    <m/>
    <m/>
    <m/>
    <m/>
    <m/>
    <m/>
    <m/>
  </r>
  <r>
    <s v="Ok"/>
    <s v="Ok"/>
    <s v="Ok"/>
    <x v="6"/>
    <m/>
    <n v="3261"/>
    <x v="314"/>
    <s v="Italy"/>
    <s v="Brindisi"/>
    <x v="4"/>
    <x v="2"/>
    <x v="314"/>
    <m/>
    <s v="Start-up stage\Venture"/>
    <s v="Team VV5"/>
    <s v="Proprietaria"/>
    <s v="Serena Mignucci"/>
    <s v="serena.mignucci@bufaga.com"/>
    <x v="215"/>
    <d v="2024-12-18T00:00:00"/>
    <x v="0"/>
    <s v="VV7"/>
    <s v="Yes"/>
    <m/>
    <x v="5"/>
    <s v="Yes"/>
    <s v="Iniziativa  già presente nel DF dei fondi scaleup e risegnalata da Marco De Palma, in quanto c'è l'intenzione di aprire nel breve una sede in Puglia._x000a__x000a_&gt; Fatta call il 21/11. La sede principale è a Roma. La società ha anche una sede a Brindisi, dove lavora un unico socio. Ad oggi ha chiuso contratti per €60k (tra i clienti Aeroporti di Roma, Eni). Pipeline attuale pari a potenziali €200k. Per ora è stato istallato un unico device sui veicoli, il cd. &quot;Hi-Bufaga&quot; (su enjoy nell'area Eni) e circa 6 totem outdoor (il cd. E-Bufaga)._x000a_Finora ha raccolto un pre-seed di €250k nel 2023 da un BA olandese e un fondo UK. In raccolta per un nuovo round da €1m, su cui c'è commitment da parte di un'impresa operante nel settore parcheggi auto._x000a_A Brindisi vorrebbe realizzare un nuovo impianto._x000a_L'aspetto digital è rappresentato da una dashboard che viene offerta insieme ai device alle aziende e che consente loro di monitorare KPIs relativi alla riduzione dell'inquinamento dell'aria. Secondo noi, l'aspetto digital non è abbastanza rilevante._x000a_Presentata al CI, da approfondire._x000a_Sentito Michele Morabito di CoreAngel: loro li avevano conosciuti circa un anno fa, ma avevano considerato la tecnologia non abbastanza disruptive per apportare un concreto impatto sul cambiamento climatico. Ritengono che il progetto sia più vocato alla sostenibilità che alla transizione energetica. Inoltre, ci hanno comunicato che sono sul mercato da tempo."/>
    <d v="2024-06-17T00:00:00"/>
    <x v="6"/>
    <s v="OUT"/>
    <m/>
    <m/>
    <m/>
    <m/>
    <m/>
    <m/>
    <m/>
    <m/>
    <m/>
    <m/>
    <m/>
    <m/>
    <m/>
    <m/>
    <m/>
    <m/>
    <m/>
    <m/>
    <m/>
    <m/>
    <m/>
    <m/>
    <m/>
    <m/>
    <m/>
  </r>
  <r>
    <s v="Ok"/>
    <s v="Ok"/>
    <s v="Ok"/>
    <x v="17"/>
    <m/>
    <n v="3421"/>
    <x v="315"/>
    <s v="Italy"/>
    <s v="Napoli"/>
    <x v="0"/>
    <x v="8"/>
    <x v="315"/>
    <m/>
    <s v="Proof of concept"/>
    <s v="Massimo Cossu-Consulting Studio MC"/>
    <s v="Advisor"/>
    <s v="Massimo Cossu"/>
    <s v="consultingstudiomc@gmail.com"/>
    <x v="232"/>
    <d v="2024-10-02T00:00:00"/>
    <x v="0"/>
    <s v="VV6"/>
    <m/>
    <m/>
    <x v="1"/>
    <m/>
    <s v="Pre-seed._x000a_Fondata da Joshua Priore, CEO di Worldz._x000a__x000a_&gt; Motivo rejection: business model, fase di vita"/>
    <d v="2024-09-17T00:00:00"/>
    <x v="17"/>
    <s v="OUT"/>
    <m/>
    <m/>
    <m/>
    <m/>
    <m/>
    <m/>
    <m/>
    <m/>
    <m/>
    <m/>
    <m/>
    <m/>
    <m/>
    <m/>
    <m/>
    <m/>
    <m/>
    <m/>
    <m/>
    <m/>
    <m/>
    <m/>
    <m/>
    <m/>
    <m/>
  </r>
  <r>
    <s v="Ok"/>
    <s v="Ok"/>
    <s v="Ok"/>
    <x v="7"/>
    <m/>
    <n v="3291"/>
    <x v="316"/>
    <s v="Italy"/>
    <s v="Matera"/>
    <x v="5"/>
    <x v="4"/>
    <x v="316"/>
    <m/>
    <s v="Start-up stage\Venture"/>
    <s v="Vanessa Coppola-The Qube Consulting"/>
    <s v="Advisor"/>
    <s v="Mario Soranno"/>
    <s v="mario.soranno@girasole.farm"/>
    <x v="215"/>
    <d v="2024-11-20T00:00:00"/>
    <x v="0"/>
    <s v="VV6"/>
    <s v="Yes"/>
    <m/>
    <x v="0"/>
    <m/>
    <s v="Revenue model: (i) vendita di dispositivi IoT da installare sul campo ad un prezzo di vendita di €300 + (ii) sottoscrizione di un abbonamento  annuale con un ARR a partire da €50 per azienda._x000a_Primo cliente nell'agosto 2023, altri due clienti nel novembre 2023._x000a_Tra i competitors: X-Farm, Agricolus, Elaisian._x000a__x000a_&gt; Iniziativa bocciata a luglio 2024 per motivi legati alla difendibilità (elevata compezione). Ci è stata risegnalata ad ottobre 2024. Fatta call conoscitiva il 19/11: chiuderanno il 2024 con circa €70k di ricavi. In raccolta per €250-300k. Gli abbiamo comunicato che al momento non è in target per fase di vita e dimensione del round."/>
    <d v="2024-06-17T00:00:00"/>
    <x v="7"/>
    <s v="OUT"/>
    <m/>
    <m/>
    <m/>
    <m/>
    <m/>
    <m/>
    <m/>
    <m/>
    <m/>
    <m/>
    <m/>
    <m/>
    <m/>
    <m/>
    <m/>
    <m/>
    <m/>
    <m/>
    <m/>
    <m/>
    <m/>
    <m/>
    <m/>
    <m/>
    <m/>
  </r>
  <r>
    <s v="Ok"/>
    <s v="Ok"/>
    <s v="Ok"/>
    <x v="17"/>
    <m/>
    <n v="3423"/>
    <x v="317"/>
    <s v="Italy"/>
    <s v="Catania"/>
    <x v="1"/>
    <x v="5"/>
    <x v="317"/>
    <m/>
    <s v="Start-up stage\Venture"/>
    <s v="Giulia Di Mascio-PwC"/>
    <s v="Advisor"/>
    <s v="Giulia Di Mascio"/>
    <s v="giulia.di.mascio@pwc.com"/>
    <x v="233"/>
    <d v="2024-10-02T00:00:00"/>
    <x v="0"/>
    <s v="VV6"/>
    <s v="Yes"/>
    <m/>
    <x v="5"/>
    <m/>
    <s v="&gt; Non è digital. Feedback comunicato da De Palma"/>
    <d v="2024-09-18T00:00:00"/>
    <x v="17"/>
    <s v="OUT"/>
    <m/>
    <m/>
    <m/>
    <m/>
    <m/>
    <m/>
    <m/>
    <m/>
    <m/>
    <m/>
    <m/>
    <m/>
    <m/>
    <m/>
    <m/>
    <m/>
    <m/>
    <m/>
    <m/>
    <m/>
    <m/>
    <m/>
    <m/>
    <m/>
    <m/>
  </r>
  <r>
    <s v="Ok"/>
    <s v="Ok"/>
    <s v="Ok"/>
    <x v="18"/>
    <m/>
    <n v="3424"/>
    <x v="318"/>
    <s v="Italy"/>
    <s v="Siracusa"/>
    <x v="1"/>
    <x v="2"/>
    <x v="318"/>
    <m/>
    <s v="Seed"/>
    <s v="Giulia Di Mascio-PwC"/>
    <s v="Advisor"/>
    <s v="Giulia Di Mascio"/>
    <s v="giulia.di.mascio@pwc.com"/>
    <x v="233"/>
    <d v="2024-10-16T00:00:00"/>
    <x v="0"/>
    <s v="VV6"/>
    <m/>
    <m/>
    <x v="0"/>
    <s v="Yes"/>
    <s v="In raccolta per un SAFE da €500k._x000a__x000a_&gt; Abbiamo fatto una call conoscitiva l'11/10 con il team PwC. Ci faranno sapere nei prossimi giorni se fissare una call conoscitiva con il founder._x000a_In merito alla fase di vita, la società sta lavorando ai primi PoC per lo sviluppo dell'MVP."/>
    <d v="2024-09-18T00:00:00"/>
    <x v="18"/>
    <s v="OUT"/>
    <m/>
    <m/>
    <m/>
    <m/>
    <m/>
    <m/>
    <m/>
    <m/>
    <m/>
    <m/>
    <m/>
    <m/>
    <m/>
    <m/>
    <m/>
    <m/>
    <m/>
    <m/>
    <m/>
    <m/>
    <m/>
    <m/>
    <m/>
    <m/>
    <m/>
  </r>
  <r>
    <s v="Ok"/>
    <s v="Ok"/>
    <s v="Ok"/>
    <x v="17"/>
    <m/>
    <n v="3425"/>
    <x v="319"/>
    <s v="Italy"/>
    <s v="Catania"/>
    <x v="1"/>
    <x v="5"/>
    <x v="319"/>
    <m/>
    <s v="Start-up stage\Venture"/>
    <s v="Giulia Di Mascio-PwC"/>
    <s v="Advisor"/>
    <s v="Giulia Di Mascio"/>
    <s v="giulia.di.mascio@pwc.com"/>
    <x v="233"/>
    <d v="2024-10-02T00:00:00"/>
    <x v="0"/>
    <s v="VV6"/>
    <s v="Yes"/>
    <m/>
    <x v="5"/>
    <m/>
    <s v="&gt; Non è digital. Feedback comunicato da De Palma"/>
    <d v="2024-09-18T00:00:00"/>
    <x v="17"/>
    <s v="OUT"/>
    <m/>
    <m/>
    <m/>
    <m/>
    <m/>
    <m/>
    <m/>
    <m/>
    <m/>
    <m/>
    <m/>
    <m/>
    <m/>
    <m/>
    <m/>
    <m/>
    <m/>
    <m/>
    <m/>
    <m/>
    <m/>
    <m/>
    <m/>
    <m/>
    <m/>
  </r>
  <r>
    <s v="Ok"/>
    <s v="Ok"/>
    <s v="Ok"/>
    <x v="17"/>
    <m/>
    <n v="3426"/>
    <x v="320"/>
    <s v="Italy"/>
    <s v="Catania"/>
    <x v="1"/>
    <x v="4"/>
    <x v="320"/>
    <m/>
    <s v="Start-up stage\Venture"/>
    <s v="Giulia Di Mascio-PwC"/>
    <s v="Advisor"/>
    <s v="Giulia Di Mascio"/>
    <s v="giulia.di.mascio@pwc.com"/>
    <x v="233"/>
    <d v="2024-10-02T00:00:00"/>
    <x v="0"/>
    <s v="VV6"/>
    <s v="Yes"/>
    <m/>
    <x v="5"/>
    <m/>
    <s v="&gt; Non è digital. Feedback comunicato da De Palma"/>
    <d v="2024-09-18T00:00:00"/>
    <x v="17"/>
    <s v="OUT"/>
    <m/>
    <m/>
    <m/>
    <m/>
    <m/>
    <m/>
    <m/>
    <m/>
    <m/>
    <m/>
    <m/>
    <m/>
    <m/>
    <m/>
    <m/>
    <m/>
    <m/>
    <m/>
    <m/>
    <m/>
    <m/>
    <m/>
    <m/>
    <m/>
    <m/>
  </r>
  <r>
    <s v="Ok"/>
    <s v="Ok"/>
    <s v="Ok"/>
    <x v="17"/>
    <m/>
    <n v="2389"/>
    <x v="321"/>
    <s v="Italy"/>
    <s v="Milano"/>
    <x v="7"/>
    <x v="2"/>
    <x v="321"/>
    <m/>
    <s v="Start-up stage\Venture"/>
    <s v="Maurizio Vendramini-My Draco"/>
    <s v="Advisor"/>
    <s v="Joshua Priore"/>
    <s v="joshua.priore@worldz.net"/>
    <x v="234"/>
    <d v="2024-10-02T00:00:00"/>
    <x v="0"/>
    <s v="VV6"/>
    <s v="Yes"/>
    <m/>
    <x v="0"/>
    <m/>
    <s v="&gt; Iniziativa segnalata dall'advisor Massimo Cossu anche in ottica VV6 (la sede risulta Milano, da capire presenza al Sud). _x000a_Iniziativa già bocciata a gennaio 2023 con motivazione 1.h dal team VV5. Fatta call di update il 27/09._x000a_Da bocciare per fase di vita e prodotto non ancora a mercato. Inoltre, settore di riferimento a stampo consulenziale."/>
    <d v="2024-09-18T00:00:00"/>
    <x v="17"/>
    <s v="OUT"/>
    <m/>
    <m/>
    <m/>
    <m/>
    <m/>
    <m/>
    <m/>
    <m/>
    <m/>
    <m/>
    <m/>
    <m/>
    <m/>
    <m/>
    <m/>
    <m/>
    <m/>
    <m/>
    <m/>
    <m/>
    <m/>
    <m/>
    <m/>
    <m/>
    <m/>
  </r>
  <r>
    <s v="Ok"/>
    <s v="Ok"/>
    <s v="Ok"/>
    <x v="17"/>
    <m/>
    <n v="3431"/>
    <x v="322"/>
    <s v="Italy"/>
    <s v="Foggia"/>
    <x v="4"/>
    <x v="8"/>
    <x v="322"/>
    <m/>
    <s v="Start-up stage\Venture"/>
    <s v="Nicola Cimmino"/>
    <s v="Proprietaria"/>
    <s v="PNI Cube"/>
    <s v="segreteria@pnicube.it"/>
    <x v="235"/>
    <d v="2024-10-02T00:00:00"/>
    <x v="0"/>
    <s v="VV7"/>
    <s v="Yes"/>
    <m/>
    <x v="5"/>
    <m/>
    <s v="&gt; Iniziativa che ha applicato al PNI Cube._x000a_Bocciata perché non digitale."/>
    <d v="2024-09-20T00:00:00"/>
    <x v="17"/>
    <s v="OUT"/>
    <m/>
    <m/>
    <m/>
    <m/>
    <m/>
    <m/>
    <m/>
    <m/>
    <m/>
    <m/>
    <m/>
    <m/>
    <m/>
    <m/>
    <m/>
    <m/>
    <m/>
    <m/>
    <m/>
    <m/>
    <m/>
    <m/>
    <m/>
    <m/>
    <m/>
  </r>
  <r>
    <s v="Ok"/>
    <s v="Ok"/>
    <s v="Ok"/>
    <x v="17"/>
    <m/>
    <n v="3439"/>
    <x v="323"/>
    <s v="Italy"/>
    <s v="Caltanissetta"/>
    <x v="1"/>
    <x v="8"/>
    <x v="323"/>
    <m/>
    <s v="Start-up stage\Venture"/>
    <s v="Cuccio Emanuele-Clessidra SGR"/>
    <s v="Investitori professionali"/>
    <s v="Emanuele Cuccio"/>
    <s v="E.Cuccio@clessidrasgr.it"/>
    <x v="236"/>
    <d v="2024-09-23T00:00:00"/>
    <x v="0"/>
    <s v="VV6"/>
    <s v="Yes"/>
    <m/>
    <x v="5"/>
    <m/>
    <s v="Non è digitale. Mail di rejection inviata da A. Pontari."/>
    <d v="2024-09-23T00:00:00"/>
    <x v="17"/>
    <s v="OUT"/>
    <m/>
    <m/>
    <m/>
    <m/>
    <m/>
    <m/>
    <m/>
    <m/>
    <m/>
    <m/>
    <m/>
    <m/>
    <m/>
    <m/>
    <m/>
    <m/>
    <m/>
    <m/>
    <m/>
    <m/>
    <m/>
    <m/>
    <m/>
    <m/>
    <m/>
  </r>
  <r>
    <s v="Ok"/>
    <s v="Ok"/>
    <s v="Ok"/>
    <x v="18"/>
    <m/>
    <n v="3444"/>
    <x v="324"/>
    <s v="Italy"/>
    <s v="Napoli"/>
    <x v="0"/>
    <x v="0"/>
    <x v="324"/>
    <m/>
    <s v="Other early stage\Late stage"/>
    <s v="Autocandidatura"/>
    <s v="Autocandidatura"/>
    <s v="Antonio Beneduce"/>
    <s v="beneduce@deltronics.it"/>
    <x v="237"/>
    <d v="2024-10-16T00:00:00"/>
    <x v="0"/>
    <s v="VV6"/>
    <s v="Yes"/>
    <m/>
    <x v="0"/>
    <s v="Yes"/>
    <s v="Il progetto presentato è Leadwall, pannello fotovoltaico in grado di trasmettere immagini, da usare per il rivestimento di edifici pubblici o privati e sul quale poter proiettare e produrre comunicazione digitale e spazi pubblicitari._x000a__x000a_Ricevuta presentazione. Da bocciare per fase di vita, in quanto, è stato depositato il brevetto (per il cui finanziamento è intervenuta Invitalia), ma sono ancora in corso di definizione le possibili applicazioni (es. rivestimento di stadi o palazzetti dello sport oppure strutture geodediche di grandi dimensioni)."/>
    <d v="2024-09-27T00:00:00"/>
    <x v="18"/>
    <s v="OUT"/>
    <m/>
    <m/>
    <m/>
    <m/>
    <m/>
    <m/>
    <m/>
    <m/>
    <m/>
    <m/>
    <m/>
    <m/>
    <m/>
    <m/>
    <m/>
    <m/>
    <m/>
    <m/>
    <m/>
    <m/>
    <m/>
    <m/>
    <m/>
    <m/>
    <m/>
  </r>
  <r>
    <s v="Ok"/>
    <s v="Ok"/>
    <s v="Ok"/>
    <x v="3"/>
    <m/>
    <n v="3449"/>
    <x v="325"/>
    <s v="Italy"/>
    <s v="Caserta"/>
    <x v="0"/>
    <x v="0"/>
    <x v="325"/>
    <m/>
    <s v="Seed"/>
    <s v="Autocandidatura"/>
    <s v="Autocandidatura"/>
    <s v="Alfonso Consalvo "/>
    <s v="alf.consalvo@gmail.com"/>
    <x v="238"/>
    <d v="2024-10-09T00:00:00"/>
    <x v="0"/>
    <s v="VV6"/>
    <m/>
    <m/>
    <x v="0"/>
    <m/>
    <s v="Sede a Latina (Lazio) ed operativa a Caserta._x000a_Piattaforma ancora da sviluppare (termine previsto per fine novembre)._x000a_Round di €500k._x000a__x000a_&gt; Motivo rejection: fase di vita"/>
    <d v="2024-09-28T00:00:00"/>
    <x v="3"/>
    <s v="OUT"/>
    <m/>
    <m/>
    <m/>
    <m/>
    <m/>
    <m/>
    <m/>
    <m/>
    <m/>
    <m/>
    <m/>
    <m/>
    <m/>
    <m/>
    <m/>
    <m/>
    <m/>
    <m/>
    <m/>
    <m/>
    <m/>
    <m/>
    <m/>
    <m/>
    <m/>
  </r>
  <r>
    <s v="Ok"/>
    <s v="Ok"/>
    <s v="Ok"/>
    <x v="3"/>
    <m/>
    <n v="3451"/>
    <x v="326"/>
    <s v="Italy"/>
    <s v="Bari"/>
    <x v="4"/>
    <x v="0"/>
    <x v="326"/>
    <m/>
    <s v="Start-up stage\Venture"/>
    <s v="Autocandidatura"/>
    <s v="Autocandidatura"/>
    <s v="Norbert Romfeld"/>
    <s v="romfeld@petmora.com"/>
    <x v="239"/>
    <d v="2024-10-09T00:00:00"/>
    <x v="0"/>
    <s v="VV7"/>
    <s v="Yes"/>
    <m/>
    <x v="0"/>
    <m/>
    <s v="Impresa costituita ad ottobre 2024._x000a_Test commerciali beta ancora in corso di svolgimento._x000a__x000a_&gt; Motivo rejection: fase di vita"/>
    <d v="2024-10-01T00:00:00"/>
    <x v="3"/>
    <s v="OUT"/>
    <m/>
    <m/>
    <m/>
    <m/>
    <m/>
    <m/>
    <m/>
    <m/>
    <m/>
    <m/>
    <m/>
    <m/>
    <m/>
    <m/>
    <m/>
    <m/>
    <m/>
    <m/>
    <m/>
    <m/>
    <m/>
    <m/>
    <m/>
    <m/>
    <m/>
  </r>
  <r>
    <s v="Ok"/>
    <s v="Ok"/>
    <s v="Ok"/>
    <x v="18"/>
    <m/>
    <n v="3006"/>
    <x v="327"/>
    <s v="Italy"/>
    <s v="Bari"/>
    <x v="4"/>
    <x v="2"/>
    <x v="327"/>
    <m/>
    <s v="Seed"/>
    <s v="Premio Nazionale Innovazione"/>
    <s v="Altri"/>
    <s v="Giuseppe Lasorella"/>
    <s v="giuseppe.lasorella.95@gmail.com"/>
    <x v="240"/>
    <d v="2024-10-16T00:00:00"/>
    <x v="0"/>
    <s v="VV7"/>
    <m/>
    <m/>
    <x v="0"/>
    <s v="Yes"/>
    <s v="Iniziativa segnalata da Marco De Palma._x000a_Da capire carattere digitale._x000a_Al momento dovrebbero essere pre-revenues._x000a_Sono in raccolta per €450k."/>
    <d v="2023-11-27T00:00:00"/>
    <x v="18"/>
    <s v="OUT"/>
    <m/>
    <m/>
    <m/>
    <m/>
    <m/>
    <m/>
    <m/>
    <m/>
    <m/>
    <m/>
    <m/>
    <m/>
    <m/>
    <m/>
    <m/>
    <m/>
    <m/>
    <m/>
    <m/>
    <m/>
    <m/>
    <m/>
    <m/>
    <m/>
    <m/>
  </r>
  <r>
    <s v="Ok"/>
    <s v="Ok"/>
    <s v="Ok"/>
    <x v="1"/>
    <m/>
    <n v="3290"/>
    <x v="328"/>
    <s v="Italy"/>
    <s v="Cagliari "/>
    <x v="3"/>
    <x v="2"/>
    <x v="328"/>
    <m/>
    <s v="Seed"/>
    <s v="Vanessa Coppola-The Qube Consulting"/>
    <s v="Advisor"/>
    <s v="Silvio Piredda"/>
    <s v="silvio.piredda@bloomlabs.it"/>
    <x v="215"/>
    <d v="2025-01-23T00:00:00"/>
    <x v="2"/>
    <s v="VV6"/>
    <m/>
    <m/>
    <x v="6"/>
    <m/>
    <s v="Bocciata ad ottobre 2024 per fare di vita ancora prematura (1.a, da monitorare). Il founder ha riscritto ad Amedeo a gennaio 2025. _x000a__x000a_Fatta call conoscitiva il 10/02: il progetto è nato nell'ambito dell'Università di Cagliari. Attualmente il team è composto da 5 persone FT, inclusi i due fondatori, entrambi matematici._x000a_La società ha chiuso sei contratti try&amp;buy con operatori del settore floricolo (produttori di fiorni e un grossista), da cui dovrebbero derivare circa €30k di ricavi. L'attuale modello di business prevede il noleggio della camera, per monitorare e gestire i parametri relativi ai fiorni, con il pagamento di una set up fee + ricavi per ogni fiore coltivato con la camera (ad un prezzo pari a 2x quello di mercato)._x000a_Vorrebbero poi lanciato un nuovo modello di business per acquisire anche i fioristi, affitando loro aree di coltivazione proprietarie di BloomLABS. _x000a_Il round è da €1m, di cui €300k committati da un business angels. In corso discussioni con Rigel Ventures. L'investimento sarà tramite convertibile, con floor a €3, cap a €5m e sconto del 10% su 18 mesi._x000a_Attualmente i fondatori detengono il 97% circa del capitale. In cap table è presente l'incubatore The Next Value._x000a_Per il 2025 prevedono commitment &quot;commerciali&quot; per €1,5m._x000a__x000a_&gt; Da ricevere deck aggiornato. Abbiamo presentato l'iniziativa in CI, da bocciare per fase di vita."/>
    <d v="2024-06-17T00:00:00"/>
    <x v="1"/>
    <m/>
    <m/>
    <m/>
    <m/>
    <m/>
    <m/>
    <m/>
    <m/>
    <m/>
    <m/>
    <m/>
    <m/>
    <m/>
    <m/>
    <m/>
    <m/>
    <m/>
    <m/>
    <m/>
    <m/>
    <m/>
    <m/>
    <m/>
    <m/>
    <m/>
    <m/>
  </r>
  <r>
    <s v="Ok"/>
    <s v="Ok"/>
    <s v="Ok"/>
    <x v="18"/>
    <m/>
    <n v="3456"/>
    <x v="329"/>
    <s v="Italy"/>
    <s v="Cagliari"/>
    <x v="3"/>
    <x v="2"/>
    <x v="329"/>
    <m/>
    <s v="Seed"/>
    <s v="Autocandidatura"/>
    <s v="Autocandidatura"/>
    <s v="Carlo Ricci"/>
    <s v="c.ricci@activelabel.it"/>
    <x v="239"/>
    <d v="2024-10-16T00:00:00"/>
    <x v="0"/>
    <s v="VV6"/>
    <m/>
    <m/>
    <x v="0"/>
    <s v="Yes"/>
    <s v="In corso un test industriale con Smepalda e Rovagnati. Ci sono poi lettere di interessi da parte di alcune società, tra cui Nestlè e Granarolo._x000a_Fatto seed round da €850k con Eureka! _x000a_Nuovo round e go-to-market a partire da giuno 2025._x000a_Round da €2,5m, in due tranche, di cui la prima pari a €1m._x000a__x000a_&gt; Per ora abbiamo deciso di non sentirli per fare di vita ancora prematura."/>
    <d v="2024-10-01T00:00:00"/>
    <x v="18"/>
    <s v="OUT"/>
    <m/>
    <m/>
    <m/>
    <m/>
    <m/>
    <m/>
    <m/>
    <m/>
    <m/>
    <m/>
    <m/>
    <m/>
    <m/>
    <m/>
    <m/>
    <m/>
    <m/>
    <m/>
    <m/>
    <m/>
    <m/>
    <m/>
    <m/>
    <m/>
    <m/>
  </r>
  <r>
    <s v="Ok"/>
    <s v="Ok"/>
    <s v="Ok"/>
    <x v="18"/>
    <m/>
    <n v="3457"/>
    <x v="330"/>
    <s v="Italy"/>
    <s v="Bari"/>
    <x v="4"/>
    <x v="8"/>
    <x v="330"/>
    <m/>
    <s v="Start-up stage\Venture"/>
    <s v="Autocandidatura"/>
    <s v="Autocandidatura"/>
    <s v="Alessandro Fantini"/>
    <s v="info@ntrly.it"/>
    <x v="241"/>
    <d v="2024-10-16T00:00:00"/>
    <x v="0"/>
    <s v="VV7"/>
    <s v="Yes"/>
    <m/>
    <x v="5"/>
    <m/>
    <s v="&gt; Da bocciare perché non digitale"/>
    <d v="2024-10-02T00:00:00"/>
    <x v="18"/>
    <s v="OUT"/>
    <m/>
    <m/>
    <m/>
    <m/>
    <m/>
    <m/>
    <m/>
    <m/>
    <m/>
    <m/>
    <m/>
    <m/>
    <m/>
    <m/>
    <m/>
    <m/>
    <m/>
    <m/>
    <m/>
    <m/>
    <m/>
    <m/>
    <m/>
    <m/>
    <m/>
  </r>
  <r>
    <s v="Ok"/>
    <s v="Ok"/>
    <s v="Ok"/>
    <x v="18"/>
    <m/>
    <n v="3459"/>
    <x v="331"/>
    <s v="Italy"/>
    <s v="Bari"/>
    <x v="4"/>
    <x v="1"/>
    <x v="331"/>
    <m/>
    <s v="Start-up stage\Venture"/>
    <s v="Luca Petroni"/>
    <s v="Altri"/>
    <s v="Luca Petroni"/>
    <s v="luca.petroni@petronegroup.com"/>
    <x v="242"/>
    <d v="2024-10-16T00:00:00"/>
    <x v="0"/>
    <s v="VV6"/>
    <s v="Yes"/>
    <m/>
    <x v="1"/>
    <m/>
    <s v="Nata a dicembre 2023._x000a_Sede a Roma ed operativa a Bari._x000a_Ricavi 2024e di €330k. Ha tra i clienti Tiscali, Best Western, Acquedotto Lucano, etc._x000a__x000a_&gt; Dal deck, sembra più una società di consulenza"/>
    <d v="2024-10-03T00:00:00"/>
    <x v="18"/>
    <s v="OUT"/>
    <m/>
    <m/>
    <m/>
    <m/>
    <m/>
    <m/>
    <m/>
    <m/>
    <m/>
    <m/>
    <m/>
    <m/>
    <m/>
    <m/>
    <m/>
    <m/>
    <m/>
    <m/>
    <m/>
    <m/>
    <m/>
    <m/>
    <m/>
    <m/>
    <m/>
  </r>
  <r>
    <s v="Ok"/>
    <s v="Ok"/>
    <s v="Ok"/>
    <x v="16"/>
    <m/>
    <n v="3461"/>
    <x v="332"/>
    <s v="Italy"/>
    <s v="Avellino"/>
    <x v="0"/>
    <x v="0"/>
    <x v="332"/>
    <m/>
    <s v="Start-up stage\Venture"/>
    <s v="Federica Pasini"/>
    <s v="Altri"/>
    <s v="Gianluca Biancardi"/>
    <s v="gianluca@medicaly.it"/>
    <x v="241"/>
    <d v="2024-10-23T00:00:00"/>
    <x v="0"/>
    <s v="VV6"/>
    <s v="Yes"/>
    <m/>
    <x v="0"/>
    <s v="Yes"/>
    <s v="&gt; Fissata call conoscitiva il 22/10._x000a_Ad oggi sono in fase pre-seed (da gennaio ad ottobre 2024 hanno fatturato i primi €10k). _x000a_Sono in raccolta per un round da €250k per validare le metriche e arrivare a 5k pacchetti venduti. Con questo round, avranno runway per 18 mesi. La pre-money valuation è di €1,5m."/>
    <d v="2024-10-02T00:00:00"/>
    <x v="16"/>
    <s v="OUT"/>
    <m/>
    <m/>
    <m/>
    <m/>
    <m/>
    <m/>
    <m/>
    <m/>
    <m/>
    <m/>
    <m/>
    <m/>
    <m/>
    <m/>
    <m/>
    <m/>
    <m/>
    <m/>
    <m/>
    <m/>
    <m/>
    <m/>
    <m/>
    <m/>
    <m/>
  </r>
  <r>
    <s v="Ok"/>
    <s v="Ok"/>
    <s v="Ok"/>
    <x v="1"/>
    <m/>
    <n v="3476"/>
    <x v="333"/>
    <s v="Italy"/>
    <s v="Napoli"/>
    <x v="0"/>
    <x v="7"/>
    <x v="333"/>
    <m/>
    <s v="Seed"/>
    <s v="Marco De Palma"/>
    <s v="Proprietaria"/>
    <s v="Graziano Terenzi"/>
    <s v="terenzi@oxhy.it"/>
    <x v="243"/>
    <d v="2025-02-21T00:00:00"/>
    <x v="2"/>
    <s v="VV6"/>
    <m/>
    <m/>
    <x v="6"/>
    <m/>
    <s v="Fatta call conoscitiva. Dubbi sul carattere digitale dell'iniziativa._x000a_Finora ha raccolto €1m da BAs ad una pre-money di €9m. In raccolta per un nuovo round da 3,5m ad una pre-money di €13,5m._x000a__x000a_&gt; In data 23/10/2024, l'iniziativa era stata bocciata con motivazione 4.c (no digital). Ci ha riscritto il founder a febbraio 2025, secondo lui l'iniziativa rientra nello scope di VV6._x000a_ "/>
    <d v="2024-09-25T00:00:00"/>
    <x v="1"/>
    <m/>
    <m/>
    <m/>
    <m/>
    <m/>
    <m/>
    <m/>
    <m/>
    <m/>
    <m/>
    <m/>
    <m/>
    <m/>
    <m/>
    <m/>
    <m/>
    <m/>
    <m/>
    <m/>
    <m/>
    <m/>
    <m/>
    <m/>
    <m/>
    <m/>
    <m/>
  </r>
  <r>
    <s v="Ok"/>
    <s v="Ok"/>
    <s v="Ok"/>
    <x v="24"/>
    <m/>
    <n v="3481"/>
    <x v="334"/>
    <s v="Italy"/>
    <s v="Lecce"/>
    <x v="4"/>
    <x v="11"/>
    <x v="334"/>
    <m/>
    <s v="Other early stage\Late stage"/>
    <s v="Giuseppe Lombardi"/>
    <s v="Altri"/>
    <s v="Giuseppe Lombardi"/>
    <s v="pilomb54@gmail.com"/>
    <x v="244"/>
    <d v="2024-10-29T00:00:00"/>
    <x v="0"/>
    <s v="VV7"/>
    <s v="Yes"/>
    <m/>
    <x v="5"/>
    <m/>
    <s v="Startup del portfolio Syrio S.p.A._x000a_Dubbi su carattere digital"/>
    <d v="2024-10-16T00:00:00"/>
    <x v="24"/>
    <s v="OUT"/>
    <m/>
    <m/>
    <m/>
    <m/>
    <m/>
    <m/>
    <m/>
    <m/>
    <m/>
    <m/>
    <m/>
    <m/>
    <m/>
    <m/>
    <m/>
    <m/>
    <m/>
    <m/>
    <m/>
    <m/>
    <m/>
    <m/>
    <m/>
    <m/>
    <m/>
  </r>
  <r>
    <s v="Ok"/>
    <s v="Ok"/>
    <s v="Ok"/>
    <x v="24"/>
    <m/>
    <n v="3482"/>
    <x v="335"/>
    <s v="Italy"/>
    <s v="Bari"/>
    <x v="4"/>
    <x v="7"/>
    <x v="335"/>
    <m/>
    <s v="Start-up stage\Venture"/>
    <s v="Giuseppe Lombardi"/>
    <s v="Altri"/>
    <s v="Giuseppe Lombardi"/>
    <s v="pilomb54@gmail.com"/>
    <x v="244"/>
    <d v="2024-10-29T00:00:00"/>
    <x v="0"/>
    <s v="VV7"/>
    <s v="Yes"/>
    <m/>
    <x v="5"/>
    <m/>
    <s v="Startup del portfolio Syrio S.p.A._x000a_Sede a Milano ed operativa a Bari._x000a_Dubbi su carattere digital"/>
    <d v="2024-10-16T00:00:00"/>
    <x v="24"/>
    <s v="OUT"/>
    <m/>
    <m/>
    <m/>
    <m/>
    <m/>
    <m/>
    <m/>
    <m/>
    <m/>
    <m/>
    <m/>
    <m/>
    <m/>
    <m/>
    <m/>
    <m/>
    <m/>
    <m/>
    <m/>
    <m/>
    <m/>
    <m/>
    <m/>
    <m/>
    <m/>
  </r>
  <r>
    <s v="Ok"/>
    <s v="Ok"/>
    <s v="Ok"/>
    <x v="24"/>
    <m/>
    <n v="3484"/>
    <x v="336"/>
    <s v="Italy"/>
    <s v="Bari"/>
    <x v="4"/>
    <x v="7"/>
    <x v="336"/>
    <m/>
    <s v="Start-up stage\Venture"/>
    <s v="Giuseppe Lombardi"/>
    <s v="Altri"/>
    <s v="Giuseppe Lombardi"/>
    <s v="pilomb54@gmail.com"/>
    <x v="244"/>
    <d v="2024-10-29T00:00:00"/>
    <x v="0"/>
    <s v="VV7"/>
    <s v="Yes"/>
    <m/>
    <x v="5"/>
    <m/>
    <s v="Startup del portfolio Syrio S.p.A._x000a_Dubbi su carattere digital"/>
    <d v="2024-10-16T00:00:00"/>
    <x v="24"/>
    <s v="OUT"/>
    <m/>
    <m/>
    <m/>
    <m/>
    <m/>
    <m/>
    <m/>
    <m/>
    <m/>
    <m/>
    <m/>
    <m/>
    <m/>
    <m/>
    <m/>
    <m/>
    <m/>
    <m/>
    <m/>
    <m/>
    <m/>
    <m/>
    <m/>
    <m/>
    <m/>
  </r>
  <r>
    <s v="Ok"/>
    <s v="Ok"/>
    <s v="Ok"/>
    <x v="24"/>
    <m/>
    <n v="3485"/>
    <x v="337"/>
    <s v="Italy"/>
    <s v="Bari"/>
    <x v="4"/>
    <x v="11"/>
    <x v="337"/>
    <m/>
    <s v="Start-up stage\Venture"/>
    <s v="Giuseppe Lombardi"/>
    <s v="Altri"/>
    <s v="Giuseppe Lombardi"/>
    <s v="pilomb54@gmail.com"/>
    <x v="244"/>
    <d v="2024-10-29T00:00:00"/>
    <x v="0"/>
    <s v="VV7"/>
    <s v="Yes"/>
    <m/>
    <x v="5"/>
    <m/>
    <s v="Startup del portfolio Syrio S.p.A._x000a_Dubbi su carattere digital"/>
    <d v="2024-10-16T00:00:00"/>
    <x v="24"/>
    <s v="OUT"/>
    <m/>
    <m/>
    <m/>
    <m/>
    <m/>
    <m/>
    <m/>
    <m/>
    <m/>
    <m/>
    <m/>
    <m/>
    <m/>
    <m/>
    <m/>
    <m/>
    <m/>
    <m/>
    <m/>
    <m/>
    <m/>
    <m/>
    <m/>
    <m/>
    <m/>
  </r>
  <r>
    <s v="Ok"/>
    <s v="Ok"/>
    <s v="Ok"/>
    <x v="24"/>
    <m/>
    <n v="3486"/>
    <x v="230"/>
    <s v="Italy"/>
    <s v="Bari"/>
    <x v="4"/>
    <x v="7"/>
    <x v="338"/>
    <m/>
    <s v="Start-up stage\Venture"/>
    <s v="Giuseppe Lombardi"/>
    <s v="Altri"/>
    <s v="Giuseppe Lombardi"/>
    <s v="pilomb54@gmail.com"/>
    <x v="244"/>
    <d v="2024-10-29T00:00:00"/>
    <x v="0"/>
    <s v="VV7"/>
    <s v="Yes"/>
    <m/>
    <x v="5"/>
    <m/>
    <s v="Startup del portfolio Syrio S.p.A._x000a_Dubbi su carattere digital"/>
    <d v="2024-10-16T00:00:00"/>
    <x v="24"/>
    <s v="OUT"/>
    <m/>
    <m/>
    <m/>
    <m/>
    <m/>
    <m/>
    <m/>
    <m/>
    <m/>
    <m/>
    <m/>
    <m/>
    <m/>
    <m/>
    <m/>
    <m/>
    <m/>
    <m/>
    <m/>
    <m/>
    <m/>
    <m/>
    <m/>
    <m/>
    <m/>
  </r>
  <r>
    <s v="Ok"/>
    <s v="Ok"/>
    <s v="Ok"/>
    <x v="9"/>
    <m/>
    <n v="3487"/>
    <x v="338"/>
    <s v="Italy"/>
    <s v="Bari"/>
    <x v="4"/>
    <x v="11"/>
    <x v="339"/>
    <m/>
    <s v="Start-up stage\Venture"/>
    <s v="Giuseppe Lombardi"/>
    <s v="Altri"/>
    <s v="Giuseppe Lombardi"/>
    <s v="pilomb54@gmail.com"/>
    <x v="244"/>
    <d v="2025-02-03T00:00:00"/>
    <x v="0"/>
    <s v="VV7"/>
    <s v="Yes"/>
    <m/>
    <x v="5"/>
    <m/>
    <s v="Startup del portfolio Syrio S.p.A._x000a_Bocciata ad ottobre 2024 per assenza/debolezza del carattere digitale (4.c)._x000a_Ci è stata risegnalata da Syrio a gennaio 2025."/>
    <d v="2024-10-16T00:00:00"/>
    <x v="9"/>
    <s v="OUT"/>
    <m/>
    <m/>
    <m/>
    <m/>
    <m/>
    <m/>
    <m/>
    <m/>
    <m/>
    <m/>
    <m/>
    <m/>
    <m/>
    <m/>
    <m/>
    <m/>
    <m/>
    <m/>
    <m/>
    <m/>
    <m/>
    <m/>
    <m/>
    <m/>
    <m/>
  </r>
  <r>
    <s v="Ok"/>
    <s v="Ok"/>
    <s v="Ok"/>
    <x v="24"/>
    <m/>
    <n v="3488"/>
    <x v="339"/>
    <s v="Italy"/>
    <s v="Olbia"/>
    <x v="3"/>
    <x v="0"/>
    <x v="340"/>
    <m/>
    <s v="Start-up stage\Venture"/>
    <s v="Mattia Turchetti-Stealth Meetup"/>
    <s v="Altri"/>
    <s v="Marco Contemi"/>
    <s v="marco.c@applavoro.it"/>
    <x v="244"/>
    <d v="2024-10-29T00:00:00"/>
    <x v="0"/>
    <s v="VV6"/>
    <s v="Yes"/>
    <m/>
    <x v="4"/>
    <m/>
    <s v="Il revenue model si paga su abbonamenti mensili pagati dalle aziende, il cui costo varia in base al numero di annunci (da €29,90 a €99/mese). I candidati accedono gratuitamente, con la possibilità di pagare servizi aggiuntivi una tantum, come la creazione di CV in inglese, etc._x000a_Finora, gli utenti iscritti sono 160k, mentre le aziende iscritte 20k. I pacchetti venduti nel 2024 sono 2015. In raccolta per €500k tramite safe (floor €1m, cap €2,5m, sconto 20%)._x000a__x000a_&gt; Da bocciare per poca difendibilità data dalla presenza di numerosi competitors. Dal deck, non è messo in evidenza l'eventuale vantaggio competitivo/elemento differenziante"/>
    <d v="2024-10-16T00:00:00"/>
    <x v="24"/>
    <s v="OUT"/>
    <m/>
    <m/>
    <m/>
    <m/>
    <m/>
    <m/>
    <m/>
    <m/>
    <m/>
    <m/>
    <m/>
    <m/>
    <m/>
    <m/>
    <m/>
    <m/>
    <m/>
    <m/>
    <m/>
    <m/>
    <m/>
    <m/>
    <m/>
    <m/>
    <m/>
  </r>
  <r>
    <s v="Ok"/>
    <s v="Ok"/>
    <s v="Ok"/>
    <x v="6"/>
    <m/>
    <n v="3314"/>
    <x v="340"/>
    <s v="Italy"/>
    <s v="Avellino"/>
    <x v="0"/>
    <x v="0"/>
    <x v="341"/>
    <m/>
    <s v="Start-up stage\Venture"/>
    <s v="Niccolò de Leva-IAG"/>
    <s v="Investitori professionali"/>
    <s v="Chiara Schettino"/>
    <s v="chiara@donarosso.it"/>
    <x v="222"/>
    <d v="2024-12-18T00:00:00"/>
    <x v="0"/>
    <s v="VV6"/>
    <s v="Yes"/>
    <m/>
    <x v="2"/>
    <s v="Yes"/>
    <s v="Fatta call conoscitiva il 30/09._x000a_La società sta lavorando alla costruzione del più grande database in Italia relativo ai donatori di sangue. Ad oggi, ha sviluppato una piattaforma che connette donatori con centri di raccolta (in Italia ci sono circa 1900 centri, di cui il 50% è presente in piattaforma Rosso). L'idea futura sarà quella di sviluppare un software da offrire a case farmaceutiche ed ospedali per l'ottimizzazione della ricerca dei donatori (lancio previsto in Q2 2026)._x000a_Ricavi 2024e: €200k, di cui 150k già fatturati. Tra le aziende clienti: Generali, Lottomatica, P&amp;G.Obiettivo 2025: €2,5m di ricavi._x000a_Finora ha raccolto €200k (tra gli investitori: LCA Ventures, B4i, Moonstone). Il nuovo round è da €800k-1m per sviluppo prodotto e rafforzamento del team. Pre-money pari a €6,5m._x000a_Il team è composto da 7 persone. I founder sono giovani (18 e 23 anni)_x000a__x000a_&gt; Presentata l'iniziativa in CI. Da richiedere commitment ad oggi raccolti per il round. Nel caso potremmo partecipare con un ticket di circa €200k. Non ci hanno più fornito risposta."/>
    <d v="2024-07-01T00:00:00"/>
    <x v="6"/>
    <s v="OUT"/>
    <m/>
    <m/>
    <m/>
    <m/>
    <m/>
    <m/>
    <m/>
    <m/>
    <m/>
    <m/>
    <m/>
    <m/>
    <m/>
    <m/>
    <m/>
    <m/>
    <m/>
    <m/>
    <m/>
    <m/>
    <m/>
    <m/>
    <m/>
    <m/>
    <m/>
  </r>
  <r>
    <s v="Ok"/>
    <s v="Ok"/>
    <s v="Ok"/>
    <x v="24"/>
    <m/>
    <n v="3493"/>
    <x v="341"/>
    <s v="Italy"/>
    <s v="Bari"/>
    <x v="4"/>
    <x v="0"/>
    <x v="342"/>
    <m/>
    <s v="Start-up stage\Venture"/>
    <s v="Autocandidatura"/>
    <s v="Autocandidatura"/>
    <s v="Stefania Ingannamorte"/>
    <s v="stefaniaingannamorte@gmail.com"/>
    <x v="245"/>
    <d v="2024-10-29T00:00:00"/>
    <x v="0"/>
    <s v="VV7"/>
    <s v="Yes"/>
    <m/>
    <x v="4"/>
    <m/>
    <s v="La società è stata vincitrice del bando Tecnonidi della Regione Puglia, grazie al quale è stato finanziato l’intero sviluppo della piattaforma. Il prodotto è stato lanciato sul mercato da circa sei mesi. Realizzati finora €120 di ricavi, 82 esperienze con 117 local attivi._x000a__x000a_&gt; Da bocciare per (i) difendibilità della soluzione e (ii) fase di vita"/>
    <d v="2024-10-18T00:00:00"/>
    <x v="24"/>
    <s v="OUT"/>
    <m/>
    <m/>
    <m/>
    <m/>
    <m/>
    <m/>
    <m/>
    <m/>
    <m/>
    <m/>
    <m/>
    <m/>
    <m/>
    <m/>
    <m/>
    <m/>
    <m/>
    <m/>
    <m/>
    <m/>
    <m/>
    <m/>
    <m/>
    <m/>
    <m/>
  </r>
  <r>
    <s v="Ok"/>
    <s v="Ok"/>
    <s v="Ok"/>
    <x v="1"/>
    <m/>
    <n v="3420"/>
    <x v="342"/>
    <s v="Italy"/>
    <s v="Bari"/>
    <x v="4"/>
    <x v="2"/>
    <x v="343"/>
    <m/>
    <s v="Start-up stage\Venture"/>
    <s v="Franco Gonella-Primo Ventures"/>
    <s v="Investitori professionali"/>
    <s v="Federico Pacilli"/>
    <s v="federico.pacilli@cryptobooks.tax"/>
    <x v="232"/>
    <d v="2025-02-21T00:00:00"/>
    <x v="1"/>
    <s v="VV7"/>
    <s v="Yes"/>
    <m/>
    <x v="6"/>
    <m/>
    <s v="In merito alla raccolta di investitori terzi privati, sono stati già versati €65k. Procedono anche discussioni con Rigel, Ventive e Avio Capital, che cumulativamente dovrebbero portare al raggiungimento di €135k. Per arrivare ai €200k, ci ha chiesto supporto ed abbiamo contattato Sprintx e Michele Maderna._x000a__x000a_&gt; Fatta call il 14/02 per aggiornamento business: stanno lavorando sia al lancio del modello B2B e B2B2C sia all'espansione internazionale (oltre a Spagna, vorrebbero entrare in Portogallo, Romania e Polonia). Hanno elaborato un nuovo BP, che non tiene conto delle nuove linee di ricavo B2B e B2B2C e che considera un run rate di almeno 24 mesi grazie agli ulteriori €700k tramite AuCap. Hanno chiuso il 2024 con cirva €648k di ricavi e il mese di gennaio con circa €52k di ricavi (+70% vs. 2024 e -10% vs. budget). Ad oggi hanno circa 3,4k clienti B2C (vorrebbero acquisirne +3k nel corso del 2025). Ci invieranno i dati il 19/02._x000a_Lato round, ricevuto commitment da Rigel per €40k e business angels per €30k che, insieme ai €65k già versati, porterebbero al raggiungimento dei €135k. In merito ai €65k rimanenti, per il raggiungimento dei totali €200k, dovrebbero essere investiti da angel4impatc (evento il 20 febbraio; probabilmente verserebbero oltre il 10/03 anche se potrebbero dare commitment in pochi giorni)._x000a_Fatto CI il 20/02 per approvare l'operazione; firmati i contratti il 21/02."/>
    <d v="2024-09-17T00:00:00"/>
    <x v="1"/>
    <m/>
    <s v="Renato Vannucci"/>
    <s v="Nicola Cimmino/Fabiana Martone"/>
    <s v="N.A."/>
    <s v="N.A."/>
    <d v="2024-10-25T00:00:00"/>
    <s v="N.A."/>
    <s v="N.A."/>
    <d v="2025-01-13T00:00:00"/>
    <s v="Positive"/>
    <s v="Positive"/>
    <d v="2025-02-20T00:00:00"/>
    <s v="Positive"/>
    <s v="N.A."/>
    <s v="N.A."/>
    <s v="N.A."/>
    <s v="Positive"/>
    <s v="Positive"/>
    <d v="2025-02-19T00:00:00"/>
    <d v="2025-02-20T00:00:00"/>
    <s v="Positive"/>
    <d v="2025-02-21T00:00:00"/>
    <m/>
    <n v="500000"/>
    <n v="700000"/>
    <s v="Investitori privati: €200.000,00"/>
  </r>
  <r>
    <s v="Ok"/>
    <s v="Ok"/>
    <s v="Ok"/>
    <x v="7"/>
    <m/>
    <n v="3422"/>
    <x v="343"/>
    <s v="Italy"/>
    <s v="n.a."/>
    <x v="6"/>
    <x v="2"/>
    <x v="344"/>
    <m/>
    <s v="Start-up stage\Venture"/>
    <s v="Massimo Cossu-Consulting Studio MC"/>
    <s v="Advisor"/>
    <s v="Massimo Cossu"/>
    <s v="consultingstudiomc@gmail.com"/>
    <x v="232"/>
    <d v="2024-11-20T00:00:00"/>
    <x v="0"/>
    <s v="VV6"/>
    <s v="Yes"/>
    <m/>
    <x v="4"/>
    <m/>
    <s v="Ci è stata segnalata per VV6, perché presente in Calabria (la sede risulta in Lombardia)._x000a_500 clienti attivi nel B2B e 6 clienti tra banche e grandi imprese lato white label._x000a_Fatturato 2024: €150k."/>
    <d v="2024-09-17T00:00:00"/>
    <x v="7"/>
    <s v="OUT"/>
    <m/>
    <m/>
    <m/>
    <m/>
    <m/>
    <m/>
    <m/>
    <m/>
    <m/>
    <m/>
    <m/>
    <m/>
    <m/>
    <m/>
    <m/>
    <m/>
    <m/>
    <m/>
    <m/>
    <m/>
    <m/>
    <m/>
    <m/>
    <m/>
    <m/>
  </r>
  <r>
    <s v="Ok"/>
    <s v="Ok"/>
    <s v="Ok"/>
    <x v="14"/>
    <m/>
    <n v="3492"/>
    <x v="344"/>
    <s v="Italy"/>
    <s v="Catania"/>
    <x v="1"/>
    <x v="10"/>
    <x v="345"/>
    <m/>
    <s v="Start-up stage\Venture"/>
    <s v="Lorenzo Castellano-Quantico Advisory"/>
    <s v="Advisor"/>
    <s v="Lorenzo Castellano"/>
    <s v="lorenzo.castellano@quanticoadvisory.com"/>
    <x v="246"/>
    <d v="2024-12-04T00:00:00"/>
    <x v="0"/>
    <s v="VV6"/>
    <s v="Yes"/>
    <m/>
    <x v="5"/>
    <m/>
    <s v="Fondata nel 2019._x000a_A valle degli esiti positivi delle sperimentazioni, Enel ha firmato un contratto di fornitura per +200 robot, dal valore di €2m._x000a_Cysero (AVM) è entrato a metà 2022 con un primo investimento di €2m._x000a_La società è ora in raccolta per ulteriori €2-4m per far fronte alle esigenze di produzione e continuare gli sviluppi tecnologici, anche se il round non è ancora strutturato. _x000a_Inoltre, hanno ricevuto una LOI da un gruppo industriale locale (non affine al business, un puro investimento finanziario) con l’impegno ad investire a breve €250k._x000a__x000a_&gt; Fatta call conoscitiva il 13/11. Da capire il carattere digitale, dal momento che sta interloquendo anche con il fondo di CDP Green Transition Fund. "/>
    <d v="2024-10-19T00:00:00"/>
    <x v="14"/>
    <s v="OUT"/>
    <m/>
    <m/>
    <m/>
    <m/>
    <m/>
    <m/>
    <m/>
    <m/>
    <m/>
    <m/>
    <m/>
    <m/>
    <m/>
    <m/>
    <m/>
    <m/>
    <m/>
    <m/>
    <m/>
    <m/>
    <m/>
    <m/>
    <m/>
    <m/>
    <m/>
  </r>
  <r>
    <s v="Ok"/>
    <s v="Ok"/>
    <s v="Ok"/>
    <x v="25"/>
    <m/>
    <n v="3495"/>
    <x v="345"/>
    <s v="Italy"/>
    <s v="Oristano "/>
    <x v="3"/>
    <x v="8"/>
    <x v="346"/>
    <m/>
    <s v="Start-up stage\Venture"/>
    <s v="Autocandidatura"/>
    <s v="Autocandidatura"/>
    <s v="Roberto Massa"/>
    <s v="roberto@roadsofbeauty.com"/>
    <x v="247"/>
    <d v="2024-11-06T00:00:00"/>
    <x v="0"/>
    <s v="VV6"/>
    <s v="Yes"/>
    <m/>
    <x v="3"/>
    <m/>
    <s v="Da bocciare per settore di riferimento. Mail di rejection inviata da team VV5."/>
    <d v="2024-10-22T00:00:00"/>
    <x v="25"/>
    <s v="OUT"/>
    <m/>
    <m/>
    <m/>
    <m/>
    <m/>
    <m/>
    <m/>
    <m/>
    <m/>
    <m/>
    <m/>
    <m/>
    <m/>
    <m/>
    <m/>
    <m/>
    <m/>
    <m/>
    <m/>
    <m/>
    <m/>
    <m/>
    <m/>
    <m/>
    <m/>
  </r>
  <r>
    <s v="Ok"/>
    <s v="Ok"/>
    <s v="Ok"/>
    <x v="25"/>
    <m/>
    <n v="3503"/>
    <x v="346"/>
    <s v="Italy"/>
    <s v="Napoli"/>
    <x v="0"/>
    <x v="1"/>
    <x v="347"/>
    <m/>
    <s v="Start-up stage\Venture"/>
    <s v="Autocandidatura"/>
    <s v="Autocandidatura"/>
    <s v="Davide Bussetti"/>
    <s v="d@lanificiodigitale.com"/>
    <x v="248"/>
    <d v="2024-11-06T00:00:00"/>
    <x v="0"/>
    <s v="VV6"/>
    <s v="Yes"/>
    <m/>
    <x v="3"/>
    <m/>
    <s v="Da bocciare per settore non di interesse. Mail inviata da team VV5 perché li hanno sentiti in call."/>
    <d v="2024-10-26T00:00:00"/>
    <x v="25"/>
    <s v="OUT"/>
    <m/>
    <m/>
    <m/>
    <m/>
    <m/>
    <m/>
    <m/>
    <m/>
    <m/>
    <m/>
    <m/>
    <m/>
    <m/>
    <m/>
    <m/>
    <m/>
    <m/>
    <m/>
    <m/>
    <m/>
    <m/>
    <m/>
    <m/>
    <m/>
    <m/>
  </r>
  <r>
    <s v="Ok"/>
    <s v="Ok"/>
    <s v="Ok"/>
    <x v="25"/>
    <m/>
    <n v="3504"/>
    <x v="347"/>
    <s v="Italy"/>
    <s v="Napoli"/>
    <x v="0"/>
    <x v="5"/>
    <x v="348"/>
    <m/>
    <s v="Start-up stage\Venture"/>
    <s v="Francesco Pellone-Grimaldi Studio Legale"/>
    <s v="Dottore commercialista"/>
    <s v="Francesco Pellone"/>
    <s v="FPellone@grimaldialliance.com"/>
    <x v="249"/>
    <d v="2024-11-06T00:00:00"/>
    <x v="0"/>
    <s v="VV6"/>
    <s v="Yes"/>
    <m/>
    <x v="5"/>
    <m/>
    <s v="Da bocciare perché non digitale. Mail inviata da team VV5 perché li hanno sentiti in call."/>
    <d v="2024-10-27T00:00:00"/>
    <x v="25"/>
    <s v="OUT"/>
    <m/>
    <m/>
    <m/>
    <m/>
    <m/>
    <m/>
    <m/>
    <m/>
    <m/>
    <m/>
    <m/>
    <m/>
    <m/>
    <m/>
    <m/>
    <m/>
    <m/>
    <m/>
    <m/>
    <m/>
    <m/>
    <m/>
    <m/>
    <m/>
    <m/>
  </r>
  <r>
    <s v="Ok"/>
    <s v="Ok"/>
    <s v="Ok"/>
    <x v="25"/>
    <m/>
    <n v="3511"/>
    <x v="348"/>
    <s v="Italy"/>
    <s v="Salerno"/>
    <x v="0"/>
    <x v="1"/>
    <x v="349"/>
    <m/>
    <s v="Other early stage\Late stage"/>
    <s v="Serena Auletta-Phoenix Italia"/>
    <s v="Advisor"/>
    <s v="Serena Auletta"/>
    <s v="sauletta@phoenixadvisory.eu"/>
    <x v="250"/>
    <d v="2024-11-06T00:00:00"/>
    <x v="0"/>
    <s v="VV6"/>
    <s v="Yes"/>
    <m/>
    <x v="3"/>
    <m/>
    <s v="Da bocciare perché non digitale/settore poco interessante. Mail di rejection inviata da team VV5."/>
    <d v="2024-10-28T00:00:00"/>
    <x v="25"/>
    <s v="OUT"/>
    <m/>
    <m/>
    <m/>
    <m/>
    <m/>
    <m/>
    <m/>
    <m/>
    <m/>
    <m/>
    <m/>
    <m/>
    <m/>
    <m/>
    <m/>
    <m/>
    <m/>
    <m/>
    <m/>
    <m/>
    <m/>
    <m/>
    <m/>
    <m/>
    <m/>
  </r>
  <r>
    <s v="Ok"/>
    <s v="Ok"/>
    <s v="Ok"/>
    <x v="25"/>
    <m/>
    <n v="3513"/>
    <x v="349"/>
    <s v="Italy"/>
    <s v="Taranto"/>
    <x v="4"/>
    <x v="8"/>
    <x v="350"/>
    <m/>
    <s v="Start-up stage\Venture"/>
    <s v="Autocandidatura"/>
    <s v="Autocandidatura"/>
    <s v="Massimo Cerra"/>
    <s v="amministrazione@nutriworld.it"/>
    <x v="251"/>
    <d v="2024-11-06T00:00:00"/>
    <x v="0"/>
    <s v="VV6"/>
    <s v="Yes"/>
    <m/>
    <x v="3"/>
    <m/>
    <s v="Da bocciare perché non digitale/settore poco interessante. Mail di rejection inviata da team VV5."/>
    <d v="2024-10-29T00:00:00"/>
    <x v="25"/>
    <s v="OUT"/>
    <m/>
    <m/>
    <m/>
    <m/>
    <m/>
    <m/>
    <m/>
    <m/>
    <m/>
    <m/>
    <m/>
    <m/>
    <m/>
    <m/>
    <m/>
    <m/>
    <m/>
    <m/>
    <m/>
    <m/>
    <m/>
    <m/>
    <m/>
    <m/>
    <m/>
  </r>
  <r>
    <s v="Ok"/>
    <s v="Ok"/>
    <s v="Ok"/>
    <x v="7"/>
    <m/>
    <n v="3515"/>
    <x v="350"/>
    <s v="Italy"/>
    <s v="Milano"/>
    <x v="7"/>
    <x v="2"/>
    <x v="351"/>
    <m/>
    <s v="Start-up stage\Venture"/>
    <s v="Autocandidatura"/>
    <s v="Autocandidatura"/>
    <s v="Paolo Zanni"/>
    <s v="paolo@wodzi.com"/>
    <x v="252"/>
    <d v="2024-11-20T00:00:00"/>
    <x v="0"/>
    <s v="VV6"/>
    <s v="Yes"/>
    <m/>
    <x v="0"/>
    <s v="Yes"/>
    <s v="L'iniziativa è stata inserita nel DF centrale come in scope con VV5 in quanto la sede risultava Milano. In realtà, Amedeo ci ha comunicato che probabilmente la società non è stata ancora costituita e che vorrebbero aprire la sede in Abruzzo._x000a_Lato round, è in raccolta per un pre-seed da €300k per raggiungere €180k di ARR dopo 12 mesi._x000a_Fatta call conoscitiva il 19/11: al momento sono ancora pre-seed (come ci era stato anticipato, la società non è ancora costituita). Abbiamo comunicato in call di tenerci aggiornati almeno tra 6 mesi. Per ora hanno finito di sviluppare l'MVP e sono andati live con un primo cliente (azienda che utilizza la soluzione per 50 dipendenti)."/>
    <d v="2024-10-30T00:00:00"/>
    <x v="7"/>
    <s v="OUT"/>
    <m/>
    <m/>
    <m/>
    <m/>
    <m/>
    <m/>
    <m/>
    <m/>
    <m/>
    <m/>
    <m/>
    <m/>
    <m/>
    <m/>
    <m/>
    <m/>
    <m/>
    <m/>
    <m/>
    <m/>
    <m/>
    <m/>
    <m/>
    <m/>
    <m/>
  </r>
  <r>
    <s v="Ok"/>
    <s v="Ok"/>
    <s v="Ok"/>
    <x v="10"/>
    <m/>
    <n v="3522"/>
    <x v="351"/>
    <s v="Italy"/>
    <s v="Pescara"/>
    <x v="2"/>
    <x v="11"/>
    <x v="352"/>
    <m/>
    <s v="Start-up stage\Venture"/>
    <s v="Andrea Censoni-Cariplo Factory"/>
    <s v="Altri"/>
    <s v="Andrea Censoni"/>
    <s v="_x000a_andrea.censoni@cariplofactory.it"/>
    <x v="253"/>
    <d v="2024-11-13T00:00:00"/>
    <x v="0"/>
    <s v="VV6"/>
    <s v="Yes"/>
    <m/>
    <x v="5"/>
    <m/>
    <s v="Società partecipata da Scientifica VC e Terra Next._x000a_In raccolta per un series A da €5m._x000a__x000a_&gt; Da bocciare perché non digitale. Contatto gestito da A. Pontari, non va inviata mail di rejection"/>
    <d v="2024-10-15T00:00:00"/>
    <x v="10"/>
    <s v="OUT"/>
    <m/>
    <m/>
    <m/>
    <m/>
    <m/>
    <m/>
    <m/>
    <m/>
    <m/>
    <m/>
    <m/>
    <m/>
    <m/>
    <m/>
    <m/>
    <m/>
    <m/>
    <m/>
    <m/>
    <m/>
    <m/>
    <m/>
    <m/>
    <m/>
    <m/>
  </r>
  <r>
    <s v="Ok"/>
    <s v="Ok"/>
    <s v="Ok"/>
    <x v="14"/>
    <m/>
    <n v="3286"/>
    <x v="352"/>
    <s v="Italy"/>
    <s v="Bari"/>
    <x v="4"/>
    <x v="0"/>
    <x v="353"/>
    <m/>
    <s v="Start-up stage\Venture"/>
    <s v="Matteo Prizzon-a|cube"/>
    <s v="Advisor"/>
    <s v="Lapo Nidiaci"/>
    <s v="lapo.nidiaci@funnifin.com"/>
    <x v="213"/>
    <d v="2024-12-04T00:00:00"/>
    <x v="0"/>
    <s v="VV6"/>
    <s v="Yes"/>
    <m/>
    <x v="7"/>
    <s v="Yes"/>
    <s v="Iniziativa presente nel DF di VV5._x000a_Li ha sentiti A. Pontari e ce li ha segnalati per VV6 in quanto hanno una sede operativa a Bari (per VV5 sono ancora piccoli). Sede legale a Firenze._x000a__x000a_&gt; Fatta call conoscitiva il 27/11. Hanno un round aperto da €800k che coprirano in parte con equity (€550k da CDP VC, un partner industriale e BA) + Tecnonidi per €250k. Sono stati accelerati da Personae._x000a_La società è stata fondata nel 2021 ma il prodotto è stato lanciato sul mercato a settembre 2024._x000a_Attualmente ha 5 clienti attivi, di cui il più grande è il gruppo Iren. _x000a_Dovrebbero chiudere il 2024 con €100-150k di ricavi e il 2025 con €500k._x000a_Siamo rimasti d'accordo di sentirci nei prossimi mesi per ricevere aggiornamenti sia sul business che su un ipotetico round futuro."/>
    <d v="2024-06-12T00:00:00"/>
    <x v="14"/>
    <s v="OUT"/>
    <m/>
    <m/>
    <m/>
    <m/>
    <m/>
    <m/>
    <m/>
    <m/>
    <m/>
    <m/>
    <m/>
    <m/>
    <m/>
    <m/>
    <m/>
    <m/>
    <m/>
    <m/>
    <m/>
    <m/>
    <m/>
    <m/>
    <m/>
    <m/>
    <m/>
  </r>
  <r>
    <s v="Ok"/>
    <s v="Ok"/>
    <s v="Ok"/>
    <x v="13"/>
    <m/>
    <n v="3403"/>
    <x v="353"/>
    <s v="Italy"/>
    <s v="Napoli"/>
    <x v="0"/>
    <x v="2"/>
    <x v="354"/>
    <m/>
    <s v="Start-up stage\Venture"/>
    <s v="Niccolò de Leva-IAG"/>
    <s v="Investitori professionali"/>
    <s v="Raimondo Zizza"/>
    <s v="raimondo.zizza@techvisory.it"/>
    <x v="254"/>
    <d v="2025-01-08T00:00:00"/>
    <x v="0"/>
    <s v="VV6"/>
    <s v="Yes"/>
    <m/>
    <x v="1"/>
    <m/>
    <s v="L'iniziativa è stata già analizzata dal fondo VV5 che l'ha bocciata per scalabilità del prodotto, percorso di crescita._x000a_Ci è stata poi segnalata da Massimo Varrone, in quanto la startup ha sede anche a Napoli all'interno dell'incubatore Campania New Steel, oltre che a Trento._x000a__x000a_&gt; Fatta call il 9/12. Sede legale a Trento ma sede operativa a Napoli (si appoggiano a Campania New Steel). Fatturato 2024 pari a  €1m, di cui €300k su prodotto SaaS e il resto consulenza. Sono in raccolta (da un paio di mesi) per €3/4m ed hanno interlocuzioni con CDP (direttamente con Sconrajenchi). Gli abbiamo comunicato che porteremo l'iniziativa in comitato ma prima dovremmo ricevere deck e BP. Ci hanno chiesto di firmare NDA - dobbiamo inviare un nostro standard._x000a_Ricevuta documentazione di approfondimento. Sentito Massimo Varrone per feedback preliminare: gli abbiamo comunicato che l'iniziativa è interessante per la parte B2B e che i principali dubbi sorgono in relazione alla vendita del prodotto agli studi legali e professionali (modello B2C)."/>
    <d v="2024-09-09T00:00:00"/>
    <x v="13"/>
    <s v="OUT"/>
    <m/>
    <m/>
    <m/>
    <m/>
    <m/>
    <m/>
    <m/>
    <m/>
    <m/>
    <m/>
    <m/>
    <m/>
    <m/>
    <m/>
    <m/>
    <m/>
    <m/>
    <m/>
    <m/>
    <m/>
    <m/>
    <m/>
    <m/>
    <m/>
    <m/>
  </r>
  <r>
    <s v="Ok"/>
    <s v="Ok"/>
    <s v="Ok"/>
    <x v="1"/>
    <m/>
    <n v="3529"/>
    <x v="354"/>
    <s v="Italy"/>
    <s v="Bari"/>
    <x v="4"/>
    <x v="0"/>
    <x v="355"/>
    <m/>
    <s v="Other early stage\Late stage"/>
    <s v="Domenico Laudonia-DLVENTURES"/>
    <s v="Advisor"/>
    <s v="Christian Muolo"/>
    <s v="c.muolo@traipler.com"/>
    <x v="255"/>
    <d v="2025-02-26T00:00:00"/>
    <x v="2"/>
    <s v="VV7"/>
    <s v="Yes"/>
    <m/>
    <x v="6"/>
    <m/>
    <s v="Fatta call conoscitiva il 30/10._x000a_Nel 2019 Gellify è entrato nella compagine della società._x000a_Ricavi: €1,5m nel 2023; €1,7m nel 2024e; €3m nel 2025e. EBITDA già positivo nel 2023 (€186k)._x000a_Portafoglio di +500 clienti._x000a_Round: €1,5m ad una pre-money di €4,8m. I capitali saranno utilizzati per il 60% per m&amp;a e per il 40% per sales&amp;marekting per sviluppo di una soluzione AI based per l’onboarding digitale dei clienti._x000a__x000a_&gt; Bocciata a novembre 2024 con motivazione 1.m, ci è stata risegnalata dal team VV5. _x000a_Fissata call per demo delle piattaforme il 7/03."/>
    <d v="2024-10-25T00:00:00"/>
    <x v="1"/>
    <m/>
    <m/>
    <m/>
    <m/>
    <m/>
    <m/>
    <m/>
    <m/>
    <m/>
    <m/>
    <m/>
    <m/>
    <m/>
    <m/>
    <m/>
    <m/>
    <m/>
    <m/>
    <m/>
    <m/>
    <m/>
    <m/>
    <m/>
    <m/>
    <m/>
    <m/>
  </r>
  <r>
    <s v="Ok"/>
    <s v="Ok"/>
    <s v="Ok"/>
    <x v="6"/>
    <m/>
    <n v="3530"/>
    <x v="355"/>
    <s v="Italy"/>
    <s v="Napoli"/>
    <x v="0"/>
    <x v="1"/>
    <x v="356"/>
    <m/>
    <s v="Start-up stage\Venture"/>
    <s v="Autocandidatura"/>
    <s v="Autocandidatura"/>
    <s v="Davide Pagliara"/>
    <s v="davidepagliara@quarkpay.eu"/>
    <x v="256"/>
    <d v="2024-12-18T00:00:00"/>
    <x v="0"/>
    <s v="VV6"/>
    <s v="Yes"/>
    <m/>
    <x v="0"/>
    <m/>
    <s v="In raccolta per €2,8m._x000a_Fatta call conoscitiva il 13/12: la società è detenuta per il 50% dal CEO Davide Pagliara e per il 40% da IDS Holding (il restante 10% è detenuto da un socio non operativo). IDS Holding ha messo a disposizione le proprie risorse umane per lo sviluppo tecnologico della piattaforma._x000a_In merito alla fase di vita, ad oggi il prodotto è terminato e l'app è in fase di beta test. Inizieranno a fatturare a partire da gennaio 2025._x000a__x000a_&gt; founder poco convincente, non ci ha saputo spiegare in dettaglio la soluzione e le eventuali barriere all'ingresso anche in termini di replicabilità. Fase di vita ancora troppo early"/>
    <d v="2024-11-06T00:00:00"/>
    <x v="6"/>
    <s v="OUT"/>
    <m/>
    <m/>
    <m/>
    <m/>
    <m/>
    <m/>
    <m/>
    <m/>
    <m/>
    <m/>
    <m/>
    <m/>
    <m/>
    <m/>
    <m/>
    <m/>
    <m/>
    <m/>
    <m/>
    <m/>
    <m/>
    <m/>
    <m/>
    <m/>
    <m/>
  </r>
  <r>
    <s v="Ok"/>
    <s v="Ok"/>
    <s v="Ok"/>
    <x v="1"/>
    <m/>
    <n v="3531"/>
    <x v="356"/>
    <s v="Italy"/>
    <s v="Catania"/>
    <x v="1"/>
    <x v="2"/>
    <x v="357"/>
    <m/>
    <s v="Start-up stage\Venture"/>
    <s v="Edmondo Sparano-Digital Magics"/>
    <s v="Investitori professionali"/>
    <s v="Edmondo Sparano"/>
    <s v="edmondo.sparano@zestgroup.vc"/>
    <x v="256"/>
    <d v="2024-12-05T00:00:00"/>
    <x v="2"/>
    <s v="VV6"/>
    <s v="Yes"/>
    <m/>
    <x v="6"/>
    <m/>
    <s v="Fatta call conoscitiva il 5/12._x000a_Attualmente sono attivi con due società: una in Danimarca, tramite cui vengono realizzati i ricavi, e una in Sicilia, titolare dell'IP e per cui hanno intenzione di aprire un round di finanziamento._x000a_I clienti attuali sono 2, Targit e DanskeBank (ricavi SaaS pari a circa €332k)._x000a_In raccolta per €1m ad una valutazione di €4,5m._x000a_L'iniziativa ci è sembrata interessante, ma riteniamo sia necessario il parere di un esperto di settore. De Palma ha richiesto feedback: esigenza sentita. Il sistema facilita la gestione e la migrazione in ambienti cloud. Il dubbio è che potrebbe fungere da servizio consulenziale. Da approfondire per capire se fissare una seconda call di approfondimento."/>
    <d v="2024-11-06T00:00:00"/>
    <x v="1"/>
    <m/>
    <m/>
    <m/>
    <m/>
    <m/>
    <m/>
    <m/>
    <m/>
    <m/>
    <m/>
    <m/>
    <m/>
    <m/>
    <m/>
    <m/>
    <m/>
    <m/>
    <m/>
    <m/>
    <m/>
    <m/>
    <m/>
    <m/>
    <m/>
    <m/>
    <m/>
  </r>
  <r>
    <s v="Ok"/>
    <s v="Ok"/>
    <s v="Ok"/>
    <x v="13"/>
    <m/>
    <n v="3536"/>
    <x v="357"/>
    <s v="Italy"/>
    <s v="Bari"/>
    <x v="4"/>
    <x v="2"/>
    <x v="358"/>
    <m/>
    <s v="Start-up stage\Venture"/>
    <s v="Niccolò de Leva-IAG"/>
    <s v="Investitori professionali"/>
    <s v="Niccolò de Leva"/>
    <s v="ndl@italianangels.net"/>
    <x v="257"/>
    <d v="2025-01-08T00:00:00"/>
    <x v="0"/>
    <s v="VV7"/>
    <s v="Yes"/>
    <m/>
    <x v="0"/>
    <s v="Yes"/>
    <s v="Primi ricavi previsti nel 2028, pari a €1,8m._x000a_ _x000a_Fatta call conoscitiva il 12/12: pre-revenues. In corso lo sviluppo di un PoC con Honda Motors._x000a_Round: €1m (soft commitment di LIFTT per €500k e di family&amp;friends per ulteriori €500k). Possibilità di estendere l'aumento di capitale per ulteriori €500k. _x000a_Ad oggi il team è composto da 5 persone, nessuna FT."/>
    <d v="2024-11-08T00:00:00"/>
    <x v="13"/>
    <s v="OUT"/>
    <m/>
    <m/>
    <m/>
    <m/>
    <m/>
    <m/>
    <m/>
    <m/>
    <m/>
    <m/>
    <m/>
    <m/>
    <m/>
    <m/>
    <m/>
    <m/>
    <m/>
    <m/>
    <m/>
    <m/>
    <m/>
    <m/>
    <m/>
    <m/>
    <m/>
  </r>
  <r>
    <s v="Ok"/>
    <s v="Ok"/>
    <s v="Ok"/>
    <x v="4"/>
    <m/>
    <n v="3544"/>
    <x v="358"/>
    <s v="Italy"/>
    <s v="Lecce"/>
    <x v="4"/>
    <x v="7"/>
    <x v="359"/>
    <m/>
    <s v="Seed"/>
    <s v="Nicola Cimmino/Fabiana Martone"/>
    <s v="Proprietaria"/>
    <s v="Angela Bonato"/>
    <s v="angela.bonato@beadroots.it"/>
    <x v="258"/>
    <d v="2024-11-27T00:00:00"/>
    <x v="0"/>
    <s v="VV7"/>
    <m/>
    <m/>
    <x v="0"/>
    <m/>
    <s v="Abbiamo conosciuto la founder all'Innovation Village Award._x000a_Raccolti €250k per i primi PoC. Round pre-seed previsto per metà 2025 da €2,5m."/>
    <d v="2024-11-18T00:00:00"/>
    <x v="4"/>
    <s v="OUT"/>
    <m/>
    <m/>
    <m/>
    <m/>
    <m/>
    <m/>
    <m/>
    <m/>
    <m/>
    <m/>
    <m/>
    <m/>
    <m/>
    <m/>
    <m/>
    <m/>
    <m/>
    <m/>
    <m/>
    <m/>
    <m/>
    <m/>
    <m/>
    <m/>
    <m/>
  </r>
  <r>
    <s v="Ok"/>
    <s v="Ok"/>
    <s v="Ok"/>
    <x v="26"/>
    <m/>
    <n v="3548"/>
    <x v="359"/>
    <s v="Italy"/>
    <s v="Campobasso"/>
    <x v="8"/>
    <x v="2"/>
    <x v="360"/>
    <m/>
    <s v="Start-up stage\Venture"/>
    <s v="Stefano De Pascale-Ant Capital"/>
    <s v="Advisor"/>
    <s v="Stefano De Pascale"/>
    <s v="_x000a_stefano.depascale@antcapital.it  "/>
    <x v="258"/>
    <d v="2024-12-11T00:00:00"/>
    <x v="0"/>
    <s v="VV6"/>
    <s v="Yes"/>
    <m/>
    <x v="0"/>
    <s v="Yes"/>
    <s v="Fondata nel 2018._x000a_La raccolta di capitali è finalizzata a concludere la fase di testing ed avviare il processo di produzione per l'ingresso sul mercato."/>
    <d v="2024-11-18T00:00:00"/>
    <x v="26"/>
    <s v="OUT"/>
    <m/>
    <m/>
    <m/>
    <m/>
    <m/>
    <m/>
    <m/>
    <m/>
    <m/>
    <m/>
    <m/>
    <m/>
    <m/>
    <m/>
    <m/>
    <m/>
    <m/>
    <m/>
    <m/>
    <m/>
    <m/>
    <m/>
    <m/>
    <m/>
    <m/>
  </r>
  <r>
    <s v="Ok"/>
    <s v="Ok"/>
    <s v="Ok"/>
    <x v="14"/>
    <m/>
    <n v="3549"/>
    <x v="360"/>
    <s v="Italy"/>
    <s v="Napoli"/>
    <x v="0"/>
    <x v="0"/>
    <x v="361"/>
    <m/>
    <s v="Start-up stage\Venture"/>
    <s v="Autocandidatura"/>
    <s v="Autocandidatura"/>
    <s v="Alessandro Peluso"/>
    <s v="a.peluso@proscaenia.it"/>
    <x v="259"/>
    <d v="2024-12-04T00:00:00"/>
    <x v="0"/>
    <s v="VV6"/>
    <s v="Yes"/>
    <m/>
    <x v="4"/>
    <m/>
    <s v="Lancio della piattaforma a giugno 2024. Primi €53k di ricavi realizzati, di cui €20k da abbonamenti._x000a_150 spettacoli in catalogo._x000a_In raccolta per un round da €200k (finora la società ha raccolto €180k tramite Invitalia e circa €86k tramite campagna crowd)."/>
    <d v="2024-11-21T00:00:00"/>
    <x v="14"/>
    <s v="OUT"/>
    <m/>
    <m/>
    <m/>
    <m/>
    <m/>
    <m/>
    <m/>
    <m/>
    <m/>
    <m/>
    <m/>
    <m/>
    <m/>
    <m/>
    <m/>
    <m/>
    <m/>
    <m/>
    <m/>
    <m/>
    <m/>
    <m/>
    <m/>
    <m/>
    <m/>
  </r>
  <r>
    <s v="Ok"/>
    <s v="Ok"/>
    <s v="Ok"/>
    <x v="12"/>
    <m/>
    <n v="3552"/>
    <x v="361"/>
    <s v="Italy"/>
    <s v="Palermo"/>
    <x v="1"/>
    <x v="2"/>
    <x v="362"/>
    <m/>
    <s v="Start-up stage\Venture"/>
    <s v="Autocandidatura"/>
    <s v="Autocandidatura"/>
    <s v="Mariga Perlongo"/>
    <s v="mariga.perlongo@17tons.earth"/>
    <x v="260"/>
    <d v="2025-01-22T00:00:00"/>
    <x v="0"/>
    <s v="VV6"/>
    <s v="Yes"/>
    <m/>
    <x v="4"/>
    <m/>
    <s v="Fondata nel 2021._x000a_Ricavi 2024 pari a circa €97k corrispondenti a 9 clienti. Contrattualizzati circa €200-250k per il 2025 (ricavi attesi a fine anno pari a circa €762k)._x000a_A febbraio 2023 ha chiuso un pre-seed di €750k con family &amp; friends e business angels._x000a_In raccolta per un seed round da €2,5m. Valutazione pre-money ancora non definita (la pre-money del round di febbraio 2025 è stata di €3m)._x000a__x000a_&gt; Fatta call conoscitiva il 16/01: in merito al prodotto, la differenza rispetto ai competitors sta nel fatto che la piattaforma non solo consente di misurare le emissioni e mitigare gli impatti aziendali (es. tramite l'acquisto di crediti di carbonio), ma anche monitorare la biodiversità._x000a_Dubbi su difendibilità e approccio consulenziale"/>
    <d v="2024-11-22T00:00:00"/>
    <x v="12"/>
    <s v="OUT"/>
    <m/>
    <m/>
    <m/>
    <m/>
    <m/>
    <m/>
    <m/>
    <m/>
    <m/>
    <m/>
    <m/>
    <m/>
    <m/>
    <m/>
    <m/>
    <m/>
    <m/>
    <m/>
    <m/>
    <m/>
    <m/>
    <m/>
    <m/>
    <m/>
    <m/>
  </r>
  <r>
    <s v="Ok"/>
    <s v="Ok"/>
    <s v="Ok"/>
    <x v="26"/>
    <m/>
    <n v="3558"/>
    <x v="362"/>
    <s v="Italy"/>
    <s v="Palermo"/>
    <x v="1"/>
    <x v="0"/>
    <x v="363"/>
    <m/>
    <s v="Seed"/>
    <s v="Autocandidatura"/>
    <s v="Autocandidatura"/>
    <s v="Giorgio Di Martino"/>
    <s v="info@bemyrider.it"/>
    <x v="261"/>
    <d v="2024-12-11T00:00:00"/>
    <x v="0"/>
    <s v="VV6"/>
    <m/>
    <m/>
    <x v="4"/>
    <m/>
    <s v="Fabbisogno finanziario compreso tra €450k e €670k."/>
    <d v="2024-11-28T00:00:00"/>
    <x v="26"/>
    <s v="OUT"/>
    <m/>
    <m/>
    <m/>
    <m/>
    <m/>
    <m/>
    <m/>
    <m/>
    <m/>
    <m/>
    <m/>
    <m/>
    <m/>
    <m/>
    <m/>
    <m/>
    <m/>
    <m/>
    <m/>
    <m/>
    <m/>
    <m/>
    <m/>
    <m/>
    <m/>
  </r>
  <r>
    <s v="Ok"/>
    <s v="Ok"/>
    <s v="Ok"/>
    <x v="5"/>
    <m/>
    <n v="3560"/>
    <x v="363"/>
    <s v="Italy"/>
    <s v="Pescara"/>
    <x v="2"/>
    <x v="2"/>
    <x v="364"/>
    <m/>
    <s v="Start-up stage\Venture"/>
    <s v="Autocandidatura"/>
    <s v="Autocandidatura"/>
    <s v="Giuseppe Farchione"/>
    <s v="coo@lexcapital.it"/>
    <x v="262"/>
    <d v="2025-02-12T00:00:00"/>
    <x v="0"/>
    <s v="VV6"/>
    <m/>
    <m/>
    <x v="0"/>
    <s v="Yes"/>
    <s v="Fatta call conoscitiva il 4/02._x000a_Fondata nel 2021 (attività avviata nella seconda metà del 2022) e con sede legale a Pescara e commerciale a Milano._x000a_La società intende operare attraverso due linee di servizi:_x000a_1) misurazione del contenzioso, rivolta a studi professionali, assicurazioni, banche, società di revisione, di consulenza, aziende industriali e commerciali, pubblica amministrazione. Il tool sarà utilizzato sotto il brand Rischio Legale per offrire un servizio di business intelligence, ovvero la possibilità di acquistare dati, informazioni, report generati dal tool oppure in modalità SaaS, tramite il pagamento di un canone mensile o annuale. I ricavi saranno generati dal 2025;_x000a_2) gestione del contenzioso, che si sostanzia in tre sotto-servizi: (i) attività di due diligence sulle riserve, anche grazie al supporto di specialisti esterni, e di gestione ed ottimizzazione di portafogli caratterizzati da posizioni in contenzioso passivo. Tale servizio viene offerto alle compagnie assicurative e al momento solo per i sinistri del settore sanitario (cd. Reverse Litigation Funding). Questo servizio ha generato circa €140k di ricavi negli ultimi tre mesi del 2024; (ii) acquisto di contenziosi tramite la costituzione di un SPV (cd. Litigation Funding). L’SPV è ancora da costituire; (iii) creazione e vendita di polizze assicurative connesse al rischio di contenzioso legale (sotto il brand Lex Insurance). I primi ricavi saranno generati dal 2025._x000a_Finora LexCapital ha raccolto €1,2 mln da business angels ed industriali. _x000a_Il nuovo round aperto è di minimi €350k e massimi €1m. L’aumento di capitale, il cui termine ultimo di sottoscrizione è stato fissato al 31 dicembre 2025, è stato già deliberato dall’assemblea dei soci di giugno 2024 (per €350k, diluizione dell’11,5%). Le risorse finanziarie saranno utilizzate soprattutto per rafforzare il team, creando una rete commerciale, e migliorare la tecnologia._x000a__x000a_&gt; Dubbi su management team, dimensione del mercato e scenario competitivo. Ancora non è stato definito in maniera chiara il business e revenue model._x000a_"/>
    <d v="2024-11-29T00:00:00"/>
    <x v="5"/>
    <s v="OUT"/>
    <m/>
    <m/>
    <m/>
    <m/>
    <m/>
    <m/>
    <m/>
    <m/>
    <m/>
    <m/>
    <m/>
    <m/>
    <m/>
    <m/>
    <m/>
    <m/>
    <m/>
    <m/>
    <m/>
    <m/>
    <m/>
    <m/>
    <m/>
    <m/>
    <m/>
  </r>
  <r>
    <s v="Ok"/>
    <s v="Ok"/>
    <s v="Ok"/>
    <x v="1"/>
    <m/>
    <n v="3563"/>
    <x v="364"/>
    <s v="Italy"/>
    <s v="Pescara"/>
    <x v="2"/>
    <x v="2"/>
    <x v="365"/>
    <m/>
    <s v="Seed"/>
    <s v="Autocandidatura"/>
    <s v="Autocandidatura"/>
    <s v="Marco Di Luca"/>
    <s v="marco@xellenceai.com"/>
    <x v="263"/>
    <d v="2025-02-06T00:00:00"/>
    <x v="2"/>
    <s v="VV6"/>
    <m/>
    <m/>
    <x v="6"/>
    <m/>
    <s v="&gt; Fatta call conoscitiva il 6/02._x000a_Il progetto è partito nel 2022. Attualmente la società è pre-revenues. Il revenue model prevederà il pagamento di €99/mese/seat._x000a_In corso un aplha programm che sta coinvolgendo una banca italiana, alcuni studi di commercialisti tra Torino e Milano e due scaleup._x000a_In raccolta per €1,5-2m. In corso discussioni con Lumen per €500k-1m e in revisione un TS che prevede un investimento da €200k da parte di un business angel._x000a_Ad oggi il 100% del capitale sociale è detenuto dal founder &amp; CEO Marco di Luca (ex Bain, BCG). Verrà poi riconosciuto un 5% al CTO. Con il nuovo round, immagina di diluirsi di un 15-20%._x000a_Presentata in CI: da approfondire; fissare call coinvolgendo anche Renato e Marco."/>
    <d v="2024-12-02T00:00:00"/>
    <x v="1"/>
    <m/>
    <m/>
    <m/>
    <m/>
    <m/>
    <m/>
    <m/>
    <m/>
    <m/>
    <m/>
    <m/>
    <m/>
    <m/>
    <m/>
    <m/>
    <m/>
    <m/>
    <m/>
    <m/>
    <m/>
    <m/>
    <m/>
    <m/>
    <m/>
    <m/>
    <m/>
  </r>
  <r>
    <s v="Ok"/>
    <s v="Ok"/>
    <s v="Ok"/>
    <x v="1"/>
    <m/>
    <n v="3572"/>
    <x v="365"/>
    <s v="Italy"/>
    <s v="Cagliari"/>
    <x v="3"/>
    <x v="3"/>
    <x v="366"/>
    <m/>
    <s v="Seed"/>
    <s v="Arturo Capasso"/>
    <s v="Altri"/>
    <s v="Arturo Capasso"/>
    <s v="capassoa@luiss.it"/>
    <x v="264"/>
    <d v="2025-02-17T00:00:00"/>
    <x v="2"/>
    <s v="VV6"/>
    <m/>
    <m/>
    <x v="6"/>
    <m/>
    <s v="Iniziativa bocciata a dicembre 2024 per assenza di carattere digitale (4.c). Arturo Capasso, che ce l'ha segnalata, ci ha inviato un documento di approfondimento redatto dal founder proprio su questa tematica._x000a__x000a_&gt; Fissata call conoscitiva il 6/03"/>
    <d v="2024-12-06T00:00:00"/>
    <x v="1"/>
    <m/>
    <m/>
    <m/>
    <m/>
    <m/>
    <m/>
    <m/>
    <m/>
    <m/>
    <m/>
    <m/>
    <m/>
    <m/>
    <m/>
    <m/>
    <m/>
    <m/>
    <m/>
    <m/>
    <m/>
    <m/>
    <m/>
    <m/>
    <m/>
    <m/>
    <m/>
  </r>
  <r>
    <s v="Ok"/>
    <s v="Ok"/>
    <s v="Ok"/>
    <x v="27"/>
    <m/>
    <n v="2543"/>
    <x v="366"/>
    <s v="Italy"/>
    <s v="Cagliari"/>
    <x v="3"/>
    <x v="2"/>
    <x v="367"/>
    <m/>
    <s v="Start-up stage\Venture"/>
    <s v="Autocandidatura"/>
    <s v="Autocandidatura"/>
    <s v="Maurizio Piredda"/>
    <s v="maurizio.piredda@op vologis cs.com"/>
    <x v="265"/>
    <d v="2025-01-29T00:00:00"/>
    <x v="0"/>
    <s v="VV6"/>
    <s v="Yes"/>
    <m/>
    <x v="7"/>
    <m/>
    <s v="Iniziativa già presente nel DF dei fondi scaleup; risegnalata a dicembre 2024 per fondo VV6 da Zest._x000a_Sede a Cagliari ed Angri, oltre che a Roma e a Milano._x000a_ARR di €80k a dicembre 2024._x000a_In raccolta per €400k._x000a__x000a_&gt; Fatta call conoscitiva il 23/01: al momento il round non è ancora aperto; ipotizzano di farlo in H2 2025._x000a_Dubbi su percorso di crescita prospettico (immaginano di acquisire a fine piano l'1% del mercato, arrivando a ricavi pari a circa €1m)."/>
    <d v="2022-10-21T00:00:00"/>
    <x v="27"/>
    <s v="OUT"/>
    <m/>
    <m/>
    <m/>
    <m/>
    <m/>
    <m/>
    <m/>
    <m/>
    <m/>
    <m/>
    <m/>
    <m/>
    <m/>
    <m/>
    <m/>
    <m/>
    <m/>
    <m/>
    <m/>
    <m/>
    <m/>
    <m/>
    <m/>
    <m/>
    <m/>
  </r>
  <r>
    <s v="Ok"/>
    <s v="Ok"/>
    <s v="Ok"/>
    <x v="13"/>
    <m/>
    <n v="3168"/>
    <x v="367"/>
    <s v="Italy"/>
    <s v="Napoli"/>
    <x v="0"/>
    <x v="0"/>
    <x v="368"/>
    <m/>
    <s v="Seed"/>
    <s v="Antonio Prigiobbo-NAStartUp"/>
    <s v="Altri"/>
    <s v="Andrea La Gioia"/>
    <s v="andrealagioia@20seconds.it"/>
    <x v="266"/>
    <d v="2024-12-10T00:00:00"/>
    <x v="0"/>
    <s v="VV6"/>
    <m/>
    <m/>
    <x v="4"/>
    <m/>
    <s v="Li ha incontrati Amedeo._x000a_App lanciata ad ottobre 2024. Attualmente in fase pre-revenues. Ricavi attesi nel 2025: circa €199k. Prevedono di fatturare circa €532k nel 2028._x000a__x000a_&gt; Da bocciare per dubbi su difendibilità e percorso di crescita prospettico"/>
    <d v="2024-12-09T00:00:00"/>
    <x v="13"/>
    <s v="OUT"/>
    <m/>
    <m/>
    <m/>
    <m/>
    <m/>
    <m/>
    <m/>
    <m/>
    <m/>
    <m/>
    <m/>
    <m/>
    <m/>
    <m/>
    <m/>
    <m/>
    <m/>
    <m/>
    <m/>
    <m/>
    <m/>
    <m/>
    <m/>
    <m/>
    <m/>
  </r>
  <r>
    <s v="Ok"/>
    <s v="Ok"/>
    <s v="Ok"/>
    <x v="13"/>
    <m/>
    <n v="3587"/>
    <x v="368"/>
    <s v="Italy"/>
    <s v="Bari"/>
    <x v="4"/>
    <x v="8"/>
    <x v="369"/>
    <m/>
    <s v="Seed"/>
    <s v="Autocandidatura"/>
    <s v="Autocandidatura"/>
    <s v="Federica Turrisi"/>
    <s v="federica.turrisi@hotmail.it"/>
    <x v="266"/>
    <d v="2025-01-08T00:00:00"/>
    <x v="0"/>
    <s v="VV7"/>
    <s v="Yes"/>
    <m/>
    <x v="5"/>
    <m/>
    <s v="In raccolta per €3m._x000a__x000a_&gt; Da bocciare perché non digitale"/>
    <d v="2024-12-09T00:00:00"/>
    <x v="13"/>
    <s v="OUT"/>
    <m/>
    <m/>
    <m/>
    <m/>
    <m/>
    <m/>
    <m/>
    <m/>
    <m/>
    <m/>
    <m/>
    <m/>
    <m/>
    <m/>
    <m/>
    <m/>
    <m/>
    <m/>
    <m/>
    <m/>
    <m/>
    <m/>
    <m/>
    <m/>
    <m/>
  </r>
  <r>
    <s v="Ok"/>
    <s v="Ok"/>
    <s v="Ok"/>
    <x v="13"/>
    <m/>
    <n v="3590"/>
    <x v="369"/>
    <s v="Italy"/>
    <s v="Catania"/>
    <x v="1"/>
    <x v="5"/>
    <x v="370"/>
    <m/>
    <s v="Seed"/>
    <s v="Autocandidatura"/>
    <s v="Autocandidatura"/>
    <s v="Matteo Catania"/>
    <s v="matteo.ct@icloud.com"/>
    <x v="267"/>
    <d v="2025-01-08T00:00:00"/>
    <x v="0"/>
    <s v="VV6"/>
    <s v="Yes"/>
    <m/>
    <x v="5"/>
    <m/>
    <s v="Pre-revenues._x000a_In raccolta per €500k._x000a__x000a_&gt; Da bocciare perché non digitale"/>
    <d v="2024-12-11T00:00:00"/>
    <x v="13"/>
    <s v="OUT"/>
    <m/>
    <m/>
    <m/>
    <m/>
    <m/>
    <m/>
    <m/>
    <m/>
    <m/>
    <m/>
    <m/>
    <m/>
    <m/>
    <m/>
    <m/>
    <m/>
    <m/>
    <m/>
    <m/>
    <m/>
    <m/>
    <m/>
    <m/>
    <m/>
    <m/>
  </r>
  <r>
    <s v="Ok"/>
    <s v="Ok"/>
    <s v="Ok"/>
    <x v="27"/>
    <m/>
    <n v="2611"/>
    <x v="370"/>
    <s v="Italy"/>
    <s v="Lucca"/>
    <x v="10"/>
    <x v="8"/>
    <x v="371"/>
    <m/>
    <s v="Start-up stage\Venture"/>
    <s v="Daniele Genovesi-CDP"/>
    <s v="Investitori professionali"/>
    <s v="Daniele Genovesi"/>
    <s v="danigeno@hotmail.com"/>
    <x v="268"/>
    <d v="2025-01-29T00:00:00"/>
    <x v="0"/>
    <s v="VV7"/>
    <s v="Yes"/>
    <m/>
    <x v="5"/>
    <m/>
    <s v="Iniziativa già presente nel DF di VV5, risegnalata da Daniele Genovesi a dicembre 2024: hanno intenzione di aprire una sede al Sud (a Bari)._x000a__x000a_&gt; Fatta call conoscitiva il 20/01: la società è attiva sia sul canale online (Amazon e sito web) che offline (tra i retailer, Coop, Esselunga, Arcaplanet). Ha realizzato circa €500k di ricavi nel 2023 e circa €650k nel 2024. Circa il 65% dei ricavi deriva dall'online (nel piano di sviluppo, prevedono che tale percentuale raggiungerà il 50% ). Ricavi attesi nel 2025 pari a €1,7m._x000a_Finora ha raccolto €400k nel 2022 (il lead investor è stato Primo Ventures, che detiene il 23%)._x000a_In raccolta per €3m. L'idea è di utilizzare €1-1,5m per realizzare operazioni di acquisizione. In particolare, vorrebbero internalizzare la produzione di snack e biscotti."/>
    <d v="2024-12-12T00:00:00"/>
    <x v="27"/>
    <s v="OUT"/>
    <m/>
    <m/>
    <m/>
    <m/>
    <m/>
    <m/>
    <m/>
    <m/>
    <m/>
    <m/>
    <m/>
    <m/>
    <m/>
    <m/>
    <m/>
    <m/>
    <m/>
    <m/>
    <m/>
    <m/>
    <m/>
    <m/>
    <m/>
    <m/>
    <m/>
  </r>
  <r>
    <s v="Ok"/>
    <s v="Ok"/>
    <s v="Ok"/>
    <x v="5"/>
    <m/>
    <n v="3593"/>
    <x v="371"/>
    <s v="Italy"/>
    <s v="Bari"/>
    <x v="4"/>
    <x v="2"/>
    <x v="372"/>
    <m/>
    <s v="Start-up stage\Venture"/>
    <s v="Autocandidatura"/>
    <s v="Autocandidatura"/>
    <s v="Marco Cappellini"/>
    <s v="cappellini@con rmo.it"/>
    <x v="269"/>
    <d v="2025-02-12T00:00:00"/>
    <x v="0"/>
    <s v="VV7"/>
    <m/>
    <m/>
    <x v="4"/>
    <m/>
    <s v="Fatta call conoscitiva il 3/02. _x000a_Per ora sono partiti con l'ambito sanitario (per lo più cliniche private o ospedali di medie dimensioni)._x000a_250 clienti paganti; MRR pari a €35k._x000a_Ricavi 2024 pari a €300-350k. Ricavi attesi nel 2025 pari a circa €715k._x000a_Raccolti €590k in un pre-seed round da Lventure, CDP e NextUp._x000a_In raccolta per €1,5m da investire prevalentemente in sales&amp;marketing e R&amp;S. Pre-money pari a €6m._x000a_Ci ha condiviso anche il BP a 36 mesi."/>
    <d v="2024-12-20T00:00:00"/>
    <x v="5"/>
    <s v="OUT"/>
    <m/>
    <m/>
    <m/>
    <m/>
    <m/>
    <m/>
    <m/>
    <m/>
    <m/>
    <m/>
    <m/>
    <m/>
    <m/>
    <m/>
    <m/>
    <m/>
    <m/>
    <m/>
    <m/>
    <m/>
    <m/>
    <m/>
    <m/>
    <m/>
    <m/>
  </r>
  <r>
    <s v="Ok"/>
    <s v="Ok"/>
    <s v="Ok"/>
    <x v="21"/>
    <m/>
    <n v="3595"/>
    <x v="372"/>
    <s v="Italy"/>
    <s v="Bari"/>
    <x v="4"/>
    <x v="0"/>
    <x v="373"/>
    <m/>
    <s v="Seed"/>
    <s v="Autocandidatura"/>
    <s v="Autocandidatura"/>
    <s v="Giuseppe Macchia"/>
    <s v="giuseppe.macchia@chefondemand.it"/>
    <x v="270"/>
    <d v="2025-01-15T00:00:00"/>
    <x v="0"/>
    <s v="VV7"/>
    <m/>
    <m/>
    <x v="0"/>
    <m/>
    <s v="Terminati i primi 4 mesi di validazione: ricavi pari a circca €46k, 43 clienti paganti._x000a_In raccolta per un pre-seed da €300k per sviluppo piattaforma ed investimenti in marketing._x000a__x000a_&gt; Da bocciare per fase di vita; MVP ancora da sviluppare."/>
    <d v="2025-01-04T00:00:00"/>
    <x v="21"/>
    <s v="OUT"/>
    <m/>
    <m/>
    <m/>
    <m/>
    <m/>
    <m/>
    <m/>
    <m/>
    <m/>
    <m/>
    <m/>
    <m/>
    <m/>
    <m/>
    <m/>
    <m/>
    <m/>
    <m/>
    <m/>
    <m/>
    <m/>
    <m/>
    <m/>
    <m/>
    <m/>
  </r>
  <r>
    <s v="Ok"/>
    <s v="Ok"/>
    <s v="Ok"/>
    <x v="11"/>
    <m/>
    <n v="3294"/>
    <x v="373"/>
    <s v="Italy"/>
    <s v="Bolzano"/>
    <x v="13"/>
    <x v="2"/>
    <x v="374"/>
    <m/>
    <s v="Start-up stage\Venture"/>
    <s v="Vanessa Coppola-The Qube Consulting"/>
    <s v="Advisor"/>
    <s v="Matteo Beccatelli"/>
    <s v="m.beccatelli@plantvoice.it"/>
    <x v="215"/>
    <d v="2025-02-18T00:00:00"/>
    <x v="0"/>
    <s v="VV7"/>
    <m/>
    <m/>
    <x v="7"/>
    <s v="Yes"/>
    <s v="L'headquarter è in NOI Techpark Südtirol/Alto Adige, il parco scientifico e tecnologico di Bolzano._x000a_La società aprirà prossimamente una sede operativa in Puglia a seguito del bando Tecnonidi, grazie al quale potrà continuare lo sviluppo tecnologico ed avviare un progetto inambito olivicoltura in Puglia (in via di definizione; lancio a gennaio)._x000a_Chiusi finora 20 contratti con consorzi e società agricole molto grandi (Melinda, Sant'Orsola, Pink Lady e Zespri). Ricavi realizzati nel 2024 pari a €50k, attesi nel 2025 pari a circa €950k._x000a_Lato round, sono alla ricerca di pre-commitment in vista di un series A da chiudere nel 2026._x000a_Tra i competitors, XFarm._x000a__x000a_&gt; Iniziativa già presente nel DF VV5. Fatta call conoscitiva il 5/02: la società sta chiudendo un round da €500k. L’intenzione è di aprire un successivo aumento di capitale tra la fine del 2025 e H1 2026. "/>
    <d v="2024-06-17T00:00:00"/>
    <x v="11"/>
    <s v="OUT"/>
    <m/>
    <m/>
    <m/>
    <m/>
    <m/>
    <m/>
    <m/>
    <m/>
    <m/>
    <m/>
    <m/>
    <m/>
    <m/>
    <m/>
    <m/>
    <m/>
    <m/>
    <m/>
    <m/>
    <m/>
    <m/>
    <m/>
    <m/>
    <m/>
    <m/>
  </r>
  <r>
    <s v="Ok"/>
    <s v="Ok"/>
    <s v="Ok"/>
    <x v="1"/>
    <m/>
    <n v="3604"/>
    <x v="374"/>
    <s v="Italy"/>
    <s v="Napoli"/>
    <x v="0"/>
    <x v="0"/>
    <x v="375"/>
    <m/>
    <s v="Other early stage\Late stage"/>
    <s v="Giorgio Ventre"/>
    <s v="Altri"/>
    <s v="Giorgio Ventre"/>
    <s v="giorgio@unina.it"/>
    <x v="271"/>
    <d v="2025-02-11T00:00:00"/>
    <x v="2"/>
    <s v="VV6"/>
    <m/>
    <m/>
    <x v="6"/>
    <m/>
    <s v="Costituita nel 2026._x000a_Ha chiuso il 2023 con circa €28 mln di ricavi; ha 64 dipendenti._x000a_Ha raccolto €1,2m. Non ci sono informazioni sul nuovo round._x000a__x000a_&gt; Fissata call il 17/03"/>
    <d v="2025-01-09T00:00:00"/>
    <x v="1"/>
    <m/>
    <m/>
    <m/>
    <m/>
    <m/>
    <m/>
    <m/>
    <m/>
    <m/>
    <m/>
    <m/>
    <m/>
    <m/>
    <m/>
    <m/>
    <m/>
    <m/>
    <m/>
    <m/>
    <m/>
    <m/>
    <m/>
    <m/>
    <m/>
    <m/>
    <m/>
  </r>
  <r>
    <s v="Ok"/>
    <s v="Ok"/>
    <s v="Ok"/>
    <x v="5"/>
    <m/>
    <n v="3605"/>
    <x v="375"/>
    <s v="Italy"/>
    <s v="Napoli"/>
    <x v="0"/>
    <x v="0"/>
    <x v="376"/>
    <m/>
    <s v="Other early stage\Late stage"/>
    <s v="Francesco Zaccariello-Zeta Holding"/>
    <s v="Investitori professionali"/>
    <s v="Giada Filippetti Della Rocca"/>
    <s v="giada@elitevillas.it"/>
    <x v="271"/>
    <d v="2025-02-12T00:00:00"/>
    <x v="0"/>
    <s v="VV6"/>
    <m/>
    <m/>
    <x v="10"/>
    <s v="Yes"/>
    <s v="Fondata nel 2019._x000a_Portafoglio di 100 proprietà in 6 località esclusive. _x000a_GMV di €3,5m nel 2024 (ricavi netti pari a circa €1,3m)._x000a_In raccolta per un round da €1m da utilizzare per investimenti in marketing e rafforzamento del team. Pre-money di €6,5m._x000a__x000a_&gt; Fatta call l'11/02 per approfondire digitalizzazione e scalabilità del business. Ricevuta documentazione di approfondimento, incluso il BP aggiornato. Abbiamo presentato nuovamente l'iniziativa in CI e sono sorti dubbi anche sulla valutazione, ritenuta troppo elevata."/>
    <d v="2025-01-09T00:00:00"/>
    <x v="5"/>
    <s v="OUT"/>
    <m/>
    <m/>
    <m/>
    <m/>
    <m/>
    <m/>
    <m/>
    <m/>
    <m/>
    <m/>
    <m/>
    <m/>
    <m/>
    <m/>
    <m/>
    <m/>
    <m/>
    <m/>
    <m/>
    <m/>
    <m/>
    <m/>
    <m/>
    <m/>
    <m/>
  </r>
  <r>
    <s v="Ok"/>
    <s v="Ok"/>
    <s v="Ok"/>
    <x v="11"/>
    <m/>
    <n v="3608"/>
    <x v="376"/>
    <s v="Italy"/>
    <s v="Catanzaro"/>
    <x v="6"/>
    <x v="0"/>
    <x v="377"/>
    <m/>
    <s v="Seed"/>
    <s v="Autocandidatura"/>
    <s v="Autocandidatura"/>
    <s v="Antonio Carvetta"/>
    <s v="antonio@sentieri.me"/>
    <x v="272"/>
    <d v="2025-02-18T00:00:00"/>
    <x v="0"/>
    <s v="VV6"/>
    <m/>
    <m/>
    <x v="0"/>
    <s v="Yes"/>
    <s v="Fatta call conoscitiva il 13/02. A dicembre 2024 hanno lanciato l'MVP, attualmente in fase di beta testing da parte di circa 70 utenti. Iniziata anche l'integrazione con 4 piattaforme welfare (potenziali 1 mln di utenti)._x000a_Ricavi previsti nel 2025 pari a circa €769k._x000a__x000a_&gt; Dubbi su fase di vita e difendibilità dell'iniziativa"/>
    <d v="2025-01-13T00:00:00"/>
    <x v="11"/>
    <s v="OUT"/>
    <m/>
    <m/>
    <m/>
    <m/>
    <m/>
    <m/>
    <m/>
    <m/>
    <m/>
    <m/>
    <m/>
    <m/>
    <m/>
    <m/>
    <m/>
    <m/>
    <m/>
    <m/>
    <m/>
    <m/>
    <m/>
    <m/>
    <m/>
    <m/>
    <m/>
  </r>
  <r>
    <s v="Ok"/>
    <s v="Ok"/>
    <s v="Ok"/>
    <x v="27"/>
    <m/>
    <n v="3609"/>
    <x v="377"/>
    <s v="Italy"/>
    <s v="Napoli"/>
    <x v="0"/>
    <x v="8"/>
    <x v="378"/>
    <m/>
    <s v="Other early stage\Late stage"/>
    <s v="Autocandidatura"/>
    <s v="Autocandidatura"/>
    <s v="Diego Dolciami"/>
    <s v="diegodolciami@skinlovers.srl"/>
    <x v="273"/>
    <d v="2025-01-29T00:00:00"/>
    <x v="0"/>
    <s v="VV6"/>
    <s v="Yes"/>
    <m/>
    <x v="5"/>
    <m/>
    <s v="Attualmente hanno lavorato solo con un modello B2B, offrendo prodotti, macchinari e formazione ai centri estetici Dal 2025, prevedono l'ingresso in farmacie e parafarmacie ed il lancio sul mercato B2C. _x000a_Risultati 2023: +300 centri estetici affiliati e +€1m di fatturato._x000a__x000a_&gt; Motivo rejection: no digital. L'iniziativa è stata assegnata a VV5, che manderà mail."/>
    <d v="2025-01-12T00:00:00"/>
    <x v="27"/>
    <s v="OUT"/>
    <m/>
    <m/>
    <m/>
    <m/>
    <m/>
    <m/>
    <m/>
    <m/>
    <m/>
    <m/>
    <m/>
    <m/>
    <m/>
    <m/>
    <m/>
    <m/>
    <m/>
    <m/>
    <m/>
    <m/>
    <m/>
    <m/>
    <m/>
    <m/>
    <m/>
  </r>
  <r>
    <s v="Ok"/>
    <s v="Ok"/>
    <s v="Ok"/>
    <x v="27"/>
    <m/>
    <n v="3615"/>
    <x v="378"/>
    <s v="Italy"/>
    <s v="Taranto"/>
    <x v="4"/>
    <x v="11"/>
    <x v="379"/>
    <m/>
    <s v="Seed"/>
    <s v="Leonardo Schirano-Eversheds Sutherland"/>
    <s v="Advisor"/>
    <s v="Leonardo Schirano"/>
    <s v="LeonardoSchirano@eversheds-sutherland.it"/>
    <x v="274"/>
    <d v="2025-01-29T00:00:00"/>
    <x v="0"/>
    <s v="VV7"/>
    <s v="Yes"/>
    <m/>
    <x v="5"/>
    <m/>
    <s v="Ricavi 2023: €43k. Non abbiamo un dato aggiornato per il 2024 (previsione di circa €80-90k)._x000a_In raccolta per €250k._x000a__x000a_&gt; Motivo rejection: no digital (l'aspetto digitale è rappresentato dal canale di vendita, vale a dire l'e-commerce che prevedono di lanciare con il round). L'iniziativa è stata assegnata a VV5, che manderà mail."/>
    <d v="2025-01-21T00:00:00"/>
    <x v="27"/>
    <s v="OUT"/>
    <m/>
    <m/>
    <m/>
    <m/>
    <m/>
    <m/>
    <m/>
    <m/>
    <m/>
    <m/>
    <m/>
    <m/>
    <m/>
    <m/>
    <m/>
    <m/>
    <m/>
    <m/>
    <m/>
    <m/>
    <m/>
    <m/>
    <m/>
    <m/>
    <m/>
  </r>
  <r>
    <s v="Ok"/>
    <s v="Ok"/>
    <s v="Ok"/>
    <x v="1"/>
    <m/>
    <n v="2797"/>
    <x v="379"/>
    <s v="Italy"/>
    <s v="Lecce"/>
    <x v="4"/>
    <x v="0"/>
    <x v="380"/>
    <m/>
    <s v="Start-up stage\Venture"/>
    <s v="Giulia Fazzini-Lventure"/>
    <s v="Investitori professionali"/>
    <s v="Marcello De Vincenti"/>
    <s v="marcellodevincenti@yahoo.it"/>
    <x v="145"/>
    <d v="2025-02-06T00:00:00"/>
    <x v="2"/>
    <s v="VV7"/>
    <s v="Yes"/>
    <m/>
    <x v="6"/>
    <m/>
    <s v="Iniziativa già presente nel DF di VV5. _x000a_Ci è stata segnalata la presenza di una sede in Puglia, oltre che a Roma._x000a_L'iniziativa è arrivata anche da Kevin Bifulco di AVM Gestioni._x000a_Ricavi 2024: €213k (vs. €215k nel 2023). Ricavi attesi nel 2025 pari a €2,1m._x000a_In raccolta per €3,5m nel 2025 e €2,5m nel 2026 per investimenti in R&amp;S e marketing. _x000a_Ricevuti €500k da CDP Fondo Rilancio._x000a__x000a_&gt; Fissata call conoscitiva il 27/02."/>
    <d v="2023-06-22T00:00:00"/>
    <x v="1"/>
    <m/>
    <m/>
    <m/>
    <m/>
    <m/>
    <m/>
    <m/>
    <m/>
    <m/>
    <m/>
    <m/>
    <m/>
    <m/>
    <m/>
    <m/>
    <m/>
    <m/>
    <m/>
    <m/>
    <m/>
    <m/>
    <m/>
    <m/>
    <m/>
    <m/>
    <m/>
  </r>
  <r>
    <s v="Ok"/>
    <s v="Ok"/>
    <s v="Ok"/>
    <x v="5"/>
    <m/>
    <n v="3629"/>
    <x v="380"/>
    <s v="Italy"/>
    <s v="Brindisi"/>
    <x v="4"/>
    <x v="1"/>
    <x v="381"/>
    <m/>
    <s v="Other early stage\Late stage"/>
    <s v="Andrea Maglione"/>
    <s v="Altri"/>
    <s v="Andrea Maglione"/>
    <s v="legale.maglione@gmail.com"/>
    <x v="275"/>
    <d v="2025-02-12T00:00:00"/>
    <x v="0"/>
    <s v="VV7"/>
    <m/>
    <m/>
    <x v="1"/>
    <m/>
    <s v="Sede operativa a Brindisi, dove sono presenti 8 dipendenti, oltre che a Milano. La sede sarà destinata all'attività di R&amp;S in collaborazione con l'Università del Salento. _x000a_Società attiva dal 1 marzo 2024, nata come spin-off di un'altra azienda di Milano. Ha già circa 38 dipendenti._x000a__x000a_&gt; Da bocciare per modello di business (servizio consulenziale)."/>
    <d v="2025-01-31T00:00:00"/>
    <x v="5"/>
    <s v="OUT"/>
    <m/>
    <m/>
    <m/>
    <m/>
    <m/>
    <m/>
    <m/>
    <m/>
    <m/>
    <m/>
    <m/>
    <m/>
    <m/>
    <m/>
    <m/>
    <m/>
    <m/>
    <m/>
    <m/>
    <m/>
    <m/>
    <m/>
    <m/>
    <m/>
    <m/>
  </r>
  <r>
    <s v="Ok"/>
    <s v="Ok"/>
    <s v="Ok"/>
    <x v="5"/>
    <m/>
    <n v="3633"/>
    <x v="381"/>
    <s v="Italy"/>
    <s v="Napoli"/>
    <x v="0"/>
    <x v="2"/>
    <x v="382"/>
    <m/>
    <s v="Start-up stage\Venture"/>
    <s v="Giovanni De Caro-Volano"/>
    <s v="Advisor"/>
    <s v="Giovanni De Caro-Volano"/>
    <s v="decaro@volanogroup.com"/>
    <x v="276"/>
    <d v="2025-02-12T00:00:00"/>
    <x v="0"/>
    <s v="VV6"/>
    <m/>
    <m/>
    <x v="1"/>
    <m/>
    <s v="Incubata in Campania NweSteel._x000a_Nel 2024 ha fatturato €350k. _x000a_Ha aperto un round finalizzato alla comercializzazione del prodotto. _x000a__x000a_&gt; Da bocciare per modello di business (servizio consulenziale). Non inviare mail di rejection."/>
    <d v="2025-01-30T00:00:00"/>
    <x v="5"/>
    <s v="OUT"/>
    <m/>
    <m/>
    <m/>
    <m/>
    <m/>
    <m/>
    <m/>
    <m/>
    <m/>
    <m/>
    <m/>
    <m/>
    <m/>
    <m/>
    <m/>
    <m/>
    <m/>
    <m/>
    <m/>
    <m/>
    <m/>
    <m/>
    <m/>
    <m/>
    <m/>
  </r>
  <r>
    <s v="Ok"/>
    <s v="Ok"/>
    <s v="Ok"/>
    <x v="5"/>
    <m/>
    <n v="3634"/>
    <x v="382"/>
    <s v="Italy"/>
    <s v="Campobasso"/>
    <x v="8"/>
    <x v="2"/>
    <x v="383"/>
    <s v="Università del Molise"/>
    <s v="Start-up stage\Venture"/>
    <s v="Giovanni De Caro-Volano"/>
    <s v="Advisor"/>
    <s v="Giovanni De Caro-Volano"/>
    <s v="decaro@volanogroup.com"/>
    <x v="276"/>
    <d v="2025-02-12T00:00:00"/>
    <x v="0"/>
    <s v="VV6"/>
    <m/>
    <m/>
    <x v="1"/>
    <m/>
    <s v="_x000a_Fondata nel 2012 come spin-off dell'Università del Molise._x000a_Ha fatturato €200k nel 2024.                                                                                                                                             _x000a__x000a_&gt; Dubbi su scalabilità. Non inviare mail di rejection."/>
    <d v="2025-01-30T00:00:00"/>
    <x v="5"/>
    <s v="OUT"/>
    <m/>
    <m/>
    <m/>
    <m/>
    <m/>
    <m/>
    <m/>
    <m/>
    <m/>
    <m/>
    <m/>
    <m/>
    <m/>
    <m/>
    <m/>
    <m/>
    <m/>
    <m/>
    <m/>
    <m/>
    <m/>
    <m/>
    <m/>
    <m/>
    <m/>
  </r>
  <r>
    <s v="Ok"/>
    <s v="Ok"/>
    <s v="Ok"/>
    <x v="11"/>
    <m/>
    <n v="3635"/>
    <x v="383"/>
    <s v="Italy"/>
    <s v="Avezzano"/>
    <x v="2"/>
    <x v="2"/>
    <x v="384"/>
    <m/>
    <s v="Seed"/>
    <s v="Enrico Giancaterina"/>
    <s v="Advisor"/>
    <s v="Enrico Giancaterina"/>
    <s v="enrico.giancaterina@gmail.com"/>
    <x v="277"/>
    <d v="2025-02-18T00:00:00"/>
    <x v="0"/>
    <s v="VV6"/>
    <m/>
    <m/>
    <x v="11"/>
    <s v="Yes"/>
    <s v="&gt; Fatta call conoscitiva l'11/02._x000a_Ad oggi, +80k utenti registrati sulla piattaforma, di cui +10k sono paganti. Il modello di ricavi prevede la sottoscrizione di un abbonamento mensile che varia da €90 a €4,8k in base al tipo di utente (amatoriale, professionale)._x000a_Ricavi 2024: €80k. Ricavi attesi nel 2025 pari a circa 597k.                                                                                                                                                                                                                                                                                                                         Sono in fundraising per €1m da impiegare al 20% per l'acquisizione dei clienti e all'80% per lo sviluppo prodotto e rafforzamento della struttura organizzativa._x000a_Vorrebbero diluirsi del 15%._x000a_Attualmente sono in interlocuzioni avanzate con CDP DTF che investirebbe €700k (hanno necessità di trovare il 30% di privati)._x000a__x000a_&gt; Presentata in CI: da comunicare al founder che il business è interessante ma, fin quando saranno in interlocuzioni con CDP, non possiamo procedere con eventuali approfondimenti "/>
    <d v="2025-02-03T00:00:00"/>
    <x v="11"/>
    <s v="OUT"/>
    <m/>
    <m/>
    <m/>
    <m/>
    <m/>
    <m/>
    <m/>
    <m/>
    <m/>
    <m/>
    <m/>
    <m/>
    <m/>
    <m/>
    <m/>
    <m/>
    <m/>
    <m/>
    <m/>
    <m/>
    <m/>
    <m/>
    <m/>
    <m/>
    <m/>
  </r>
  <r>
    <s v="Ok"/>
    <s v="Ok"/>
    <s v="Ok"/>
    <x v="1"/>
    <m/>
    <n v="3630"/>
    <x v="384"/>
    <s v="Italy"/>
    <s v="Caserta"/>
    <x v="0"/>
    <x v="2"/>
    <x v="385"/>
    <m/>
    <s v="Seed"/>
    <s v="Michele Sibio-Innovative-RFK"/>
    <s v="Investitori professionali"/>
    <s v="Alberto Graziano"/>
    <s v="a.graziano@easy4cloud.com"/>
    <x v="275"/>
    <d v="2025-03-03T00:00:00"/>
    <x v="2"/>
    <s v="VV6"/>
    <m/>
    <m/>
    <x v="6"/>
    <m/>
    <s v="La società nasce da Easy4Cloud, azienda nata nel 2010._x000a_Il target clienti è rappresentato da micro imprese e PMI._x000a_Nel 2024 la soluzione è stata lanciata con 32 clienti acquisiti (1,6k utilizzatori). Generati €100k di ricavi._x000a_Ricavi attesi nel 2025 pari a €324k._x000a_Round da €1m per sviluppo prodotto, investimenti in marketing &amp; sales._x000a__x000a_&gt; Fatta call il 14/02 e presentata in CI. Dubbi su difendibilità della soluzione, ma De Palma vorrebbe approfondire. Per questo motivo, sentirà nei prossimi giorni Valiante per capire sentiment di nCore e possibili sinergie. Ci ha riscritto il founder per avere un nostro feedback."/>
    <d v="2025-01-31T00:00:00"/>
    <x v="1"/>
    <m/>
    <m/>
    <m/>
    <m/>
    <m/>
    <m/>
    <m/>
    <m/>
    <m/>
    <m/>
    <m/>
    <m/>
    <m/>
    <m/>
    <m/>
    <m/>
    <m/>
    <m/>
    <m/>
    <m/>
    <m/>
    <m/>
    <m/>
    <m/>
    <m/>
    <m/>
  </r>
  <r>
    <s v="Ok"/>
    <s v="Ok"/>
    <s v="Ok"/>
    <x v="1"/>
    <m/>
    <n v="3648"/>
    <x v="385"/>
    <s v="Italy"/>
    <s v="Napoli"/>
    <x v="0"/>
    <x v="2"/>
    <x v="386"/>
    <m/>
    <s v="Seed"/>
    <s v="Chiara Morsa"/>
    <s v="Proprietaria"/>
    <s v="Alessandro Nuara"/>
    <s v="alessandro.nuara@adcube.ai"/>
    <x v="278"/>
    <d v="2025-03-05T00:00:00"/>
    <x v="0"/>
    <s v="VV6"/>
    <m/>
    <m/>
    <x v="7"/>
    <s v="Yes"/>
    <s v="Ha acquisito 15 clienti. ARR 2025 derivante agli attuali clienti attivi pari a €180k._x000a__x000a_&gt; Abbiamo scritto al founder per fissare call conoscitiva. Ci ha comunicato che vorrebbe rimandare la call."/>
    <d v="2025-02-07T00:00:00"/>
    <x v="1"/>
    <s v="OUT"/>
    <m/>
    <m/>
    <m/>
    <m/>
    <m/>
    <m/>
    <m/>
    <m/>
    <m/>
    <m/>
    <m/>
    <m/>
    <m/>
    <m/>
    <m/>
    <m/>
    <m/>
    <m/>
    <m/>
    <m/>
    <m/>
    <m/>
    <m/>
    <m/>
    <m/>
  </r>
  <r>
    <s v="Ok"/>
    <s v="Ok"/>
    <s v="Ok"/>
    <x v="11"/>
    <m/>
    <n v="3650"/>
    <x v="386"/>
    <s v="Italy"/>
    <s v="L'Aquila"/>
    <x v="2"/>
    <x v="0"/>
    <x v="387"/>
    <m/>
    <s v="Seed"/>
    <s v="Chiara Morsa"/>
    <s v="Proprietaria"/>
    <s v="PLAI - Mondadori Group Accelerator"/>
    <s v="team@plai-accelerator.com"/>
    <x v="278"/>
    <d v="2025-02-18T00:00:00"/>
    <x v="0"/>
    <s v="VV6"/>
    <m/>
    <m/>
    <x v="4"/>
    <m/>
    <s v="Il business ad oggi è B2C e contano più di 1600 utenti; nei prossimi 12 mesi vogliono espandere il business anche al B2B._x000a__x000a_Motivo rejection: dubbi su difendibilità (non va inviata mail)"/>
    <d v="2025-02-07T00:00:00"/>
    <x v="11"/>
    <s v="OUT"/>
    <m/>
    <m/>
    <m/>
    <m/>
    <m/>
    <m/>
    <m/>
    <m/>
    <m/>
    <m/>
    <m/>
    <m/>
    <m/>
    <m/>
    <m/>
    <m/>
    <m/>
    <m/>
    <m/>
    <m/>
    <m/>
    <m/>
    <m/>
    <m/>
    <m/>
  </r>
  <r>
    <s v="Ok"/>
    <s v="Ok"/>
    <s v="Ok"/>
    <x v="11"/>
    <m/>
    <n v="3653"/>
    <x v="387"/>
    <s v="Italy"/>
    <s v="Catania"/>
    <x v="1"/>
    <x v="7"/>
    <x v="388"/>
    <s v="Consiglio Nazionale delle Ricerche (CNR)"/>
    <s v="Seed"/>
    <s v="Nicola Cimmino/Fabiana Martone"/>
    <s v="Proprietaria"/>
    <s v="Gregorio Roccasecca"/>
    <s v="gregorio.roccasecca@cariplofactory.it"/>
    <x v="276"/>
    <d v="2025-02-18T00:00:00"/>
    <x v="0"/>
    <s v="VV6"/>
    <m/>
    <m/>
    <x v="5"/>
    <m/>
    <s v="Fondata nel 2025._x000a_La tecnologia ha raggiunto una validazione preindustriale. Attualmente, è in corso la raccolta di 2 LOI con aziende municipalizzate pubbliche per lo sviluppo di PoC.                                                                                                                                                                                                                       Eureka ha investito €230k nel 2022._x000a_In raccolta per €1,15m per (i) finanziare PoC mirati alla validazione della tecnologia e (ii) ottenere certificazione per la realizzazione dell'impianto industriale._x000a__x000a_&gt; Motivo rejection: fase di vita, no carattere digital"/>
    <d v="2025-01-30T00:00:00"/>
    <x v="11"/>
    <s v="OUT"/>
    <m/>
    <m/>
    <m/>
    <m/>
    <m/>
    <m/>
    <m/>
    <m/>
    <m/>
    <m/>
    <m/>
    <m/>
    <m/>
    <m/>
    <m/>
    <m/>
    <m/>
    <m/>
    <m/>
    <m/>
    <m/>
    <m/>
    <m/>
    <m/>
    <m/>
  </r>
  <r>
    <s v="Ok"/>
    <s v="Ok"/>
    <s v="Ok"/>
    <x v="11"/>
    <m/>
    <n v="3655"/>
    <x v="388"/>
    <s v="Italy"/>
    <s v="Napoli"/>
    <x v="0"/>
    <x v="11"/>
    <x v="389"/>
    <s v="Università degli Studi di Napoli Federico II"/>
    <s v="Seed"/>
    <s v="Nicola Cimmino/Fabiana Martone"/>
    <s v="Proprietaria"/>
    <s v="Gregorio Roccasecca"/>
    <s v="gregorio.roccasecca@cariplofactory.it"/>
    <x v="276"/>
    <d v="2025-02-18T00:00:00"/>
    <x v="0"/>
    <s v="VV6"/>
    <m/>
    <m/>
    <x v="5"/>
    <m/>
    <s v="Fondata nel 2020._x000a_Le linee cellulari principali ad oggi sviluppate sono quelle ottenute da mela annurca (di cui è già stata testata l’applicazione in ambito dermatologico), cisto (per le proprietà antivirali) e caffè.     _x000a_Al momento la società sta lavorando a collaborazioni con due aziende leader nel settore della cosmetica e del caffè.                                                                                                                                                                                      Ha già raccolto €107k da Terra Next. Il nuovo round è da €250k (produzione di nuove colture cellulare e rafforzamento del team)._x000a__x000a_&gt; Motivo rejection: no carattere digital                                                                                                                                                                         "/>
    <d v="2025-01-30T00:00:00"/>
    <x v="11"/>
    <s v="OUT"/>
    <m/>
    <m/>
    <m/>
    <m/>
    <m/>
    <m/>
    <m/>
    <m/>
    <m/>
    <m/>
    <m/>
    <m/>
    <m/>
    <m/>
    <m/>
    <m/>
    <m/>
    <m/>
    <m/>
    <m/>
    <m/>
    <m/>
    <m/>
    <m/>
    <m/>
  </r>
  <r>
    <s v="Ok"/>
    <s v="Ok"/>
    <s v="Ok"/>
    <x v="1"/>
    <m/>
    <n v="3664"/>
    <x v="389"/>
    <s v="Italy"/>
    <s v="Salerno"/>
    <x v="0"/>
    <x v="3"/>
    <x v="390"/>
    <m/>
    <s v="Seed"/>
    <s v="Autocandidatura"/>
    <s v="Autocandidatura"/>
    <s v="Antonio Grassini"/>
    <s v="a.grassini@haga2.tech"/>
    <x v="278"/>
    <d v="2025-03-05T00:00:00"/>
    <x v="2"/>
    <s v="VV6"/>
    <m/>
    <m/>
    <x v="6"/>
    <m/>
    <s v="Nel 2024 è stato realizzato il prototipo funzionale ed avviato il processo di industrializzazione. _x000a_Nel 2025 è previsto il raggiungimento di un livello TRL 9._x000a_Ottenuto brevetto italiano._x000a__x000a_&gt; Fissata call conoscitiva il 12/03"/>
    <d v="2025-02-07T00:00:00"/>
    <x v="1"/>
    <m/>
    <m/>
    <m/>
    <m/>
    <m/>
    <m/>
    <m/>
    <m/>
    <m/>
    <m/>
    <m/>
    <m/>
    <m/>
    <m/>
    <m/>
    <m/>
    <m/>
    <m/>
    <m/>
    <m/>
    <m/>
    <m/>
    <m/>
    <m/>
    <m/>
    <m/>
  </r>
  <r>
    <s v="Ok"/>
    <s v="Ok"/>
    <s v="Ok"/>
    <x v="1"/>
    <m/>
    <n v="3668"/>
    <x v="390"/>
    <s v="Italy"/>
    <s v="Napoli"/>
    <x v="0"/>
    <x v="0"/>
    <x v="391"/>
    <m/>
    <s v="Start-up stage\Venture"/>
    <s v="Giovanni De Caro-Volano"/>
    <s v="Advisor"/>
    <s v="Riccardo Cassese"/>
    <s v="riccardo.cassese@gmail.com"/>
    <x v="279"/>
    <d v="2025-02-13T00:00:00"/>
    <x v="2"/>
    <s v="VV6"/>
    <m/>
    <m/>
    <x v="6"/>
    <m/>
    <s v="Costituita a gennaio 2024._x000a_Ricavi 2024 pari a a€500k._x000a__x000a_&gt; Da fissare call conoscitiva"/>
    <d v="2025-02-13T00:00:00"/>
    <x v="1"/>
    <m/>
    <m/>
    <m/>
    <m/>
    <m/>
    <m/>
    <m/>
    <m/>
    <m/>
    <m/>
    <m/>
    <m/>
    <m/>
    <m/>
    <m/>
    <m/>
    <m/>
    <m/>
    <m/>
    <m/>
    <m/>
    <m/>
    <m/>
    <m/>
    <m/>
    <m/>
  </r>
  <r>
    <s v="Ok"/>
    <s v="Ok"/>
    <s v="Ok"/>
    <x v="1"/>
    <m/>
    <n v="3678"/>
    <x v="391"/>
    <s v="Italy"/>
    <s v="Palermo"/>
    <x v="1"/>
    <x v="2"/>
    <x v="392"/>
    <m/>
    <s v="Seed"/>
    <s v="Alessandro Pontari"/>
    <s v="Proprietaria"/>
    <s v="Matteo Melina"/>
    <s v="matteo.melina@mangofitapp.com"/>
    <x v="280"/>
    <d v="2025-03-05T00:00:00"/>
    <x v="0"/>
    <s v="VV6"/>
    <m/>
    <m/>
    <x v="11"/>
    <s v="Yes"/>
    <s v="Revenue model: i personal triner pagano una fee mensile in base a quanti utenti gestiscono con la piattaforma (es. €25/mese fino a 20 utenti)._x000a_Traction: +1k personal trainer, di cui +100 paganti; +800 utenti; €1,9k di MRR._x000a_In raccolta per un pre-seed da €270k, di cui €120k già raccolti. Runway di 18 mesi. Puntano a raggiungere €64k di MRR con 3,2k personal trainer._x000a_Tra gli investitori: acceleratore di CDP WeSportUp._x000a__x000a_&gt; Fatta call il 5/03. Al momento il round aperto non è nel nostro target; ci terremo aggiornati per il successivo AuCap."/>
    <d v="2025-01-27T00:00:00"/>
    <x v="1"/>
    <s v="OUT"/>
    <m/>
    <m/>
    <m/>
    <m/>
    <m/>
    <m/>
    <m/>
    <m/>
    <m/>
    <m/>
    <m/>
    <m/>
    <m/>
    <m/>
    <m/>
    <m/>
    <m/>
    <m/>
    <m/>
    <m/>
    <m/>
    <m/>
    <m/>
    <m/>
    <m/>
  </r>
  <r>
    <s v="Ok"/>
    <s v="Ok"/>
    <s v="Ok"/>
    <x v="1"/>
    <m/>
    <n v="3681"/>
    <x v="392"/>
    <s v="Italy"/>
    <s v="Catania"/>
    <x v="1"/>
    <x v="6"/>
    <x v="393"/>
    <m/>
    <s v="Other early stage\Late stage"/>
    <s v="Autocandidatura"/>
    <s v="Autocandidatura"/>
    <s v="Roberta La Rocca"/>
    <s v="r.larocca@italspazio.com"/>
    <x v="281"/>
    <d v="2025-02-20T00:00:00"/>
    <x v="2"/>
    <s v="VV6"/>
    <m/>
    <m/>
    <x v="6"/>
    <m/>
    <s v="&gt; Da fissare call (proposto il 27 o il 28 marzo)"/>
    <d v="2025-02-20T00:00:00"/>
    <x v="1"/>
    <m/>
    <m/>
    <m/>
    <m/>
    <m/>
    <m/>
    <m/>
    <m/>
    <m/>
    <m/>
    <m/>
    <m/>
    <m/>
    <m/>
    <m/>
    <m/>
    <m/>
    <m/>
    <m/>
    <m/>
    <m/>
    <m/>
    <m/>
    <m/>
    <m/>
    <m/>
  </r>
  <r>
    <m/>
    <m/>
    <m/>
    <x v="28"/>
    <m/>
    <m/>
    <x v="393"/>
    <m/>
    <m/>
    <x v="14"/>
    <x v="12"/>
    <x v="394"/>
    <m/>
    <m/>
    <m/>
    <m/>
    <m/>
    <m/>
    <x v="282"/>
    <m/>
    <x v="7"/>
    <m/>
    <m/>
    <m/>
    <x v="6"/>
    <m/>
    <m/>
    <m/>
    <x v="28"/>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7413BE-53B0-4895-9D19-EDCD40E46036}" name="Tabella_pivot4" cacheId="0" applyNumberFormats="0" applyBorderFormats="0" applyFontFormats="0" applyPatternFormats="0" applyAlignmentFormats="0" applyWidthHeightFormats="1" dataCaption="Valori" updatedVersion="8" minRefreshableVersion="3" useAutoFormatting="1" itemPrintTitles="1" createdVersion="5" indent="0" compact="0" compactData="0" multipleFieldFilters="0">
  <location ref="A3:H43" firstHeaderRow="1" firstDataRow="1" firstDataCol="8" rowPageCount="1" colPageCount="1"/>
  <pivotFields count="55">
    <pivotField compact="0" outline="0" showAll="0" defaultSubtotal="0"/>
    <pivotField compact="0" outline="0" showAll="0" defaultSubtotal="0"/>
    <pivotField compact="0" outline="0" showAll="0" defaultSubtotal="0"/>
    <pivotField axis="axisPage" compact="0" numFmtId="164" outline="0" multipleItemSelectionAllowed="1" showAll="0" defaultSubtotal="0">
      <items count="30">
        <item h="1" x="0"/>
        <item h="1" x="19"/>
        <item h="1" x="20"/>
        <item h="1" x="8"/>
        <item h="1" x="2"/>
        <item h="1" x="22"/>
        <item h="1" x="17"/>
        <item h="1" x="3"/>
        <item h="1" x="23"/>
        <item h="1" m="1" x="29"/>
        <item h="1" x="28"/>
        <item h="1" x="16"/>
        <item h="1" x="18"/>
        <item h="1" x="24"/>
        <item h="1" x="25"/>
        <item h="1" x="10"/>
        <item h="1" x="7"/>
        <item h="1" x="4"/>
        <item h="1" x="14"/>
        <item h="1" x="26"/>
        <item h="1" x="6"/>
        <item h="1" x="21"/>
        <item h="1" x="13"/>
        <item h="1" x="12"/>
        <item h="1" x="9"/>
        <item h="1" x="27"/>
        <item h="1" x="11"/>
        <item h="1" x="5"/>
        <item h="1" x="15"/>
        <item x="1"/>
      </items>
    </pivotField>
    <pivotField compact="0" outline="0" showAll="0"/>
    <pivotField compact="0" outline="0" showAll="0" defaultSubtotal="0"/>
    <pivotField axis="axisRow" compact="0" outline="0" showAll="0" defaultSubtotal="0">
      <items count="398">
        <item x="230"/>
        <item x="1"/>
        <item x="232"/>
        <item x="231"/>
        <item x="45"/>
        <item x="229"/>
        <item x="0"/>
        <item x="2"/>
        <item x="4"/>
        <item x="5"/>
        <item x="6"/>
        <item x="7"/>
        <item x="3"/>
        <item x="8"/>
        <item x="9"/>
        <item x="10"/>
        <item x="12"/>
        <item x="13"/>
        <item x="14"/>
        <item x="11"/>
        <item x="15"/>
        <item x="16"/>
        <item x="17"/>
        <item x="18"/>
        <item x="19"/>
        <item x="20"/>
        <item x="23"/>
        <item x="24"/>
        <item x="25"/>
        <item x="26"/>
        <item x="233"/>
        <item x="27"/>
        <item x="28"/>
        <item x="29"/>
        <item x="30"/>
        <item x="32"/>
        <item x="33"/>
        <item x="34"/>
        <item x="35"/>
        <item x="36"/>
        <item x="37"/>
        <item x="39"/>
        <item x="40"/>
        <item m="1" x="397"/>
        <item x="41"/>
        <item x="21"/>
        <item x="42"/>
        <item x="43"/>
        <item x="44"/>
        <item x="47"/>
        <item x="48"/>
        <item x="49"/>
        <item x="51"/>
        <item x="52"/>
        <item x="53"/>
        <item x="54"/>
        <item x="56"/>
        <item x="58"/>
        <item x="59"/>
        <item x="61"/>
        <item x="76"/>
        <item x="63"/>
        <item x="62"/>
        <item x="64"/>
        <item x="65"/>
        <item x="67"/>
        <item x="68"/>
        <item x="70"/>
        <item x="71"/>
        <item x="69"/>
        <item x="72"/>
        <item x="73"/>
        <item x="75"/>
        <item x="77"/>
        <item x="78"/>
        <item x="79"/>
        <item x="80"/>
        <item x="81"/>
        <item x="83"/>
        <item x="85"/>
        <item x="86"/>
        <item x="87"/>
        <item x="89"/>
        <item x="90"/>
        <item x="91"/>
        <item x="92"/>
        <item x="93"/>
        <item x="94"/>
        <item x="96"/>
        <item x="98"/>
        <item x="99"/>
        <item x="50"/>
        <item x="101"/>
        <item x="102"/>
        <item x="103"/>
        <item x="104"/>
        <item x="105"/>
        <item x="106"/>
        <item x="238"/>
        <item x="107"/>
        <item x="108"/>
        <item x="109"/>
        <item x="111"/>
        <item x="113"/>
        <item x="115"/>
        <item x="116"/>
        <item x="117"/>
        <item x="118"/>
        <item x="119"/>
        <item x="121"/>
        <item x="124"/>
        <item x="269"/>
        <item x="127"/>
        <item x="165"/>
        <item x="271"/>
        <item x="128"/>
        <item x="129"/>
        <item x="130"/>
        <item x="132"/>
        <item x="133"/>
        <item x="135"/>
        <item x="136"/>
        <item x="141"/>
        <item x="142"/>
        <item x="143"/>
        <item x="144"/>
        <item x="60"/>
        <item x="147"/>
        <item x="149"/>
        <item x="148"/>
        <item x="150"/>
        <item x="151"/>
        <item x="152"/>
        <item x="153"/>
        <item x="199"/>
        <item x="161"/>
        <item x="202"/>
        <item x="208"/>
        <item x="164"/>
        <item x="166"/>
        <item x="167"/>
        <item x="168"/>
        <item x="172"/>
        <item x="175"/>
        <item x="171"/>
        <item x="176"/>
        <item x="177"/>
        <item x="178"/>
        <item x="180"/>
        <item x="182"/>
        <item x="184"/>
        <item x="190"/>
        <item x="191"/>
        <item x="192"/>
        <item x="194"/>
        <item x="195"/>
        <item x="196"/>
        <item x="197"/>
        <item x="220"/>
        <item x="224"/>
        <item x="200"/>
        <item x="203"/>
        <item x="204"/>
        <item x="205"/>
        <item x="207"/>
        <item x="281"/>
        <item x="209"/>
        <item x="210"/>
        <item x="293"/>
        <item x="212"/>
        <item x="213"/>
        <item x="214"/>
        <item x="295"/>
        <item x="217"/>
        <item x="218"/>
        <item x="219"/>
        <item x="299"/>
        <item x="223"/>
        <item x="300"/>
        <item x="225"/>
        <item x="169"/>
        <item x="226"/>
        <item x="227"/>
        <item x="215"/>
        <item x="228"/>
        <item x="239"/>
        <item x="125"/>
        <item x="31"/>
        <item x="38"/>
        <item x="46"/>
        <item x="55"/>
        <item x="57"/>
        <item x="74"/>
        <item m="1" x="395"/>
        <item x="82"/>
        <item x="84"/>
        <item x="88"/>
        <item x="95"/>
        <item x="97"/>
        <item x="100"/>
        <item x="110"/>
        <item x="112"/>
        <item x="114"/>
        <item x="120"/>
        <item x="122"/>
        <item x="123"/>
        <item x="181"/>
        <item x="134"/>
        <item x="137"/>
        <item x="138"/>
        <item x="139"/>
        <item x="140"/>
        <item x="145"/>
        <item x="146"/>
        <item x="154"/>
        <item x="155"/>
        <item x="157"/>
        <item x="158"/>
        <item x="159"/>
        <item x="160"/>
        <item x="163"/>
        <item x="211"/>
        <item x="170"/>
        <item x="173"/>
        <item x="174"/>
        <item x="179"/>
        <item x="216"/>
        <item x="183"/>
        <item x="185"/>
        <item x="186"/>
        <item x="187"/>
        <item x="188"/>
        <item x="189"/>
        <item x="193"/>
        <item x="201"/>
        <item x="241"/>
        <item x="206"/>
        <item x="221"/>
        <item x="222"/>
        <item x="234"/>
        <item x="235"/>
        <item x="236"/>
        <item x="237"/>
        <item x="240"/>
        <item x="270"/>
        <item x="242"/>
        <item x="243"/>
        <item x="244"/>
        <item x="245"/>
        <item x="246"/>
        <item x="247"/>
        <item x="248"/>
        <item x="249"/>
        <item x="250"/>
        <item x="251"/>
        <item x="252"/>
        <item x="253"/>
        <item x="254"/>
        <item x="255"/>
        <item x="256"/>
        <item x="257"/>
        <item x="258"/>
        <item x="259"/>
        <item x="260"/>
        <item x="261"/>
        <item x="262"/>
        <item x="263"/>
        <item x="264"/>
        <item x="265"/>
        <item x="266"/>
        <item x="267"/>
        <item x="268"/>
        <item x="272"/>
        <item x="273"/>
        <item x="274"/>
        <item x="275"/>
        <item x="276"/>
        <item x="277"/>
        <item x="278"/>
        <item x="279"/>
        <item x="280"/>
        <item x="316"/>
        <item x="282"/>
        <item x="283"/>
        <item x="284"/>
        <item x="285"/>
        <item x="286"/>
        <item x="287"/>
        <item x="288"/>
        <item x="289"/>
        <item x="290"/>
        <item x="291"/>
        <item x="340"/>
        <item x="131"/>
        <item x="294"/>
        <item x="296"/>
        <item x="297"/>
        <item x="298"/>
        <item x="22"/>
        <item x="126"/>
        <item x="301"/>
        <item x="302"/>
        <item x="162"/>
        <item x="66"/>
        <item x="303"/>
        <item x="304"/>
        <item x="305"/>
        <item x="306"/>
        <item x="307"/>
        <item x="308"/>
        <item x="309"/>
        <item x="393"/>
        <item x="310"/>
        <item x="311"/>
        <item x="312"/>
        <item x="313"/>
        <item x="342"/>
        <item x="315"/>
        <item x="343"/>
        <item x="317"/>
        <item x="318"/>
        <item x="319"/>
        <item x="320"/>
        <item x="321"/>
        <item x="322"/>
        <item x="323"/>
        <item x="324"/>
        <item x="325"/>
        <item x="326"/>
        <item x="327"/>
        <item x="328"/>
        <item x="329"/>
        <item x="330"/>
        <item x="331"/>
        <item x="332"/>
        <item x="333"/>
        <item x="334"/>
        <item x="335"/>
        <item x="336"/>
        <item x="337"/>
        <item x="338"/>
        <item x="339"/>
        <item x="344"/>
        <item x="341"/>
        <item m="1" x="396"/>
        <item x="292"/>
        <item x="314"/>
        <item x="345"/>
        <item x="346"/>
        <item x="347"/>
        <item x="348"/>
        <item x="349"/>
        <item x="350"/>
        <item x="351"/>
        <item x="352"/>
        <item x="353"/>
        <item x="354"/>
        <item x="355"/>
        <item x="356"/>
        <item x="357"/>
        <item x="198"/>
        <item x="358"/>
        <item x="359"/>
        <item x="360"/>
        <item x="361"/>
        <item x="362"/>
        <item x="363"/>
        <item x="364"/>
        <item x="365"/>
        <item x="366"/>
        <item x="367"/>
        <item x="368"/>
        <item x="369"/>
        <item x="370"/>
        <item x="371"/>
        <item x="372"/>
        <item x="373"/>
        <item x="374"/>
        <item x="375"/>
        <item x="376"/>
        <item x="156"/>
        <item x="377"/>
        <item x="378"/>
        <item x="379"/>
        <item x="380"/>
        <item x="381"/>
        <item x="382"/>
        <item x="383"/>
        <item x="384"/>
        <item x="385"/>
        <item x="386"/>
        <item x="387"/>
        <item x="388"/>
        <item m="1" x="394"/>
        <item x="389"/>
        <item x="390"/>
        <item x="391"/>
        <item x="392"/>
      </items>
    </pivotField>
    <pivotField compact="0" outline="0" showAll="0" defaultSubtotal="0"/>
    <pivotField compact="0" outline="0" showAll="0" defaultSubtotal="0"/>
    <pivotField axis="axisRow" compact="0" outline="0" showAll="0" defaultSubtotal="0">
      <items count="18">
        <item x="2"/>
        <item x="0"/>
        <item m="1" x="16"/>
        <item x="11"/>
        <item x="12"/>
        <item x="7"/>
        <item m="1" x="15"/>
        <item x="4"/>
        <item x="1"/>
        <item x="10"/>
        <item x="14"/>
        <item x="9"/>
        <item x="3"/>
        <item x="5"/>
        <item x="6"/>
        <item x="8"/>
        <item x="13"/>
        <item m="1" x="17"/>
      </items>
    </pivotField>
    <pivotField axis="axisRow" compact="0" outline="0" showAll="0" defaultSubtotal="0">
      <items count="13">
        <item x="6"/>
        <item x="4"/>
        <item x="9"/>
        <item x="7"/>
        <item x="8"/>
        <item x="0"/>
        <item x="2"/>
        <item x="10"/>
        <item x="5"/>
        <item x="3"/>
        <item x="1"/>
        <item x="12"/>
        <item x="11"/>
      </items>
    </pivotField>
    <pivotField axis="axisRow" compact="0" outline="0" showAll="0" defaultSubtotal="0">
      <items count="401">
        <item x="230"/>
        <item x="394"/>
        <item x="231"/>
        <item x="45"/>
        <item x="229"/>
        <item x="0"/>
        <item x="1"/>
        <item x="2"/>
        <item x="4"/>
        <item x="5"/>
        <item x="6"/>
        <item x="7"/>
        <item x="3"/>
        <item x="8"/>
        <item x="9"/>
        <item x="10"/>
        <item x="12"/>
        <item x="13"/>
        <item x="14"/>
        <item x="11"/>
        <item x="15"/>
        <item x="16"/>
        <item x="17"/>
        <item x="18"/>
        <item x="19"/>
        <item x="20"/>
        <item x="23"/>
        <item x="24"/>
        <item x="25"/>
        <item x="27"/>
        <item x="28"/>
        <item x="26"/>
        <item x="29"/>
        <item x="32"/>
        <item x="33"/>
        <item x="34"/>
        <item x="35"/>
        <item x="36"/>
        <item x="37"/>
        <item x="39"/>
        <item x="40"/>
        <item x="41"/>
        <item x="42"/>
        <item x="43"/>
        <item x="44"/>
        <item x="50"/>
        <item x="49"/>
        <item x="51"/>
        <item m="1" x="396"/>
        <item x="52"/>
        <item x="56"/>
        <item x="58"/>
        <item x="59"/>
        <item x="61"/>
        <item x="63"/>
        <item x="76"/>
        <item x="62"/>
        <item x="232"/>
        <item x="233"/>
        <item m="1" x="400"/>
        <item x="21"/>
        <item x="54"/>
        <item x="64"/>
        <item x="65"/>
        <item x="66"/>
        <item x="67"/>
        <item x="48"/>
        <item x="68"/>
        <item x="70"/>
        <item x="71"/>
        <item x="131"/>
        <item x="69"/>
        <item x="72"/>
        <item x="73"/>
        <item x="75"/>
        <item x="77"/>
        <item x="78"/>
        <item x="79"/>
        <item x="80"/>
        <item x="81"/>
        <item x="82"/>
        <item x="83"/>
        <item x="84"/>
        <item x="85"/>
        <item x="30"/>
        <item x="86"/>
        <item x="87"/>
        <item x="88"/>
        <item x="89"/>
        <item x="90"/>
        <item x="91"/>
        <item x="92"/>
        <item x="93"/>
        <item x="94"/>
        <item x="97"/>
        <item x="96"/>
        <item x="98"/>
        <item x="99"/>
        <item x="101"/>
        <item x="102"/>
        <item x="103"/>
        <item x="105"/>
        <item x="106"/>
        <item x="107"/>
        <item x="108"/>
        <item x="109"/>
        <item x="321"/>
        <item x="104"/>
        <item x="112"/>
        <item x="111"/>
        <item x="113"/>
        <item x="115"/>
        <item x="116"/>
        <item x="117"/>
        <item x="118"/>
        <item x="119"/>
        <item x="121"/>
        <item x="122"/>
        <item x="123"/>
        <item x="124"/>
        <item x="165"/>
        <item x="127"/>
        <item x="128"/>
        <item x="129"/>
        <item x="130"/>
        <item x="132"/>
        <item x="74"/>
        <item x="133"/>
        <item x="135"/>
        <item x="136"/>
        <item x="141"/>
        <item x="142"/>
        <item x="143"/>
        <item x="60"/>
        <item x="147"/>
        <item x="149"/>
        <item x="148"/>
        <item x="150"/>
        <item x="151"/>
        <item x="152"/>
        <item x="153"/>
        <item x="199"/>
        <item x="157"/>
        <item x="161"/>
        <item x="164"/>
        <item x="166"/>
        <item x="167"/>
        <item x="168"/>
        <item x="171"/>
        <item x="172"/>
        <item x="175"/>
        <item x="176"/>
        <item x="177"/>
        <item x="178"/>
        <item x="180"/>
        <item x="163"/>
        <item x="182"/>
        <item x="183"/>
        <item x="120"/>
        <item x="184"/>
        <item x="190"/>
        <item x="191"/>
        <item x="194"/>
        <item x="195"/>
        <item x="196"/>
        <item x="197"/>
        <item x="224"/>
        <item x="200"/>
        <item x="203"/>
        <item x="204"/>
        <item x="205"/>
        <item x="207"/>
        <item x="281"/>
        <item x="209"/>
        <item x="210"/>
        <item x="293"/>
        <item x="212"/>
        <item x="213"/>
        <item x="214"/>
        <item x="215"/>
        <item x="295"/>
        <item x="217"/>
        <item x="218"/>
        <item x="219"/>
        <item x="300"/>
        <item x="225"/>
        <item x="169"/>
        <item x="226"/>
        <item x="192"/>
        <item x="228"/>
        <item x="125"/>
        <item x="31"/>
        <item x="38"/>
        <item x="46"/>
        <item x="47"/>
        <item x="55"/>
        <item x="57"/>
        <item x="156"/>
        <item x="95"/>
        <item x="100"/>
        <item x="110"/>
        <item x="114"/>
        <item x="181"/>
        <item x="134"/>
        <item x="137"/>
        <item x="138"/>
        <item x="139"/>
        <item x="140"/>
        <item x="144"/>
        <item x="145"/>
        <item x="146"/>
        <item x="154"/>
        <item x="155"/>
        <item x="158"/>
        <item x="159"/>
        <item x="160"/>
        <item x="208"/>
        <item x="170"/>
        <item x="173"/>
        <item x="174"/>
        <item x="179"/>
        <item x="216"/>
        <item x="185"/>
        <item x="186"/>
        <item x="187"/>
        <item x="188"/>
        <item x="189"/>
        <item x="193"/>
        <item x="220"/>
        <item x="201"/>
        <item x="241"/>
        <item x="206"/>
        <item x="299"/>
        <item x="221"/>
        <item x="222"/>
        <item x="223"/>
        <item x="227"/>
        <item x="234"/>
        <item x="235"/>
        <item x="236"/>
        <item x="237"/>
        <item x="238"/>
        <item x="239"/>
        <item x="240"/>
        <item x="270"/>
        <item x="242"/>
        <item x="243"/>
        <item x="244"/>
        <item x="245"/>
        <item x="246"/>
        <item x="247"/>
        <item x="248"/>
        <item x="249"/>
        <item x="250"/>
        <item x="251"/>
        <item x="252"/>
        <item x="253"/>
        <item x="254"/>
        <item x="255"/>
        <item m="1" x="397"/>
        <item x="257"/>
        <item x="258"/>
        <item x="259"/>
        <item x="260"/>
        <item x="261"/>
        <item x="262"/>
        <item x="263"/>
        <item x="264"/>
        <item x="265"/>
        <item x="266"/>
        <item x="267"/>
        <item x="268"/>
        <item x="269"/>
        <item x="272"/>
        <item x="273"/>
        <item x="274"/>
        <item x="275"/>
        <item x="276"/>
        <item x="277"/>
        <item x="278"/>
        <item x="279"/>
        <item x="280"/>
        <item x="316"/>
        <item x="282"/>
        <item x="283"/>
        <item x="284"/>
        <item x="285"/>
        <item x="286"/>
        <item x="287"/>
        <item x="288"/>
        <item x="289"/>
        <item x="290"/>
        <item x="291"/>
        <item x="341"/>
        <item x="294"/>
        <item x="202"/>
        <item x="296"/>
        <item x="297"/>
        <item x="298"/>
        <item x="22"/>
        <item x="126"/>
        <item x="301"/>
        <item x="211"/>
        <item x="271"/>
        <item x="302"/>
        <item x="162"/>
        <item x="303"/>
        <item x="304"/>
        <item x="305"/>
        <item x="306"/>
        <item x="307"/>
        <item x="308"/>
        <item x="309"/>
        <item x="310"/>
        <item x="311"/>
        <item x="312"/>
        <item x="313"/>
        <item x="343"/>
        <item x="315"/>
        <item x="344"/>
        <item x="317"/>
        <item x="318"/>
        <item x="319"/>
        <item x="320"/>
        <item x="322"/>
        <item x="323"/>
        <item x="324"/>
        <item x="325"/>
        <item x="326"/>
        <item x="327"/>
        <item x="328"/>
        <item x="329"/>
        <item x="330"/>
        <item x="331"/>
        <item x="332"/>
        <item x="333"/>
        <item x="334"/>
        <item x="335"/>
        <item x="336"/>
        <item x="337"/>
        <item x="338"/>
        <item x="339"/>
        <item x="340"/>
        <item x="345"/>
        <item x="342"/>
        <item x="198"/>
        <item m="1" x="399"/>
        <item x="314"/>
        <item x="346"/>
        <item x="347"/>
        <item x="348"/>
        <item x="349"/>
        <item x="350"/>
        <item x="351"/>
        <item x="352"/>
        <item x="353"/>
        <item m="1" x="398"/>
        <item x="292"/>
        <item x="355"/>
        <item x="356"/>
        <item x="357"/>
        <item x="358"/>
        <item x="359"/>
        <item x="360"/>
        <item x="361"/>
        <item x="362"/>
        <item x="354"/>
        <item x="363"/>
        <item x="364"/>
        <item x="365"/>
        <item x="366"/>
        <item x="367"/>
        <item x="256"/>
        <item x="368"/>
        <item x="369"/>
        <item x="370"/>
        <item x="371"/>
        <item x="372"/>
        <item x="373"/>
        <item x="374"/>
        <item x="375"/>
        <item x="376"/>
        <item x="377"/>
        <item x="378"/>
        <item x="379"/>
        <item x="380"/>
        <item x="53"/>
        <item x="381"/>
        <item x="382"/>
        <item x="383"/>
        <item x="384"/>
        <item x="385"/>
        <item x="386"/>
        <item x="387"/>
        <item x="388"/>
        <item x="389"/>
        <item m="1" x="395"/>
        <item x="390"/>
        <item x="391"/>
        <item x="392"/>
        <item x="393"/>
      </items>
    </pivotField>
    <pivotField compact="0" outline="0" showAll="0" defaultSubtotal="0"/>
    <pivotField compact="0" outline="0" showAll="0" defaultSubtotal="0"/>
    <pivotField compact="0" outline="0" showAll="0"/>
    <pivotField compact="0" outline="0" showAll="0" defaultSubtotal="0"/>
    <pivotField compact="0" outline="0" showAll="0" defaultSubtotal="0"/>
    <pivotField compact="0" outline="0" showAll="0" defaultSubtotal="0"/>
    <pivotField axis="axisRow" compact="0" outline="0" showAll="0" defaultSubtotal="0">
      <items count="284">
        <item x="44"/>
        <item x="193"/>
        <item x="192"/>
        <item x="195"/>
        <item x="194"/>
        <item x="0"/>
        <item x="1"/>
        <item x="2"/>
        <item x="3"/>
        <item x="4"/>
        <item x="5"/>
        <item x="6"/>
        <item x="8"/>
        <item x="7"/>
        <item x="9"/>
        <item x="10"/>
        <item x="11"/>
        <item x="12"/>
        <item x="13"/>
        <item x="14"/>
        <item x="15"/>
        <item x="16"/>
        <item x="17"/>
        <item x="18"/>
        <item x="21"/>
        <item x="40"/>
        <item x="19"/>
        <item x="74"/>
        <item x="212"/>
        <item x="20"/>
        <item x="120"/>
        <item x="22"/>
        <item x="23"/>
        <item x="24"/>
        <item x="25"/>
        <item x="196"/>
        <item x="26"/>
        <item x="27"/>
        <item x="28"/>
        <item x="29"/>
        <item x="201"/>
        <item x="31"/>
        <item x="32"/>
        <item x="33"/>
        <item x="34"/>
        <item x="35"/>
        <item x="36"/>
        <item x="38"/>
        <item x="39"/>
        <item x="121"/>
        <item x="41"/>
        <item x="42"/>
        <item x="43"/>
        <item x="46"/>
        <item x="47"/>
        <item x="50"/>
        <item x="48"/>
        <item x="49"/>
        <item x="51"/>
        <item x="52"/>
        <item x="53"/>
        <item x="54"/>
        <item x="56"/>
        <item x="57"/>
        <item x="58"/>
        <item x="59"/>
        <item x="60"/>
        <item x="61"/>
        <item x="62"/>
        <item x="63"/>
        <item x="55"/>
        <item x="64"/>
        <item x="65"/>
        <item x="66"/>
        <item x="68"/>
        <item x="125"/>
        <item x="69"/>
        <item x="67"/>
        <item x="70"/>
        <item x="71"/>
        <item x="72"/>
        <item x="73"/>
        <item x="14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234"/>
        <item x="107"/>
        <item x="108"/>
        <item x="109"/>
        <item x="110"/>
        <item x="111"/>
        <item x="112"/>
        <item x="113"/>
        <item x="114"/>
        <item x="115"/>
        <item x="116"/>
        <item x="117"/>
        <item x="118"/>
        <item x="119"/>
        <item x="148"/>
        <item x="151"/>
        <item x="122"/>
        <item x="208"/>
        <item x="123"/>
        <item x="124"/>
        <item x="126"/>
        <item x="127"/>
        <item x="129"/>
        <item x="130"/>
        <item x="131"/>
        <item x="133"/>
        <item x="134"/>
        <item x="135"/>
        <item x="136"/>
        <item x="137"/>
        <item x="138"/>
        <item x="139"/>
        <item x="140"/>
        <item x="219"/>
        <item x="141"/>
        <item x="172"/>
        <item x="145"/>
        <item x="147"/>
        <item x="175"/>
        <item x="179"/>
        <item x="149"/>
        <item x="181"/>
        <item x="150"/>
        <item x="152"/>
        <item x="153"/>
        <item x="154"/>
        <item x="156"/>
        <item x="157"/>
        <item x="185"/>
        <item x="158"/>
        <item x="160"/>
        <item x="161"/>
        <item x="162"/>
        <item x="163"/>
        <item x="164"/>
        <item x="169"/>
        <item x="165"/>
        <item x="166"/>
        <item x="168"/>
        <item x="170"/>
        <item x="187"/>
        <item x="188"/>
        <item x="173"/>
        <item x="174"/>
        <item x="176"/>
        <item x="178"/>
        <item x="180"/>
        <item x="221"/>
        <item x="182"/>
        <item x="183"/>
        <item x="184"/>
        <item x="186"/>
        <item x="189"/>
        <item x="190"/>
        <item x="204"/>
        <item x="191"/>
        <item x="203"/>
        <item x="202"/>
        <item x="30"/>
        <item x="37"/>
        <item x="45"/>
        <item x="106"/>
        <item x="159"/>
        <item x="128"/>
        <item x="132"/>
        <item x="142"/>
        <item x="143"/>
        <item x="146"/>
        <item x="155"/>
        <item x="167"/>
        <item x="177"/>
        <item x="197"/>
        <item x="198"/>
        <item x="199"/>
        <item x="200"/>
        <item x="207"/>
        <item x="205"/>
        <item x="206"/>
        <item x="209"/>
        <item x="210"/>
        <item x="211"/>
        <item x="213"/>
        <item x="214"/>
        <item x="215"/>
        <item x="216"/>
        <item x="217"/>
        <item x="218"/>
        <item x="220"/>
        <item x="222"/>
        <item x="223"/>
        <item x="224"/>
        <item x="225"/>
        <item x="226"/>
        <item x="227"/>
        <item x="228"/>
        <item x="229"/>
        <item x="282"/>
        <item x="230"/>
        <item x="231"/>
        <item x="232"/>
        <item x="233"/>
        <item x="235"/>
        <item x="236"/>
        <item x="237"/>
        <item x="238"/>
        <item x="239"/>
        <item x="240"/>
        <item x="241"/>
        <item x="242"/>
        <item x="243"/>
        <item x="244"/>
        <item x="246"/>
        <item x="245"/>
        <item x="171"/>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m="1" x="283"/>
        <item x="279"/>
        <item x="280"/>
        <item x="281"/>
      </items>
    </pivotField>
    <pivotField compact="0" outline="0" showAll="0" defaultSubtotal="0"/>
    <pivotField axis="axisRow" compact="0" outline="0" showAll="0" sortType="descending" defaultSubtotal="0">
      <items count="8">
        <item x="7"/>
        <item x="3"/>
        <item x="0"/>
        <item x="6"/>
        <item x="4"/>
        <item x="2"/>
        <item x="5"/>
        <item x="1"/>
      </items>
    </pivotField>
    <pivotField compact="0" outline="0" showAll="0" defaultSubtotal="0"/>
    <pivotField compact="0" outline="0" showAll="0"/>
    <pivotField compact="0" outline="0" showAll="0" defaultSubtotal="0"/>
    <pivotField axis="axisRow" compact="0" outline="0" showAll="0" defaultSubtotal="0">
      <items count="18">
        <item x="0"/>
        <item x="1"/>
        <item x="12"/>
        <item x="4"/>
        <item x="3"/>
        <item x="7"/>
        <item x="2"/>
        <item x="11"/>
        <item x="6"/>
        <item x="15"/>
        <item x="9"/>
        <item x="14"/>
        <item x="8"/>
        <item x="13"/>
        <item x="5"/>
        <item m="1" x="17"/>
        <item x="16"/>
        <item x="10"/>
      </items>
    </pivotField>
    <pivotField compact="0" outline="0" showAll="0" defaultSubtotal="0"/>
    <pivotField compact="0" outline="0" showAll="0"/>
    <pivotField compact="0" outline="0" showAll="0" defaultSubtotal="0"/>
    <pivotField axis="axisRow" compact="0" outline="0" showAll="0" defaultSubtotal="0">
      <items count="29">
        <item x="0"/>
        <item x="19"/>
        <item x="20"/>
        <item x="8"/>
        <item x="2"/>
        <item x="22"/>
        <item x="17"/>
        <item x="3"/>
        <item x="23"/>
        <item x="28"/>
        <item x="16"/>
        <item x="18"/>
        <item x="24"/>
        <item x="25"/>
        <item x="10"/>
        <item x="7"/>
        <item x="4"/>
        <item x="14"/>
        <item x="26"/>
        <item x="6"/>
        <item x="21"/>
        <item x="13"/>
        <item x="12"/>
        <item x="9"/>
        <item x="27"/>
        <item x="11"/>
        <item x="5"/>
        <item x="15"/>
        <item x="1"/>
      </items>
    </pivotField>
    <pivotField compact="0" outline="0" showAll="0" defaultSubtotal="0"/>
    <pivotField compact="0" outline="0" showAl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defaultSubtotal="0"/>
    <pivotField compact="0" outline="0" showAll="0" defaultSubtotal="0"/>
    <pivotField compact="0" outline="0" showAll="0" defaultSubtotal="0"/>
  </pivotFields>
  <rowFields count="8">
    <field x="6"/>
    <field x="10"/>
    <field x="9"/>
    <field x="11"/>
    <field x="18"/>
    <field x="28"/>
    <field x="20"/>
    <field x="24"/>
  </rowFields>
  <rowItems count="40">
    <i>
      <x v="54"/>
      <x v="4"/>
      <x v="7"/>
      <x v="386"/>
      <x v="58"/>
      <x v="28"/>
      <x v="5"/>
      <x v="8"/>
    </i>
    <i>
      <x v="75"/>
      <x v="5"/>
      <x v="1"/>
      <x v="77"/>
      <x v="85"/>
      <x v="28"/>
      <x v="2"/>
      <x v="17"/>
    </i>
    <i>
      <x v="102"/>
      <x v="6"/>
      <x v="8"/>
      <x v="109"/>
      <x v="115"/>
      <x v="28"/>
      <x v="1"/>
      <x v="8"/>
    </i>
    <i>
      <x v="115"/>
      <x v="10"/>
      <x v="1"/>
      <x v="122"/>
      <x v="132"/>
      <x v="28"/>
      <x v="2"/>
      <x v="1"/>
    </i>
    <i>
      <x v="126"/>
      <x v="6"/>
      <x v="14"/>
      <x v="133"/>
      <x v="64"/>
      <x v="28"/>
      <x v="5"/>
      <x v="8"/>
    </i>
    <i>
      <x v="134"/>
      <x v="5"/>
      <x v="12"/>
      <x v="141"/>
      <x v="149"/>
      <x v="28"/>
      <x v="5"/>
      <x v="8"/>
    </i>
    <i>
      <x v="136"/>
      <x v="9"/>
      <x v="1"/>
      <x v="295"/>
      <x v="152"/>
      <x v="28"/>
      <x v="7"/>
      <x v="8"/>
    </i>
    <i>
      <x v="137"/>
      <x v="6"/>
      <x v="7"/>
      <x v="216"/>
      <x v="153"/>
      <x v="28"/>
      <x v="6"/>
      <x v="8"/>
    </i>
    <i>
      <x v="144"/>
      <x v="1"/>
      <x v="1"/>
      <x v="148"/>
      <x v="159"/>
      <x v="28"/>
      <x v="5"/>
      <x v="8"/>
    </i>
    <i>
      <x v="147"/>
      <x v="6"/>
      <x v="7"/>
      <x v="153"/>
      <x v="163"/>
      <x v="28"/>
      <x v="5"/>
      <x v="8"/>
    </i>
    <i>
      <x v="158"/>
      <x v="6"/>
      <x v="1"/>
      <x v="228"/>
      <x v="174"/>
      <x v="28"/>
      <x v="7"/>
      <x v="8"/>
    </i>
    <i>
      <x v="159"/>
      <x v="6"/>
      <x v="1"/>
      <x v="166"/>
      <x v="175"/>
      <x v="28"/>
      <x v="1"/>
      <x v="8"/>
    </i>
    <i>
      <x v="166"/>
      <x v="9"/>
      <x v="7"/>
      <x v="173"/>
      <x v="180"/>
      <x v="28"/>
      <x v="5"/>
      <x v="8"/>
    </i>
    <i>
      <x v="167"/>
      <x v="9"/>
      <x v="1"/>
      <x v="174"/>
      <x v="180"/>
      <x v="28"/>
      <x v="5"/>
      <x v="8"/>
    </i>
    <i>
      <x v="201"/>
      <x v="5"/>
      <x v="7"/>
      <x v="108"/>
      <x v="115"/>
      <x v="28"/>
      <x v="5"/>
      <x v="8"/>
    </i>
    <i>
      <x v="206"/>
      <x v="6"/>
      <x v="1"/>
      <x v="202"/>
      <x v="196"/>
      <x v="28"/>
      <x v="7"/>
      <x v="8"/>
    </i>
    <i>
      <x v="226"/>
      <x v="6"/>
      <x v="1"/>
      <x v="221"/>
      <x v="162"/>
      <x v="28"/>
      <x v="5"/>
      <x v="8"/>
    </i>
    <i>
      <x v="242"/>
      <x v="5"/>
      <x v="7"/>
      <x v="240"/>
      <x v="208"/>
      <x v="28"/>
      <x v="5"/>
      <x v="8"/>
    </i>
    <i>
      <x v="244"/>
      <x v="10"/>
      <x v="1"/>
      <x v="244"/>
      <x v="209"/>
      <x v="28"/>
      <x v="1"/>
      <x v="8"/>
    </i>
    <i>
      <x v="298"/>
      <x v="10"/>
      <x v="1"/>
      <x v="299"/>
      <x v="24"/>
      <x v="28"/>
      <x v="7"/>
      <x v="8"/>
    </i>
    <i>
      <x v="299"/>
      <x v="7"/>
      <x v="7"/>
      <x v="300"/>
      <x v="49"/>
      <x v="28"/>
      <x v="7"/>
      <x v="8"/>
    </i>
    <i>
      <x v="302"/>
      <x v="10"/>
      <x v="7"/>
      <x v="305"/>
      <x v="128"/>
      <x v="28"/>
      <x v="5"/>
      <x v="8"/>
    </i>
    <i>
      <x v="310"/>
      <x v="6"/>
      <x v="1"/>
      <x v="312"/>
      <x v="229"/>
      <x v="28"/>
      <x v="1"/>
      <x v="8"/>
    </i>
    <i>
      <x v="316"/>
      <x v="6"/>
      <x v="7"/>
      <x v="317"/>
      <x v="233"/>
      <x v="28"/>
      <x v="7"/>
      <x v="8"/>
    </i>
    <i>
      <x v="330"/>
      <x v="6"/>
      <x v="12"/>
      <x v="330"/>
      <x v="217"/>
      <x v="28"/>
      <x v="5"/>
      <x v="8"/>
    </i>
    <i>
      <x v="335"/>
      <x v="3"/>
      <x v="1"/>
      <x v="335"/>
      <x v="243"/>
      <x v="28"/>
      <x v="5"/>
      <x v="8"/>
    </i>
    <i>
      <x v="356"/>
      <x v="5"/>
      <x v="7"/>
      <x v="358"/>
      <x v="256"/>
      <x v="28"/>
      <x v="5"/>
      <x v="8"/>
    </i>
    <i>
      <x v="358"/>
      <x v="6"/>
      <x v="8"/>
      <x v="360"/>
      <x v="257"/>
      <x v="28"/>
      <x v="5"/>
      <x v="8"/>
    </i>
    <i>
      <x v="367"/>
      <x v="6"/>
      <x/>
      <x v="369"/>
      <x v="264"/>
      <x v="28"/>
      <x v="5"/>
      <x v="8"/>
    </i>
    <i>
      <x v="368"/>
      <x v="9"/>
      <x v="12"/>
      <x v="370"/>
      <x v="265"/>
      <x v="28"/>
      <x v="5"/>
      <x v="8"/>
    </i>
    <i>
      <x v="377"/>
      <x v="5"/>
      <x v="1"/>
      <x v="380"/>
      <x v="272"/>
      <x v="28"/>
      <x v="5"/>
      <x v="8"/>
    </i>
    <i>
      <x v="380"/>
      <x v="6"/>
      <x v="7"/>
      <x v="197"/>
      <x v="82"/>
      <x v="28"/>
      <x v="4"/>
      <x v="8"/>
    </i>
    <i>
      <x v="383"/>
      <x v="5"/>
      <x v="7"/>
      <x v="385"/>
      <x v="150"/>
      <x v="28"/>
      <x v="5"/>
      <x v="8"/>
    </i>
    <i>
      <x v="388"/>
      <x v="6"/>
      <x v="1"/>
      <x v="391"/>
      <x v="276"/>
      <x v="28"/>
      <x v="5"/>
      <x v="8"/>
    </i>
    <i>
      <x v="389"/>
      <x v="6"/>
      <x v="1"/>
      <x v="392"/>
      <x v="279"/>
      <x v="28"/>
      <x v="2"/>
      <x v="5"/>
    </i>
    <i>
      <x v="394"/>
      <x v="9"/>
      <x v="1"/>
      <x v="397"/>
      <x v="279"/>
      <x v="28"/>
      <x v="5"/>
      <x v="8"/>
    </i>
    <i>
      <x v="395"/>
      <x v="5"/>
      <x v="1"/>
      <x v="398"/>
      <x v="281"/>
      <x v="28"/>
      <x v="5"/>
      <x v="8"/>
    </i>
    <i>
      <x v="396"/>
      <x v="6"/>
      <x v="8"/>
      <x v="399"/>
      <x v="282"/>
      <x v="28"/>
      <x v="2"/>
      <x v="7"/>
    </i>
    <i>
      <x v="397"/>
      <x/>
      <x v="8"/>
      <x v="400"/>
      <x v="283"/>
      <x v="28"/>
      <x v="5"/>
      <x v="8"/>
    </i>
    <i t="grand">
      <x/>
    </i>
  </rowItems>
  <colItems count="1">
    <i/>
  </colItems>
  <pageFields count="1">
    <pageField fld="3" hier="-1"/>
  </pageFields>
  <formats count="41">
    <format dxfId="40">
      <pivotArea dataOnly="0" labelOnly="1" outline="0" fieldPosition="0">
        <references count="1">
          <reference field="6" count="1">
            <x v="3"/>
          </reference>
        </references>
      </pivotArea>
    </format>
    <format dxfId="39">
      <pivotArea type="all" dataOnly="0" outline="0" fieldPosition="0"/>
    </format>
    <format dxfId="38">
      <pivotArea field="6" type="button" dataOnly="0" labelOnly="1" outline="0" axis="axisRow" fieldPosition="0"/>
    </format>
    <format dxfId="37">
      <pivotArea field="10" type="button" dataOnly="0" labelOnly="1" outline="0" axis="axisRow" fieldPosition="1"/>
    </format>
    <format dxfId="36">
      <pivotArea field="9" type="button" dataOnly="0" labelOnly="1" outline="0" axis="axisRow" fieldPosition="2"/>
    </format>
    <format dxfId="35">
      <pivotArea field="11" type="button" dataOnly="0" labelOnly="1" outline="0" axis="axisRow" fieldPosition="3"/>
    </format>
    <format dxfId="34">
      <pivotArea field="18" type="button" dataOnly="0" labelOnly="1" outline="0" axis="axisRow" fieldPosition="4"/>
    </format>
    <format dxfId="33">
      <pivotArea field="28" type="button" dataOnly="0" labelOnly="1" outline="0" axis="axisRow" fieldPosition="5"/>
    </format>
    <format dxfId="32">
      <pivotArea field="20" type="button" dataOnly="0" labelOnly="1" outline="0" axis="axisRow" fieldPosition="6"/>
    </format>
    <format dxfId="31">
      <pivotArea field="24" type="button" dataOnly="0" labelOnly="1" outline="0" axis="axisRow" fieldPosition="7"/>
    </format>
    <format dxfId="30">
      <pivotArea dataOnly="0" labelOnly="1" outline="0" fieldPosition="0">
        <references count="1">
          <reference field="6" count="3">
            <x v="30"/>
            <x v="66"/>
            <x v="67"/>
          </reference>
        </references>
      </pivotArea>
    </format>
    <format dxfId="29">
      <pivotArea dataOnly="0" labelOnly="1" grandRow="1" outline="0" fieldPosition="0"/>
    </format>
    <format dxfId="28">
      <pivotArea dataOnly="0" labelOnly="1" outline="0" fieldPosition="0">
        <references count="2">
          <reference field="6" count="1" selected="0">
            <x v="30"/>
          </reference>
          <reference field="10" count="1">
            <x v="10"/>
          </reference>
        </references>
      </pivotArea>
    </format>
    <format dxfId="27">
      <pivotArea dataOnly="0" labelOnly="1" outline="0" fieldPosition="0">
        <references count="2">
          <reference field="6" count="1" selected="0">
            <x v="66"/>
          </reference>
          <reference field="10" count="1">
            <x v="5"/>
          </reference>
        </references>
      </pivotArea>
    </format>
    <format dxfId="26">
      <pivotArea dataOnly="0" labelOnly="1" outline="0" fieldPosition="0">
        <references count="3">
          <reference field="6" count="1" selected="0">
            <x v="66"/>
          </reference>
          <reference field="9" count="1">
            <x v="1"/>
          </reference>
          <reference field="10" count="1" selected="0">
            <x v="5"/>
          </reference>
        </references>
      </pivotArea>
    </format>
    <format dxfId="25">
      <pivotArea dataOnly="0" labelOnly="1" outline="0" fieldPosition="0">
        <references count="3">
          <reference field="6" count="1" selected="0">
            <x v="67"/>
          </reference>
          <reference field="9" count="1">
            <x v="7"/>
          </reference>
          <reference field="10" count="1" selected="0">
            <x v="1"/>
          </reference>
        </references>
      </pivotArea>
    </format>
    <format dxfId="24">
      <pivotArea dataOnly="0" labelOnly="1" outline="0" fieldPosition="0">
        <references count="4">
          <reference field="6" count="1" selected="0">
            <x v="30"/>
          </reference>
          <reference field="9" count="1" selected="0">
            <x v="5"/>
          </reference>
          <reference field="10" count="1" selected="0">
            <x v="10"/>
          </reference>
          <reference field="11" count="1">
            <x v="58"/>
          </reference>
        </references>
      </pivotArea>
    </format>
    <format dxfId="23">
      <pivotArea dataOnly="0" labelOnly="1" outline="0" fieldPosition="0">
        <references count="4">
          <reference field="6" count="1" selected="0">
            <x v="66"/>
          </reference>
          <reference field="9" count="1" selected="0">
            <x v="1"/>
          </reference>
          <reference field="10" count="1" selected="0">
            <x v="5"/>
          </reference>
          <reference field="11" count="1">
            <x v="67"/>
          </reference>
        </references>
      </pivotArea>
    </format>
    <format dxfId="22">
      <pivotArea dataOnly="0" labelOnly="1" outline="0" fieldPosition="0">
        <references count="4">
          <reference field="6" count="1" selected="0">
            <x v="67"/>
          </reference>
          <reference field="9" count="1" selected="0">
            <x v="7"/>
          </reference>
          <reference field="10" count="1" selected="0">
            <x v="1"/>
          </reference>
          <reference field="11" count="1">
            <x v="68"/>
          </reference>
        </references>
      </pivotArea>
    </format>
    <format dxfId="21">
      <pivotArea dataOnly="0" labelOnly="1" outline="0" fieldPosition="0">
        <references count="5">
          <reference field="6" count="1" selected="0">
            <x v="30"/>
          </reference>
          <reference field="9" count="1" selected="0">
            <x v="5"/>
          </reference>
          <reference field="10" count="1" selected="0">
            <x v="10"/>
          </reference>
          <reference field="11" count="1" selected="0">
            <x v="58"/>
          </reference>
          <reference field="18" count="1">
            <x v="35"/>
          </reference>
        </references>
      </pivotArea>
    </format>
    <format dxfId="20">
      <pivotArea dataOnly="0" labelOnly="1" outline="0" fieldPosition="0">
        <references count="5">
          <reference field="6" count="1" selected="0">
            <x v="66"/>
          </reference>
          <reference field="9" count="1" selected="0">
            <x v="1"/>
          </reference>
          <reference field="10" count="1" selected="0">
            <x v="5"/>
          </reference>
          <reference field="11" count="1" selected="0">
            <x v="67"/>
          </reference>
          <reference field="18" count="1">
            <x v="73"/>
          </reference>
        </references>
      </pivotArea>
    </format>
    <format dxfId="19">
      <pivotArea type="all" dataOnly="0" outline="0" fieldPosition="0"/>
    </format>
    <format dxfId="18">
      <pivotArea field="6" type="button" dataOnly="0" labelOnly="1" outline="0" axis="axisRow" fieldPosition="0"/>
    </format>
    <format dxfId="17">
      <pivotArea field="10" type="button" dataOnly="0" labelOnly="1" outline="0" axis="axisRow" fieldPosition="1"/>
    </format>
    <format dxfId="16">
      <pivotArea field="9" type="button" dataOnly="0" labelOnly="1" outline="0" axis="axisRow" fieldPosition="2"/>
    </format>
    <format dxfId="15">
      <pivotArea field="11" type="button" dataOnly="0" labelOnly="1" outline="0" axis="axisRow" fieldPosition="3"/>
    </format>
    <format dxfId="14">
      <pivotArea field="18" type="button" dataOnly="0" labelOnly="1" outline="0" axis="axisRow" fieldPosition="4"/>
    </format>
    <format dxfId="13">
      <pivotArea field="28" type="button" dataOnly="0" labelOnly="1" outline="0" axis="axisRow" fieldPosition="5"/>
    </format>
    <format dxfId="12">
      <pivotArea field="20" type="button" dataOnly="0" labelOnly="1" outline="0" axis="axisRow" fieldPosition="6"/>
    </format>
    <format dxfId="11">
      <pivotArea field="24" type="button" dataOnly="0" labelOnly="1" outline="0" axis="axisRow" fieldPosition="7"/>
    </format>
    <format dxfId="10">
      <pivotArea dataOnly="0" labelOnly="1" outline="0" fieldPosition="0">
        <references count="1">
          <reference field="6" count="3">
            <x v="30"/>
            <x v="66"/>
            <x v="67"/>
          </reference>
        </references>
      </pivotArea>
    </format>
    <format dxfId="9">
      <pivotArea dataOnly="0" labelOnly="1" grandRow="1" outline="0" fieldPosition="0"/>
    </format>
    <format dxfId="8">
      <pivotArea dataOnly="0" labelOnly="1" outline="0" fieldPosition="0">
        <references count="2">
          <reference field="6" count="1" selected="0">
            <x v="30"/>
          </reference>
          <reference field="10" count="1">
            <x v="10"/>
          </reference>
        </references>
      </pivotArea>
    </format>
    <format dxfId="7">
      <pivotArea dataOnly="0" labelOnly="1" outline="0" fieldPosition="0">
        <references count="2">
          <reference field="6" count="1" selected="0">
            <x v="66"/>
          </reference>
          <reference field="10" count="1">
            <x v="5"/>
          </reference>
        </references>
      </pivotArea>
    </format>
    <format dxfId="6">
      <pivotArea dataOnly="0" labelOnly="1" outline="0" fieldPosition="0">
        <references count="3">
          <reference field="6" count="1" selected="0">
            <x v="66"/>
          </reference>
          <reference field="9" count="1">
            <x v="1"/>
          </reference>
          <reference field="10" count="1" selected="0">
            <x v="5"/>
          </reference>
        </references>
      </pivotArea>
    </format>
    <format dxfId="5">
      <pivotArea dataOnly="0" labelOnly="1" outline="0" fieldPosition="0">
        <references count="3">
          <reference field="6" count="1" selected="0">
            <x v="67"/>
          </reference>
          <reference field="9" count="1">
            <x v="7"/>
          </reference>
          <reference field="10" count="1" selected="0">
            <x v="1"/>
          </reference>
        </references>
      </pivotArea>
    </format>
    <format dxfId="4">
      <pivotArea dataOnly="0" labelOnly="1" outline="0" fieldPosition="0">
        <references count="4">
          <reference field="6" count="1" selected="0">
            <x v="30"/>
          </reference>
          <reference field="9" count="1" selected="0">
            <x v="5"/>
          </reference>
          <reference field="10" count="1" selected="0">
            <x v="10"/>
          </reference>
          <reference field="11" count="1">
            <x v="58"/>
          </reference>
        </references>
      </pivotArea>
    </format>
    <format dxfId="3">
      <pivotArea dataOnly="0" labelOnly="1" outline="0" fieldPosition="0">
        <references count="4">
          <reference field="6" count="1" selected="0">
            <x v="66"/>
          </reference>
          <reference field="9" count="1" selected="0">
            <x v="1"/>
          </reference>
          <reference field="10" count="1" selected="0">
            <x v="5"/>
          </reference>
          <reference field="11" count="1">
            <x v="67"/>
          </reference>
        </references>
      </pivotArea>
    </format>
    <format dxfId="2">
      <pivotArea dataOnly="0" labelOnly="1" outline="0" fieldPosition="0">
        <references count="4">
          <reference field="6" count="1" selected="0">
            <x v="67"/>
          </reference>
          <reference field="9" count="1" selected="0">
            <x v="7"/>
          </reference>
          <reference field="10" count="1" selected="0">
            <x v="1"/>
          </reference>
          <reference field="11" count="1">
            <x v="68"/>
          </reference>
        </references>
      </pivotArea>
    </format>
    <format dxfId="1">
      <pivotArea dataOnly="0" labelOnly="1" outline="0" fieldPosition="0">
        <references count="5">
          <reference field="6" count="1" selected="0">
            <x v="30"/>
          </reference>
          <reference field="9" count="1" selected="0">
            <x v="5"/>
          </reference>
          <reference field="10" count="1" selected="0">
            <x v="10"/>
          </reference>
          <reference field="11" count="1" selected="0">
            <x v="58"/>
          </reference>
          <reference field="18" count="1">
            <x v="35"/>
          </reference>
        </references>
      </pivotArea>
    </format>
    <format dxfId="0">
      <pivotArea dataOnly="0" labelOnly="1" outline="0" fieldPosition="0">
        <references count="5">
          <reference field="6" count="1" selected="0">
            <x v="66"/>
          </reference>
          <reference field="9" count="1" selected="0">
            <x v="1"/>
          </reference>
          <reference field="10" count="1" selected="0">
            <x v="5"/>
          </reference>
          <reference field="11" count="1" selected="0">
            <x v="67"/>
          </reference>
          <reference field="18" count="1">
            <x v="73"/>
          </reference>
        </references>
      </pivotArea>
    </format>
  </formats>
  <pivotTableStyleInfo name="PivotStyleMedium13"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fmondini@growthcapital.it" TargetMode="External"/><Relationship Id="rId299" Type="http://schemas.openxmlformats.org/officeDocument/2006/relationships/hyperlink" Target="mailto:romfeld@petmora.com" TargetMode="External"/><Relationship Id="rId21" Type="http://schemas.openxmlformats.org/officeDocument/2006/relationships/hyperlink" Target="mailto:sgiuffrida@jast-advisors.com" TargetMode="External"/><Relationship Id="rId63" Type="http://schemas.openxmlformats.org/officeDocument/2006/relationships/hyperlink" Target="mailto:immofina@gmail.com" TargetMode="External"/><Relationship Id="rId159" Type="http://schemas.openxmlformats.org/officeDocument/2006/relationships/hyperlink" Target="mailto:info@hugopersonalshopper.it" TargetMode="External"/><Relationship Id="rId324" Type="http://schemas.openxmlformats.org/officeDocument/2006/relationships/hyperlink" Target="mailto:c.muolo@traipler.com" TargetMode="External"/><Relationship Id="rId366" Type="http://schemas.openxmlformats.org/officeDocument/2006/relationships/comments" Target="../comments1.xml"/><Relationship Id="rId170" Type="http://schemas.openxmlformats.org/officeDocument/2006/relationships/hyperlink" Target="mailto:marcoditonto@ftnetsrl.it" TargetMode="External"/><Relationship Id="rId226" Type="http://schemas.openxmlformats.org/officeDocument/2006/relationships/hyperlink" Target="mailto:alessandro@lebiudesign.com" TargetMode="External"/><Relationship Id="rId268" Type="http://schemas.openxmlformats.org/officeDocument/2006/relationships/hyperlink" Target="mailto:david@italian-artisan.com" TargetMode="External"/><Relationship Id="rId32" Type="http://schemas.openxmlformats.org/officeDocument/2006/relationships/hyperlink" Target="mailto:walter.defelice@gmail.com" TargetMode="External"/><Relationship Id="rId74" Type="http://schemas.openxmlformats.org/officeDocument/2006/relationships/hyperlink" Target="mailto:louis-armand@weissknightcorporate.com" TargetMode="External"/><Relationship Id="rId128" Type="http://schemas.openxmlformats.org/officeDocument/2006/relationships/hyperlink" Target="mailto:stefano.troncone@pandhora.it" TargetMode="External"/><Relationship Id="rId335" Type="http://schemas.openxmlformats.org/officeDocument/2006/relationships/hyperlink" Target="mailto:maurizio.piredda@op%20vologis%20cs.com" TargetMode="External"/><Relationship Id="rId5" Type="http://schemas.openxmlformats.org/officeDocument/2006/relationships/hyperlink" Target="mailto:massimiliano.deflorio@prontovet24.com" TargetMode="External"/><Relationship Id="rId181" Type="http://schemas.openxmlformats.org/officeDocument/2006/relationships/hyperlink" Target="mailto:daniel.rota@webidoo.it" TargetMode="External"/><Relationship Id="rId237" Type="http://schemas.openxmlformats.org/officeDocument/2006/relationships/hyperlink" Target="mailto:kalif@joeycrowd.com" TargetMode="External"/><Relationship Id="rId279" Type="http://schemas.openxmlformats.org/officeDocument/2006/relationships/hyperlink" Target="mailto:flavio.farroni@megaride.eu" TargetMode="External"/><Relationship Id="rId43" Type="http://schemas.openxmlformats.org/officeDocument/2006/relationships/hyperlink" Target="mailto:mminora@KPMG.it" TargetMode="External"/><Relationship Id="rId139" Type="http://schemas.openxmlformats.org/officeDocument/2006/relationships/hyperlink" Target="mailto:ugo.chirico@cyberneid.com" TargetMode="External"/><Relationship Id="rId290" Type="http://schemas.openxmlformats.org/officeDocument/2006/relationships/hyperlink" Target="mailto:consultingstudiomc@gmail.com" TargetMode="External"/><Relationship Id="rId304" Type="http://schemas.openxmlformats.org/officeDocument/2006/relationships/hyperlink" Target="mailto:info@ntrly.it" TargetMode="External"/><Relationship Id="rId346" Type="http://schemas.openxmlformats.org/officeDocument/2006/relationships/hyperlink" Target="mailto:diegodolciami@skinlovers.srl" TargetMode="External"/><Relationship Id="rId85" Type="http://schemas.openxmlformats.org/officeDocument/2006/relationships/hyperlink" Target="mailto:m.cannemi@smartdonor.it" TargetMode="External"/><Relationship Id="rId150" Type="http://schemas.openxmlformats.org/officeDocument/2006/relationships/hyperlink" Target="mailto:marco.carleo@bagoff.it" TargetMode="External"/><Relationship Id="rId192" Type="http://schemas.openxmlformats.org/officeDocument/2006/relationships/hyperlink" Target="mailto:decaro@volanogroup.com" TargetMode="External"/><Relationship Id="rId206" Type="http://schemas.openxmlformats.org/officeDocument/2006/relationships/hyperlink" Target="mailto:roberto.bambino@bambinoepartners.it" TargetMode="External"/><Relationship Id="rId248" Type="http://schemas.openxmlformats.org/officeDocument/2006/relationships/hyperlink" Target="mailto:sanda@obloo.vc" TargetMode="External"/><Relationship Id="rId12" Type="http://schemas.openxmlformats.org/officeDocument/2006/relationships/hyperlink" Target="mailto:fabio.dandria@panafin.it" TargetMode="External"/><Relationship Id="rId108" Type="http://schemas.openxmlformats.org/officeDocument/2006/relationships/hyperlink" Target="mailto:ruggiero.cortellino@eathlon.it" TargetMode="External"/><Relationship Id="rId315" Type="http://schemas.openxmlformats.org/officeDocument/2006/relationships/hyperlink" Target="mailto:sano@itsprodigy.com" TargetMode="External"/><Relationship Id="rId357" Type="http://schemas.openxmlformats.org/officeDocument/2006/relationships/hyperlink" Target="mailto:gregorio.roccasecca@cariplofactory.it" TargetMode="External"/><Relationship Id="rId54" Type="http://schemas.openxmlformats.org/officeDocument/2006/relationships/hyperlink" Target="mailto:fabio.catalano@triscovery.it" TargetMode="External"/><Relationship Id="rId96" Type="http://schemas.openxmlformats.org/officeDocument/2006/relationships/hyperlink" Target="mailto:info@elorashop.it" TargetMode="External"/><Relationship Id="rId161" Type="http://schemas.openxmlformats.org/officeDocument/2006/relationships/hyperlink" Target="mailto:coo@3pwcommerce.com" TargetMode="External"/><Relationship Id="rId217" Type="http://schemas.openxmlformats.org/officeDocument/2006/relationships/hyperlink" Target="mailto:selene@damo.studio" TargetMode="External"/><Relationship Id="rId259" Type="http://schemas.openxmlformats.org/officeDocument/2006/relationships/hyperlink" Target="mailto:m.marvulli@leaf.vision" TargetMode="External"/><Relationship Id="rId23" Type="http://schemas.openxmlformats.org/officeDocument/2006/relationships/hyperlink" Target="mailto:paolo.gorgoglione@tobevy.it" TargetMode="External"/><Relationship Id="rId119" Type="http://schemas.openxmlformats.org/officeDocument/2006/relationships/hyperlink" Target="mailto:dario@calton.io" TargetMode="External"/><Relationship Id="rId270" Type="http://schemas.openxmlformats.org/officeDocument/2006/relationships/hyperlink" Target="mailto:luca.petroni@petronegroup.com" TargetMode="External"/><Relationship Id="rId326" Type="http://schemas.openxmlformats.org/officeDocument/2006/relationships/hyperlink" Target="mailto:edmondo.sparano@zestgroup.vc" TargetMode="External"/><Relationship Id="rId65" Type="http://schemas.openxmlformats.org/officeDocument/2006/relationships/hyperlink" Target="mailto:annalisadepiano@begreentannery.com" TargetMode="External"/><Relationship Id="rId130" Type="http://schemas.openxmlformats.org/officeDocument/2006/relationships/hyperlink" Target="mailto:giulio.martinacci@tuidi.it" TargetMode="External"/><Relationship Id="rId172" Type="http://schemas.openxmlformats.org/officeDocument/2006/relationships/hyperlink" Target="mailto:andrea@houseplus.it" TargetMode="External"/><Relationship Id="rId228" Type="http://schemas.openxmlformats.org/officeDocument/2006/relationships/hyperlink" Target="mailto:raffaele.aprea@wandilogistics.com" TargetMode="External"/><Relationship Id="rId281" Type="http://schemas.openxmlformats.org/officeDocument/2006/relationships/hyperlink" Target="mailto:abriele.dado@hui.land" TargetMode="External"/><Relationship Id="rId337" Type="http://schemas.openxmlformats.org/officeDocument/2006/relationships/hyperlink" Target="mailto:federica.turrisi@hotmail.it" TargetMode="External"/><Relationship Id="rId34" Type="http://schemas.openxmlformats.org/officeDocument/2006/relationships/hyperlink" Target="mailto:raffaele.perrone@pwc.com" TargetMode="External"/><Relationship Id="rId76" Type="http://schemas.openxmlformats.org/officeDocument/2006/relationships/hyperlink" Target="mailto:decaro@volanogroup.com" TargetMode="External"/><Relationship Id="rId141" Type="http://schemas.openxmlformats.org/officeDocument/2006/relationships/hyperlink" Target="mailto:g.cofone@alteredu.it" TargetMode="External"/><Relationship Id="rId7" Type="http://schemas.openxmlformats.org/officeDocument/2006/relationships/hyperlink" Target="mailto:a.lobue@papem.it&#160;" TargetMode="External"/><Relationship Id="rId183" Type="http://schemas.openxmlformats.org/officeDocument/2006/relationships/hyperlink" Target="mailto:n.damico@prismed.it" TargetMode="External"/><Relationship Id="rId239" Type="http://schemas.openxmlformats.org/officeDocument/2006/relationships/hyperlink" Target="mailto:r.daina@connexainsurance.com" TargetMode="External"/><Relationship Id="rId250" Type="http://schemas.openxmlformats.org/officeDocument/2006/relationships/hyperlink" Target="mailto:andrea@houseplus.it" TargetMode="External"/><Relationship Id="rId292" Type="http://schemas.openxmlformats.org/officeDocument/2006/relationships/hyperlink" Target="mailto:giulia.di.mascio@pwc.com" TargetMode="External"/><Relationship Id="rId306" Type="http://schemas.openxmlformats.org/officeDocument/2006/relationships/hyperlink" Target="mailto:gianluca@medicaly.it" TargetMode="External"/><Relationship Id="rId45" Type="http://schemas.openxmlformats.org/officeDocument/2006/relationships/hyperlink" Target="mailto:gventurato@crossborder.it" TargetMode="External"/><Relationship Id="rId87" Type="http://schemas.openxmlformats.org/officeDocument/2006/relationships/hyperlink" Target="mailto:ernesto.montaldo@wsense.it" TargetMode="External"/><Relationship Id="rId110" Type="http://schemas.openxmlformats.org/officeDocument/2006/relationships/hyperlink" Target="mailto:michele@bestogoo.com" TargetMode="External"/><Relationship Id="rId348" Type="http://schemas.openxmlformats.org/officeDocument/2006/relationships/hyperlink" Target="mailto:marcellodevincenti@yahoo.it" TargetMode="External"/><Relationship Id="rId152" Type="http://schemas.openxmlformats.org/officeDocument/2006/relationships/hyperlink" Target="mailto:antonio.visconti@sobereye.com" TargetMode="External"/><Relationship Id="rId194" Type="http://schemas.openxmlformats.org/officeDocument/2006/relationships/hyperlink" Target="mailto:g.fiorentino@aimonitoring.net" TargetMode="External"/><Relationship Id="rId208" Type="http://schemas.openxmlformats.org/officeDocument/2006/relationships/hyperlink" Target="mailto:lorenzo.farchione@unio.archi" TargetMode="External"/><Relationship Id="rId261" Type="http://schemas.openxmlformats.org/officeDocument/2006/relationships/hyperlink" Target="mailto:domenico.cassitta@radoff.life" TargetMode="External"/><Relationship Id="rId14" Type="http://schemas.openxmlformats.org/officeDocument/2006/relationships/hyperlink" Target="mailto:f.pescatori@giottosim.it" TargetMode="External"/><Relationship Id="rId56" Type="http://schemas.openxmlformats.org/officeDocument/2006/relationships/hyperlink" Target="mailto:info@hoteltask.it" TargetMode="External"/><Relationship Id="rId317" Type="http://schemas.openxmlformats.org/officeDocument/2006/relationships/hyperlink" Target="mailto:d@lanificiodigitale.com" TargetMode="External"/><Relationship Id="rId359" Type="http://schemas.openxmlformats.org/officeDocument/2006/relationships/hyperlink" Target="mailto:riccardo.cassese@gmail.com" TargetMode="External"/><Relationship Id="rId98" Type="http://schemas.openxmlformats.org/officeDocument/2006/relationships/hyperlink" Target="mailto:valeria.lesma@pioppocompany.it" TargetMode="External"/><Relationship Id="rId121" Type="http://schemas.openxmlformats.org/officeDocument/2006/relationships/hyperlink" Target="mailto:rosario.circo@audaciainnovations.com" TargetMode="External"/><Relationship Id="rId163" Type="http://schemas.openxmlformats.org/officeDocument/2006/relationships/hyperlink" Target="mailto:mmalaspina@optimaitalia.com" TargetMode="External"/><Relationship Id="rId219" Type="http://schemas.openxmlformats.org/officeDocument/2006/relationships/hyperlink" Target="mailto:alessandro.monticelli@greenindependence.eu" TargetMode="External"/><Relationship Id="rId230" Type="http://schemas.openxmlformats.org/officeDocument/2006/relationships/hyperlink" Target="mailto:ciarlogiovanni14@gmail.com" TargetMode="External"/><Relationship Id="rId25" Type="http://schemas.openxmlformats.org/officeDocument/2006/relationships/hyperlink" Target="mailto:ignazio.rocco@credimi.com" TargetMode="External"/><Relationship Id="rId67" Type="http://schemas.openxmlformats.org/officeDocument/2006/relationships/hyperlink" Target="mailto:salvatore@marthascottage.com" TargetMode="External"/><Relationship Id="rId272" Type="http://schemas.openxmlformats.org/officeDocument/2006/relationships/hyperlink" Target="mailto:f.manera@aifi.it" TargetMode="External"/><Relationship Id="rId328" Type="http://schemas.openxmlformats.org/officeDocument/2006/relationships/hyperlink" Target="mailto:angela.bonato@beadroots.it" TargetMode="External"/><Relationship Id="rId132" Type="http://schemas.openxmlformats.org/officeDocument/2006/relationships/hyperlink" Target="mailto:armando@arcadiaholding.net" TargetMode="External"/><Relationship Id="rId174" Type="http://schemas.openxmlformats.org/officeDocument/2006/relationships/hyperlink" Target="mailto:simone@creativeharbour.io" TargetMode="External"/><Relationship Id="rId220" Type="http://schemas.openxmlformats.org/officeDocument/2006/relationships/hyperlink" Target="mailto:aldo@medigenium.com" TargetMode="External"/><Relationship Id="rId241" Type="http://schemas.openxmlformats.org/officeDocument/2006/relationships/hyperlink" Target="mailto:seleco23@gmail.com" TargetMode="External"/><Relationship Id="rId15" Type="http://schemas.openxmlformats.org/officeDocument/2006/relationships/hyperlink" Target="mailto:bbottoni@thymosbc.com" TargetMode="External"/><Relationship Id="rId36" Type="http://schemas.openxmlformats.org/officeDocument/2006/relationships/hyperlink" Target="mailto:dottorecarollo@yahoo.com" TargetMode="External"/><Relationship Id="rId57" Type="http://schemas.openxmlformats.org/officeDocument/2006/relationships/hyperlink" Target="mailto:glabarbera@coloombus.com" TargetMode="External"/><Relationship Id="rId262" Type="http://schemas.openxmlformats.org/officeDocument/2006/relationships/hyperlink" Target="mailto:coletti@authentico-ita.com" TargetMode="External"/><Relationship Id="rId283" Type="http://schemas.openxmlformats.org/officeDocument/2006/relationships/hyperlink" Target="mailto:andrea.bandera@state1.io" TargetMode="External"/><Relationship Id="rId318" Type="http://schemas.openxmlformats.org/officeDocument/2006/relationships/hyperlink" Target="mailto:FPellone@grimaldialliance.com" TargetMode="External"/><Relationship Id="rId339" Type="http://schemas.openxmlformats.org/officeDocument/2006/relationships/hyperlink" Target="mailto:danigeno@hotmail.com" TargetMode="External"/><Relationship Id="rId78" Type="http://schemas.openxmlformats.org/officeDocument/2006/relationships/hyperlink" Target="mailto:robertocavalletti@gospesa.it" TargetMode="External"/><Relationship Id="rId99" Type="http://schemas.openxmlformats.org/officeDocument/2006/relationships/hyperlink" Target="mailto:max.costa@develhope.co" TargetMode="External"/><Relationship Id="rId101" Type="http://schemas.openxmlformats.org/officeDocument/2006/relationships/hyperlink" Target="mailto:m.fazi@strategy-innovation.it" TargetMode="External"/><Relationship Id="rId122" Type="http://schemas.openxmlformats.org/officeDocument/2006/relationships/hyperlink" Target="mailto:francesco.inguscio@rainmakers.it" TargetMode="External"/><Relationship Id="rId143" Type="http://schemas.openxmlformats.org/officeDocument/2006/relationships/hyperlink" Target="mailto:luca.occhipinti@lualtek.io" TargetMode="External"/><Relationship Id="rId164" Type="http://schemas.openxmlformats.org/officeDocument/2006/relationships/hyperlink" Target="mailto:annamaria.barbaro@empethy.it" TargetMode="External"/><Relationship Id="rId185" Type="http://schemas.openxmlformats.org/officeDocument/2006/relationships/hyperlink" Target="mailto:alexloprieno@weshort.com" TargetMode="External"/><Relationship Id="rId350" Type="http://schemas.openxmlformats.org/officeDocument/2006/relationships/hyperlink" Target="mailto:marcellodevincenti@yahoo.it" TargetMode="External"/><Relationship Id="rId9" Type="http://schemas.openxmlformats.org/officeDocument/2006/relationships/hyperlink" Target="mailto:enzo@korion.it" TargetMode="External"/><Relationship Id="rId210" Type="http://schemas.openxmlformats.org/officeDocument/2006/relationships/hyperlink" Target="mailto:michelangelo.nigro@hyp-er.com" TargetMode="External"/><Relationship Id="rId26" Type="http://schemas.openxmlformats.org/officeDocument/2006/relationships/hyperlink" Target="mailto:bancapromosspa@legalmail.it" TargetMode="External"/><Relationship Id="rId231" Type="http://schemas.openxmlformats.org/officeDocument/2006/relationships/hyperlink" Target="mailto:luca@heulegal.com" TargetMode="External"/><Relationship Id="rId252" Type="http://schemas.openxmlformats.org/officeDocument/2006/relationships/hyperlink" Target="mailto:mario.soranno@girasole.farm" TargetMode="External"/><Relationship Id="rId273" Type="http://schemas.openxmlformats.org/officeDocument/2006/relationships/hyperlink" Target="mailto:paolo.cellini@gmail.com" TargetMode="External"/><Relationship Id="rId294" Type="http://schemas.openxmlformats.org/officeDocument/2006/relationships/hyperlink" Target="mailto:joshua.priore@worldz.net" TargetMode="External"/><Relationship Id="rId308" Type="http://schemas.openxmlformats.org/officeDocument/2006/relationships/hyperlink" Target="mailto:pilomb54@gmail.com" TargetMode="External"/><Relationship Id="rId329" Type="http://schemas.openxmlformats.org/officeDocument/2006/relationships/hyperlink" Target="mailto:a.peluso@proscaenia.it" TargetMode="External"/><Relationship Id="rId47" Type="http://schemas.openxmlformats.org/officeDocument/2006/relationships/hyperlink" Target="mailto:info@preinvel.com" TargetMode="External"/><Relationship Id="rId68" Type="http://schemas.openxmlformats.org/officeDocument/2006/relationships/hyperlink" Target="mailto:gg@solkindar.it" TargetMode="External"/><Relationship Id="rId89" Type="http://schemas.openxmlformats.org/officeDocument/2006/relationships/hyperlink" Target="mailto:ivo.allegro@iniziativa.cc" TargetMode="External"/><Relationship Id="rId112" Type="http://schemas.openxmlformats.org/officeDocument/2006/relationships/hyperlink" Target="mailto:giampiero.pelle@hrcmilan.com" TargetMode="External"/><Relationship Id="rId133" Type="http://schemas.openxmlformats.org/officeDocument/2006/relationships/hyperlink" Target="mailto:armando@arcadiaholding.net" TargetMode="External"/><Relationship Id="rId154" Type="http://schemas.openxmlformats.org/officeDocument/2006/relationships/hyperlink" Target="mailto:marco.uras@widata.cloud" TargetMode="External"/><Relationship Id="rId175" Type="http://schemas.openxmlformats.org/officeDocument/2006/relationships/hyperlink" Target="mailto:mghisolfi@profiter.ai" TargetMode="External"/><Relationship Id="rId340" Type="http://schemas.openxmlformats.org/officeDocument/2006/relationships/hyperlink" Target="mailto:cappellini@con%20rmo.it" TargetMode="External"/><Relationship Id="rId361" Type="http://schemas.openxmlformats.org/officeDocument/2006/relationships/hyperlink" Target="mailto:r.larocca@italspazio.com" TargetMode="External"/><Relationship Id="rId196" Type="http://schemas.openxmlformats.org/officeDocument/2006/relationships/hyperlink" Target="mailto:ceo@vegery.it" TargetMode="External"/><Relationship Id="rId200" Type="http://schemas.openxmlformats.org/officeDocument/2006/relationships/hyperlink" Target="mailto:davide@tziboo.com" TargetMode="External"/><Relationship Id="rId16" Type="http://schemas.openxmlformats.org/officeDocument/2006/relationships/hyperlink" Target="mailto:cg@yakkyo.com" TargetMode="External"/><Relationship Id="rId221" Type="http://schemas.openxmlformats.org/officeDocument/2006/relationships/hyperlink" Target="mailto:a.oriolo@pomainstitute.com" TargetMode="External"/><Relationship Id="rId242" Type="http://schemas.openxmlformats.org/officeDocument/2006/relationships/hyperlink" Target="mailto:francesco.meneschincheri@bizplace.it" TargetMode="External"/><Relationship Id="rId263" Type="http://schemas.openxmlformats.org/officeDocument/2006/relationships/hyperlink" Target="mailto:edoardo@axieme.com" TargetMode="External"/><Relationship Id="rId284" Type="http://schemas.openxmlformats.org/officeDocument/2006/relationships/hyperlink" Target="mailto:ing.eugenio.brunetti@gmail.com" TargetMode="External"/><Relationship Id="rId319" Type="http://schemas.openxmlformats.org/officeDocument/2006/relationships/hyperlink" Target="mailto:sauletta@phoenixadvisory.eu" TargetMode="External"/><Relationship Id="rId37" Type="http://schemas.openxmlformats.org/officeDocument/2006/relationships/hyperlink" Target="mailto:salvatoresinigaglia@blowhammer.com" TargetMode="External"/><Relationship Id="rId58" Type="http://schemas.openxmlformats.org/officeDocument/2006/relationships/hyperlink" Target="mailto:danilo@coderblock.com" TargetMode="External"/><Relationship Id="rId79" Type="http://schemas.openxmlformats.org/officeDocument/2006/relationships/hyperlink" Target="mailto:enri.vannucci@gmail.com" TargetMode="External"/><Relationship Id="rId102" Type="http://schemas.openxmlformats.org/officeDocument/2006/relationships/hyperlink" Target="mailto:vc@italianangels.net" TargetMode="External"/><Relationship Id="rId123" Type="http://schemas.openxmlformats.org/officeDocument/2006/relationships/hyperlink" Target="mailto:dimartino@volanogroup.com" TargetMode="External"/><Relationship Id="rId144" Type="http://schemas.openxmlformats.org/officeDocument/2006/relationships/hyperlink" Target="mailto:alessandro.scotto@rsv-service.com" TargetMode="External"/><Relationship Id="rId330" Type="http://schemas.openxmlformats.org/officeDocument/2006/relationships/hyperlink" Target="mailto:mariga.perlongo@17tons.earth" TargetMode="External"/><Relationship Id="rId90" Type="http://schemas.openxmlformats.org/officeDocument/2006/relationships/hyperlink" Target="mailto:mforte@live-onstage.com" TargetMode="External"/><Relationship Id="rId165" Type="http://schemas.openxmlformats.org/officeDocument/2006/relationships/hyperlink" Target="mailto:claudia.delmonte@socialfare.org" TargetMode="External"/><Relationship Id="rId186" Type="http://schemas.openxmlformats.org/officeDocument/2006/relationships/hyperlink" Target="mailto:marianna@flyertech.it" TargetMode="External"/><Relationship Id="rId351" Type="http://schemas.openxmlformats.org/officeDocument/2006/relationships/hyperlink" Target="mailto:marcellodevincenti@yahoo.it" TargetMode="External"/><Relationship Id="rId211" Type="http://schemas.openxmlformats.org/officeDocument/2006/relationships/hyperlink" Target="mailto:carlousai@clentech.eu" TargetMode="External"/><Relationship Id="rId232" Type="http://schemas.openxmlformats.org/officeDocument/2006/relationships/hyperlink" Target="mailto:egervasio@mavvsrl.it" TargetMode="External"/><Relationship Id="rId253" Type="http://schemas.openxmlformats.org/officeDocument/2006/relationships/hyperlink" Target="mailto:vanessa@theqube.it" TargetMode="External"/><Relationship Id="rId274" Type="http://schemas.openxmlformats.org/officeDocument/2006/relationships/hyperlink" Target="mailto:sanda@obloo.vc" TargetMode="External"/><Relationship Id="rId295" Type="http://schemas.openxmlformats.org/officeDocument/2006/relationships/hyperlink" Target="mailto:giulia.di.mascio@pwc.com" TargetMode="External"/><Relationship Id="rId309" Type="http://schemas.openxmlformats.org/officeDocument/2006/relationships/hyperlink" Target="mailto:pilomb54@gmail.com" TargetMode="External"/><Relationship Id="rId27" Type="http://schemas.openxmlformats.org/officeDocument/2006/relationships/hyperlink" Target="mailto:giuseppe@farchione.it" TargetMode="External"/><Relationship Id="rId48" Type="http://schemas.openxmlformats.org/officeDocument/2006/relationships/hyperlink" Target="mailto:f.cerino@befreest.com" TargetMode="External"/><Relationship Id="rId69" Type="http://schemas.openxmlformats.org/officeDocument/2006/relationships/hyperlink" Target="mailto:nicolo@1000farmacie.it" TargetMode="External"/><Relationship Id="rId113" Type="http://schemas.openxmlformats.org/officeDocument/2006/relationships/hyperlink" Target="mailto:sabatogiordano6@gmail.com" TargetMode="External"/><Relationship Id="rId134" Type="http://schemas.openxmlformats.org/officeDocument/2006/relationships/hyperlink" Target="mailto:alessio@startupgeeks.it" TargetMode="External"/><Relationship Id="rId320" Type="http://schemas.openxmlformats.org/officeDocument/2006/relationships/hyperlink" Target="mailto:amministrazione@nutriworld.it" TargetMode="External"/><Relationship Id="rId80" Type="http://schemas.openxmlformats.org/officeDocument/2006/relationships/hyperlink" Target="mailto:maurizio.vendramini@mydraco.biz" TargetMode="External"/><Relationship Id="rId155" Type="http://schemas.openxmlformats.org/officeDocument/2006/relationships/hyperlink" Target="mailto:giacomo.barone@hiop.io" TargetMode="External"/><Relationship Id="rId176" Type="http://schemas.openxmlformats.org/officeDocument/2006/relationships/hyperlink" Target="mailto:dottfelicedangelo@gmail.com" TargetMode="External"/><Relationship Id="rId197" Type="http://schemas.openxmlformats.org/officeDocument/2006/relationships/hyperlink" Target="mailto:decaro@volanogroup.com" TargetMode="External"/><Relationship Id="rId341" Type="http://schemas.openxmlformats.org/officeDocument/2006/relationships/hyperlink" Target="mailto:giuseppe.macchia@chefondemand.it" TargetMode="External"/><Relationship Id="rId362" Type="http://schemas.openxmlformats.org/officeDocument/2006/relationships/hyperlink" Target="mailto:davide.scaravaggi@d4next.com" TargetMode="External"/><Relationship Id="rId201" Type="http://schemas.openxmlformats.org/officeDocument/2006/relationships/hyperlink" Target="mailto:massimo.cavaliere@suncityitalia.com" TargetMode="External"/><Relationship Id="rId222" Type="http://schemas.openxmlformats.org/officeDocument/2006/relationships/hyperlink" Target="mailto:riccardopampena@gmail.com" TargetMode="External"/><Relationship Id="rId243" Type="http://schemas.openxmlformats.org/officeDocument/2006/relationships/hyperlink" Target="mailto:a.cafagna@techrail.it" TargetMode="External"/><Relationship Id="rId264" Type="http://schemas.openxmlformats.org/officeDocument/2006/relationships/hyperlink" Target="mailto:gianluca.demasi@plasmatechmed.com" TargetMode="External"/><Relationship Id="rId285" Type="http://schemas.openxmlformats.org/officeDocument/2006/relationships/hyperlink" Target="mailto:stanislao.grazioso@unina.it" TargetMode="External"/><Relationship Id="rId17" Type="http://schemas.openxmlformats.org/officeDocument/2006/relationships/hyperlink" Target="mailto:antonio.caraviello@sophiahightech.com" TargetMode="External"/><Relationship Id="rId38" Type="http://schemas.openxmlformats.org/officeDocument/2006/relationships/hyperlink" Target="mailto:fepapa83@gmail.com" TargetMode="External"/><Relationship Id="rId59" Type="http://schemas.openxmlformats.org/officeDocument/2006/relationships/hyperlink" Target="mailto:paola.obino@wastly.com" TargetMode="External"/><Relationship Id="rId103" Type="http://schemas.openxmlformats.org/officeDocument/2006/relationships/hyperlink" Target="mailto:domenico@muvgame.com" TargetMode="External"/><Relationship Id="rId124" Type="http://schemas.openxmlformats.org/officeDocument/2006/relationships/hyperlink" Target="mailto:dimartino@volanogroup.com" TargetMode="External"/><Relationship Id="rId310" Type="http://schemas.openxmlformats.org/officeDocument/2006/relationships/hyperlink" Target="mailto:marco.c@applavoro.it" TargetMode="External"/><Relationship Id="rId70" Type="http://schemas.openxmlformats.org/officeDocument/2006/relationships/hyperlink" Target="mailto:luigi.iovine@lifebanker.bnlmail.com" TargetMode="External"/><Relationship Id="rId91" Type="http://schemas.openxmlformats.org/officeDocument/2006/relationships/hyperlink" Target="mailto:daniladestefano@unobravo.com" TargetMode="External"/><Relationship Id="rId145" Type="http://schemas.openxmlformats.org/officeDocument/2006/relationships/hyperlink" Target="mailto:martina.puppi@restorativeneurotechnologies.com" TargetMode="External"/><Relationship Id="rId166" Type="http://schemas.openxmlformats.org/officeDocument/2006/relationships/hyperlink" Target="mailto:cheeselab420@gmail.com" TargetMode="External"/><Relationship Id="rId187" Type="http://schemas.openxmlformats.org/officeDocument/2006/relationships/hyperlink" Target="mailto:francesca.ottier@cdpventurecapital.it" TargetMode="External"/><Relationship Id="rId331" Type="http://schemas.openxmlformats.org/officeDocument/2006/relationships/hyperlink" Target="mailto:info@bemyrider.it" TargetMode="External"/><Relationship Id="rId352" Type="http://schemas.openxmlformats.org/officeDocument/2006/relationships/hyperlink" Target="mailto:marcellodevincenti@yahoo.it" TargetMode="External"/><Relationship Id="rId1" Type="http://schemas.openxmlformats.org/officeDocument/2006/relationships/hyperlink" Target="mailto:r.calculli@thedigitalbox.net" TargetMode="External"/><Relationship Id="rId212" Type="http://schemas.openxmlformats.org/officeDocument/2006/relationships/hyperlink" Target="mailto:renato.mascolo@ilovecomm.com" TargetMode="External"/><Relationship Id="rId233" Type="http://schemas.openxmlformats.org/officeDocument/2006/relationships/hyperlink" Target="mailto:info@twopit.com" TargetMode="External"/><Relationship Id="rId254" Type="http://schemas.openxmlformats.org/officeDocument/2006/relationships/hyperlink" Target="mailto:aazzolini@deloitte.it" TargetMode="External"/><Relationship Id="rId28" Type="http://schemas.openxmlformats.org/officeDocument/2006/relationships/hyperlink" Target="mailto:lucianofebbo@hoau.it" TargetMode="External"/><Relationship Id="rId49" Type="http://schemas.openxmlformats.org/officeDocument/2006/relationships/hyperlink" Target="mailto:francesco.zaccariello@efarma.com" TargetMode="External"/><Relationship Id="rId114" Type="http://schemas.openxmlformats.org/officeDocument/2006/relationships/hyperlink" Target="mailto:info@ricambipro.it" TargetMode="External"/><Relationship Id="rId275" Type="http://schemas.openxmlformats.org/officeDocument/2006/relationships/hyperlink" Target="mailto:a.lorusso@roboze.com" TargetMode="External"/><Relationship Id="rId296" Type="http://schemas.openxmlformats.org/officeDocument/2006/relationships/hyperlink" Target="mailto:segreteria@pnicube.it" TargetMode="External"/><Relationship Id="rId300" Type="http://schemas.openxmlformats.org/officeDocument/2006/relationships/hyperlink" Target="mailto:beneduce@deltronics.it" TargetMode="External"/><Relationship Id="rId60" Type="http://schemas.openxmlformats.org/officeDocument/2006/relationships/hyperlink" Target="mailto:massimiliano.antonelli@unibocconi.it" TargetMode="External"/><Relationship Id="rId81" Type="http://schemas.openxmlformats.org/officeDocument/2006/relationships/hyperlink" Target="mailto:milena.prisco@cbalex.com" TargetMode="External"/><Relationship Id="rId135" Type="http://schemas.openxmlformats.org/officeDocument/2006/relationships/hyperlink" Target="mailto:nmuzzana@thymosbc.com" TargetMode="External"/><Relationship Id="rId156" Type="http://schemas.openxmlformats.org/officeDocument/2006/relationships/hyperlink" Target="mailto:nmuzzana@thymosbc.com" TargetMode="External"/><Relationship Id="rId177" Type="http://schemas.openxmlformats.org/officeDocument/2006/relationships/hyperlink" Target="mailto:alfonso.coppola@rithema.it" TargetMode="External"/><Relationship Id="rId198" Type="http://schemas.openxmlformats.org/officeDocument/2006/relationships/hyperlink" Target="mailto:a.odierna@americanuncle.it" TargetMode="External"/><Relationship Id="rId321" Type="http://schemas.openxmlformats.org/officeDocument/2006/relationships/hyperlink" Target="mailto:paolo@wodzi.com" TargetMode="External"/><Relationship Id="rId342" Type="http://schemas.openxmlformats.org/officeDocument/2006/relationships/hyperlink" Target="mailto:m.beccatelli@plantvoice.it" TargetMode="External"/><Relationship Id="rId363" Type="http://schemas.openxmlformats.org/officeDocument/2006/relationships/hyperlink" Target="mailto:Francesco.VILLA@levillagebyca.com" TargetMode="External"/><Relationship Id="rId202" Type="http://schemas.openxmlformats.org/officeDocument/2006/relationships/hyperlink" Target="mailto:a.franzese@thepaac.com" TargetMode="External"/><Relationship Id="rId223" Type="http://schemas.openxmlformats.org/officeDocument/2006/relationships/hyperlink" Target="mailto:ea.adinolfi@minervas.it" TargetMode="External"/><Relationship Id="rId244" Type="http://schemas.openxmlformats.org/officeDocument/2006/relationships/hyperlink" Target="mailto:francesco.orefice@airizon.it" TargetMode="External"/><Relationship Id="rId18" Type="http://schemas.openxmlformats.org/officeDocument/2006/relationships/hyperlink" Target="mailto:basso.ale@buongiornodottore.it" TargetMode="External"/><Relationship Id="rId39" Type="http://schemas.openxmlformats.org/officeDocument/2006/relationships/hyperlink" Target="mailto:luca.sini@edgarsc.com" TargetMode="External"/><Relationship Id="rId265" Type="http://schemas.openxmlformats.org/officeDocument/2006/relationships/hyperlink" Target="mailto:pietracupa@evotion.it" TargetMode="External"/><Relationship Id="rId286" Type="http://schemas.openxmlformats.org/officeDocument/2006/relationships/hyperlink" Target="mailto:nunzioguida2009@live.it" TargetMode="External"/><Relationship Id="rId50" Type="http://schemas.openxmlformats.org/officeDocument/2006/relationships/hyperlink" Target="mailto:lmauta@campaniacom.it" TargetMode="External"/><Relationship Id="rId104" Type="http://schemas.openxmlformats.org/officeDocument/2006/relationships/hyperlink" Target="mailto:roberto.salamina@esenex.it" TargetMode="External"/><Relationship Id="rId125" Type="http://schemas.openxmlformats.org/officeDocument/2006/relationships/hyperlink" Target="mailto:dimartino@volanogroup.com" TargetMode="External"/><Relationship Id="rId146" Type="http://schemas.openxmlformats.org/officeDocument/2006/relationships/hyperlink" Target="mailto:bruno.reale@new-com.it" TargetMode="External"/><Relationship Id="rId167" Type="http://schemas.openxmlformats.org/officeDocument/2006/relationships/hyperlink" Target="mailto:bruno.basile@temnografia.com" TargetMode="External"/><Relationship Id="rId188" Type="http://schemas.openxmlformats.org/officeDocument/2006/relationships/hyperlink" Target="mailto:monitorasrls@gmail.com" TargetMode="External"/><Relationship Id="rId311" Type="http://schemas.openxmlformats.org/officeDocument/2006/relationships/hyperlink" Target="mailto:lorenzo.castellano@quanticoadvisory.com" TargetMode="External"/><Relationship Id="rId332" Type="http://schemas.openxmlformats.org/officeDocument/2006/relationships/hyperlink" Target="mailto:coo@lexcapital.it" TargetMode="External"/><Relationship Id="rId353" Type="http://schemas.openxmlformats.org/officeDocument/2006/relationships/hyperlink" Target="mailto:a.graziano@easy4cloud.com" TargetMode="External"/><Relationship Id="rId71" Type="http://schemas.openxmlformats.org/officeDocument/2006/relationships/hyperlink" Target="mailto:info@teslamedical.it" TargetMode="External"/><Relationship Id="rId92" Type="http://schemas.openxmlformats.org/officeDocument/2006/relationships/hyperlink" Target="mailto:d.colucci@nextome.net" TargetMode="External"/><Relationship Id="rId213" Type="http://schemas.openxmlformats.org/officeDocument/2006/relationships/hyperlink" Target="mailto:f.rossini@uaoow.it" TargetMode="External"/><Relationship Id="rId234" Type="http://schemas.openxmlformats.org/officeDocument/2006/relationships/hyperlink" Target="mailto:eloisadauria.eda@gmail.com" TargetMode="External"/><Relationship Id="rId2" Type="http://schemas.openxmlformats.org/officeDocument/2006/relationships/hyperlink" Target="mailto:salvatore@marthascottage.com" TargetMode="External"/><Relationship Id="rId29" Type="http://schemas.openxmlformats.org/officeDocument/2006/relationships/hyperlink" Target="mailto:tiziana.perrino@nrg4you.it" TargetMode="External"/><Relationship Id="rId255" Type="http://schemas.openxmlformats.org/officeDocument/2006/relationships/hyperlink" Target="mailto:michele@tiledesk.com" TargetMode="External"/><Relationship Id="rId276" Type="http://schemas.openxmlformats.org/officeDocument/2006/relationships/hyperlink" Target="mailto:dario.salerno@uniparthenope.it" TargetMode="External"/><Relationship Id="rId297" Type="http://schemas.openxmlformats.org/officeDocument/2006/relationships/hyperlink" Target="mailto:E.Cuccio@clessidrasgr.it" TargetMode="External"/><Relationship Id="rId40" Type="http://schemas.openxmlformats.org/officeDocument/2006/relationships/hyperlink" Target="mailto:mariga@ocore.it" TargetMode="External"/><Relationship Id="rId115" Type="http://schemas.openxmlformats.org/officeDocument/2006/relationships/hyperlink" Target="mailto:giacomolibrizzi@gmail.com" TargetMode="External"/><Relationship Id="rId136" Type="http://schemas.openxmlformats.org/officeDocument/2006/relationships/hyperlink" Target="mailto:benessere.vincenzo@isuschem.it" TargetMode="External"/><Relationship Id="rId157" Type="http://schemas.openxmlformats.org/officeDocument/2006/relationships/hyperlink" Target="mailto:mario.sanciu@spesati.it" TargetMode="External"/><Relationship Id="rId178" Type="http://schemas.openxmlformats.org/officeDocument/2006/relationships/hyperlink" Target="mailto:kalif@joeycrowd.com" TargetMode="External"/><Relationship Id="rId301" Type="http://schemas.openxmlformats.org/officeDocument/2006/relationships/hyperlink" Target="mailto:giuseppe.lasorella.95@gmail.com" TargetMode="External"/><Relationship Id="rId322" Type="http://schemas.openxmlformats.org/officeDocument/2006/relationships/hyperlink" Target="mailto:lapo.nidiaci@funnifin.com" TargetMode="External"/><Relationship Id="rId343" Type="http://schemas.openxmlformats.org/officeDocument/2006/relationships/hyperlink" Target="mailto:giorgio@unina.it" TargetMode="External"/><Relationship Id="rId364" Type="http://schemas.openxmlformats.org/officeDocument/2006/relationships/printerSettings" Target="../printerSettings/printerSettings1.bin"/><Relationship Id="rId61" Type="http://schemas.openxmlformats.org/officeDocument/2006/relationships/hyperlink" Target="mailto:fabio@cubecontrols.com" TargetMode="External"/><Relationship Id="rId82" Type="http://schemas.openxmlformats.org/officeDocument/2006/relationships/hyperlink" Target="mailto:moreno.cls@outlook.it" TargetMode="External"/><Relationship Id="rId199" Type="http://schemas.openxmlformats.org/officeDocument/2006/relationships/hyperlink" Target="mailto:andrea@farm4trade.com" TargetMode="External"/><Relationship Id="rId203" Type="http://schemas.openxmlformats.org/officeDocument/2006/relationships/hyperlink" Target="mailto:lorenzo.lancellotti23@gmail.com" TargetMode="External"/><Relationship Id="rId19" Type="http://schemas.openxmlformats.org/officeDocument/2006/relationships/hyperlink" Target="mailto:v.chianese@quicon.eu" TargetMode="External"/><Relationship Id="rId224" Type="http://schemas.openxmlformats.org/officeDocument/2006/relationships/hyperlink" Target="mailto:gianmarco@endymion.tech" TargetMode="External"/><Relationship Id="rId245" Type="http://schemas.openxmlformats.org/officeDocument/2006/relationships/hyperlink" Target="mailto:sabatogiordano6@gmail.com" TargetMode="External"/><Relationship Id="rId266" Type="http://schemas.openxmlformats.org/officeDocument/2006/relationships/hyperlink" Target="mailto:caterina.meglio@materias.it" TargetMode="External"/><Relationship Id="rId287" Type="http://schemas.openxmlformats.org/officeDocument/2006/relationships/hyperlink" Target="mailto:pier.luigi.vitelli@pwc.com" TargetMode="External"/><Relationship Id="rId30" Type="http://schemas.openxmlformats.org/officeDocument/2006/relationships/hyperlink" Target="mailto:walter.defelice@gmail.com" TargetMode="External"/><Relationship Id="rId105" Type="http://schemas.openxmlformats.org/officeDocument/2006/relationships/hyperlink" Target="mailto:a.baldassarre@cocobuk.com" TargetMode="External"/><Relationship Id="rId126" Type="http://schemas.openxmlformats.org/officeDocument/2006/relationships/hyperlink" Target="mailto:federico@zwap.in" TargetMode="External"/><Relationship Id="rId147" Type="http://schemas.openxmlformats.org/officeDocument/2006/relationships/hyperlink" Target="mailto:giacomo_milella@virgilio.it" TargetMode="External"/><Relationship Id="rId168" Type="http://schemas.openxmlformats.org/officeDocument/2006/relationships/hyperlink" Target="mailto:enrico.salzillo@harv-ai.com" TargetMode="External"/><Relationship Id="rId312" Type="http://schemas.openxmlformats.org/officeDocument/2006/relationships/hyperlink" Target="mailto:stefaniaingannamorte@gmail.com" TargetMode="External"/><Relationship Id="rId333" Type="http://schemas.openxmlformats.org/officeDocument/2006/relationships/hyperlink" Target="mailto:marco@xellenceai.com" TargetMode="External"/><Relationship Id="rId354" Type="http://schemas.openxmlformats.org/officeDocument/2006/relationships/hyperlink" Target="mailto:alessandro.nuara@adcube.ai" TargetMode="External"/><Relationship Id="rId51" Type="http://schemas.openxmlformats.org/officeDocument/2006/relationships/hyperlink" Target="mailto:ettoresavoia@gmail.com" TargetMode="External"/><Relationship Id="rId72" Type="http://schemas.openxmlformats.org/officeDocument/2006/relationships/hyperlink" Target="mailto:etarchi@arkioslegal.com" TargetMode="External"/><Relationship Id="rId93" Type="http://schemas.openxmlformats.org/officeDocument/2006/relationships/hyperlink" Target="mailto:fimmano@unimol.it" TargetMode="External"/><Relationship Id="rId189" Type="http://schemas.openxmlformats.org/officeDocument/2006/relationships/hyperlink" Target="mailto:vittorio.trifari@robosan.it" TargetMode="External"/><Relationship Id="rId3" Type="http://schemas.openxmlformats.org/officeDocument/2006/relationships/hyperlink" Target="mailto:domenico@eggplant.it" TargetMode="External"/><Relationship Id="rId214" Type="http://schemas.openxmlformats.org/officeDocument/2006/relationships/hyperlink" Target="mailto:fausto.ventriglia@ffventriglia.com" TargetMode="External"/><Relationship Id="rId235" Type="http://schemas.openxmlformats.org/officeDocument/2006/relationships/hyperlink" Target="mailto:valentina.battista@materias.it" TargetMode="External"/><Relationship Id="rId256" Type="http://schemas.openxmlformats.org/officeDocument/2006/relationships/hyperlink" Target="mailto:patrizio.altieri@binp.it" TargetMode="External"/><Relationship Id="rId277" Type="http://schemas.openxmlformats.org/officeDocument/2006/relationships/hyperlink" Target="mailto:davide.lauria@bazeapp.it" TargetMode="External"/><Relationship Id="rId298" Type="http://schemas.openxmlformats.org/officeDocument/2006/relationships/hyperlink" Target="mailto:alf.consalvo@gmail.com" TargetMode="External"/><Relationship Id="rId116" Type="http://schemas.openxmlformats.org/officeDocument/2006/relationships/hyperlink" Target="mailto:massi.calabrese@gmail.com" TargetMode="External"/><Relationship Id="rId137" Type="http://schemas.openxmlformats.org/officeDocument/2006/relationships/hyperlink" Target="mailto:c.pianura@audioboost.it" TargetMode="External"/><Relationship Id="rId158" Type="http://schemas.openxmlformats.org/officeDocument/2006/relationships/hyperlink" Target="mailto:mr.occhinegro@gmail.com" TargetMode="External"/><Relationship Id="rId302" Type="http://schemas.openxmlformats.org/officeDocument/2006/relationships/hyperlink" Target="mailto:silvio.piredda@bloomlabs.it" TargetMode="External"/><Relationship Id="rId323" Type="http://schemas.openxmlformats.org/officeDocument/2006/relationships/hyperlink" Target="mailto:raimondo.zizza@techvisory.it" TargetMode="External"/><Relationship Id="rId344" Type="http://schemas.openxmlformats.org/officeDocument/2006/relationships/hyperlink" Target="mailto:giada@elitevillas.it" TargetMode="External"/><Relationship Id="rId20" Type="http://schemas.openxmlformats.org/officeDocument/2006/relationships/hyperlink" Target="mailto:luca.martino@skylabs.it" TargetMode="External"/><Relationship Id="rId41" Type="http://schemas.openxmlformats.org/officeDocument/2006/relationships/hyperlink" Target="mailto:info@medicinaveloce.it" TargetMode="External"/><Relationship Id="rId62" Type="http://schemas.openxmlformats.org/officeDocument/2006/relationships/hyperlink" Target="mailto:enricogaia@studioenricogaia.it" TargetMode="External"/><Relationship Id="rId83" Type="http://schemas.openxmlformats.org/officeDocument/2006/relationships/hyperlink" Target="mailto:info@fl%20ade.it" TargetMode="External"/><Relationship Id="rId179" Type="http://schemas.openxmlformats.org/officeDocument/2006/relationships/hyperlink" Target="mailto:m.domina@keplera.it" TargetMode="External"/><Relationship Id="rId365" Type="http://schemas.openxmlformats.org/officeDocument/2006/relationships/vmlDrawing" Target="../drawings/vmlDrawing1.vml"/><Relationship Id="rId190" Type="http://schemas.openxmlformats.org/officeDocument/2006/relationships/hyperlink" Target="mailto:avide@whp.ai" TargetMode="External"/><Relationship Id="rId204" Type="http://schemas.openxmlformats.org/officeDocument/2006/relationships/hyperlink" Target="mailto:gianluigidelucia@gmail.com" TargetMode="External"/><Relationship Id="rId225" Type="http://schemas.openxmlformats.org/officeDocument/2006/relationships/hyperlink" Target="mailto:adcdeca@gmail.com" TargetMode="External"/><Relationship Id="rId246" Type="http://schemas.openxmlformats.org/officeDocument/2006/relationships/hyperlink" Target="mailto:trixoesportsgym@gmail.com" TargetMode="External"/><Relationship Id="rId267" Type="http://schemas.openxmlformats.org/officeDocument/2006/relationships/hyperlink" Target="mailto:giuseppe.labate@eseasharing.com" TargetMode="External"/><Relationship Id="rId288" Type="http://schemas.openxmlformats.org/officeDocument/2006/relationships/hyperlink" Target="mailto:federico.pacilli@cryptobooks.tax" TargetMode="External"/><Relationship Id="rId106" Type="http://schemas.openxmlformats.org/officeDocument/2006/relationships/hyperlink" Target="mailto:mario@skycab.io" TargetMode="External"/><Relationship Id="rId127" Type="http://schemas.openxmlformats.org/officeDocument/2006/relationships/hyperlink" Target="mailto:carboni@eshoppingadvisor.com" TargetMode="External"/><Relationship Id="rId313" Type="http://schemas.openxmlformats.org/officeDocument/2006/relationships/hyperlink" Target="mailto:serena.mignucci@bufaga.com" TargetMode="External"/><Relationship Id="rId10" Type="http://schemas.openxmlformats.org/officeDocument/2006/relationships/hyperlink" Target="mailto:antonio.zinno@linup.it" TargetMode="External"/><Relationship Id="rId31" Type="http://schemas.openxmlformats.org/officeDocument/2006/relationships/hyperlink" Target="mailto:marioamura@%20gmail.com" TargetMode="External"/><Relationship Id="rId52" Type="http://schemas.openxmlformats.org/officeDocument/2006/relationships/hyperlink" Target="mailto:a.iovene@ipeistituto.it" TargetMode="External"/><Relationship Id="rId73" Type="http://schemas.openxmlformats.org/officeDocument/2006/relationships/hyperlink" Target="mailto:etarchi@arkioslegal.com" TargetMode="External"/><Relationship Id="rId94" Type="http://schemas.openxmlformats.org/officeDocument/2006/relationships/hyperlink" Target="mailto:g.grasso@smartbug.it" TargetMode="External"/><Relationship Id="rId148" Type="http://schemas.openxmlformats.org/officeDocument/2006/relationships/hyperlink" Target="mailto:communications@mondialbonyservice.it" TargetMode="External"/><Relationship Id="rId169" Type="http://schemas.openxmlformats.org/officeDocument/2006/relationships/hyperlink" Target="mailto:luigi@datamasters.it" TargetMode="External"/><Relationship Id="rId334" Type="http://schemas.openxmlformats.org/officeDocument/2006/relationships/hyperlink" Target="mailto:capassoa@luiss.it" TargetMode="External"/><Relationship Id="rId355" Type="http://schemas.openxmlformats.org/officeDocument/2006/relationships/hyperlink" Target="mailto:a.grassini@haga2.tech" TargetMode="External"/><Relationship Id="rId4" Type="http://schemas.openxmlformats.org/officeDocument/2006/relationships/hyperlink" Target="mailto:picca@viniexport.com" TargetMode="External"/><Relationship Id="rId180" Type="http://schemas.openxmlformats.org/officeDocument/2006/relationships/hyperlink" Target="mailto:simone.iannucci@caboto.net" TargetMode="External"/><Relationship Id="rId215" Type="http://schemas.openxmlformats.org/officeDocument/2006/relationships/hyperlink" Target="mailto:c.cecchini@osense.ai" TargetMode="External"/><Relationship Id="rId236" Type="http://schemas.openxmlformats.org/officeDocument/2006/relationships/hyperlink" Target="mailto:valentina.battista@materias.it" TargetMode="External"/><Relationship Id="rId257" Type="http://schemas.openxmlformats.org/officeDocument/2006/relationships/hyperlink" Target="mailto:vito.lucivero@uniba.it" TargetMode="External"/><Relationship Id="rId278" Type="http://schemas.openxmlformats.org/officeDocument/2006/relationships/hyperlink" Target="mailto:flavio.farroni@megaride.eu" TargetMode="External"/><Relationship Id="rId303" Type="http://schemas.openxmlformats.org/officeDocument/2006/relationships/hyperlink" Target="mailto:c.ricci@activelabel.it" TargetMode="External"/><Relationship Id="rId42" Type="http://schemas.openxmlformats.org/officeDocument/2006/relationships/hyperlink" Target="mailto:sonofranzese@gmail.com" TargetMode="External"/><Relationship Id="rId84" Type="http://schemas.openxmlformats.org/officeDocument/2006/relationships/hyperlink" Target="mailto:vincenzo.vitale@incubatoresei.it" TargetMode="External"/><Relationship Id="rId138" Type="http://schemas.openxmlformats.org/officeDocument/2006/relationships/hyperlink" Target="mailto:alessandro@goodmove.tv" TargetMode="External"/><Relationship Id="rId345" Type="http://schemas.openxmlformats.org/officeDocument/2006/relationships/hyperlink" Target="mailto:antonio@sentieri.me" TargetMode="External"/><Relationship Id="rId191" Type="http://schemas.openxmlformats.org/officeDocument/2006/relationships/hyperlink" Target="mailto:eugenio@hausmeapp.com" TargetMode="External"/><Relationship Id="rId205" Type="http://schemas.openxmlformats.org/officeDocument/2006/relationships/hyperlink" Target="mailto:roberto.bambino@bambinoepartners.it" TargetMode="External"/><Relationship Id="rId247" Type="http://schemas.openxmlformats.org/officeDocument/2006/relationships/hyperlink" Target="mailto:ing.g.carapellese@mlr.srl" TargetMode="External"/><Relationship Id="rId107" Type="http://schemas.openxmlformats.org/officeDocument/2006/relationships/hyperlink" Target="mailto:andrea.lippolis@vitameals.com" TargetMode="External"/><Relationship Id="rId289" Type="http://schemas.openxmlformats.org/officeDocument/2006/relationships/hyperlink" Target="mailto:consultingstudiomc@gmail.com" TargetMode="External"/><Relationship Id="rId11" Type="http://schemas.openxmlformats.org/officeDocument/2006/relationships/hyperlink" Target="mailto:roberto.bambino@bambinoepartners.it" TargetMode="External"/><Relationship Id="rId53" Type="http://schemas.openxmlformats.org/officeDocument/2006/relationships/hyperlink" Target="mailto:a.lipari@miaburton.com" TargetMode="External"/><Relationship Id="rId149" Type="http://schemas.openxmlformats.org/officeDocument/2006/relationships/hyperlink" Target="mailto:giuseppe@foreverland.it" TargetMode="External"/><Relationship Id="rId314" Type="http://schemas.openxmlformats.org/officeDocument/2006/relationships/hyperlink" Target="mailto:studio.francesco.imperatore@gmail.com" TargetMode="External"/><Relationship Id="rId356" Type="http://schemas.openxmlformats.org/officeDocument/2006/relationships/hyperlink" Target="mailto:gregorio.roccasecca@cariplofactory.it" TargetMode="External"/><Relationship Id="rId95" Type="http://schemas.openxmlformats.org/officeDocument/2006/relationships/hyperlink" Target="mailto:marco.deguzzis@sardexpay.net" TargetMode="External"/><Relationship Id="rId160" Type="http://schemas.openxmlformats.org/officeDocument/2006/relationships/hyperlink" Target="mailto:mr.occhinegro@gmail.com" TargetMode="External"/><Relationship Id="rId216" Type="http://schemas.openxmlformats.org/officeDocument/2006/relationships/hyperlink" Target="mailto:valerio@inspector.dev" TargetMode="External"/><Relationship Id="rId258" Type="http://schemas.openxmlformats.org/officeDocument/2006/relationships/hyperlink" Target="mailto:r.maldacea@confindustria.it" TargetMode="External"/><Relationship Id="rId22" Type="http://schemas.openxmlformats.org/officeDocument/2006/relationships/hyperlink" Target="mailto:oscar@sartieri.com" TargetMode="External"/><Relationship Id="rId64" Type="http://schemas.openxmlformats.org/officeDocument/2006/relationships/hyperlink" Target="mailto:andrea.lippolis@featfood.it" TargetMode="External"/><Relationship Id="rId118" Type="http://schemas.openxmlformats.org/officeDocument/2006/relationships/hyperlink" Target="mailto:massimo.ruffolo@altiliagroup.com" TargetMode="External"/><Relationship Id="rId325" Type="http://schemas.openxmlformats.org/officeDocument/2006/relationships/hyperlink" Target="mailto:davidepagliara@quarkpay.eu" TargetMode="External"/><Relationship Id="rId171" Type="http://schemas.openxmlformats.org/officeDocument/2006/relationships/hyperlink" Target="mailto:dlugli@skpr.it" TargetMode="External"/><Relationship Id="rId227" Type="http://schemas.openxmlformats.org/officeDocument/2006/relationships/hyperlink" Target="mailto:pierogenualdo@arestecnologia.it" TargetMode="External"/><Relationship Id="rId269" Type="http://schemas.openxmlformats.org/officeDocument/2006/relationships/hyperlink" Target="mailto:salvatore.fiorenza@bos5.it" TargetMode="External"/><Relationship Id="rId33" Type="http://schemas.openxmlformats.org/officeDocument/2006/relationships/hyperlink" Target="mailto:info@veranu.eu" TargetMode="External"/><Relationship Id="rId129" Type="http://schemas.openxmlformats.org/officeDocument/2006/relationships/hyperlink" Target="mailto:aciassociazioneconfiditaliani@gmail.com" TargetMode="External"/><Relationship Id="rId280" Type="http://schemas.openxmlformats.org/officeDocument/2006/relationships/hyperlink" Target="mailto:fbondi@eventboost.com" TargetMode="External"/><Relationship Id="rId336" Type="http://schemas.openxmlformats.org/officeDocument/2006/relationships/hyperlink" Target="mailto:andrealagioia@20seconds.it" TargetMode="External"/><Relationship Id="rId75" Type="http://schemas.openxmlformats.org/officeDocument/2006/relationships/hyperlink" Target="mailto:gianluca@setupdesign.it" TargetMode="External"/><Relationship Id="rId140" Type="http://schemas.openxmlformats.org/officeDocument/2006/relationships/hyperlink" Target="mailto:giuseppe@profession.ai" TargetMode="External"/><Relationship Id="rId182" Type="http://schemas.openxmlformats.org/officeDocument/2006/relationships/hyperlink" Target="mailto:ndl@italianangels.net" TargetMode="External"/><Relationship Id="rId6" Type="http://schemas.openxmlformats.org/officeDocument/2006/relationships/hyperlink" Target="mailto:corrado@cmadvisor.it" TargetMode="External"/><Relationship Id="rId238" Type="http://schemas.openxmlformats.org/officeDocument/2006/relationships/hyperlink" Target="mailto:giuseppegazzara@gmail.com" TargetMode="External"/><Relationship Id="rId291" Type="http://schemas.openxmlformats.org/officeDocument/2006/relationships/hyperlink" Target="mailto:giulia.di.mascio@pwc.com" TargetMode="External"/><Relationship Id="rId305" Type="http://schemas.openxmlformats.org/officeDocument/2006/relationships/hyperlink" Target="mailto:luca.petroni@petronegroup.com" TargetMode="External"/><Relationship Id="rId347" Type="http://schemas.openxmlformats.org/officeDocument/2006/relationships/hyperlink" Target="mailto:LeonardoSchirano@eversheds-sutherland.it" TargetMode="External"/><Relationship Id="rId44" Type="http://schemas.openxmlformats.org/officeDocument/2006/relationships/hyperlink" Target="mailto:marketing@mosaicodigitale.it" TargetMode="External"/><Relationship Id="rId86" Type="http://schemas.openxmlformats.org/officeDocument/2006/relationships/hyperlink" Target="mailto:maurizio.vendramini@mydraco.biz" TargetMode="External"/><Relationship Id="rId151" Type="http://schemas.openxmlformats.org/officeDocument/2006/relationships/hyperlink" Target="mailto:nicola.pirozzi@billd.it" TargetMode="External"/><Relationship Id="rId193" Type="http://schemas.openxmlformats.org/officeDocument/2006/relationships/hyperlink" Target="mailto:marco@myaedes.com" TargetMode="External"/><Relationship Id="rId207" Type="http://schemas.openxmlformats.org/officeDocument/2006/relationships/hyperlink" Target="mailto:joyce.scognamiglio@phact.it" TargetMode="External"/><Relationship Id="rId249" Type="http://schemas.openxmlformats.org/officeDocument/2006/relationships/hyperlink" Target="mailto:sanda@obloo.vc" TargetMode="External"/><Relationship Id="rId13" Type="http://schemas.openxmlformats.org/officeDocument/2006/relationships/hyperlink" Target="mailto:alessandro.petrella@gmail.com" TargetMode="External"/><Relationship Id="rId109" Type="http://schemas.openxmlformats.org/officeDocument/2006/relationships/hyperlink" Target="mailto:operation@infointranet.it" TargetMode="External"/><Relationship Id="rId260" Type="http://schemas.openxmlformats.org/officeDocument/2006/relationships/hyperlink" Target="mailto:r.maldacea@confindustria.it" TargetMode="External"/><Relationship Id="rId316" Type="http://schemas.openxmlformats.org/officeDocument/2006/relationships/hyperlink" Target="mailto:roberto@roadsofbeauty.com" TargetMode="External"/><Relationship Id="rId55" Type="http://schemas.openxmlformats.org/officeDocument/2006/relationships/hyperlink" Target="mailto:daniele_ruvinetti@yahoo.it" TargetMode="External"/><Relationship Id="rId97" Type="http://schemas.openxmlformats.org/officeDocument/2006/relationships/hyperlink" Target="mailto:n.brivio@my-pad.it" TargetMode="External"/><Relationship Id="rId120" Type="http://schemas.openxmlformats.org/officeDocument/2006/relationships/hyperlink" Target="mailto:info.studioalessandrinigentili@gmail.com" TargetMode="External"/><Relationship Id="rId358" Type="http://schemas.openxmlformats.org/officeDocument/2006/relationships/hyperlink" Target="mailto:team@plai-accelerator.com" TargetMode="External"/><Relationship Id="rId162" Type="http://schemas.openxmlformats.org/officeDocument/2006/relationships/hyperlink" Target="mailto:sabrinafiorentino@sestre.it" TargetMode="External"/><Relationship Id="rId218" Type="http://schemas.openxmlformats.org/officeDocument/2006/relationships/hyperlink" Target="mailto:daniel.guariglia@hyperwind.it" TargetMode="External"/><Relationship Id="rId271" Type="http://schemas.openxmlformats.org/officeDocument/2006/relationships/hyperlink" Target="mailto:f.manera@aifi.it" TargetMode="External"/><Relationship Id="rId24" Type="http://schemas.openxmlformats.org/officeDocument/2006/relationships/hyperlink" Target="mailto:l.scarso@morpheos.eu" TargetMode="External"/><Relationship Id="rId66" Type="http://schemas.openxmlformats.org/officeDocument/2006/relationships/hyperlink" Target="mailto:lorenzo.danese@timeflow.it" TargetMode="External"/><Relationship Id="rId131" Type="http://schemas.openxmlformats.org/officeDocument/2006/relationships/hyperlink" Target="mailto:e.savelli@sustainablebrandplatform.com" TargetMode="External"/><Relationship Id="rId327" Type="http://schemas.openxmlformats.org/officeDocument/2006/relationships/hyperlink" Target="mailto:ndl@italianangels.net" TargetMode="External"/><Relationship Id="rId173" Type="http://schemas.openxmlformats.org/officeDocument/2006/relationships/hyperlink" Target="mailto:Francesco.Grande@it.ey.com" TargetMode="External"/><Relationship Id="rId229" Type="http://schemas.openxmlformats.org/officeDocument/2006/relationships/hyperlink" Target="mailto:giovanni.caturano@maregroup.it" TargetMode="External"/><Relationship Id="rId240" Type="http://schemas.openxmlformats.org/officeDocument/2006/relationships/hyperlink" Target="mailto:francesco.diblasio@bizplace.it" TargetMode="External"/><Relationship Id="rId35" Type="http://schemas.openxmlformats.org/officeDocument/2006/relationships/hyperlink" Target="mailto:guido.consoli@prestofood.it" TargetMode="External"/><Relationship Id="rId77" Type="http://schemas.openxmlformats.org/officeDocument/2006/relationships/hyperlink" Target="mailto:ntardelli@healthyvirtuoso.com" TargetMode="External"/><Relationship Id="rId100" Type="http://schemas.openxmlformats.org/officeDocument/2006/relationships/hyperlink" Target="mailto:davide@hrcoffee.it" TargetMode="External"/><Relationship Id="rId282" Type="http://schemas.openxmlformats.org/officeDocument/2006/relationships/hyperlink" Target="mailto:claudio.vaccaro@gmail.com" TargetMode="External"/><Relationship Id="rId338" Type="http://schemas.openxmlformats.org/officeDocument/2006/relationships/hyperlink" Target="mailto:matteo.ct@icloud.com" TargetMode="External"/><Relationship Id="rId8" Type="http://schemas.openxmlformats.org/officeDocument/2006/relationships/hyperlink" Target="mailto:gennaro.tesone@digitalmagics.com" TargetMode="External"/><Relationship Id="rId142" Type="http://schemas.openxmlformats.org/officeDocument/2006/relationships/hyperlink" Target="mailto:matteo.pertosa@angel4future.com" TargetMode="External"/><Relationship Id="rId184" Type="http://schemas.openxmlformats.org/officeDocument/2006/relationships/hyperlink" Target="mailto:luigimariarocca@libero.it" TargetMode="External"/><Relationship Id="rId251" Type="http://schemas.openxmlformats.org/officeDocument/2006/relationships/hyperlink" Target="mailto:g.magistrale@centrodca.it" TargetMode="External"/><Relationship Id="rId46" Type="http://schemas.openxmlformats.org/officeDocument/2006/relationships/hyperlink" Target="mailto:francesca@oreegano.com" TargetMode="External"/><Relationship Id="rId293" Type="http://schemas.openxmlformats.org/officeDocument/2006/relationships/hyperlink" Target="mailto:giulia.di.mascio@pwc.com" TargetMode="External"/><Relationship Id="rId307" Type="http://schemas.openxmlformats.org/officeDocument/2006/relationships/hyperlink" Target="mailto:terenzi@oxhy.it" TargetMode="External"/><Relationship Id="rId349" Type="http://schemas.openxmlformats.org/officeDocument/2006/relationships/hyperlink" Target="mailto:marcellodevincenti@yahoo.it" TargetMode="External"/><Relationship Id="rId88" Type="http://schemas.openxmlformats.org/officeDocument/2006/relationships/hyperlink" Target="mailto:massimiliano@slidinglife.com" TargetMode="External"/><Relationship Id="rId111" Type="http://schemas.openxmlformats.org/officeDocument/2006/relationships/hyperlink" Target="mailto:tommaso.signorini@tconsulta.it" TargetMode="External"/><Relationship Id="rId153" Type="http://schemas.openxmlformats.org/officeDocument/2006/relationships/hyperlink" Target="mailto:matteoboccia@applyconsulting.it" TargetMode="External"/><Relationship Id="rId195" Type="http://schemas.openxmlformats.org/officeDocument/2006/relationships/hyperlink" Target="mailto:cristina@marshmallow-games.com" TargetMode="External"/><Relationship Id="rId209" Type="http://schemas.openxmlformats.org/officeDocument/2006/relationships/hyperlink" Target="mailto:g.zappatore@bionitlabs.com" TargetMode="External"/><Relationship Id="rId360" Type="http://schemas.openxmlformats.org/officeDocument/2006/relationships/hyperlink" Target="mailto:matteo.melina@mangofitapp.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BC398"/>
  <sheetViews>
    <sheetView showGridLines="0" tabSelected="1" zoomScale="70" zoomScaleNormal="70" zoomScaleSheetLayoutView="55" workbookViewId="0">
      <pane xSplit="7" ySplit="2" topLeftCell="T129" activePane="bottomRight" state="frozen"/>
      <selection pane="topRight" activeCell="H1" sqref="H1"/>
      <selection pane="bottomLeft" activeCell="A3" sqref="A3"/>
      <selection pane="bottomRight" activeCell="AA165" sqref="AA165"/>
    </sheetView>
  </sheetViews>
  <sheetFormatPr defaultColWidth="9.44140625" defaultRowHeight="14.4" outlineLevelCol="1"/>
  <cols>
    <col min="1" max="1" width="14.44140625" hidden="1" customWidth="1" outlineLevel="1"/>
    <col min="2" max="2" width="13.44140625" hidden="1" customWidth="1" outlineLevel="1"/>
    <col min="3" max="3" width="10.44140625" hidden="1" customWidth="1" outlineLevel="1"/>
    <col min="4" max="4" width="19.44140625" hidden="1" customWidth="1" outlineLevel="1"/>
    <col min="5" max="5" width="9.6640625" hidden="1" customWidth="1" outlineLevel="1"/>
    <col min="6" max="6" width="10.44140625" customWidth="1" collapsed="1"/>
    <col min="7" max="7" width="28" bestFit="1" customWidth="1"/>
    <col min="8" max="8" width="15.44140625" customWidth="1" outlineLevel="1"/>
    <col min="9" max="9" width="19.44140625" customWidth="1"/>
    <col min="10" max="10" width="17.44140625" customWidth="1" outlineLevel="1"/>
    <col min="11" max="11" width="20.44140625" customWidth="1"/>
    <col min="12" max="12" width="114.109375" customWidth="1"/>
    <col min="13" max="13" width="20.44140625" customWidth="1" outlineLevel="1"/>
    <col min="14" max="14" width="21.33203125" bestFit="1" customWidth="1"/>
    <col min="15" max="15" width="20.44140625" customWidth="1"/>
    <col min="16" max="17" width="18.44140625" customWidth="1" outlineLevel="1"/>
    <col min="18" max="18" width="38.44140625" customWidth="1" outlineLevel="1"/>
    <col min="19" max="19" width="14.44140625" customWidth="1" outlineLevel="1" collapsed="1"/>
    <col min="20" max="20" width="14.44140625" customWidth="1"/>
    <col min="21" max="25" width="17.44140625" customWidth="1"/>
    <col min="26" max="26" width="21.109375" customWidth="1"/>
    <col min="27" max="27" width="107.44140625" style="302" customWidth="1"/>
    <col min="28" max="29" width="15" customWidth="1"/>
    <col min="30" max="30" width="12" customWidth="1"/>
    <col min="31" max="31" width="19.44140625" bestFit="1" customWidth="1"/>
    <col min="32" max="32" width="14.44140625" bestFit="1" customWidth="1"/>
    <col min="33" max="33" width="14.44140625" customWidth="1"/>
    <col min="34" max="34" width="15.44140625" bestFit="1" customWidth="1"/>
    <col min="35" max="35" width="13.44140625" customWidth="1"/>
    <col min="36" max="36" width="17.44140625" bestFit="1" customWidth="1"/>
    <col min="37" max="37" width="17.44140625" customWidth="1"/>
    <col min="38" max="41" width="15" customWidth="1"/>
    <col min="42" max="42" width="13" customWidth="1"/>
    <col min="43" max="43" width="25.44140625" customWidth="1" outlineLevel="1"/>
    <col min="44" max="44" width="16.44140625" customWidth="1" outlineLevel="1"/>
    <col min="45" max="45" width="16" customWidth="1" outlineLevel="1"/>
    <col min="46" max="46" width="13.44140625" customWidth="1" outlineLevel="1"/>
    <col min="47" max="47" width="16" customWidth="1" outlineLevel="1"/>
    <col min="48" max="48" width="15.44140625" customWidth="1" outlineLevel="1"/>
    <col min="49" max="49" width="13.44140625" customWidth="1" outlineLevel="1"/>
    <col min="50" max="50" width="11.44140625" customWidth="1" outlineLevel="1"/>
    <col min="51" max="52" width="13.44140625" customWidth="1" outlineLevel="1"/>
    <col min="53" max="53" width="18.44140625" customWidth="1" outlineLevel="1"/>
    <col min="54" max="54" width="19.44140625" customWidth="1" outlineLevel="1"/>
    <col min="55" max="55" width="20.44140625" customWidth="1" outlineLevel="1"/>
  </cols>
  <sheetData>
    <row r="1" spans="1:55" ht="32.4" thickTop="1" thickBot="1">
      <c r="A1" s="22" t="s">
        <v>0</v>
      </c>
      <c r="B1" s="18">
        <v>42919</v>
      </c>
      <c r="C1" s="23"/>
      <c r="D1" s="24" t="s">
        <v>1</v>
      </c>
      <c r="E1" s="132"/>
      <c r="F1" s="107" t="s">
        <v>2</v>
      </c>
      <c r="G1" s="111" t="s">
        <v>3</v>
      </c>
      <c r="H1" s="111"/>
      <c r="I1" s="111"/>
      <c r="J1" s="111"/>
      <c r="K1" s="111"/>
      <c r="L1" s="113"/>
      <c r="M1" s="113"/>
      <c r="N1" s="113"/>
      <c r="O1" s="110" t="s">
        <v>4</v>
      </c>
      <c r="P1" s="111"/>
      <c r="Q1" s="111"/>
      <c r="R1" s="111"/>
      <c r="S1" s="111"/>
      <c r="T1" s="112"/>
      <c r="U1" s="25"/>
      <c r="V1" s="25"/>
      <c r="W1" s="25"/>
      <c r="X1" s="25"/>
      <c r="Y1" s="25"/>
      <c r="Z1" s="25"/>
      <c r="AA1" s="293"/>
      <c r="AB1" s="111" t="s">
        <v>5</v>
      </c>
      <c r="AC1" s="111"/>
      <c r="AD1" s="112"/>
      <c r="AE1" s="111" t="s">
        <v>6</v>
      </c>
      <c r="AF1" s="111"/>
      <c r="AG1" s="111"/>
      <c r="AH1" s="111"/>
      <c r="AI1" s="113"/>
      <c r="AJ1" s="113"/>
      <c r="AK1" s="113"/>
      <c r="AL1" s="113"/>
      <c r="AM1" s="113"/>
      <c r="AN1" s="113"/>
      <c r="AO1" s="113"/>
      <c r="AP1" s="113"/>
      <c r="AQ1" s="114" t="s">
        <v>7</v>
      </c>
      <c r="AR1" s="111"/>
      <c r="AS1" s="111"/>
      <c r="AT1" s="111"/>
      <c r="AU1" s="111"/>
      <c r="AV1" s="111"/>
      <c r="AW1" s="111"/>
      <c r="AX1" s="111"/>
      <c r="AY1" s="111"/>
      <c r="AZ1" s="111"/>
      <c r="BA1" s="111"/>
      <c r="BB1" s="111"/>
      <c r="BC1" s="115"/>
    </row>
    <row r="2" spans="1:55" ht="63.6" thickTop="1" thickBot="1">
      <c r="A2" s="26" t="s">
        <v>8</v>
      </c>
      <c r="B2" s="27" t="s">
        <v>9</v>
      </c>
      <c r="C2" s="28" t="s">
        <v>10</v>
      </c>
      <c r="D2" s="125" t="s">
        <v>11</v>
      </c>
      <c r="E2" s="133" t="s">
        <v>12</v>
      </c>
      <c r="F2" s="124" t="s">
        <v>2</v>
      </c>
      <c r="G2" s="29" t="s">
        <v>13</v>
      </c>
      <c r="H2" s="29" t="s">
        <v>14</v>
      </c>
      <c r="I2" s="30" t="s">
        <v>15</v>
      </c>
      <c r="J2" s="30" t="s">
        <v>16</v>
      </c>
      <c r="K2" s="30" t="s">
        <v>17</v>
      </c>
      <c r="L2" s="30" t="s">
        <v>18</v>
      </c>
      <c r="M2" s="31" t="s">
        <v>19</v>
      </c>
      <c r="N2" s="31" t="s">
        <v>20</v>
      </c>
      <c r="O2" s="32" t="s">
        <v>21</v>
      </c>
      <c r="P2" s="29" t="s">
        <v>22</v>
      </c>
      <c r="Q2" s="29" t="s">
        <v>23</v>
      </c>
      <c r="R2" s="29" t="s">
        <v>24</v>
      </c>
      <c r="S2" s="30" t="s">
        <v>25</v>
      </c>
      <c r="T2" s="33" t="s">
        <v>26</v>
      </c>
      <c r="U2" s="36" t="s">
        <v>27</v>
      </c>
      <c r="V2" s="36" t="s">
        <v>28</v>
      </c>
      <c r="W2" s="36" t="s">
        <v>1211</v>
      </c>
      <c r="X2" s="36" t="s">
        <v>29</v>
      </c>
      <c r="Y2" s="36" t="s">
        <v>30</v>
      </c>
      <c r="Z2" s="36" t="s">
        <v>31</v>
      </c>
      <c r="AA2" s="34" t="s">
        <v>840</v>
      </c>
      <c r="AB2" s="29" t="s">
        <v>32</v>
      </c>
      <c r="AC2" s="30" t="s">
        <v>33</v>
      </c>
      <c r="AD2" s="30" t="s">
        <v>34</v>
      </c>
      <c r="AE2" s="32" t="s">
        <v>35</v>
      </c>
      <c r="AF2" s="30" t="s">
        <v>36</v>
      </c>
      <c r="AG2" s="30" t="s">
        <v>37</v>
      </c>
      <c r="AH2" s="30" t="s">
        <v>38</v>
      </c>
      <c r="AI2" s="30" t="s">
        <v>39</v>
      </c>
      <c r="AJ2" s="31" t="s">
        <v>40</v>
      </c>
      <c r="AK2" s="37" t="s">
        <v>41</v>
      </c>
      <c r="AL2" s="35" t="s">
        <v>42</v>
      </c>
      <c r="AM2" s="35" t="s">
        <v>43</v>
      </c>
      <c r="AN2" s="35" t="s">
        <v>44</v>
      </c>
      <c r="AO2" s="35" t="s">
        <v>45</v>
      </c>
      <c r="AP2" s="35" t="s">
        <v>46</v>
      </c>
      <c r="AQ2" s="36" t="s">
        <v>47</v>
      </c>
      <c r="AR2" s="37" t="s">
        <v>48</v>
      </c>
      <c r="AS2" s="37" t="s">
        <v>49</v>
      </c>
      <c r="AT2" s="30" t="s">
        <v>43</v>
      </c>
      <c r="AU2" s="30" t="s">
        <v>44</v>
      </c>
      <c r="AV2" s="35" t="s">
        <v>50</v>
      </c>
      <c r="AW2" s="30" t="s">
        <v>51</v>
      </c>
      <c r="AX2" s="30" t="s">
        <v>46</v>
      </c>
      <c r="AY2" s="30" t="s">
        <v>52</v>
      </c>
      <c r="AZ2" s="31" t="s">
        <v>53</v>
      </c>
      <c r="BA2" s="30" t="s">
        <v>54</v>
      </c>
      <c r="BB2" s="30" t="s">
        <v>55</v>
      </c>
      <c r="BC2" s="33" t="s">
        <v>56</v>
      </c>
    </row>
    <row r="3" spans="1:55" ht="29.4" hidden="1" thickTop="1">
      <c r="A3" s="38" t="str">
        <f t="shared" ref="A3" ca="1" si="0">IF(OR(S3&lt;$B$1,S3&gt;=TODAY()),"Fuori Range","Ok")</f>
        <v>Ok</v>
      </c>
      <c r="B3" s="39" t="str">
        <f>IF(AND(AB3&lt;S3,AB3&lt;&gt;""),"Fuori Range",IF(AND(AB3&gt;AC3,AC3&lt;&gt;""),"Sup ITM",IF(AND(AC3&lt;&gt;"",AB3=""),"Assente","Ok")))</f>
        <v>Ok</v>
      </c>
      <c r="C3" s="39" t="str">
        <f ca="1">IF(AND(AC3&lt;AB3,AC3&lt;&gt;""),"Inf Avvio",IF(AC3&gt;TODAY(),"Errore","Ok"))</f>
        <v>Ok</v>
      </c>
      <c r="D3" s="40">
        <f>MAX(AC3,AH3,AL3)</f>
        <v>45483</v>
      </c>
      <c r="E3" s="134"/>
      <c r="F3" s="108">
        <v>12</v>
      </c>
      <c r="G3" s="19" t="s">
        <v>153</v>
      </c>
      <c r="H3" s="70" t="s">
        <v>57</v>
      </c>
      <c r="I3" s="2" t="s">
        <v>154</v>
      </c>
      <c r="J3" s="1" t="s">
        <v>128</v>
      </c>
      <c r="K3" s="3" t="s">
        <v>78</v>
      </c>
      <c r="L3" s="106" t="s">
        <v>155</v>
      </c>
      <c r="M3" s="45"/>
      <c r="N3" s="5" t="s">
        <v>81</v>
      </c>
      <c r="O3" s="12" t="s">
        <v>156</v>
      </c>
      <c r="P3" s="41" t="s">
        <v>71</v>
      </c>
      <c r="Q3" s="41" t="s">
        <v>157</v>
      </c>
      <c r="R3" s="67" t="s">
        <v>158</v>
      </c>
      <c r="S3" s="42">
        <v>43026</v>
      </c>
      <c r="T3" s="42">
        <v>43027</v>
      </c>
      <c r="U3" s="43" t="s">
        <v>62</v>
      </c>
      <c r="V3" s="43" t="s">
        <v>1210</v>
      </c>
      <c r="W3" s="43" t="s">
        <v>68</v>
      </c>
      <c r="X3" s="43"/>
      <c r="Y3" s="60" t="s">
        <v>86</v>
      </c>
      <c r="Z3" s="60"/>
      <c r="AA3" s="294"/>
      <c r="AB3" s="44">
        <v>43026</v>
      </c>
      <c r="AC3" s="3">
        <v>45483</v>
      </c>
      <c r="AD3" s="3" t="s">
        <v>64</v>
      </c>
      <c r="AE3" s="46"/>
      <c r="AF3" s="3"/>
      <c r="AG3" s="3"/>
      <c r="AH3" s="4"/>
      <c r="AI3" s="3"/>
      <c r="AJ3" s="48"/>
      <c r="AK3" s="48"/>
      <c r="AL3" s="47"/>
      <c r="AM3" s="47"/>
      <c r="AN3" s="47"/>
      <c r="AO3" s="47"/>
      <c r="AP3" s="47"/>
      <c r="AQ3" s="6"/>
      <c r="AR3" s="44"/>
      <c r="AS3" s="44"/>
      <c r="AT3" s="3"/>
      <c r="AU3" s="3"/>
      <c r="AV3" s="3"/>
      <c r="AW3" s="3"/>
      <c r="AX3" s="3"/>
      <c r="AY3" s="3"/>
      <c r="AZ3" s="49"/>
      <c r="BA3" s="3"/>
      <c r="BB3" s="3"/>
      <c r="BC3" s="50"/>
    </row>
    <row r="4" spans="1:55" ht="29.4" hidden="1" thickTop="1">
      <c r="A4" s="38" t="str">
        <f t="shared" ref="A4:A8" ca="1" si="1">IF(OR(S4&lt;$B$1,S4&gt;=TODAY()),"Fuori Range","Ok")</f>
        <v>Ok</v>
      </c>
      <c r="B4" s="39" t="str">
        <f t="shared" ref="B4:B8" si="2">IF(AND(AB4&lt;S4,AB4&lt;&gt;""),"Fuori Range",IF(AND(AB4&gt;AC4,AC4&lt;&gt;""),"Sup ITM",IF(AND(AC4&lt;&gt;"",AB4=""),"Assente","Ok")))</f>
        <v>Ok</v>
      </c>
      <c r="C4" s="39" t="str">
        <f t="shared" ref="C4:C8" ca="1" si="3">IF(AND(AC4&lt;AB4,AC4&lt;&gt;""),"Inf Avvio",IF(AC4&gt;TODAY(),"Errore","Ok"))</f>
        <v>Ok</v>
      </c>
      <c r="D4" s="40">
        <f t="shared" ref="D4:D8" si="4">MAX(AC4,AH4,AL4)</f>
        <v>45483</v>
      </c>
      <c r="E4" s="134"/>
      <c r="F4" s="108">
        <v>18</v>
      </c>
      <c r="G4" s="19" t="s">
        <v>160</v>
      </c>
      <c r="H4" s="70" t="s">
        <v>57</v>
      </c>
      <c r="I4" s="2" t="s">
        <v>161</v>
      </c>
      <c r="J4" s="1" t="s">
        <v>107</v>
      </c>
      <c r="K4" s="3" t="s">
        <v>78</v>
      </c>
      <c r="L4" s="61" t="s">
        <v>162</v>
      </c>
      <c r="M4" s="51"/>
      <c r="N4" s="5" t="s">
        <v>60</v>
      </c>
      <c r="O4" s="12" t="s">
        <v>102</v>
      </c>
      <c r="P4" s="41" t="s">
        <v>61</v>
      </c>
      <c r="Q4" s="41" t="s">
        <v>163</v>
      </c>
      <c r="R4" s="67" t="s">
        <v>164</v>
      </c>
      <c r="S4" s="42">
        <v>43028</v>
      </c>
      <c r="T4" s="42">
        <v>43054</v>
      </c>
      <c r="U4" s="43" t="s">
        <v>62</v>
      </c>
      <c r="V4" s="43" t="s">
        <v>1210</v>
      </c>
      <c r="W4" s="43" t="s">
        <v>68</v>
      </c>
      <c r="X4" s="43"/>
      <c r="Y4" s="60" t="s">
        <v>86</v>
      </c>
      <c r="Z4" s="60" t="s">
        <v>68</v>
      </c>
      <c r="AA4" s="294" t="s">
        <v>148</v>
      </c>
      <c r="AB4" s="44">
        <v>43028</v>
      </c>
      <c r="AC4" s="3">
        <v>45483</v>
      </c>
      <c r="AD4" s="3" t="s">
        <v>64</v>
      </c>
      <c r="AE4" s="46"/>
      <c r="AF4" s="3"/>
      <c r="AG4" s="3"/>
      <c r="AH4" s="4"/>
      <c r="AI4" s="3"/>
      <c r="AJ4" s="48"/>
      <c r="AK4" s="48"/>
      <c r="AL4" s="47"/>
      <c r="AM4" s="47"/>
      <c r="AN4" s="47"/>
      <c r="AO4" s="47"/>
      <c r="AP4" s="47"/>
      <c r="AQ4" s="6"/>
      <c r="AR4" s="44"/>
      <c r="AS4" s="44"/>
      <c r="AT4" s="3"/>
      <c r="AU4" s="3"/>
      <c r="AV4" s="3"/>
      <c r="AW4" s="3"/>
      <c r="AX4" s="3"/>
      <c r="AY4" s="3"/>
      <c r="AZ4" s="49"/>
      <c r="BA4" s="3"/>
      <c r="BB4" s="3"/>
      <c r="BC4" s="50"/>
    </row>
    <row r="5" spans="1:55" ht="29.4" hidden="1" thickTop="1">
      <c r="A5" s="38" t="str">
        <f t="shared" ca="1" si="1"/>
        <v>Ok</v>
      </c>
      <c r="B5" s="39" t="str">
        <f t="shared" si="2"/>
        <v>Ok</v>
      </c>
      <c r="C5" s="39" t="str">
        <f t="shared" ca="1" si="3"/>
        <v>Ok</v>
      </c>
      <c r="D5" s="40">
        <f t="shared" si="4"/>
        <v>45483</v>
      </c>
      <c r="E5" s="134"/>
      <c r="F5" s="108">
        <v>29</v>
      </c>
      <c r="G5" s="19" t="s">
        <v>166</v>
      </c>
      <c r="H5" s="70" t="s">
        <v>57</v>
      </c>
      <c r="I5" s="2" t="s">
        <v>127</v>
      </c>
      <c r="J5" s="1" t="s">
        <v>128</v>
      </c>
      <c r="K5" s="3" t="s">
        <v>78</v>
      </c>
      <c r="L5" s="16" t="s">
        <v>167</v>
      </c>
      <c r="M5" s="51"/>
      <c r="N5" s="5" t="s">
        <v>60</v>
      </c>
      <c r="O5" s="12" t="s">
        <v>168</v>
      </c>
      <c r="P5" s="41" t="s">
        <v>89</v>
      </c>
      <c r="Q5" s="41" t="s">
        <v>169</v>
      </c>
      <c r="R5" s="67" t="s">
        <v>170</v>
      </c>
      <c r="S5" s="42">
        <v>43033</v>
      </c>
      <c r="T5" s="42">
        <f>+S5</f>
        <v>43033</v>
      </c>
      <c r="U5" s="43" t="s">
        <v>62</v>
      </c>
      <c r="V5" s="43" t="s">
        <v>1210</v>
      </c>
      <c r="W5" s="43" t="s">
        <v>68</v>
      </c>
      <c r="X5" s="43"/>
      <c r="Y5" s="60" t="s">
        <v>86</v>
      </c>
      <c r="Z5" s="60"/>
      <c r="AA5" s="294"/>
      <c r="AB5" s="44">
        <v>43033</v>
      </c>
      <c r="AC5" s="3">
        <v>45483</v>
      </c>
      <c r="AD5" s="3" t="s">
        <v>64</v>
      </c>
      <c r="AE5" s="46"/>
      <c r="AF5" s="3"/>
      <c r="AG5" s="3"/>
      <c r="AH5" s="4"/>
      <c r="AI5" s="3"/>
      <c r="AJ5" s="48"/>
      <c r="AK5" s="48"/>
      <c r="AL5" s="47"/>
      <c r="AM5" s="47"/>
      <c r="AN5" s="47"/>
      <c r="AO5" s="47"/>
      <c r="AP5" s="47"/>
      <c r="AQ5" s="6"/>
      <c r="AR5" s="44"/>
      <c r="AS5" s="44"/>
      <c r="AT5" s="3"/>
      <c r="AU5" s="3"/>
      <c r="AV5" s="3"/>
      <c r="AW5" s="3"/>
      <c r="AX5" s="3"/>
      <c r="AY5" s="3"/>
      <c r="AZ5" s="49"/>
      <c r="BA5" s="3"/>
      <c r="BB5" s="3"/>
      <c r="BC5" s="50"/>
    </row>
    <row r="6" spans="1:55" ht="29.4" hidden="1" thickTop="1">
      <c r="A6" s="38" t="str">
        <f t="shared" ca="1" si="1"/>
        <v>Ok</v>
      </c>
      <c r="B6" s="39" t="str">
        <f t="shared" si="2"/>
        <v>Ok</v>
      </c>
      <c r="C6" s="39" t="str">
        <f t="shared" ca="1" si="3"/>
        <v>Ok</v>
      </c>
      <c r="D6" s="40">
        <f t="shared" si="4"/>
        <v>45483</v>
      </c>
      <c r="E6" s="134"/>
      <c r="F6" s="108">
        <v>31</v>
      </c>
      <c r="G6" s="19" t="s">
        <v>189</v>
      </c>
      <c r="H6" s="70" t="s">
        <v>57</v>
      </c>
      <c r="I6" s="2" t="s">
        <v>127</v>
      </c>
      <c r="J6" s="1" t="s">
        <v>128</v>
      </c>
      <c r="K6" s="3" t="s">
        <v>101</v>
      </c>
      <c r="L6" s="61" t="s">
        <v>190</v>
      </c>
      <c r="M6" s="51"/>
      <c r="N6" s="5" t="s">
        <v>81</v>
      </c>
      <c r="O6" s="12" t="s">
        <v>191</v>
      </c>
      <c r="P6" s="41" t="s">
        <v>71</v>
      </c>
      <c r="Q6" s="41" t="s">
        <v>192</v>
      </c>
      <c r="R6" s="67" t="s">
        <v>193</v>
      </c>
      <c r="S6" s="42">
        <v>43033</v>
      </c>
      <c r="T6" s="42">
        <v>43053</v>
      </c>
      <c r="U6" s="127" t="s">
        <v>62</v>
      </c>
      <c r="V6" s="127" t="s">
        <v>1210</v>
      </c>
      <c r="W6" s="43" t="s">
        <v>68</v>
      </c>
      <c r="X6" s="127"/>
      <c r="Y6" s="60" t="s">
        <v>67</v>
      </c>
      <c r="Z6" s="60"/>
      <c r="AA6" s="294"/>
      <c r="AB6" s="44">
        <v>43033</v>
      </c>
      <c r="AC6" s="3">
        <v>45483</v>
      </c>
      <c r="AD6" s="3" t="s">
        <v>64</v>
      </c>
      <c r="AE6" s="46"/>
      <c r="AF6" s="3"/>
      <c r="AG6" s="3"/>
      <c r="AH6" s="4"/>
      <c r="AI6" s="3"/>
      <c r="AJ6" s="48"/>
      <c r="AK6" s="3"/>
      <c r="AL6" s="47"/>
      <c r="AM6" s="47"/>
      <c r="AN6" s="47"/>
      <c r="AO6" s="47"/>
      <c r="AP6" s="47"/>
      <c r="AQ6" s="6"/>
      <c r="AR6" s="44"/>
      <c r="AS6" s="44"/>
      <c r="AT6" s="3"/>
      <c r="AU6" s="3"/>
      <c r="AV6" s="3"/>
      <c r="AW6" s="3"/>
      <c r="AX6" s="3"/>
      <c r="AY6" s="3"/>
      <c r="AZ6" s="47"/>
      <c r="BA6" s="3"/>
      <c r="BB6" s="3"/>
      <c r="BC6" s="50"/>
    </row>
    <row r="7" spans="1:55" ht="29.4" hidden="1" thickTop="1">
      <c r="A7" s="38" t="str">
        <f t="shared" ca="1" si="1"/>
        <v>Ok</v>
      </c>
      <c r="B7" s="39" t="str">
        <f t="shared" si="2"/>
        <v>Ok</v>
      </c>
      <c r="C7" s="39" t="str">
        <f t="shared" ca="1" si="3"/>
        <v>Ok</v>
      </c>
      <c r="D7" s="40">
        <f t="shared" si="4"/>
        <v>45483</v>
      </c>
      <c r="E7" s="134"/>
      <c r="F7" s="108">
        <v>37</v>
      </c>
      <c r="G7" s="20" t="s">
        <v>172</v>
      </c>
      <c r="H7" s="70" t="s">
        <v>57</v>
      </c>
      <c r="I7" s="2" t="s">
        <v>173</v>
      </c>
      <c r="J7" s="1" t="s">
        <v>174</v>
      </c>
      <c r="K7" s="3" t="s">
        <v>78</v>
      </c>
      <c r="L7" s="261" t="s">
        <v>175</v>
      </c>
      <c r="M7" s="51"/>
      <c r="N7" s="5" t="s">
        <v>81</v>
      </c>
      <c r="O7" s="12" t="s">
        <v>129</v>
      </c>
      <c r="P7" s="41" t="s">
        <v>61</v>
      </c>
      <c r="Q7" s="41" t="s">
        <v>176</v>
      </c>
      <c r="R7" s="186" t="s">
        <v>177</v>
      </c>
      <c r="S7" s="42">
        <v>43035</v>
      </c>
      <c r="T7" s="42">
        <v>43035</v>
      </c>
      <c r="U7" s="43" t="s">
        <v>62</v>
      </c>
      <c r="V7" s="43" t="s">
        <v>1210</v>
      </c>
      <c r="W7" s="43" t="s">
        <v>68</v>
      </c>
      <c r="X7" s="43"/>
      <c r="Y7" s="60" t="s">
        <v>67</v>
      </c>
      <c r="Z7" s="60"/>
      <c r="AA7" s="294"/>
      <c r="AB7" s="44">
        <v>43035</v>
      </c>
      <c r="AC7" s="3">
        <v>45483</v>
      </c>
      <c r="AD7" s="3" t="s">
        <v>64</v>
      </c>
      <c r="AE7" s="46"/>
      <c r="AF7" s="3"/>
      <c r="AG7" s="3"/>
      <c r="AH7" s="4"/>
      <c r="AI7" s="3"/>
      <c r="AJ7" s="48"/>
      <c r="AK7" s="48"/>
      <c r="AL7" s="47"/>
      <c r="AM7" s="47"/>
      <c r="AN7" s="47"/>
      <c r="AO7" s="47"/>
      <c r="AP7" s="47"/>
      <c r="AQ7" s="6"/>
      <c r="AR7" s="44"/>
      <c r="AS7" s="44"/>
      <c r="AT7" s="3"/>
      <c r="AU7" s="3"/>
      <c r="AV7" s="3"/>
      <c r="AW7" s="3"/>
      <c r="AX7" s="3"/>
      <c r="AY7" s="3"/>
      <c r="AZ7" s="49"/>
      <c r="BA7" s="3"/>
      <c r="BB7" s="3"/>
      <c r="BC7" s="50"/>
    </row>
    <row r="8" spans="1:55" ht="29.4" hidden="1" thickTop="1">
      <c r="A8" s="38" t="str">
        <f t="shared" ca="1" si="1"/>
        <v>Ok</v>
      </c>
      <c r="B8" s="39" t="str">
        <f t="shared" si="2"/>
        <v>Ok</v>
      </c>
      <c r="C8" s="39" t="str">
        <f t="shared" ca="1" si="3"/>
        <v>Ok</v>
      </c>
      <c r="D8" s="40">
        <f t="shared" si="4"/>
        <v>45483</v>
      </c>
      <c r="E8" s="166"/>
      <c r="F8" s="168">
        <v>40</v>
      </c>
      <c r="G8" s="206" t="s">
        <v>1234</v>
      </c>
      <c r="H8" s="210" t="s">
        <v>57</v>
      </c>
      <c r="I8" s="174" t="s">
        <v>338</v>
      </c>
      <c r="J8" s="174" t="s">
        <v>339</v>
      </c>
      <c r="K8" s="52" t="s">
        <v>101</v>
      </c>
      <c r="L8" s="217" t="s">
        <v>1719</v>
      </c>
      <c r="M8" s="179"/>
      <c r="N8" s="117" t="s">
        <v>81</v>
      </c>
      <c r="O8" s="181" t="s">
        <v>74</v>
      </c>
      <c r="P8" s="59" t="s">
        <v>74</v>
      </c>
      <c r="Q8" s="182" t="s">
        <v>1333</v>
      </c>
      <c r="R8" s="186" t="s">
        <v>1717</v>
      </c>
      <c r="S8" s="187">
        <v>43041</v>
      </c>
      <c r="T8" s="233">
        <v>43053</v>
      </c>
      <c r="U8" s="60" t="s">
        <v>62</v>
      </c>
      <c r="V8" s="60" t="s">
        <v>1210</v>
      </c>
      <c r="W8" s="43" t="s">
        <v>68</v>
      </c>
      <c r="X8" s="60"/>
      <c r="Y8" s="60" t="s">
        <v>86</v>
      </c>
      <c r="Z8" s="60"/>
      <c r="AA8" s="295" t="s">
        <v>2195</v>
      </c>
      <c r="AB8" s="53">
        <v>43041</v>
      </c>
      <c r="AC8" s="3">
        <v>45483</v>
      </c>
      <c r="AD8" s="3" t="s">
        <v>64</v>
      </c>
      <c r="AE8" s="54"/>
      <c r="AF8" s="192"/>
      <c r="AG8" s="192"/>
      <c r="AH8" s="192"/>
      <c r="AI8" s="192"/>
      <c r="AJ8" s="194"/>
      <c r="AK8" s="194"/>
      <c r="AL8" s="192"/>
      <c r="AM8" s="192"/>
      <c r="AN8" s="192"/>
      <c r="AO8" s="192"/>
      <c r="AP8" s="192"/>
      <c r="AQ8" s="197"/>
      <c r="AR8" s="198"/>
      <c r="AS8" s="198"/>
      <c r="AT8" s="192"/>
      <c r="AU8" s="192"/>
      <c r="AV8" s="192"/>
      <c r="AW8" s="192"/>
      <c r="AX8" s="192"/>
      <c r="AY8" s="192"/>
      <c r="AZ8" s="194"/>
      <c r="BA8" s="192"/>
      <c r="BB8" s="192"/>
      <c r="BC8" s="199"/>
    </row>
    <row r="9" spans="1:55" ht="43.8" hidden="1" thickTop="1">
      <c r="A9" s="38" t="str">
        <f t="shared" ref="A9:A24" ca="1" si="5">IF(OR(S9&lt;$B$1,S9&gt;=TODAY()),"Fuori Range","Ok")</f>
        <v>Ok</v>
      </c>
      <c r="B9" s="39" t="str">
        <f t="shared" ref="B9:B24" si="6">IF(AND(AB9&lt;S9,AB9&lt;&gt;""),"Fuori Range",IF(AND(AB9&gt;AC9,AC9&lt;&gt;""),"Sup ITM",IF(AND(AC9&lt;&gt;"",AB9=""),"Assente","Ok")))</f>
        <v>Ok</v>
      </c>
      <c r="C9" s="39" t="str">
        <f t="shared" ref="C9:C24" ca="1" si="7">IF(AND(AC9&lt;AB9,AC9&lt;&gt;""),"Inf Avvio",IF(AC9&gt;TODAY(),"Errore","Ok"))</f>
        <v>Ok</v>
      </c>
      <c r="D9" s="40">
        <f t="shared" ref="D9:D24" si="8">MAX(AC9,AH9,AL9)</f>
        <v>45483</v>
      </c>
      <c r="E9" s="134"/>
      <c r="F9" s="108">
        <v>42</v>
      </c>
      <c r="G9" s="19" t="s">
        <v>178</v>
      </c>
      <c r="H9" s="70" t="s">
        <v>57</v>
      </c>
      <c r="I9" s="2" t="s">
        <v>127</v>
      </c>
      <c r="J9" s="1" t="s">
        <v>128</v>
      </c>
      <c r="K9" s="3" t="s">
        <v>66</v>
      </c>
      <c r="L9" s="61" t="s">
        <v>179</v>
      </c>
      <c r="M9" s="51"/>
      <c r="N9" s="5" t="s">
        <v>60</v>
      </c>
      <c r="O9" s="12" t="s">
        <v>129</v>
      </c>
      <c r="P9" s="41" t="s">
        <v>61</v>
      </c>
      <c r="Q9" s="41" t="s">
        <v>180</v>
      </c>
      <c r="R9" s="67" t="s">
        <v>181</v>
      </c>
      <c r="S9" s="42">
        <v>43045</v>
      </c>
      <c r="T9" s="42">
        <f>+S9</f>
        <v>43045</v>
      </c>
      <c r="U9" s="43" t="s">
        <v>62</v>
      </c>
      <c r="V9" s="43" t="s">
        <v>1210</v>
      </c>
      <c r="W9" s="43" t="s">
        <v>68</v>
      </c>
      <c r="X9" s="43"/>
      <c r="Y9" s="60" t="s">
        <v>67</v>
      </c>
      <c r="Z9" s="60"/>
      <c r="AA9" s="294"/>
      <c r="AB9" s="44">
        <v>43045</v>
      </c>
      <c r="AC9" s="3">
        <v>45483</v>
      </c>
      <c r="AD9" s="3" t="s">
        <v>64</v>
      </c>
      <c r="AE9" s="46"/>
      <c r="AF9" s="3"/>
      <c r="AG9" s="3"/>
      <c r="AH9" s="4"/>
      <c r="AI9" s="3"/>
      <c r="AJ9" s="48"/>
      <c r="AK9" s="48"/>
      <c r="AL9" s="47"/>
      <c r="AM9" s="47"/>
      <c r="AN9" s="47"/>
      <c r="AO9" s="47"/>
      <c r="AP9" s="47"/>
      <c r="AQ9" s="6"/>
      <c r="AR9" s="44"/>
      <c r="AS9" s="44"/>
      <c r="AT9" s="3"/>
      <c r="AU9" s="3"/>
      <c r="AV9" s="3"/>
      <c r="AW9" s="3"/>
      <c r="AX9" s="3"/>
      <c r="AY9" s="3"/>
      <c r="AZ9" s="49"/>
      <c r="BA9" s="3"/>
      <c r="BB9" s="3"/>
      <c r="BC9" s="50"/>
    </row>
    <row r="10" spans="1:55" ht="29.4" hidden="1" thickTop="1">
      <c r="A10" s="38" t="str">
        <f t="shared" ca="1" si="5"/>
        <v>Ok</v>
      </c>
      <c r="B10" s="39" t="str">
        <f t="shared" si="6"/>
        <v>Ok</v>
      </c>
      <c r="C10" s="39" t="str">
        <f t="shared" ca="1" si="7"/>
        <v>Ok</v>
      </c>
      <c r="D10" s="40">
        <f t="shared" si="8"/>
        <v>45483</v>
      </c>
      <c r="E10" s="134"/>
      <c r="F10" s="108">
        <v>52</v>
      </c>
      <c r="G10" s="19" t="s">
        <v>184</v>
      </c>
      <c r="H10" s="70" t="s">
        <v>57</v>
      </c>
      <c r="I10" s="2" t="s">
        <v>127</v>
      </c>
      <c r="J10" s="1" t="s">
        <v>128</v>
      </c>
      <c r="K10" s="3" t="s">
        <v>78</v>
      </c>
      <c r="L10" s="61" t="s">
        <v>185</v>
      </c>
      <c r="M10" s="51"/>
      <c r="N10" s="5" t="s">
        <v>60</v>
      </c>
      <c r="O10" s="12" t="s">
        <v>125</v>
      </c>
      <c r="P10" s="41" t="s">
        <v>61</v>
      </c>
      <c r="Q10" s="41" t="s">
        <v>186</v>
      </c>
      <c r="R10" s="67" t="s">
        <v>187</v>
      </c>
      <c r="S10" s="42">
        <v>43047</v>
      </c>
      <c r="T10" s="42">
        <v>43062</v>
      </c>
      <c r="U10" s="43" t="s">
        <v>62</v>
      </c>
      <c r="V10" s="43" t="s">
        <v>1210</v>
      </c>
      <c r="W10" s="43" t="s">
        <v>68</v>
      </c>
      <c r="X10" s="43"/>
      <c r="Y10" s="60" t="s">
        <v>152</v>
      </c>
      <c r="Z10" s="60"/>
      <c r="AA10" s="294" t="s">
        <v>188</v>
      </c>
      <c r="AB10" s="44">
        <v>43047</v>
      </c>
      <c r="AC10" s="3">
        <v>45483</v>
      </c>
      <c r="AD10" s="3" t="s">
        <v>64</v>
      </c>
      <c r="AE10" s="46"/>
      <c r="AF10" s="3"/>
      <c r="AG10" s="3"/>
      <c r="AH10" s="4"/>
      <c r="AI10" s="3"/>
      <c r="AJ10" s="48"/>
      <c r="AK10" s="48"/>
      <c r="AL10" s="47"/>
      <c r="AM10" s="47"/>
      <c r="AN10" s="47"/>
      <c r="AO10" s="47"/>
      <c r="AP10" s="47"/>
      <c r="AQ10" s="6"/>
      <c r="AR10" s="44"/>
      <c r="AS10" s="44"/>
      <c r="AT10" s="3"/>
      <c r="AU10" s="3"/>
      <c r="AV10" s="3"/>
      <c r="AW10" s="3"/>
      <c r="AX10" s="3"/>
      <c r="AY10" s="3"/>
      <c r="AZ10" s="49"/>
      <c r="BA10" s="3"/>
      <c r="BB10" s="3"/>
      <c r="BC10" s="50"/>
    </row>
    <row r="11" spans="1:55" ht="29.4" hidden="1" thickTop="1">
      <c r="A11" s="38" t="str">
        <f t="shared" ca="1" si="5"/>
        <v>Ok</v>
      </c>
      <c r="B11" s="39" t="str">
        <f t="shared" si="6"/>
        <v>Ok</v>
      </c>
      <c r="C11" s="39" t="str">
        <f t="shared" ca="1" si="7"/>
        <v>Ok</v>
      </c>
      <c r="D11" s="40">
        <f t="shared" si="8"/>
        <v>45483</v>
      </c>
      <c r="E11" s="134"/>
      <c r="F11" s="108">
        <v>61</v>
      </c>
      <c r="G11" s="19" t="s">
        <v>196</v>
      </c>
      <c r="H11" s="70" t="s">
        <v>57</v>
      </c>
      <c r="I11" s="2" t="s">
        <v>197</v>
      </c>
      <c r="J11" s="1" t="s">
        <v>174</v>
      </c>
      <c r="K11" s="3" t="s">
        <v>101</v>
      </c>
      <c r="L11" s="61" t="s">
        <v>198</v>
      </c>
      <c r="M11" s="51"/>
      <c r="N11" s="5" t="s">
        <v>60</v>
      </c>
      <c r="O11" s="12" t="s">
        <v>171</v>
      </c>
      <c r="P11" s="41" t="s">
        <v>61</v>
      </c>
      <c r="Q11" s="41" t="s">
        <v>199</v>
      </c>
      <c r="R11" s="67" t="s">
        <v>200</v>
      </c>
      <c r="S11" s="42">
        <v>43052</v>
      </c>
      <c r="T11" s="42">
        <f>+S11</f>
        <v>43052</v>
      </c>
      <c r="U11" s="43" t="s">
        <v>62</v>
      </c>
      <c r="V11" s="43" t="s">
        <v>1210</v>
      </c>
      <c r="W11" s="43" t="s">
        <v>68</v>
      </c>
      <c r="X11" s="43"/>
      <c r="Y11" s="60" t="s">
        <v>86</v>
      </c>
      <c r="Z11" s="60"/>
      <c r="AA11" s="294"/>
      <c r="AB11" s="44">
        <v>43052</v>
      </c>
      <c r="AC11" s="3">
        <v>45483</v>
      </c>
      <c r="AD11" s="3" t="s">
        <v>64</v>
      </c>
      <c r="AE11" s="46"/>
      <c r="AF11" s="3"/>
      <c r="AG11" s="3"/>
      <c r="AH11" s="4"/>
      <c r="AI11" s="3"/>
      <c r="AJ11" s="48"/>
      <c r="AK11" s="48"/>
      <c r="AL11" s="47"/>
      <c r="AM11" s="47"/>
      <c r="AN11" s="47"/>
      <c r="AO11" s="47"/>
      <c r="AP11" s="47"/>
      <c r="AQ11" s="6"/>
      <c r="AR11" s="44"/>
      <c r="AS11" s="44"/>
      <c r="AT11" s="3"/>
      <c r="AU11" s="3"/>
      <c r="AV11" s="3"/>
      <c r="AW11" s="3"/>
      <c r="AX11" s="3"/>
      <c r="AY11" s="3"/>
      <c r="AZ11" s="49"/>
      <c r="BA11" s="3"/>
      <c r="BB11" s="3"/>
      <c r="BC11" s="50"/>
    </row>
    <row r="12" spans="1:55" ht="29.4" hidden="1" thickTop="1">
      <c r="A12" s="38" t="str">
        <f t="shared" ca="1" si="5"/>
        <v>Ok</v>
      </c>
      <c r="B12" s="39" t="str">
        <f t="shared" si="6"/>
        <v>Ok</v>
      </c>
      <c r="C12" s="39" t="str">
        <f t="shared" ca="1" si="7"/>
        <v>Ok</v>
      </c>
      <c r="D12" s="40">
        <f t="shared" si="8"/>
        <v>45483</v>
      </c>
      <c r="E12" s="134"/>
      <c r="F12" s="108">
        <v>64</v>
      </c>
      <c r="G12" s="19" t="s">
        <v>201</v>
      </c>
      <c r="H12" s="70" t="s">
        <v>57</v>
      </c>
      <c r="I12" s="2" t="s">
        <v>202</v>
      </c>
      <c r="J12" s="1" t="s">
        <v>128</v>
      </c>
      <c r="K12" s="3" t="s">
        <v>88</v>
      </c>
      <c r="L12" s="61" t="s">
        <v>203</v>
      </c>
      <c r="M12" s="51"/>
      <c r="N12" s="5" t="s">
        <v>60</v>
      </c>
      <c r="O12" s="12" t="s">
        <v>129</v>
      </c>
      <c r="P12" s="41" t="s">
        <v>61</v>
      </c>
      <c r="Q12" s="41"/>
      <c r="R12" s="42"/>
      <c r="S12" s="42">
        <v>43048</v>
      </c>
      <c r="T12" s="42">
        <f>+S12</f>
        <v>43048</v>
      </c>
      <c r="U12" s="43" t="s">
        <v>62</v>
      </c>
      <c r="V12" s="43" t="s">
        <v>1210</v>
      </c>
      <c r="W12" s="43" t="s">
        <v>68</v>
      </c>
      <c r="X12" s="43"/>
      <c r="Y12" s="60" t="s">
        <v>152</v>
      </c>
      <c r="Z12" s="60"/>
      <c r="AA12" s="294" t="s">
        <v>204</v>
      </c>
      <c r="AB12" s="44">
        <v>43048</v>
      </c>
      <c r="AC12" s="3">
        <v>45483</v>
      </c>
      <c r="AD12" s="3" t="s">
        <v>64</v>
      </c>
      <c r="AE12" s="46"/>
      <c r="AF12" s="3"/>
      <c r="AG12" s="3"/>
      <c r="AH12" s="4"/>
      <c r="AI12" s="3"/>
      <c r="AJ12" s="48"/>
      <c r="AK12" s="48"/>
      <c r="AL12" s="47"/>
      <c r="AM12" s="47"/>
      <c r="AN12" s="47"/>
      <c r="AO12" s="47"/>
      <c r="AP12" s="47"/>
      <c r="AQ12" s="6"/>
      <c r="AR12" s="44"/>
      <c r="AS12" s="44"/>
      <c r="AT12" s="3"/>
      <c r="AU12" s="3"/>
      <c r="AV12" s="3"/>
      <c r="AW12" s="3"/>
      <c r="AX12" s="3"/>
      <c r="AY12" s="3"/>
      <c r="AZ12" s="49"/>
      <c r="BA12" s="3"/>
      <c r="BB12" s="3"/>
      <c r="BC12" s="50"/>
    </row>
    <row r="13" spans="1:55" ht="58.2" hidden="1" thickTop="1">
      <c r="A13" s="38" t="str">
        <f t="shared" ca="1" si="5"/>
        <v>Ok</v>
      </c>
      <c r="B13" s="39" t="str">
        <f t="shared" si="6"/>
        <v>Ok</v>
      </c>
      <c r="C13" s="39" t="str">
        <f t="shared" ca="1" si="7"/>
        <v>Ok</v>
      </c>
      <c r="D13" s="40">
        <f t="shared" si="8"/>
        <v>45483</v>
      </c>
      <c r="E13" s="134"/>
      <c r="F13" s="109">
        <v>76</v>
      </c>
      <c r="G13" s="20" t="s">
        <v>207</v>
      </c>
      <c r="H13" s="70" t="s">
        <v>57</v>
      </c>
      <c r="I13" s="2" t="s">
        <v>208</v>
      </c>
      <c r="J13" s="1" t="s">
        <v>107</v>
      </c>
      <c r="K13" s="3" t="s">
        <v>66</v>
      </c>
      <c r="L13" s="106" t="s">
        <v>209</v>
      </c>
      <c r="M13" s="51"/>
      <c r="N13" s="5" t="s">
        <v>81</v>
      </c>
      <c r="O13" s="12" t="s">
        <v>210</v>
      </c>
      <c r="P13" s="41" t="s">
        <v>71</v>
      </c>
      <c r="Q13" s="41" t="s">
        <v>211</v>
      </c>
      <c r="R13" s="116" t="s">
        <v>212</v>
      </c>
      <c r="S13" s="42">
        <v>43060</v>
      </c>
      <c r="T13" s="42">
        <f>+S13</f>
        <v>43060</v>
      </c>
      <c r="U13" s="43" t="s">
        <v>62</v>
      </c>
      <c r="V13" s="43" t="s">
        <v>1210</v>
      </c>
      <c r="W13" s="43" t="s">
        <v>68</v>
      </c>
      <c r="X13" s="43"/>
      <c r="Y13" s="60" t="s">
        <v>90</v>
      </c>
      <c r="Z13" s="60"/>
      <c r="AA13" s="294"/>
      <c r="AB13" s="44">
        <v>43060</v>
      </c>
      <c r="AC13" s="3">
        <v>45483</v>
      </c>
      <c r="AD13" s="3" t="s">
        <v>64</v>
      </c>
      <c r="AE13" s="46"/>
      <c r="AF13" s="3"/>
      <c r="AG13" s="3"/>
      <c r="AH13" s="4"/>
      <c r="AI13" s="3"/>
      <c r="AJ13" s="48"/>
      <c r="AK13" s="48"/>
      <c r="AL13" s="47"/>
      <c r="AM13" s="47"/>
      <c r="AN13" s="47"/>
      <c r="AO13" s="47"/>
      <c r="AP13" s="47"/>
      <c r="AQ13" s="6"/>
      <c r="AR13" s="44"/>
      <c r="AS13" s="44"/>
      <c r="AT13" s="3"/>
      <c r="AU13" s="3"/>
      <c r="AV13" s="3"/>
      <c r="AW13" s="3"/>
      <c r="AX13" s="3"/>
      <c r="AY13" s="3"/>
      <c r="AZ13" s="49"/>
      <c r="BA13" s="3"/>
      <c r="BB13" s="3"/>
      <c r="BC13" s="50"/>
    </row>
    <row r="14" spans="1:55" ht="101.4" hidden="1" thickTop="1">
      <c r="A14" s="38" t="str">
        <f t="shared" ca="1" si="5"/>
        <v>Ok</v>
      </c>
      <c r="B14" s="39" t="str">
        <f t="shared" si="6"/>
        <v>Ok</v>
      </c>
      <c r="C14" s="39" t="str">
        <f t="shared" ca="1" si="7"/>
        <v>Ok</v>
      </c>
      <c r="D14" s="40">
        <f t="shared" si="8"/>
        <v>45483</v>
      </c>
      <c r="E14" s="134"/>
      <c r="F14" s="108">
        <v>140</v>
      </c>
      <c r="G14" s="19" t="s">
        <v>231</v>
      </c>
      <c r="H14" s="70" t="s">
        <v>57</v>
      </c>
      <c r="I14" s="2" t="s">
        <v>127</v>
      </c>
      <c r="J14" s="1" t="s">
        <v>128</v>
      </c>
      <c r="K14" s="3" t="s">
        <v>101</v>
      </c>
      <c r="L14" s="61" t="s">
        <v>232</v>
      </c>
      <c r="M14" s="51" t="s">
        <v>233</v>
      </c>
      <c r="N14" s="5" t="s">
        <v>60</v>
      </c>
      <c r="O14" s="12" t="s">
        <v>234</v>
      </c>
      <c r="P14" s="41" t="s">
        <v>89</v>
      </c>
      <c r="Q14" s="41" t="s">
        <v>235</v>
      </c>
      <c r="R14" s="67" t="s">
        <v>236</v>
      </c>
      <c r="S14" s="42">
        <v>43073</v>
      </c>
      <c r="T14" s="42">
        <f>+S14</f>
        <v>43073</v>
      </c>
      <c r="U14" s="43" t="s">
        <v>62</v>
      </c>
      <c r="V14" s="43" t="s">
        <v>1210</v>
      </c>
      <c r="W14" s="43" t="s">
        <v>68</v>
      </c>
      <c r="X14" s="43"/>
      <c r="Y14" s="60" t="s">
        <v>67</v>
      </c>
      <c r="Z14" s="60"/>
      <c r="AA14" s="294" t="s">
        <v>237</v>
      </c>
      <c r="AB14" s="44">
        <v>43073</v>
      </c>
      <c r="AC14" s="3">
        <v>45483</v>
      </c>
      <c r="AD14" s="3" t="s">
        <v>64</v>
      </c>
      <c r="AE14" s="46"/>
      <c r="AF14" s="3"/>
      <c r="AG14" s="3"/>
      <c r="AH14" s="4"/>
      <c r="AI14" s="3"/>
      <c r="AJ14" s="48"/>
      <c r="AK14" s="48"/>
      <c r="AL14" s="47"/>
      <c r="AM14" s="47"/>
      <c r="AN14" s="47"/>
      <c r="AO14" s="47"/>
      <c r="AP14" s="47"/>
      <c r="AQ14" s="6"/>
      <c r="AR14" s="44"/>
      <c r="AS14" s="44"/>
      <c r="AT14" s="3"/>
      <c r="AU14" s="3"/>
      <c r="AV14" s="3"/>
      <c r="AW14" s="3"/>
      <c r="AX14" s="3"/>
      <c r="AY14" s="3"/>
      <c r="AZ14" s="49"/>
      <c r="BA14" s="3"/>
      <c r="BB14" s="3"/>
      <c r="BC14" s="50"/>
    </row>
    <row r="15" spans="1:55" ht="58.2" hidden="1" thickTop="1">
      <c r="A15" s="38" t="str">
        <f t="shared" ca="1" si="5"/>
        <v>Ok</v>
      </c>
      <c r="B15" s="39" t="str">
        <f t="shared" si="6"/>
        <v>Ok</v>
      </c>
      <c r="C15" s="39" t="str">
        <f t="shared" ca="1" si="7"/>
        <v>Ok</v>
      </c>
      <c r="D15" s="40">
        <f t="shared" si="8"/>
        <v>45483</v>
      </c>
      <c r="E15" s="134"/>
      <c r="F15" s="108">
        <v>174</v>
      </c>
      <c r="G15" s="19" t="s">
        <v>218</v>
      </c>
      <c r="H15" s="70" t="s">
        <v>57</v>
      </c>
      <c r="I15" s="2" t="s">
        <v>94</v>
      </c>
      <c r="J15" s="1" t="s">
        <v>95</v>
      </c>
      <c r="K15" s="3" t="s">
        <v>122</v>
      </c>
      <c r="L15" s="61" t="s">
        <v>219</v>
      </c>
      <c r="M15" s="51"/>
      <c r="N15" s="5" t="s">
        <v>60</v>
      </c>
      <c r="O15" s="12" t="s">
        <v>220</v>
      </c>
      <c r="P15" s="41" t="s">
        <v>71</v>
      </c>
      <c r="Q15" s="41" t="s">
        <v>221</v>
      </c>
      <c r="R15" s="67" t="s">
        <v>222</v>
      </c>
      <c r="S15" s="42">
        <v>43111</v>
      </c>
      <c r="T15" s="42">
        <v>43133</v>
      </c>
      <c r="U15" s="43" t="s">
        <v>62</v>
      </c>
      <c r="V15" s="43" t="s">
        <v>1209</v>
      </c>
      <c r="W15" s="43" t="s">
        <v>68</v>
      </c>
      <c r="X15" s="43"/>
      <c r="Y15" s="60" t="s">
        <v>112</v>
      </c>
      <c r="Z15" s="60"/>
      <c r="AA15" s="296" t="s">
        <v>223</v>
      </c>
      <c r="AB15" s="44">
        <v>43111</v>
      </c>
      <c r="AC15" s="3">
        <v>45483</v>
      </c>
      <c r="AD15" s="3" t="s">
        <v>64</v>
      </c>
      <c r="AE15" s="46"/>
      <c r="AF15" s="3"/>
      <c r="AG15" s="3"/>
      <c r="AH15" s="4"/>
      <c r="AI15" s="3"/>
      <c r="AJ15" s="48"/>
      <c r="AK15" s="48"/>
      <c r="AL15" s="47"/>
      <c r="AM15" s="47"/>
      <c r="AN15" s="47"/>
      <c r="AO15" s="47"/>
      <c r="AP15" s="47"/>
      <c r="AQ15" s="6"/>
      <c r="AR15" s="44"/>
      <c r="AS15" s="44"/>
      <c r="AT15" s="3"/>
      <c r="AU15" s="3"/>
      <c r="AV15" s="3"/>
      <c r="AW15" s="3"/>
      <c r="AX15" s="3"/>
      <c r="AY15" s="3"/>
      <c r="AZ15" s="49"/>
      <c r="BA15" s="3"/>
      <c r="BB15" s="3"/>
      <c r="BC15" s="50"/>
    </row>
    <row r="16" spans="1:55" ht="101.4" hidden="1" thickTop="1">
      <c r="A16" s="38" t="str">
        <f t="shared" ca="1" si="5"/>
        <v>Ok</v>
      </c>
      <c r="B16" s="39" t="str">
        <f t="shared" si="6"/>
        <v>Ok</v>
      </c>
      <c r="C16" s="39" t="str">
        <f t="shared" ca="1" si="7"/>
        <v>Ok</v>
      </c>
      <c r="D16" s="40">
        <f t="shared" si="8"/>
        <v>45483</v>
      </c>
      <c r="E16" s="134"/>
      <c r="F16" s="108">
        <v>187</v>
      </c>
      <c r="G16" s="19" t="s">
        <v>224</v>
      </c>
      <c r="H16" s="70" t="s">
        <v>57</v>
      </c>
      <c r="I16" s="2" t="s">
        <v>94</v>
      </c>
      <c r="J16" s="1" t="s">
        <v>95</v>
      </c>
      <c r="K16" s="3" t="s">
        <v>78</v>
      </c>
      <c r="L16" s="61" t="s">
        <v>225</v>
      </c>
      <c r="M16" s="51"/>
      <c r="N16" s="5" t="s">
        <v>60</v>
      </c>
      <c r="O16" s="12" t="s">
        <v>129</v>
      </c>
      <c r="P16" s="41" t="s">
        <v>61</v>
      </c>
      <c r="Q16" s="41" t="s">
        <v>226</v>
      </c>
      <c r="R16" s="67" t="s">
        <v>227</v>
      </c>
      <c r="S16" s="42">
        <v>43118</v>
      </c>
      <c r="T16" s="42">
        <v>45453</v>
      </c>
      <c r="U16" s="43" t="s">
        <v>62</v>
      </c>
      <c r="V16" s="43" t="s">
        <v>1209</v>
      </c>
      <c r="W16" s="43" t="s">
        <v>68</v>
      </c>
      <c r="X16" s="43" t="s">
        <v>72</v>
      </c>
      <c r="Y16" s="60" t="s">
        <v>710</v>
      </c>
      <c r="Z16" s="60"/>
      <c r="AA16" s="296" t="s">
        <v>1596</v>
      </c>
      <c r="AB16" s="44">
        <v>43118</v>
      </c>
      <c r="AC16" s="3">
        <v>45483</v>
      </c>
      <c r="AD16" s="52" t="s">
        <v>64</v>
      </c>
      <c r="AE16" s="46"/>
      <c r="AF16" s="3"/>
      <c r="AG16" s="3"/>
      <c r="AH16" s="4"/>
      <c r="AI16" s="3"/>
      <c r="AJ16" s="48"/>
      <c r="AK16" s="48"/>
      <c r="AL16" s="47"/>
      <c r="AM16" s="47"/>
      <c r="AN16" s="47"/>
      <c r="AO16" s="47"/>
      <c r="AP16" s="47"/>
      <c r="AQ16" s="6"/>
      <c r="AR16" s="44"/>
      <c r="AS16" s="44"/>
      <c r="AT16" s="3"/>
      <c r="AU16" s="3"/>
      <c r="AV16" s="3"/>
      <c r="AW16" s="3"/>
      <c r="AX16" s="3"/>
      <c r="AY16" s="3"/>
      <c r="AZ16" s="49"/>
      <c r="BA16" s="3"/>
      <c r="BB16" s="3"/>
      <c r="BC16" s="50"/>
    </row>
    <row r="17" spans="1:55" ht="29.4" hidden="1" thickTop="1">
      <c r="A17" s="38" t="str">
        <f t="shared" ca="1" si="5"/>
        <v>Ok</v>
      </c>
      <c r="B17" s="39" t="str">
        <f t="shared" si="6"/>
        <v>Ok</v>
      </c>
      <c r="C17" s="39" t="str">
        <f t="shared" ca="1" si="7"/>
        <v>Ok</v>
      </c>
      <c r="D17" s="40">
        <f t="shared" si="8"/>
        <v>45483</v>
      </c>
      <c r="E17" s="134"/>
      <c r="F17" s="108">
        <v>206</v>
      </c>
      <c r="G17" s="19" t="s">
        <v>228</v>
      </c>
      <c r="H17" s="70" t="s">
        <v>57</v>
      </c>
      <c r="I17" s="2" t="s">
        <v>127</v>
      </c>
      <c r="J17" s="1" t="s">
        <v>128</v>
      </c>
      <c r="K17" s="3" t="s">
        <v>101</v>
      </c>
      <c r="L17" s="61" t="s">
        <v>229</v>
      </c>
      <c r="M17" s="51"/>
      <c r="N17" s="5" t="s">
        <v>81</v>
      </c>
      <c r="O17" s="12" t="s">
        <v>230</v>
      </c>
      <c r="P17" s="41" t="s">
        <v>89</v>
      </c>
      <c r="Q17" s="41"/>
      <c r="R17" s="42"/>
      <c r="S17" s="42">
        <v>43132</v>
      </c>
      <c r="T17" s="42">
        <f>+S17</f>
        <v>43132</v>
      </c>
      <c r="U17" s="127" t="s">
        <v>62</v>
      </c>
      <c r="V17" s="127" t="s">
        <v>1210</v>
      </c>
      <c r="W17" s="43" t="s">
        <v>68</v>
      </c>
      <c r="X17" s="127"/>
      <c r="Y17" s="60" t="s">
        <v>67</v>
      </c>
      <c r="Z17" s="60"/>
      <c r="AA17" s="297"/>
      <c r="AB17" s="44">
        <v>43132</v>
      </c>
      <c r="AC17" s="3">
        <v>45483</v>
      </c>
      <c r="AD17" s="3" t="s">
        <v>64</v>
      </c>
      <c r="AE17" s="46"/>
      <c r="AF17" s="3"/>
      <c r="AG17" s="3"/>
      <c r="AH17" s="4"/>
      <c r="AI17" s="3"/>
      <c r="AJ17" s="48"/>
      <c r="AK17" s="3"/>
      <c r="AL17" s="47"/>
      <c r="AM17" s="47"/>
      <c r="AN17" s="47"/>
      <c r="AO17" s="47"/>
      <c r="AP17" s="47"/>
      <c r="AQ17" s="6"/>
      <c r="AR17" s="3"/>
      <c r="AS17" s="44"/>
      <c r="AT17" s="3"/>
      <c r="AU17" s="3"/>
      <c r="AV17" s="3"/>
      <c r="AW17" s="3"/>
      <c r="AX17" s="3"/>
      <c r="AY17" s="48"/>
      <c r="AZ17" s="49"/>
      <c r="BA17" s="3"/>
      <c r="BB17" s="3"/>
      <c r="BC17" s="50"/>
    </row>
    <row r="18" spans="1:55" ht="29.4" hidden="1" thickTop="1">
      <c r="A18" s="38" t="str">
        <f t="shared" ca="1" si="5"/>
        <v>Ok</v>
      </c>
      <c r="B18" s="39" t="str">
        <f t="shared" si="6"/>
        <v>Ok</v>
      </c>
      <c r="C18" s="39" t="str">
        <f t="shared" ca="1" si="7"/>
        <v>Ok</v>
      </c>
      <c r="D18" s="40">
        <f t="shared" si="8"/>
        <v>45483</v>
      </c>
      <c r="E18" s="134"/>
      <c r="F18" s="108">
        <v>211</v>
      </c>
      <c r="G18" s="19" t="s">
        <v>238</v>
      </c>
      <c r="H18" s="70" t="s">
        <v>57</v>
      </c>
      <c r="I18" s="2" t="s">
        <v>239</v>
      </c>
      <c r="J18" s="1" t="s">
        <v>95</v>
      </c>
      <c r="K18" s="3" t="s">
        <v>101</v>
      </c>
      <c r="L18" s="61" t="s">
        <v>240</v>
      </c>
      <c r="M18" s="51"/>
      <c r="N18" s="5" t="s">
        <v>81</v>
      </c>
      <c r="O18" s="12" t="s">
        <v>74</v>
      </c>
      <c r="P18" s="41" t="s">
        <v>74</v>
      </c>
      <c r="Q18" s="41" t="s">
        <v>241</v>
      </c>
      <c r="R18" s="67" t="s">
        <v>242</v>
      </c>
      <c r="S18" s="42">
        <v>43136</v>
      </c>
      <c r="T18" s="42">
        <f>+S18</f>
        <v>43136</v>
      </c>
      <c r="U18" s="43" t="s">
        <v>62</v>
      </c>
      <c r="V18" s="43" t="s">
        <v>1209</v>
      </c>
      <c r="W18" s="43" t="s">
        <v>68</v>
      </c>
      <c r="X18" s="43"/>
      <c r="Y18" s="60" t="s">
        <v>86</v>
      </c>
      <c r="Z18" s="60"/>
      <c r="AA18" s="294" t="s">
        <v>243</v>
      </c>
      <c r="AB18" s="44">
        <v>43136</v>
      </c>
      <c r="AC18" s="3">
        <v>45483</v>
      </c>
      <c r="AD18" s="3" t="s">
        <v>64</v>
      </c>
      <c r="AE18" s="46"/>
      <c r="AF18" s="3"/>
      <c r="AG18" s="3"/>
      <c r="AH18" s="4"/>
      <c r="AI18" s="3"/>
      <c r="AJ18" s="48"/>
      <c r="AK18" s="48"/>
      <c r="AL18" s="47"/>
      <c r="AM18" s="47"/>
      <c r="AN18" s="47"/>
      <c r="AO18" s="47"/>
      <c r="AP18" s="47"/>
      <c r="AQ18" s="6"/>
      <c r="AR18" s="44"/>
      <c r="AS18" s="44"/>
      <c r="AT18" s="3"/>
      <c r="AU18" s="3"/>
      <c r="AV18" s="3"/>
      <c r="AW18" s="3"/>
      <c r="AX18" s="3"/>
      <c r="AY18" s="3"/>
      <c r="AZ18" s="49"/>
      <c r="BA18" s="3"/>
      <c r="BB18" s="3"/>
      <c r="BC18" s="50"/>
    </row>
    <row r="19" spans="1:55" ht="72.599999999999994" hidden="1" thickTop="1">
      <c r="A19" s="38" t="str">
        <f t="shared" ca="1" si="5"/>
        <v>Ok</v>
      </c>
      <c r="B19" s="39" t="str">
        <f t="shared" si="6"/>
        <v>Ok</v>
      </c>
      <c r="C19" s="39" t="str">
        <f t="shared" ca="1" si="7"/>
        <v>Ok</v>
      </c>
      <c r="D19" s="40">
        <f t="shared" si="8"/>
        <v>45483</v>
      </c>
      <c r="E19" s="134"/>
      <c r="F19" s="108">
        <v>218</v>
      </c>
      <c r="G19" s="19" t="s">
        <v>246</v>
      </c>
      <c r="H19" s="70" t="s">
        <v>57</v>
      </c>
      <c r="I19" s="2" t="s">
        <v>127</v>
      </c>
      <c r="J19" s="1" t="s">
        <v>128</v>
      </c>
      <c r="K19" s="3" t="s">
        <v>101</v>
      </c>
      <c r="L19" s="61" t="s">
        <v>247</v>
      </c>
      <c r="M19" s="51"/>
      <c r="N19" s="5" t="s">
        <v>81</v>
      </c>
      <c r="O19" s="12" t="s">
        <v>248</v>
      </c>
      <c r="P19" s="41" t="s">
        <v>114</v>
      </c>
      <c r="Q19" s="41" t="s">
        <v>249</v>
      </c>
      <c r="R19" s="67" t="s">
        <v>250</v>
      </c>
      <c r="S19" s="42">
        <v>43139</v>
      </c>
      <c r="T19" s="42">
        <f>+S19</f>
        <v>43139</v>
      </c>
      <c r="U19" s="43" t="s">
        <v>62</v>
      </c>
      <c r="V19" s="43" t="s">
        <v>1210</v>
      </c>
      <c r="W19" s="43" t="s">
        <v>68</v>
      </c>
      <c r="X19" s="43"/>
      <c r="Y19" s="60" t="s">
        <v>112</v>
      </c>
      <c r="Z19" s="60"/>
      <c r="AA19" s="294" t="s">
        <v>251</v>
      </c>
      <c r="AB19" s="44">
        <v>43139</v>
      </c>
      <c r="AC19" s="3">
        <v>45483</v>
      </c>
      <c r="AD19" s="3" t="s">
        <v>64</v>
      </c>
      <c r="AE19" s="46"/>
      <c r="AF19" s="3"/>
      <c r="AG19" s="3"/>
      <c r="AH19" s="4"/>
      <c r="AI19" s="3"/>
      <c r="AJ19" s="48"/>
      <c r="AK19" s="48"/>
      <c r="AL19" s="47"/>
      <c r="AM19" s="47"/>
      <c r="AN19" s="47"/>
      <c r="AO19" s="47"/>
      <c r="AP19" s="47"/>
      <c r="AQ19" s="6"/>
      <c r="AR19" s="44"/>
      <c r="AS19" s="44"/>
      <c r="AT19" s="3"/>
      <c r="AU19" s="3"/>
      <c r="AV19" s="3"/>
      <c r="AW19" s="3"/>
      <c r="AX19" s="3"/>
      <c r="AY19" s="3"/>
      <c r="AZ19" s="49"/>
      <c r="BA19" s="3"/>
      <c r="BB19" s="3"/>
      <c r="BC19" s="50"/>
    </row>
    <row r="20" spans="1:55" ht="72.599999999999994" hidden="1" thickTop="1">
      <c r="A20" s="38" t="str">
        <f t="shared" ca="1" si="5"/>
        <v>Ok</v>
      </c>
      <c r="B20" s="39" t="str">
        <f t="shared" si="6"/>
        <v>Ok</v>
      </c>
      <c r="C20" s="39" t="str">
        <f t="shared" ca="1" si="7"/>
        <v>Ok</v>
      </c>
      <c r="D20" s="40">
        <f t="shared" si="8"/>
        <v>45483</v>
      </c>
      <c r="E20" s="134"/>
      <c r="F20" s="108">
        <v>242</v>
      </c>
      <c r="G20" s="19" t="s">
        <v>252</v>
      </c>
      <c r="H20" s="70" t="s">
        <v>57</v>
      </c>
      <c r="I20" s="2" t="s">
        <v>208</v>
      </c>
      <c r="J20" s="1" t="s">
        <v>107</v>
      </c>
      <c r="K20" s="3" t="s">
        <v>78</v>
      </c>
      <c r="L20" s="61" t="s">
        <v>253</v>
      </c>
      <c r="M20" s="51"/>
      <c r="N20" s="5" t="s">
        <v>81</v>
      </c>
      <c r="O20" s="12" t="s">
        <v>74</v>
      </c>
      <c r="P20" s="41" t="s">
        <v>74</v>
      </c>
      <c r="Q20" s="41" t="s">
        <v>254</v>
      </c>
      <c r="R20" s="67" t="s">
        <v>255</v>
      </c>
      <c r="S20" s="42">
        <v>43158</v>
      </c>
      <c r="T20" s="42">
        <f>+S20</f>
        <v>43158</v>
      </c>
      <c r="U20" s="43" t="s">
        <v>62</v>
      </c>
      <c r="V20" s="43" t="s">
        <v>1210</v>
      </c>
      <c r="W20" s="43" t="s">
        <v>68</v>
      </c>
      <c r="X20" s="43"/>
      <c r="Y20" s="60" t="s">
        <v>86</v>
      </c>
      <c r="Z20" s="60" t="s">
        <v>68</v>
      </c>
      <c r="AA20" s="294" t="s">
        <v>256</v>
      </c>
      <c r="AB20" s="44">
        <v>43158</v>
      </c>
      <c r="AC20" s="3">
        <v>45483</v>
      </c>
      <c r="AD20" s="3" t="s">
        <v>64</v>
      </c>
      <c r="AE20" s="46"/>
      <c r="AF20" s="3"/>
      <c r="AG20" s="3"/>
      <c r="AH20" s="4"/>
      <c r="AI20" s="3"/>
      <c r="AJ20" s="48"/>
      <c r="AK20" s="48"/>
      <c r="AL20" s="47"/>
      <c r="AM20" s="47"/>
      <c r="AN20" s="47"/>
      <c r="AO20" s="47"/>
      <c r="AP20" s="47"/>
      <c r="AQ20" s="6"/>
      <c r="AR20" s="44"/>
      <c r="AS20" s="44"/>
      <c r="AT20" s="3"/>
      <c r="AU20" s="3"/>
      <c r="AV20" s="3"/>
      <c r="AW20" s="3"/>
      <c r="AX20" s="3"/>
      <c r="AY20" s="3"/>
      <c r="AZ20" s="49"/>
      <c r="BA20" s="3"/>
      <c r="BB20" s="3"/>
      <c r="BC20" s="50"/>
    </row>
    <row r="21" spans="1:55" ht="29.4" hidden="1" thickTop="1">
      <c r="A21" s="38" t="str">
        <f t="shared" ca="1" si="5"/>
        <v>Ok</v>
      </c>
      <c r="B21" s="39" t="str">
        <f t="shared" si="6"/>
        <v>Ok</v>
      </c>
      <c r="C21" s="39" t="str">
        <f t="shared" ca="1" si="7"/>
        <v>Ok</v>
      </c>
      <c r="D21" s="40">
        <f t="shared" si="8"/>
        <v>45483</v>
      </c>
      <c r="E21" s="134"/>
      <c r="F21" s="108">
        <v>274</v>
      </c>
      <c r="G21" s="19" t="s">
        <v>258</v>
      </c>
      <c r="H21" s="70" t="s">
        <v>57</v>
      </c>
      <c r="I21" s="2" t="s">
        <v>208</v>
      </c>
      <c r="J21" s="1" t="s">
        <v>107</v>
      </c>
      <c r="K21" s="3" t="s">
        <v>78</v>
      </c>
      <c r="L21" s="61" t="s">
        <v>259</v>
      </c>
      <c r="M21" s="51"/>
      <c r="N21" s="5" t="s">
        <v>81</v>
      </c>
      <c r="O21" s="12" t="s">
        <v>183</v>
      </c>
      <c r="P21" s="41" t="s">
        <v>61</v>
      </c>
      <c r="Q21" s="41" t="s">
        <v>260</v>
      </c>
      <c r="R21" s="67" t="s">
        <v>261</v>
      </c>
      <c r="S21" s="42">
        <v>43175</v>
      </c>
      <c r="T21" s="234">
        <v>43175</v>
      </c>
      <c r="U21" s="43" t="s">
        <v>62</v>
      </c>
      <c r="V21" s="43" t="s">
        <v>1210</v>
      </c>
      <c r="W21" s="43" t="s">
        <v>68</v>
      </c>
      <c r="X21" s="43"/>
      <c r="Y21" s="60" t="s">
        <v>67</v>
      </c>
      <c r="Z21" s="60"/>
      <c r="AA21" s="294" t="s">
        <v>262</v>
      </c>
      <c r="AB21" s="44">
        <v>43175</v>
      </c>
      <c r="AC21" s="3">
        <v>45483</v>
      </c>
      <c r="AD21" s="3" t="s">
        <v>64</v>
      </c>
      <c r="AE21" s="46"/>
      <c r="AF21" s="3"/>
      <c r="AG21" s="3"/>
      <c r="AH21" s="4"/>
      <c r="AI21" s="3"/>
      <c r="AJ21" s="48"/>
      <c r="AK21" s="48"/>
      <c r="AL21" s="47"/>
      <c r="AM21" s="47"/>
      <c r="AN21" s="47"/>
      <c r="AO21" s="47"/>
      <c r="AP21" s="47"/>
      <c r="AQ21" s="6"/>
      <c r="AR21" s="44"/>
      <c r="AS21" s="44"/>
      <c r="AT21" s="3"/>
      <c r="AU21" s="3"/>
      <c r="AV21" s="3"/>
      <c r="AW21" s="3"/>
      <c r="AX21" s="3"/>
      <c r="AY21" s="3"/>
      <c r="AZ21" s="49"/>
      <c r="BA21" s="3"/>
      <c r="BB21" s="3"/>
      <c r="BC21" s="50"/>
    </row>
    <row r="22" spans="1:55" ht="87" hidden="1" thickTop="1">
      <c r="A22" s="38" t="str">
        <f t="shared" ca="1" si="5"/>
        <v>Ok</v>
      </c>
      <c r="B22" s="39" t="str">
        <f t="shared" si="6"/>
        <v>Ok</v>
      </c>
      <c r="C22" s="39" t="str">
        <f t="shared" ca="1" si="7"/>
        <v>Ok</v>
      </c>
      <c r="D22" s="40">
        <f t="shared" si="8"/>
        <v>45483</v>
      </c>
      <c r="E22" s="134"/>
      <c r="F22" s="108">
        <v>285</v>
      </c>
      <c r="G22" s="19" t="s">
        <v>263</v>
      </c>
      <c r="H22" s="70" t="s">
        <v>57</v>
      </c>
      <c r="I22" s="2" t="s">
        <v>264</v>
      </c>
      <c r="J22" s="1" t="s">
        <v>95</v>
      </c>
      <c r="K22" s="3" t="s">
        <v>78</v>
      </c>
      <c r="L22" s="61" t="s">
        <v>265</v>
      </c>
      <c r="M22" s="51"/>
      <c r="N22" s="5" t="s">
        <v>81</v>
      </c>
      <c r="O22" s="12" t="s">
        <v>74</v>
      </c>
      <c r="P22" s="41" t="s">
        <v>74</v>
      </c>
      <c r="Q22" s="41" t="s">
        <v>266</v>
      </c>
      <c r="R22" s="67" t="s">
        <v>267</v>
      </c>
      <c r="S22" s="42">
        <v>43189</v>
      </c>
      <c r="T22" s="42">
        <v>43189</v>
      </c>
      <c r="U22" s="43" t="s">
        <v>62</v>
      </c>
      <c r="V22" s="43" t="s">
        <v>1209</v>
      </c>
      <c r="W22" s="43" t="s">
        <v>68</v>
      </c>
      <c r="X22" s="43"/>
      <c r="Y22" s="60" t="s">
        <v>86</v>
      </c>
      <c r="Z22" s="60"/>
      <c r="AA22" s="294" t="s">
        <v>268</v>
      </c>
      <c r="AB22" s="44">
        <v>43189</v>
      </c>
      <c r="AC22" s="3">
        <v>45483</v>
      </c>
      <c r="AD22" s="3" t="s">
        <v>64</v>
      </c>
      <c r="AE22" s="46"/>
      <c r="AF22" s="3"/>
      <c r="AG22" s="3"/>
      <c r="AH22" s="4"/>
      <c r="AI22" s="3"/>
      <c r="AJ22" s="48"/>
      <c r="AK22" s="48"/>
      <c r="AL22" s="47"/>
      <c r="AM22" s="47"/>
      <c r="AN22" s="47"/>
      <c r="AO22" s="47"/>
      <c r="AP22" s="47"/>
      <c r="AQ22" s="6"/>
      <c r="AR22" s="44"/>
      <c r="AS22" s="44"/>
      <c r="AT22" s="3"/>
      <c r="AU22" s="3"/>
      <c r="AV22" s="3"/>
      <c r="AW22" s="3"/>
      <c r="AX22" s="3"/>
      <c r="AY22" s="3"/>
      <c r="AZ22" s="49"/>
      <c r="BA22" s="3"/>
      <c r="BB22" s="3"/>
      <c r="BC22" s="50"/>
    </row>
    <row r="23" spans="1:55" ht="87" hidden="1" thickTop="1">
      <c r="A23" s="38" t="str">
        <f t="shared" ca="1" si="5"/>
        <v>Ok</v>
      </c>
      <c r="B23" s="39" t="str">
        <f t="shared" si="6"/>
        <v>Ok</v>
      </c>
      <c r="C23" s="39" t="str">
        <f t="shared" ca="1" si="7"/>
        <v>Ok</v>
      </c>
      <c r="D23" s="40">
        <f t="shared" si="8"/>
        <v>45483</v>
      </c>
      <c r="E23" s="134"/>
      <c r="F23" s="108">
        <v>315</v>
      </c>
      <c r="G23" s="19" t="s">
        <v>271</v>
      </c>
      <c r="H23" s="70" t="s">
        <v>57</v>
      </c>
      <c r="I23" s="2" t="s">
        <v>272</v>
      </c>
      <c r="J23" s="1" t="s">
        <v>95</v>
      </c>
      <c r="K23" s="3" t="s">
        <v>78</v>
      </c>
      <c r="L23" s="61" t="s">
        <v>273</v>
      </c>
      <c r="M23" s="51"/>
      <c r="N23" s="5" t="s">
        <v>81</v>
      </c>
      <c r="O23" s="12" t="s">
        <v>74</v>
      </c>
      <c r="P23" s="41" t="s">
        <v>74</v>
      </c>
      <c r="Q23" s="41" t="s">
        <v>274</v>
      </c>
      <c r="R23" s="67" t="s">
        <v>275</v>
      </c>
      <c r="S23" s="42">
        <v>43207</v>
      </c>
      <c r="T23" s="42">
        <v>43207</v>
      </c>
      <c r="U23" s="43" t="s">
        <v>62</v>
      </c>
      <c r="V23" s="43" t="s">
        <v>1209</v>
      </c>
      <c r="W23" s="43" t="s">
        <v>68</v>
      </c>
      <c r="X23" s="43"/>
      <c r="Y23" s="60" t="s">
        <v>86</v>
      </c>
      <c r="Z23" s="60"/>
      <c r="AA23" s="294" t="s">
        <v>276</v>
      </c>
      <c r="AB23" s="44">
        <v>43207</v>
      </c>
      <c r="AC23" s="3">
        <v>45483</v>
      </c>
      <c r="AD23" s="3" t="s">
        <v>64</v>
      </c>
      <c r="AE23" s="46"/>
      <c r="AF23" s="3"/>
      <c r="AG23" s="3"/>
      <c r="AH23" s="4"/>
      <c r="AI23" s="3"/>
      <c r="AJ23" s="48"/>
      <c r="AK23" s="48"/>
      <c r="AL23" s="47"/>
      <c r="AM23" s="47"/>
      <c r="AN23" s="47"/>
      <c r="AO23" s="47"/>
      <c r="AP23" s="47"/>
      <c r="AQ23" s="6"/>
      <c r="AR23" s="44"/>
      <c r="AS23" s="44"/>
      <c r="AT23" s="3"/>
      <c r="AU23" s="3"/>
      <c r="AV23" s="3"/>
      <c r="AW23" s="3"/>
      <c r="AX23" s="3"/>
      <c r="AY23" s="3"/>
      <c r="AZ23" s="49"/>
      <c r="BA23" s="3"/>
      <c r="BB23" s="3"/>
      <c r="BC23" s="50"/>
    </row>
    <row r="24" spans="1:55" ht="43.8" hidden="1" thickTop="1">
      <c r="A24" s="38" t="str">
        <f t="shared" ca="1" si="5"/>
        <v>Ok</v>
      </c>
      <c r="B24" s="39" t="str">
        <f t="shared" si="6"/>
        <v>Ok</v>
      </c>
      <c r="C24" s="39" t="str">
        <f t="shared" ca="1" si="7"/>
        <v>Ok</v>
      </c>
      <c r="D24" s="40">
        <f t="shared" si="8"/>
        <v>45483</v>
      </c>
      <c r="E24" s="134"/>
      <c r="F24" s="108">
        <v>358</v>
      </c>
      <c r="G24" s="19" t="s">
        <v>384</v>
      </c>
      <c r="H24" s="70" t="s">
        <v>57</v>
      </c>
      <c r="I24" s="2" t="s">
        <v>161</v>
      </c>
      <c r="J24" s="1" t="s">
        <v>107</v>
      </c>
      <c r="K24" s="3" t="s">
        <v>99</v>
      </c>
      <c r="L24" s="61" t="s">
        <v>385</v>
      </c>
      <c r="M24" s="51"/>
      <c r="N24" s="5" t="s">
        <v>81</v>
      </c>
      <c r="O24" s="12" t="s">
        <v>357</v>
      </c>
      <c r="P24" s="41" t="s">
        <v>61</v>
      </c>
      <c r="Q24" s="41" t="s">
        <v>386</v>
      </c>
      <c r="R24" s="67" t="s">
        <v>387</v>
      </c>
      <c r="S24" s="42">
        <v>43230</v>
      </c>
      <c r="T24" s="42">
        <v>43767</v>
      </c>
      <c r="U24" s="43" t="s">
        <v>62</v>
      </c>
      <c r="V24" s="43" t="s">
        <v>1210</v>
      </c>
      <c r="W24" s="43" t="s">
        <v>68</v>
      </c>
      <c r="X24" s="43"/>
      <c r="Y24" s="60" t="s">
        <v>86</v>
      </c>
      <c r="Z24" s="60"/>
      <c r="AA24" s="294" t="s">
        <v>388</v>
      </c>
      <c r="AB24" s="44">
        <v>43230</v>
      </c>
      <c r="AC24" s="3">
        <v>45483</v>
      </c>
      <c r="AD24" s="3" t="s">
        <v>64</v>
      </c>
      <c r="AE24" s="46"/>
      <c r="AF24" s="3"/>
      <c r="AG24" s="3"/>
      <c r="AH24" s="4"/>
      <c r="AI24" s="3"/>
      <c r="AJ24" s="48"/>
      <c r="AK24" s="48"/>
      <c r="AL24" s="47"/>
      <c r="AM24" s="47"/>
      <c r="AN24" s="47"/>
      <c r="AO24" s="47"/>
      <c r="AP24" s="47"/>
      <c r="AQ24" s="6"/>
      <c r="AR24" s="44"/>
      <c r="AS24" s="44"/>
      <c r="AT24" s="3"/>
      <c r="AU24" s="3"/>
      <c r="AV24" s="3"/>
      <c r="AW24" s="3"/>
      <c r="AX24" s="3"/>
      <c r="AY24" s="3"/>
      <c r="AZ24" s="49"/>
      <c r="BA24" s="3"/>
      <c r="BB24" s="3"/>
      <c r="BC24" s="50"/>
    </row>
    <row r="25" spans="1:55" s="306" customFormat="1" ht="197.4" customHeight="1" thickTop="1">
      <c r="A25" s="38" t="str">
        <f t="shared" ref="A25:A88" ca="1" si="9">IF(OR(S25&lt;$B$1,S25&gt;=TODAY()),"Fuori Range","Ok")</f>
        <v>Ok</v>
      </c>
      <c r="B25" s="39" t="str">
        <f t="shared" ref="B25:B88" si="10">IF(AND(AB25&lt;S25,AB25&lt;&gt;""),"Fuori Range",IF(AND(AB25&gt;AC25,AC25&lt;&gt;""),"Sup ITM",IF(AND(AC25&lt;&gt;"",AB25=""),"Assente","Ok")))</f>
        <v>Ok</v>
      </c>
      <c r="C25" s="39" t="str">
        <f t="shared" ref="C25:C88" ca="1" si="11">IF(AND(AC25&lt;AB25,AC25&lt;&gt;""),"Inf Avvio",IF(AC25&gt;TODAY(),"Errore","Ok"))</f>
        <v>Errore</v>
      </c>
      <c r="D25" s="40">
        <f t="shared" ref="D25:D88" si="12">MAX(AC25,AH25,AL25)</f>
        <v>45728</v>
      </c>
      <c r="E25" s="134"/>
      <c r="F25" s="108">
        <v>298</v>
      </c>
      <c r="G25" s="206" t="s">
        <v>1763</v>
      </c>
      <c r="H25" s="70" t="s">
        <v>57</v>
      </c>
      <c r="I25" s="2" t="s">
        <v>294</v>
      </c>
      <c r="J25" s="1" t="s">
        <v>128</v>
      </c>
      <c r="K25" s="52" t="s">
        <v>101</v>
      </c>
      <c r="L25" s="61" t="s">
        <v>1777</v>
      </c>
      <c r="M25" s="51"/>
      <c r="N25" s="5" t="s">
        <v>81</v>
      </c>
      <c r="O25" s="12" t="s">
        <v>1764</v>
      </c>
      <c r="P25" s="41" t="s">
        <v>89</v>
      </c>
      <c r="Q25" s="41" t="s">
        <v>1765</v>
      </c>
      <c r="R25" s="67" t="s">
        <v>1766</v>
      </c>
      <c r="S25" s="42">
        <v>43199</v>
      </c>
      <c r="T25" s="42">
        <v>45723</v>
      </c>
      <c r="U25" s="43" t="s">
        <v>1117</v>
      </c>
      <c r="V25" s="43" t="s">
        <v>1210</v>
      </c>
      <c r="W25" s="43" t="s">
        <v>68</v>
      </c>
      <c r="X25" s="43"/>
      <c r="Y25" s="60"/>
      <c r="Z25" s="350"/>
      <c r="AA25" s="311" t="s">
        <v>2352</v>
      </c>
      <c r="AB25" s="3">
        <v>43199</v>
      </c>
      <c r="AC25" s="3">
        <v>45728</v>
      </c>
      <c r="AD25" s="52"/>
      <c r="AE25" s="191"/>
      <c r="AF25" s="192"/>
      <c r="AG25" s="192"/>
      <c r="AH25" s="192"/>
      <c r="AI25" s="192"/>
      <c r="AJ25" s="194"/>
      <c r="AK25" s="194"/>
      <c r="AL25" s="192"/>
      <c r="AM25" s="192"/>
      <c r="AN25" s="192"/>
      <c r="AO25" s="192"/>
      <c r="AP25" s="192"/>
      <c r="AQ25" s="197"/>
      <c r="AR25" s="198"/>
      <c r="AS25" s="198"/>
      <c r="AT25" s="192"/>
      <c r="AU25" s="192"/>
      <c r="AV25" s="192"/>
      <c r="AW25" s="192"/>
      <c r="AX25" s="192"/>
      <c r="AY25" s="192"/>
      <c r="AZ25" s="194"/>
      <c r="BA25" s="192"/>
      <c r="BB25" s="192"/>
      <c r="BC25" s="199"/>
    </row>
    <row r="26" spans="1:55" ht="43.2" hidden="1">
      <c r="A26" s="38" t="str">
        <f t="shared" ca="1" si="9"/>
        <v>Ok</v>
      </c>
      <c r="B26" s="39" t="str">
        <f t="shared" si="10"/>
        <v>Ok</v>
      </c>
      <c r="C26" s="39" t="str">
        <f t="shared" ca="1" si="11"/>
        <v>Ok</v>
      </c>
      <c r="D26" s="40">
        <f t="shared" si="12"/>
        <v>45483</v>
      </c>
      <c r="E26" s="134"/>
      <c r="F26" s="108">
        <v>386</v>
      </c>
      <c r="G26" s="19" t="s">
        <v>278</v>
      </c>
      <c r="H26" s="70" t="s">
        <v>57</v>
      </c>
      <c r="I26" s="2" t="s">
        <v>208</v>
      </c>
      <c r="J26" s="1" t="s">
        <v>107</v>
      </c>
      <c r="K26" s="3" t="s">
        <v>66</v>
      </c>
      <c r="L26" s="61" t="s">
        <v>279</v>
      </c>
      <c r="M26" s="51"/>
      <c r="N26" s="5" t="s">
        <v>81</v>
      </c>
      <c r="O26" s="12" t="s">
        <v>159</v>
      </c>
      <c r="P26" s="41" t="s">
        <v>89</v>
      </c>
      <c r="Q26" s="41" t="s">
        <v>280</v>
      </c>
      <c r="R26" s="67" t="s">
        <v>281</v>
      </c>
      <c r="S26" s="42">
        <v>43243</v>
      </c>
      <c r="T26" s="42">
        <v>43243</v>
      </c>
      <c r="U26" s="43" t="s">
        <v>62</v>
      </c>
      <c r="V26" s="43" t="s">
        <v>1210</v>
      </c>
      <c r="W26" s="43" t="s">
        <v>68</v>
      </c>
      <c r="X26" s="43"/>
      <c r="Y26" s="60" t="s">
        <v>86</v>
      </c>
      <c r="Z26" s="60"/>
      <c r="AA26" s="294"/>
      <c r="AB26" s="187">
        <v>43243</v>
      </c>
      <c r="AC26" s="3">
        <v>45483</v>
      </c>
      <c r="AD26" s="3" t="s">
        <v>64</v>
      </c>
      <c r="AE26" s="46"/>
      <c r="AF26" s="3"/>
      <c r="AG26" s="3"/>
      <c r="AH26" s="4"/>
      <c r="AI26" s="3"/>
      <c r="AJ26" s="48"/>
      <c r="AK26" s="48"/>
      <c r="AL26" s="47"/>
      <c r="AM26" s="47"/>
      <c r="AN26" s="47"/>
      <c r="AO26" s="47"/>
      <c r="AP26" s="47"/>
      <c r="AQ26" s="6"/>
      <c r="AR26" s="44"/>
      <c r="AS26" s="44"/>
      <c r="AT26" s="3"/>
      <c r="AU26" s="3"/>
      <c r="AV26" s="3"/>
      <c r="AW26" s="3"/>
      <c r="AX26" s="3"/>
      <c r="AY26" s="3"/>
      <c r="AZ26" s="49"/>
      <c r="BA26" s="3"/>
      <c r="BB26" s="3"/>
      <c r="BC26" s="50"/>
    </row>
    <row r="27" spans="1:55" ht="57.6" hidden="1">
      <c r="A27" s="38" t="str">
        <f t="shared" ca="1" si="9"/>
        <v>Ok</v>
      </c>
      <c r="B27" s="39" t="str">
        <f t="shared" si="10"/>
        <v>Ok</v>
      </c>
      <c r="C27" s="39" t="str">
        <f t="shared" ca="1" si="11"/>
        <v>Ok</v>
      </c>
      <c r="D27" s="40">
        <f t="shared" si="12"/>
        <v>45483</v>
      </c>
      <c r="E27" s="134"/>
      <c r="F27" s="108">
        <v>390</v>
      </c>
      <c r="G27" s="19" t="s">
        <v>282</v>
      </c>
      <c r="H27" s="70" t="s">
        <v>57</v>
      </c>
      <c r="I27" s="2" t="s">
        <v>283</v>
      </c>
      <c r="J27" s="1" t="s">
        <v>107</v>
      </c>
      <c r="K27" s="3" t="s">
        <v>99</v>
      </c>
      <c r="L27" s="61" t="s">
        <v>284</v>
      </c>
      <c r="M27" s="51"/>
      <c r="N27" s="5" t="s">
        <v>60</v>
      </c>
      <c r="O27" s="12" t="s">
        <v>285</v>
      </c>
      <c r="P27" s="41" t="s">
        <v>269</v>
      </c>
      <c r="Q27" s="41" t="s">
        <v>286</v>
      </c>
      <c r="R27" s="67" t="s">
        <v>287</v>
      </c>
      <c r="S27" s="42">
        <v>43244</v>
      </c>
      <c r="T27" s="42">
        <v>43244</v>
      </c>
      <c r="U27" s="43" t="s">
        <v>62</v>
      </c>
      <c r="V27" s="43" t="s">
        <v>1210</v>
      </c>
      <c r="W27" s="43" t="s">
        <v>68</v>
      </c>
      <c r="X27" s="43"/>
      <c r="Y27" s="60" t="s">
        <v>67</v>
      </c>
      <c r="Z27" s="60"/>
      <c r="AA27" s="294"/>
      <c r="AB27" s="42">
        <v>43244</v>
      </c>
      <c r="AC27" s="3">
        <v>45483</v>
      </c>
      <c r="AD27" s="3" t="s">
        <v>64</v>
      </c>
      <c r="AE27" s="46"/>
      <c r="AF27" s="3"/>
      <c r="AG27" s="3"/>
      <c r="AH27" s="4"/>
      <c r="AI27" s="3"/>
      <c r="AJ27" s="48"/>
      <c r="AK27" s="48"/>
      <c r="AL27" s="47"/>
      <c r="AM27" s="47"/>
      <c r="AN27" s="47"/>
      <c r="AO27" s="47"/>
      <c r="AP27" s="47"/>
      <c r="AQ27" s="6"/>
      <c r="AR27" s="44"/>
      <c r="AS27" s="44"/>
      <c r="AT27" s="3"/>
      <c r="AU27" s="3"/>
      <c r="AV27" s="3"/>
      <c r="AW27" s="3"/>
      <c r="AX27" s="3"/>
      <c r="AY27" s="3"/>
      <c r="AZ27" s="49"/>
      <c r="BA27" s="3"/>
      <c r="BB27" s="3"/>
      <c r="BC27" s="50"/>
    </row>
    <row r="28" spans="1:55" ht="28.8" hidden="1">
      <c r="A28" s="38" t="str">
        <f t="shared" ca="1" si="9"/>
        <v>Ok</v>
      </c>
      <c r="B28" s="39" t="str">
        <f t="shared" si="10"/>
        <v>Ok</v>
      </c>
      <c r="C28" s="39" t="str">
        <f t="shared" ca="1" si="11"/>
        <v>Ok</v>
      </c>
      <c r="D28" s="40">
        <f t="shared" si="12"/>
        <v>45483</v>
      </c>
      <c r="E28" s="134"/>
      <c r="F28" s="108">
        <v>396</v>
      </c>
      <c r="G28" s="19" t="s">
        <v>288</v>
      </c>
      <c r="H28" s="70" t="s">
        <v>57</v>
      </c>
      <c r="I28" s="2" t="s">
        <v>127</v>
      </c>
      <c r="J28" s="1" t="s">
        <v>128</v>
      </c>
      <c r="K28" s="3" t="s">
        <v>59</v>
      </c>
      <c r="L28" s="61" t="s">
        <v>289</v>
      </c>
      <c r="M28" s="51"/>
      <c r="N28" s="5" t="s">
        <v>60</v>
      </c>
      <c r="O28" s="12" t="s">
        <v>129</v>
      </c>
      <c r="P28" s="41" t="s">
        <v>61</v>
      </c>
      <c r="Q28" s="41" t="s">
        <v>290</v>
      </c>
      <c r="R28" s="67" t="s">
        <v>291</v>
      </c>
      <c r="S28" s="42">
        <v>43251</v>
      </c>
      <c r="T28" s="42">
        <v>43251</v>
      </c>
      <c r="U28" s="43" t="s">
        <v>62</v>
      </c>
      <c r="V28" s="43" t="s">
        <v>1210</v>
      </c>
      <c r="W28" s="43" t="s">
        <v>68</v>
      </c>
      <c r="X28" s="43"/>
      <c r="Y28" s="60" t="s">
        <v>86</v>
      </c>
      <c r="Z28" s="60"/>
      <c r="AA28" s="294" t="s">
        <v>292</v>
      </c>
      <c r="AB28" s="42">
        <v>43251</v>
      </c>
      <c r="AC28" s="3">
        <v>45483</v>
      </c>
      <c r="AD28" s="3" t="s">
        <v>64</v>
      </c>
      <c r="AE28" s="46"/>
      <c r="AF28" s="3"/>
      <c r="AG28" s="3"/>
      <c r="AH28" s="4"/>
      <c r="AI28" s="3"/>
      <c r="AJ28" s="48"/>
      <c r="AK28" s="48"/>
      <c r="AL28" s="47"/>
      <c r="AM28" s="47"/>
      <c r="AN28" s="47"/>
      <c r="AO28" s="47"/>
      <c r="AP28" s="47"/>
      <c r="AQ28" s="6"/>
      <c r="AR28" s="44"/>
      <c r="AS28" s="44"/>
      <c r="AT28" s="3"/>
      <c r="AU28" s="3"/>
      <c r="AV28" s="3"/>
      <c r="AW28" s="3"/>
      <c r="AX28" s="3"/>
      <c r="AY28" s="3"/>
      <c r="AZ28" s="49"/>
      <c r="BA28" s="3"/>
      <c r="BB28" s="3"/>
      <c r="BC28" s="50"/>
    </row>
    <row r="29" spans="1:55" ht="72" hidden="1">
      <c r="A29" s="38" t="str">
        <f t="shared" ca="1" si="9"/>
        <v>Ok</v>
      </c>
      <c r="B29" s="39" t="str">
        <f t="shared" si="10"/>
        <v>Ok</v>
      </c>
      <c r="C29" s="39" t="str">
        <f t="shared" ca="1" si="11"/>
        <v>Ok</v>
      </c>
      <c r="D29" s="40">
        <f t="shared" si="12"/>
        <v>45483</v>
      </c>
      <c r="E29" s="134"/>
      <c r="F29" s="108">
        <v>417</v>
      </c>
      <c r="G29" s="19" t="s">
        <v>293</v>
      </c>
      <c r="H29" s="70" t="s">
        <v>57</v>
      </c>
      <c r="I29" s="2" t="s">
        <v>294</v>
      </c>
      <c r="J29" s="1" t="s">
        <v>128</v>
      </c>
      <c r="K29" s="3" t="s">
        <v>99</v>
      </c>
      <c r="L29" s="61" t="s">
        <v>295</v>
      </c>
      <c r="M29" s="51"/>
      <c r="N29" s="5" t="s">
        <v>81</v>
      </c>
      <c r="O29" s="12" t="s">
        <v>296</v>
      </c>
      <c r="P29" s="41" t="s">
        <v>114</v>
      </c>
      <c r="Q29" s="41" t="s">
        <v>297</v>
      </c>
      <c r="R29" s="67" t="s">
        <v>298</v>
      </c>
      <c r="S29" s="42">
        <v>43257</v>
      </c>
      <c r="T29" s="42">
        <v>43381</v>
      </c>
      <c r="U29" s="43" t="s">
        <v>62</v>
      </c>
      <c r="V29" s="43" t="s">
        <v>1210</v>
      </c>
      <c r="W29" s="43" t="s">
        <v>68</v>
      </c>
      <c r="X29" s="43"/>
      <c r="Y29" s="60" t="s">
        <v>86</v>
      </c>
      <c r="Z29" s="60"/>
      <c r="AA29" s="294" t="s">
        <v>299</v>
      </c>
      <c r="AB29" s="42">
        <v>43257</v>
      </c>
      <c r="AC29" s="3">
        <v>45483</v>
      </c>
      <c r="AD29" s="3" t="s">
        <v>64</v>
      </c>
      <c r="AE29" s="46"/>
      <c r="AF29" s="3"/>
      <c r="AG29" s="3"/>
      <c r="AH29" s="4"/>
      <c r="AI29" s="3"/>
      <c r="AJ29" s="48"/>
      <c r="AK29" s="48"/>
      <c r="AL29" s="47"/>
      <c r="AM29" s="47"/>
      <c r="AN29" s="47"/>
      <c r="AO29" s="47"/>
      <c r="AP29" s="47"/>
      <c r="AQ29" s="6"/>
      <c r="AR29" s="44"/>
      <c r="AS29" s="44"/>
      <c r="AT29" s="3"/>
      <c r="AU29" s="3"/>
      <c r="AV29" s="3"/>
      <c r="AW29" s="3"/>
      <c r="AX29" s="3"/>
      <c r="AY29" s="3"/>
      <c r="AZ29" s="49"/>
      <c r="BA29" s="3"/>
      <c r="BB29" s="3"/>
      <c r="BC29" s="50"/>
    </row>
    <row r="30" spans="1:55" ht="28.8" hidden="1">
      <c r="A30" s="38" t="str">
        <f t="shared" ca="1" si="9"/>
        <v>Ok</v>
      </c>
      <c r="B30" s="39" t="str">
        <f t="shared" si="10"/>
        <v>Ok</v>
      </c>
      <c r="C30" s="39" t="str">
        <f t="shared" ca="1" si="11"/>
        <v>Ok</v>
      </c>
      <c r="D30" s="40">
        <f t="shared" si="12"/>
        <v>45483</v>
      </c>
      <c r="E30" s="134"/>
      <c r="F30" s="108">
        <v>508</v>
      </c>
      <c r="G30" s="19" t="s">
        <v>305</v>
      </c>
      <c r="H30" s="70" t="s">
        <v>57</v>
      </c>
      <c r="I30" s="2" t="s">
        <v>306</v>
      </c>
      <c r="J30" s="1" t="s">
        <v>174</v>
      </c>
      <c r="K30" s="3" t="s">
        <v>78</v>
      </c>
      <c r="L30" s="61" t="s">
        <v>307</v>
      </c>
      <c r="M30" s="51"/>
      <c r="N30" s="5" t="s">
        <v>81</v>
      </c>
      <c r="O30" s="12" t="s">
        <v>308</v>
      </c>
      <c r="P30" s="41" t="s">
        <v>91</v>
      </c>
      <c r="Q30" s="41" t="s">
        <v>308</v>
      </c>
      <c r="R30" s="67" t="s">
        <v>309</v>
      </c>
      <c r="S30" s="42">
        <v>43341</v>
      </c>
      <c r="T30" s="42">
        <v>43410</v>
      </c>
      <c r="U30" s="43" t="s">
        <v>62</v>
      </c>
      <c r="V30" s="43" t="s">
        <v>1210</v>
      </c>
      <c r="W30" s="43" t="s">
        <v>68</v>
      </c>
      <c r="X30" s="43"/>
      <c r="Y30" s="60" t="s">
        <v>86</v>
      </c>
      <c r="Z30" s="60"/>
      <c r="AA30" s="294" t="s">
        <v>310</v>
      </c>
      <c r="AB30" s="157">
        <v>43341</v>
      </c>
      <c r="AC30" s="3">
        <v>45483</v>
      </c>
      <c r="AD30" s="3" t="s">
        <v>64</v>
      </c>
      <c r="AE30" s="46"/>
      <c r="AF30" s="3"/>
      <c r="AG30" s="3"/>
      <c r="AH30" s="4"/>
      <c r="AI30" s="3"/>
      <c r="AJ30" s="48"/>
      <c r="AK30" s="48"/>
      <c r="AL30" s="47"/>
      <c r="AM30" s="47"/>
      <c r="AN30" s="47"/>
      <c r="AO30" s="47"/>
      <c r="AP30" s="47"/>
      <c r="AQ30" s="6"/>
      <c r="AR30" s="44"/>
      <c r="AS30" s="44"/>
      <c r="AT30" s="3"/>
      <c r="AU30" s="3"/>
      <c r="AV30" s="3"/>
      <c r="AW30" s="3"/>
      <c r="AX30" s="3"/>
      <c r="AY30" s="3"/>
      <c r="AZ30" s="49"/>
      <c r="BA30" s="3"/>
      <c r="BB30" s="3"/>
      <c r="BC30" s="50"/>
    </row>
    <row r="31" spans="1:55" ht="28.8" hidden="1">
      <c r="A31" s="38" t="str">
        <f t="shared" ca="1" si="9"/>
        <v>Ok</v>
      </c>
      <c r="B31" s="39" t="str">
        <f t="shared" si="10"/>
        <v>Ok</v>
      </c>
      <c r="C31" s="39" t="str">
        <f t="shared" ca="1" si="11"/>
        <v>Ok</v>
      </c>
      <c r="D31" s="40">
        <f t="shared" si="12"/>
        <v>45483</v>
      </c>
      <c r="E31" s="134"/>
      <c r="F31" s="108">
        <v>565</v>
      </c>
      <c r="G31" s="19" t="s">
        <v>311</v>
      </c>
      <c r="H31" s="70" t="s">
        <v>57</v>
      </c>
      <c r="I31" s="2" t="s">
        <v>173</v>
      </c>
      <c r="J31" s="1" t="s">
        <v>174</v>
      </c>
      <c r="K31" s="3" t="s">
        <v>66</v>
      </c>
      <c r="L31" s="61" t="s">
        <v>312</v>
      </c>
      <c r="M31" s="51"/>
      <c r="N31" s="5" t="s">
        <v>81</v>
      </c>
      <c r="O31" s="12" t="s">
        <v>74</v>
      </c>
      <c r="P31" s="41" t="s">
        <v>74</v>
      </c>
      <c r="Q31" s="41" t="s">
        <v>313</v>
      </c>
      <c r="R31" s="67" t="s">
        <v>314</v>
      </c>
      <c r="S31" s="42">
        <v>43371</v>
      </c>
      <c r="T31" s="42">
        <v>43412</v>
      </c>
      <c r="U31" s="43" t="s">
        <v>62</v>
      </c>
      <c r="V31" s="43" t="s">
        <v>1210</v>
      </c>
      <c r="W31" s="43" t="s">
        <v>68</v>
      </c>
      <c r="X31" s="43"/>
      <c r="Y31" s="60" t="s">
        <v>86</v>
      </c>
      <c r="Z31" s="60" t="s">
        <v>68</v>
      </c>
      <c r="AA31" s="294" t="s">
        <v>315</v>
      </c>
      <c r="AB31" s="157">
        <v>43371</v>
      </c>
      <c r="AC31" s="3">
        <v>45483</v>
      </c>
      <c r="AD31" s="3" t="s">
        <v>64</v>
      </c>
      <c r="AE31" s="46"/>
      <c r="AF31" s="3"/>
      <c r="AG31" s="3"/>
      <c r="AH31" s="4"/>
      <c r="AI31" s="3"/>
      <c r="AJ31" s="48"/>
      <c r="AK31" s="48"/>
      <c r="AL31" s="47"/>
      <c r="AM31" s="47"/>
      <c r="AN31" s="47"/>
      <c r="AO31" s="47"/>
      <c r="AP31" s="47"/>
      <c r="AQ31" s="6"/>
      <c r="AR31" s="44"/>
      <c r="AS31" s="44"/>
      <c r="AT31" s="3"/>
      <c r="AU31" s="3"/>
      <c r="AV31" s="3"/>
      <c r="AW31" s="3"/>
      <c r="AX31" s="3"/>
      <c r="AY31" s="3"/>
      <c r="AZ31" s="49"/>
      <c r="BA31" s="3"/>
      <c r="BB31" s="3"/>
      <c r="BC31" s="50"/>
    </row>
    <row r="32" spans="1:55" ht="43.2" hidden="1">
      <c r="A32" s="38" t="str">
        <f t="shared" ca="1" si="9"/>
        <v>Ok</v>
      </c>
      <c r="B32" s="39" t="str">
        <f t="shared" si="10"/>
        <v>Ok</v>
      </c>
      <c r="C32" s="39" t="str">
        <f t="shared" ca="1" si="11"/>
        <v>Ok</v>
      </c>
      <c r="D32" s="40">
        <f t="shared" si="12"/>
        <v>45483</v>
      </c>
      <c r="E32" s="134"/>
      <c r="F32" s="108">
        <v>602</v>
      </c>
      <c r="G32" s="19" t="s">
        <v>316</v>
      </c>
      <c r="H32" s="70" t="s">
        <v>57</v>
      </c>
      <c r="I32" s="2" t="s">
        <v>317</v>
      </c>
      <c r="J32" s="1" t="s">
        <v>95</v>
      </c>
      <c r="K32" s="3" t="s">
        <v>101</v>
      </c>
      <c r="L32" s="61" t="s">
        <v>318</v>
      </c>
      <c r="M32" s="51"/>
      <c r="N32" s="5" t="s">
        <v>81</v>
      </c>
      <c r="O32" s="12" t="s">
        <v>319</v>
      </c>
      <c r="P32" s="41" t="s">
        <v>61</v>
      </c>
      <c r="Q32" s="41" t="s">
        <v>319</v>
      </c>
      <c r="R32" s="67" t="s">
        <v>320</v>
      </c>
      <c r="S32" s="42">
        <v>43391</v>
      </c>
      <c r="T32" s="42">
        <v>43417</v>
      </c>
      <c r="U32" s="43" t="s">
        <v>62</v>
      </c>
      <c r="V32" s="43" t="s">
        <v>1209</v>
      </c>
      <c r="W32" s="43" t="s">
        <v>68</v>
      </c>
      <c r="X32" s="43"/>
      <c r="Y32" s="60" t="s">
        <v>152</v>
      </c>
      <c r="Z32" s="60"/>
      <c r="AA32" s="294" t="s">
        <v>321</v>
      </c>
      <c r="AB32" s="157">
        <v>43391</v>
      </c>
      <c r="AC32" s="3">
        <v>45483</v>
      </c>
      <c r="AD32" s="3" t="s">
        <v>64</v>
      </c>
      <c r="AE32" s="46"/>
      <c r="AF32" s="3"/>
      <c r="AG32" s="3"/>
      <c r="AH32" s="4"/>
      <c r="AI32" s="3"/>
      <c r="AJ32" s="48"/>
      <c r="AK32" s="48"/>
      <c r="AL32" s="47"/>
      <c r="AM32" s="47"/>
      <c r="AN32" s="47"/>
      <c r="AO32" s="47"/>
      <c r="AP32" s="47"/>
      <c r="AQ32" s="6"/>
      <c r="AR32" s="44"/>
      <c r="AS32" s="44"/>
      <c r="AT32" s="3"/>
      <c r="AU32" s="3"/>
      <c r="AV32" s="3"/>
      <c r="AW32" s="3"/>
      <c r="AX32" s="3"/>
      <c r="AY32" s="3"/>
      <c r="AZ32" s="49"/>
      <c r="BA32" s="3"/>
      <c r="BB32" s="3"/>
      <c r="BC32" s="50"/>
    </row>
    <row r="33" spans="1:55" ht="28.8" hidden="1">
      <c r="A33" s="38" t="str">
        <f t="shared" ca="1" si="9"/>
        <v>Ok</v>
      </c>
      <c r="B33" s="39" t="str">
        <f t="shared" si="10"/>
        <v>Ok</v>
      </c>
      <c r="C33" s="39" t="str">
        <f t="shared" ca="1" si="11"/>
        <v>Ok</v>
      </c>
      <c r="D33" s="40">
        <f t="shared" si="12"/>
        <v>45483</v>
      </c>
      <c r="E33" s="134"/>
      <c r="F33" s="108">
        <v>611</v>
      </c>
      <c r="G33" s="19" t="s">
        <v>324</v>
      </c>
      <c r="H33" s="70" t="s">
        <v>57</v>
      </c>
      <c r="I33" s="2" t="s">
        <v>127</v>
      </c>
      <c r="J33" s="1" t="s">
        <v>128</v>
      </c>
      <c r="K33" s="3" t="s">
        <v>66</v>
      </c>
      <c r="L33" s="61" t="s">
        <v>325</v>
      </c>
      <c r="M33" s="51"/>
      <c r="N33" s="5" t="s">
        <v>81</v>
      </c>
      <c r="O33" s="12" t="s">
        <v>102</v>
      </c>
      <c r="P33" s="41" t="s">
        <v>61</v>
      </c>
      <c r="Q33" s="41" t="s">
        <v>326</v>
      </c>
      <c r="R33" s="67" t="s">
        <v>327</v>
      </c>
      <c r="S33" s="42">
        <v>43396</v>
      </c>
      <c r="T33" s="42">
        <v>44361</v>
      </c>
      <c r="U33" s="43" t="s">
        <v>62</v>
      </c>
      <c r="V33" s="43" t="s">
        <v>1210</v>
      </c>
      <c r="W33" s="43" t="s">
        <v>68</v>
      </c>
      <c r="X33" s="43"/>
      <c r="Y33" s="60" t="s">
        <v>86</v>
      </c>
      <c r="Z33" s="60" t="s">
        <v>68</v>
      </c>
      <c r="AA33" s="294" t="s">
        <v>328</v>
      </c>
      <c r="AB33" s="157">
        <v>43396</v>
      </c>
      <c r="AC33" s="3">
        <v>45483</v>
      </c>
      <c r="AD33" s="3" t="s">
        <v>64</v>
      </c>
      <c r="AE33" s="46"/>
      <c r="AF33" s="3"/>
      <c r="AG33" s="3"/>
      <c r="AH33" s="4"/>
      <c r="AI33" s="3"/>
      <c r="AJ33" s="48"/>
      <c r="AK33" s="48"/>
      <c r="AL33" s="47"/>
      <c r="AM33" s="47"/>
      <c r="AN33" s="47"/>
      <c r="AO33" s="47"/>
      <c r="AP33" s="47"/>
      <c r="AQ33" s="6"/>
      <c r="AR33" s="44"/>
      <c r="AS33" s="44"/>
      <c r="AT33" s="3"/>
      <c r="AU33" s="3"/>
      <c r="AV33" s="3"/>
      <c r="AW33" s="3"/>
      <c r="AX33" s="3"/>
      <c r="AY33" s="3"/>
      <c r="AZ33" s="49"/>
      <c r="BA33" s="3"/>
      <c r="BB33" s="3"/>
      <c r="BC33" s="50"/>
    </row>
    <row r="34" spans="1:55" ht="150.6" hidden="1" customHeight="1">
      <c r="A34" s="38" t="str">
        <f t="shared" ca="1" si="9"/>
        <v>Ok</v>
      </c>
      <c r="B34" s="39" t="str">
        <f t="shared" si="10"/>
        <v>Ok</v>
      </c>
      <c r="C34" s="39" t="str">
        <f t="shared" ca="1" si="11"/>
        <v>Ok</v>
      </c>
      <c r="D34" s="40">
        <f t="shared" si="12"/>
        <v>45546</v>
      </c>
      <c r="E34" s="166"/>
      <c r="F34" s="168">
        <v>652</v>
      </c>
      <c r="G34" s="206" t="s">
        <v>1236</v>
      </c>
      <c r="H34" s="210" t="s">
        <v>57</v>
      </c>
      <c r="I34" s="174" t="s">
        <v>510</v>
      </c>
      <c r="J34" s="174" t="s">
        <v>339</v>
      </c>
      <c r="K34" s="52" t="s">
        <v>99</v>
      </c>
      <c r="L34" s="217" t="s">
        <v>1303</v>
      </c>
      <c r="M34" s="179"/>
      <c r="N34" s="117" t="s">
        <v>104</v>
      </c>
      <c r="O34" s="181" t="s">
        <v>1692</v>
      </c>
      <c r="P34" s="59" t="s">
        <v>89</v>
      </c>
      <c r="Q34" s="59" t="s">
        <v>1694</v>
      </c>
      <c r="R34" s="226" t="s">
        <v>1693</v>
      </c>
      <c r="S34" s="187">
        <v>43412</v>
      </c>
      <c r="T34" s="233">
        <v>45546</v>
      </c>
      <c r="U34" s="128" t="s">
        <v>62</v>
      </c>
      <c r="V34" s="128" t="s">
        <v>1210</v>
      </c>
      <c r="W34" s="128"/>
      <c r="X34" s="128"/>
      <c r="Y34" s="60" t="s">
        <v>87</v>
      </c>
      <c r="Z34" s="60" t="s">
        <v>68</v>
      </c>
      <c r="AA34" s="295" t="s">
        <v>2196</v>
      </c>
      <c r="AB34" s="157">
        <v>43412</v>
      </c>
      <c r="AC34" s="3">
        <v>45546</v>
      </c>
      <c r="AD34" s="52" t="s">
        <v>64</v>
      </c>
      <c r="AE34" s="54"/>
      <c r="AF34" s="192"/>
      <c r="AG34" s="192"/>
      <c r="AH34" s="192"/>
      <c r="AI34" s="192"/>
      <c r="AJ34" s="194"/>
      <c r="AK34" s="194"/>
      <c r="AL34" s="192"/>
      <c r="AM34" s="192"/>
      <c r="AN34" s="192"/>
      <c r="AO34" s="192"/>
      <c r="AP34" s="192"/>
      <c r="AQ34" s="197"/>
      <c r="AR34" s="198"/>
      <c r="AS34" s="198"/>
      <c r="AT34" s="192"/>
      <c r="AU34" s="192"/>
      <c r="AV34" s="192"/>
      <c r="AW34" s="192"/>
      <c r="AX34" s="192"/>
      <c r="AY34" s="192"/>
      <c r="AZ34" s="194"/>
      <c r="BA34" s="192"/>
      <c r="BB34" s="192"/>
      <c r="BC34" s="199"/>
    </row>
    <row r="35" spans="1:55" ht="172.8" hidden="1">
      <c r="A35" s="38" t="str">
        <f t="shared" ca="1" si="9"/>
        <v>Ok</v>
      </c>
      <c r="B35" s="39" t="str">
        <f t="shared" si="10"/>
        <v>Ok</v>
      </c>
      <c r="C35" s="39" t="str">
        <f t="shared" ca="1" si="11"/>
        <v>Ok</v>
      </c>
      <c r="D35" s="40">
        <f t="shared" si="12"/>
        <v>45483</v>
      </c>
      <c r="E35" s="134"/>
      <c r="F35" s="108">
        <v>674</v>
      </c>
      <c r="G35" s="19" t="s">
        <v>334</v>
      </c>
      <c r="H35" s="70" t="s">
        <v>57</v>
      </c>
      <c r="I35" s="2" t="s">
        <v>335</v>
      </c>
      <c r="J35" s="1" t="s">
        <v>128</v>
      </c>
      <c r="K35" s="3" t="s">
        <v>88</v>
      </c>
      <c r="L35" s="106" t="s">
        <v>336</v>
      </c>
      <c r="M35" s="51"/>
      <c r="N35" s="5" t="s">
        <v>81</v>
      </c>
      <c r="O35" s="12" t="s">
        <v>74</v>
      </c>
      <c r="P35" s="41" t="s">
        <v>74</v>
      </c>
      <c r="Q35" s="41" t="s">
        <v>974</v>
      </c>
      <c r="R35" s="67" t="s">
        <v>975</v>
      </c>
      <c r="S35" s="42">
        <v>43423</v>
      </c>
      <c r="T35" s="42">
        <v>45313</v>
      </c>
      <c r="U35" s="60" t="s">
        <v>62</v>
      </c>
      <c r="V35" s="60" t="s">
        <v>1210</v>
      </c>
      <c r="W35" s="43" t="s">
        <v>68</v>
      </c>
      <c r="X35" s="60"/>
      <c r="Y35" s="60" t="s">
        <v>90</v>
      </c>
      <c r="Z35" s="60"/>
      <c r="AA35" s="294" t="s">
        <v>1111</v>
      </c>
      <c r="AB35" s="157">
        <v>43423</v>
      </c>
      <c r="AC35" s="3">
        <v>45483</v>
      </c>
      <c r="AD35" s="52" t="s">
        <v>64</v>
      </c>
      <c r="AE35" s="46"/>
      <c r="AF35" s="3"/>
      <c r="AG35" s="3"/>
      <c r="AH35" s="4"/>
      <c r="AI35" s="3"/>
      <c r="AJ35" s="48"/>
      <c r="AK35" s="48"/>
      <c r="AL35" s="47"/>
      <c r="AM35" s="47"/>
      <c r="AN35" s="47"/>
      <c r="AO35" s="47"/>
      <c r="AP35" s="47"/>
      <c r="AQ35" s="6"/>
      <c r="AR35" s="44"/>
      <c r="AS35" s="44"/>
      <c r="AT35" s="3"/>
      <c r="AU35" s="3"/>
      <c r="AV35" s="3"/>
      <c r="AW35" s="3"/>
      <c r="AX35" s="3"/>
      <c r="AY35" s="3"/>
      <c r="AZ35" s="49"/>
      <c r="BA35" s="3"/>
      <c r="BB35" s="3"/>
      <c r="BC35" s="50"/>
    </row>
    <row r="36" spans="1:55" ht="28.8" hidden="1">
      <c r="A36" s="38" t="str">
        <f t="shared" ca="1" si="9"/>
        <v>Ok</v>
      </c>
      <c r="B36" s="39" t="str">
        <f t="shared" si="10"/>
        <v>Ok</v>
      </c>
      <c r="C36" s="39" t="str">
        <f t="shared" ca="1" si="11"/>
        <v>Ok</v>
      </c>
      <c r="D36" s="40">
        <f t="shared" si="12"/>
        <v>45483</v>
      </c>
      <c r="E36" s="134"/>
      <c r="F36" s="108">
        <v>745</v>
      </c>
      <c r="G36" s="19" t="s">
        <v>340</v>
      </c>
      <c r="H36" s="70" t="s">
        <v>57</v>
      </c>
      <c r="I36" s="2" t="s">
        <v>94</v>
      </c>
      <c r="J36" s="1" t="s">
        <v>95</v>
      </c>
      <c r="K36" s="52" t="s">
        <v>78</v>
      </c>
      <c r="L36" s="106" t="s">
        <v>341</v>
      </c>
      <c r="M36" s="51"/>
      <c r="N36" s="5" t="s">
        <v>81</v>
      </c>
      <c r="O36" s="58" t="s">
        <v>319</v>
      </c>
      <c r="P36" s="41" t="s">
        <v>61</v>
      </c>
      <c r="Q36" s="59" t="s">
        <v>319</v>
      </c>
      <c r="R36" s="116" t="s">
        <v>320</v>
      </c>
      <c r="S36" s="42">
        <v>43439</v>
      </c>
      <c r="T36" s="42">
        <f>+S36</f>
        <v>43439</v>
      </c>
      <c r="U36" s="43" t="s">
        <v>62</v>
      </c>
      <c r="V36" s="43" t="s">
        <v>1209</v>
      </c>
      <c r="W36" s="43" t="s">
        <v>68</v>
      </c>
      <c r="X36" s="43"/>
      <c r="Y36" s="60" t="s">
        <v>112</v>
      </c>
      <c r="Z36" s="60"/>
      <c r="AA36" s="294"/>
      <c r="AB36" s="157">
        <v>43439</v>
      </c>
      <c r="AC36" s="3">
        <v>45483</v>
      </c>
      <c r="AD36" s="3" t="s">
        <v>64</v>
      </c>
      <c r="AE36" s="46"/>
      <c r="AF36" s="3"/>
      <c r="AG36" s="3"/>
      <c r="AH36" s="4"/>
      <c r="AI36" s="3"/>
      <c r="AJ36" s="48"/>
      <c r="AK36" s="48"/>
      <c r="AL36" s="47"/>
      <c r="AM36" s="47"/>
      <c r="AN36" s="47"/>
      <c r="AO36" s="47"/>
      <c r="AP36" s="47"/>
      <c r="AQ36" s="6"/>
      <c r="AR36" s="44"/>
      <c r="AS36" s="44"/>
      <c r="AT36" s="3"/>
      <c r="AU36" s="3"/>
      <c r="AV36" s="3"/>
      <c r="AW36" s="3"/>
      <c r="AX36" s="3"/>
      <c r="AY36" s="3"/>
      <c r="AZ36" s="49"/>
      <c r="BA36" s="3"/>
      <c r="BB36" s="3"/>
      <c r="BC36" s="50"/>
    </row>
    <row r="37" spans="1:55" ht="43.2" hidden="1">
      <c r="A37" s="38" t="str">
        <f t="shared" ca="1" si="9"/>
        <v>Ok</v>
      </c>
      <c r="B37" s="39" t="str">
        <f t="shared" si="10"/>
        <v>Ok</v>
      </c>
      <c r="C37" s="39" t="str">
        <f t="shared" ca="1" si="11"/>
        <v>Ok</v>
      </c>
      <c r="D37" s="40">
        <f t="shared" si="12"/>
        <v>45483</v>
      </c>
      <c r="E37" s="134"/>
      <c r="F37" s="108">
        <v>754</v>
      </c>
      <c r="G37" s="19" t="s">
        <v>344</v>
      </c>
      <c r="H37" s="70" t="s">
        <v>57</v>
      </c>
      <c r="I37" s="2" t="s">
        <v>338</v>
      </c>
      <c r="J37" s="1" t="s">
        <v>339</v>
      </c>
      <c r="K37" s="3" t="s">
        <v>117</v>
      </c>
      <c r="L37" s="61" t="s">
        <v>345</v>
      </c>
      <c r="M37" s="51"/>
      <c r="N37" s="5" t="s">
        <v>81</v>
      </c>
      <c r="O37" s="12" t="s">
        <v>129</v>
      </c>
      <c r="P37" s="41" t="s">
        <v>61</v>
      </c>
      <c r="Q37" s="41" t="s">
        <v>346</v>
      </c>
      <c r="R37" s="67" t="s">
        <v>347</v>
      </c>
      <c r="S37" s="42">
        <v>43450</v>
      </c>
      <c r="T37" s="42">
        <v>43476</v>
      </c>
      <c r="U37" s="127" t="s">
        <v>62</v>
      </c>
      <c r="V37" s="127" t="s">
        <v>1210</v>
      </c>
      <c r="W37" s="43" t="s">
        <v>68</v>
      </c>
      <c r="X37" s="127"/>
      <c r="Y37" s="60" t="s">
        <v>86</v>
      </c>
      <c r="Z37" s="60"/>
      <c r="AA37" s="294" t="s">
        <v>348</v>
      </c>
      <c r="AB37" s="188">
        <v>43450</v>
      </c>
      <c r="AC37" s="3">
        <v>45483</v>
      </c>
      <c r="AD37" s="3" t="s">
        <v>64</v>
      </c>
      <c r="AE37" s="46"/>
      <c r="AF37" s="3"/>
      <c r="AG37" s="3"/>
      <c r="AH37" s="4"/>
      <c r="AI37" s="3"/>
      <c r="AJ37" s="48"/>
      <c r="AK37" s="48"/>
      <c r="AL37" s="47"/>
      <c r="AM37" s="47"/>
      <c r="AN37" s="47"/>
      <c r="AO37" s="47"/>
      <c r="AP37" s="47"/>
      <c r="AQ37" s="6"/>
      <c r="AR37" s="44"/>
      <c r="AS37" s="44"/>
      <c r="AT37" s="3"/>
      <c r="AU37" s="3"/>
      <c r="AV37" s="3"/>
      <c r="AW37" s="3"/>
      <c r="AX37" s="3"/>
      <c r="AY37" s="3"/>
      <c r="AZ37" s="49"/>
      <c r="BA37" s="3"/>
      <c r="BB37" s="3"/>
      <c r="BC37" s="50"/>
    </row>
    <row r="38" spans="1:55" ht="28.8" hidden="1">
      <c r="A38" s="38" t="str">
        <f t="shared" ca="1" si="9"/>
        <v>Ok</v>
      </c>
      <c r="B38" s="39" t="str">
        <f t="shared" si="10"/>
        <v>Ok</v>
      </c>
      <c r="C38" s="39" t="str">
        <f t="shared" ca="1" si="11"/>
        <v>Ok</v>
      </c>
      <c r="D38" s="40">
        <f t="shared" si="12"/>
        <v>45483</v>
      </c>
      <c r="E38" s="134"/>
      <c r="F38" s="108">
        <v>756</v>
      </c>
      <c r="G38" s="19" t="s">
        <v>349</v>
      </c>
      <c r="H38" s="70" t="s">
        <v>57</v>
      </c>
      <c r="I38" s="2" t="s">
        <v>338</v>
      </c>
      <c r="J38" s="1" t="s">
        <v>339</v>
      </c>
      <c r="K38" s="3" t="s">
        <v>66</v>
      </c>
      <c r="L38" s="61" t="s">
        <v>350</v>
      </c>
      <c r="M38" s="51"/>
      <c r="N38" s="5" t="s">
        <v>81</v>
      </c>
      <c r="O38" s="12" t="s">
        <v>300</v>
      </c>
      <c r="P38" s="41" t="s">
        <v>71</v>
      </c>
      <c r="Q38" s="41" t="s">
        <v>301</v>
      </c>
      <c r="R38" s="67" t="s">
        <v>302</v>
      </c>
      <c r="S38" s="42">
        <v>43451</v>
      </c>
      <c r="T38" s="42">
        <v>43451</v>
      </c>
      <c r="U38" s="127" t="s">
        <v>62</v>
      </c>
      <c r="V38" s="127" t="s">
        <v>1210</v>
      </c>
      <c r="W38" s="43" t="s">
        <v>68</v>
      </c>
      <c r="X38" s="127"/>
      <c r="Y38" s="60" t="s">
        <v>86</v>
      </c>
      <c r="Z38" s="60"/>
      <c r="AA38" s="297" t="s">
        <v>351</v>
      </c>
      <c r="AB38" s="157">
        <v>43451</v>
      </c>
      <c r="AC38" s="3">
        <v>45483</v>
      </c>
      <c r="AD38" s="3" t="s">
        <v>64</v>
      </c>
      <c r="AE38" s="46"/>
      <c r="AF38" s="3"/>
      <c r="AG38" s="3"/>
      <c r="AH38" s="4"/>
      <c r="AI38" s="3"/>
      <c r="AJ38" s="48"/>
      <c r="AK38" s="3"/>
      <c r="AL38" s="49"/>
      <c r="AM38" s="47"/>
      <c r="AN38" s="47"/>
      <c r="AO38" s="49"/>
      <c r="AP38" s="47"/>
      <c r="AQ38" s="6"/>
      <c r="AR38" s="44"/>
      <c r="AS38" s="44"/>
      <c r="AT38" s="3"/>
      <c r="AU38" s="3"/>
      <c r="AV38" s="44"/>
      <c r="AW38" s="44"/>
      <c r="AX38" s="3"/>
      <c r="AY38" s="44"/>
      <c r="AZ38" s="269"/>
      <c r="BA38" s="3"/>
      <c r="BB38" s="3"/>
      <c r="BC38" s="50"/>
    </row>
    <row r="39" spans="1:55" ht="43.2" hidden="1">
      <c r="A39" s="38" t="str">
        <f t="shared" ca="1" si="9"/>
        <v>Ok</v>
      </c>
      <c r="B39" s="39" t="str">
        <f t="shared" si="10"/>
        <v>Ok</v>
      </c>
      <c r="C39" s="39" t="str">
        <f t="shared" ca="1" si="11"/>
        <v>Ok</v>
      </c>
      <c r="D39" s="40">
        <f t="shared" si="12"/>
        <v>45483</v>
      </c>
      <c r="E39" s="134"/>
      <c r="F39" s="108">
        <v>776</v>
      </c>
      <c r="G39" s="19" t="s">
        <v>352</v>
      </c>
      <c r="H39" s="70" t="s">
        <v>57</v>
      </c>
      <c r="I39" s="2" t="s">
        <v>208</v>
      </c>
      <c r="J39" s="1" t="s">
        <v>107</v>
      </c>
      <c r="K39" s="3" t="s">
        <v>101</v>
      </c>
      <c r="L39" s="61" t="s">
        <v>353</v>
      </c>
      <c r="M39" s="51"/>
      <c r="N39" s="5" t="s">
        <v>60</v>
      </c>
      <c r="O39" s="12" t="s">
        <v>129</v>
      </c>
      <c r="P39" s="41" t="s">
        <v>61</v>
      </c>
      <c r="Q39" s="41" t="s">
        <v>354</v>
      </c>
      <c r="R39" s="67" t="s">
        <v>355</v>
      </c>
      <c r="S39" s="42">
        <v>43475</v>
      </c>
      <c r="T39" s="42">
        <v>43475</v>
      </c>
      <c r="U39" s="43" t="s">
        <v>62</v>
      </c>
      <c r="V39" s="43" t="s">
        <v>1210</v>
      </c>
      <c r="W39" s="43" t="s">
        <v>68</v>
      </c>
      <c r="X39" s="43"/>
      <c r="Y39" s="60" t="s">
        <v>67</v>
      </c>
      <c r="Z39" s="60"/>
      <c r="AA39" s="294" t="s">
        <v>356</v>
      </c>
      <c r="AB39" s="188">
        <v>43475</v>
      </c>
      <c r="AC39" s="3">
        <v>45483</v>
      </c>
      <c r="AD39" s="3" t="s">
        <v>64</v>
      </c>
      <c r="AE39" s="46"/>
      <c r="AF39" s="3"/>
      <c r="AG39" s="3"/>
      <c r="AH39" s="4"/>
      <c r="AI39" s="3"/>
      <c r="AJ39" s="48"/>
      <c r="AK39" s="48"/>
      <c r="AL39" s="47"/>
      <c r="AM39" s="47"/>
      <c r="AN39" s="47"/>
      <c r="AO39" s="47"/>
      <c r="AP39" s="47"/>
      <c r="AQ39" s="6"/>
      <c r="AR39" s="44"/>
      <c r="AS39" s="44"/>
      <c r="AT39" s="3"/>
      <c r="AU39" s="3"/>
      <c r="AV39" s="3"/>
      <c r="AW39" s="3"/>
      <c r="AX39" s="3"/>
      <c r="AY39" s="3"/>
      <c r="AZ39" s="49"/>
      <c r="BA39" s="3"/>
      <c r="BB39" s="3"/>
      <c r="BC39" s="50"/>
    </row>
    <row r="40" spans="1:55" ht="28.8" hidden="1">
      <c r="A40" s="38" t="str">
        <f t="shared" ca="1" si="9"/>
        <v>Ok</v>
      </c>
      <c r="B40" s="39" t="str">
        <f t="shared" si="10"/>
        <v>Ok</v>
      </c>
      <c r="C40" s="39" t="str">
        <f t="shared" ca="1" si="11"/>
        <v>Ok</v>
      </c>
      <c r="D40" s="40">
        <f t="shared" si="12"/>
        <v>45483</v>
      </c>
      <c r="E40" s="134"/>
      <c r="F40" s="108">
        <v>870</v>
      </c>
      <c r="G40" s="19" t="s">
        <v>360</v>
      </c>
      <c r="H40" s="70" t="s">
        <v>57</v>
      </c>
      <c r="I40" s="2" t="s">
        <v>161</v>
      </c>
      <c r="J40" s="1" t="s">
        <v>107</v>
      </c>
      <c r="K40" s="3" t="s">
        <v>78</v>
      </c>
      <c r="L40" s="61" t="s">
        <v>361</v>
      </c>
      <c r="M40" s="51"/>
      <c r="N40" s="5" t="s">
        <v>81</v>
      </c>
      <c r="O40" s="12" t="s">
        <v>74</v>
      </c>
      <c r="P40" s="41" t="s">
        <v>74</v>
      </c>
      <c r="Q40" s="41" t="s">
        <v>362</v>
      </c>
      <c r="R40" s="67" t="s">
        <v>363</v>
      </c>
      <c r="S40" s="42">
        <v>43517</v>
      </c>
      <c r="T40" s="42">
        <v>43529</v>
      </c>
      <c r="U40" s="43" t="s">
        <v>62</v>
      </c>
      <c r="V40" s="43" t="s">
        <v>1210</v>
      </c>
      <c r="W40" s="43" t="s">
        <v>68</v>
      </c>
      <c r="X40" s="43"/>
      <c r="Y40" s="60" t="s">
        <v>86</v>
      </c>
      <c r="Z40" s="60"/>
      <c r="AA40" s="294" t="s">
        <v>1146</v>
      </c>
      <c r="AB40" s="188">
        <v>43517</v>
      </c>
      <c r="AC40" s="3">
        <v>45483</v>
      </c>
      <c r="AD40" s="3" t="s">
        <v>64</v>
      </c>
      <c r="AE40" s="46"/>
      <c r="AF40" s="3"/>
      <c r="AG40" s="3"/>
      <c r="AH40" s="4"/>
      <c r="AI40" s="3"/>
      <c r="AJ40" s="48"/>
      <c r="AK40" s="48"/>
      <c r="AL40" s="47"/>
      <c r="AM40" s="47"/>
      <c r="AN40" s="47"/>
      <c r="AO40" s="47"/>
      <c r="AP40" s="47"/>
      <c r="AQ40" s="6"/>
      <c r="AR40" s="44"/>
      <c r="AS40" s="44"/>
      <c r="AT40" s="3"/>
      <c r="AU40" s="3"/>
      <c r="AV40" s="3"/>
      <c r="AW40" s="3"/>
      <c r="AX40" s="3"/>
      <c r="AY40" s="3"/>
      <c r="AZ40" s="49"/>
      <c r="BA40" s="3"/>
      <c r="BB40" s="3"/>
      <c r="BC40" s="50"/>
    </row>
    <row r="41" spans="1:55" ht="72" hidden="1">
      <c r="A41" s="38" t="str">
        <f t="shared" ca="1" si="9"/>
        <v>Ok</v>
      </c>
      <c r="B41" s="39" t="str">
        <f t="shared" si="10"/>
        <v>Ok</v>
      </c>
      <c r="C41" s="39" t="str">
        <f t="shared" ca="1" si="11"/>
        <v>Ok</v>
      </c>
      <c r="D41" s="40">
        <f t="shared" si="12"/>
        <v>45483</v>
      </c>
      <c r="E41" s="166"/>
      <c r="F41" s="168">
        <v>878</v>
      </c>
      <c r="G41" s="206" t="s">
        <v>1225</v>
      </c>
      <c r="H41" s="210" t="s">
        <v>57</v>
      </c>
      <c r="I41" s="174" t="s">
        <v>127</v>
      </c>
      <c r="J41" s="174" t="s">
        <v>128</v>
      </c>
      <c r="K41" s="52" t="s">
        <v>88</v>
      </c>
      <c r="L41" s="217" t="s">
        <v>1272</v>
      </c>
      <c r="M41" s="179"/>
      <c r="N41" s="117" t="s">
        <v>104</v>
      </c>
      <c r="O41" s="181" t="s">
        <v>130</v>
      </c>
      <c r="P41" s="59" t="s">
        <v>71</v>
      </c>
      <c r="Q41" s="59"/>
      <c r="R41" s="226"/>
      <c r="S41" s="187">
        <v>43523</v>
      </c>
      <c r="T41" s="345">
        <f>+S41</f>
        <v>43523</v>
      </c>
      <c r="U41" s="60" t="s">
        <v>724</v>
      </c>
      <c r="V41" s="60" t="s">
        <v>1210</v>
      </c>
      <c r="W41" s="60"/>
      <c r="X41" s="60"/>
      <c r="Y41" s="60" t="s">
        <v>152</v>
      </c>
      <c r="Z41" s="60"/>
      <c r="AA41" s="295" t="s">
        <v>1273</v>
      </c>
      <c r="AB41" s="188">
        <v>43523</v>
      </c>
      <c r="AC41" s="3">
        <v>45483</v>
      </c>
      <c r="AD41" s="3" t="s">
        <v>64</v>
      </c>
      <c r="AE41" s="54"/>
      <c r="AF41" s="192"/>
      <c r="AG41" s="192"/>
      <c r="AH41" s="192"/>
      <c r="AI41" s="192"/>
      <c r="AJ41" s="194"/>
      <c r="AK41" s="194"/>
      <c r="AL41" s="192"/>
      <c r="AM41" s="192"/>
      <c r="AN41" s="192"/>
      <c r="AO41" s="192"/>
      <c r="AP41" s="192"/>
      <c r="AQ41" s="197"/>
      <c r="AR41" s="198"/>
      <c r="AS41" s="198"/>
      <c r="AT41" s="192"/>
      <c r="AU41" s="192"/>
      <c r="AV41" s="192"/>
      <c r="AW41" s="192"/>
      <c r="AX41" s="192"/>
      <c r="AY41" s="192"/>
      <c r="AZ41" s="194"/>
      <c r="BA41" s="192"/>
      <c r="BB41" s="192"/>
      <c r="BC41" s="199"/>
    </row>
    <row r="42" spans="1:55" ht="28.8" hidden="1">
      <c r="A42" s="38" t="str">
        <f t="shared" ca="1" si="9"/>
        <v>Ok</v>
      </c>
      <c r="B42" s="39" t="str">
        <f t="shared" si="10"/>
        <v>Ok</v>
      </c>
      <c r="C42" s="39" t="str">
        <f t="shared" ca="1" si="11"/>
        <v>Ok</v>
      </c>
      <c r="D42" s="40">
        <f t="shared" si="12"/>
        <v>45483</v>
      </c>
      <c r="E42" s="134"/>
      <c r="F42" s="108">
        <v>897</v>
      </c>
      <c r="G42" s="19" t="s">
        <v>364</v>
      </c>
      <c r="H42" s="70" t="s">
        <v>57</v>
      </c>
      <c r="I42" s="2" t="s">
        <v>127</v>
      </c>
      <c r="J42" s="1" t="s">
        <v>128</v>
      </c>
      <c r="K42" s="3" t="s">
        <v>206</v>
      </c>
      <c r="L42" s="61" t="s">
        <v>365</v>
      </c>
      <c r="M42" s="51"/>
      <c r="N42" s="5" t="s">
        <v>60</v>
      </c>
      <c r="O42" s="12" t="s">
        <v>74</v>
      </c>
      <c r="P42" s="41" t="s">
        <v>74</v>
      </c>
      <c r="Q42" s="41" t="s">
        <v>366</v>
      </c>
      <c r="R42" s="67" t="s">
        <v>367</v>
      </c>
      <c r="S42" s="42">
        <v>43538</v>
      </c>
      <c r="T42" s="42">
        <v>43538</v>
      </c>
      <c r="U42" s="43" t="s">
        <v>62</v>
      </c>
      <c r="V42" s="43" t="s">
        <v>1210</v>
      </c>
      <c r="W42" s="43" t="s">
        <v>68</v>
      </c>
      <c r="X42" s="43"/>
      <c r="Y42" s="60" t="s">
        <v>112</v>
      </c>
      <c r="Z42" s="60"/>
      <c r="AA42" s="294" t="s">
        <v>368</v>
      </c>
      <c r="AB42" s="188">
        <v>43538</v>
      </c>
      <c r="AC42" s="3">
        <v>45483</v>
      </c>
      <c r="AD42" s="3" t="s">
        <v>64</v>
      </c>
      <c r="AE42" s="46"/>
      <c r="AF42" s="3"/>
      <c r="AG42" s="3"/>
      <c r="AH42" s="4"/>
      <c r="AI42" s="3"/>
      <c r="AJ42" s="48"/>
      <c r="AK42" s="48"/>
      <c r="AL42" s="47"/>
      <c r="AM42" s="47"/>
      <c r="AN42" s="47"/>
      <c r="AO42" s="47"/>
      <c r="AP42" s="47"/>
      <c r="AQ42" s="6"/>
      <c r="AR42" s="44"/>
      <c r="AS42" s="44"/>
      <c r="AT42" s="3"/>
      <c r="AU42" s="3"/>
      <c r="AV42" s="3"/>
      <c r="AW42" s="3"/>
      <c r="AX42" s="3"/>
      <c r="AY42" s="3"/>
      <c r="AZ42" s="49"/>
      <c r="BA42" s="3"/>
      <c r="BB42" s="3"/>
      <c r="BC42" s="50"/>
    </row>
    <row r="43" spans="1:55" ht="28.8" hidden="1">
      <c r="A43" s="38" t="str">
        <f t="shared" ca="1" si="9"/>
        <v>Ok</v>
      </c>
      <c r="B43" s="39" t="str">
        <f t="shared" si="10"/>
        <v>Ok</v>
      </c>
      <c r="C43" s="39" t="str">
        <f t="shared" ca="1" si="11"/>
        <v>Ok</v>
      </c>
      <c r="D43" s="40">
        <f t="shared" si="12"/>
        <v>45483</v>
      </c>
      <c r="E43" s="134"/>
      <c r="F43" s="108">
        <v>911</v>
      </c>
      <c r="G43" s="19" t="s">
        <v>369</v>
      </c>
      <c r="H43" s="70" t="s">
        <v>57</v>
      </c>
      <c r="I43" s="2" t="s">
        <v>161</v>
      </c>
      <c r="J43" s="1" t="s">
        <v>107</v>
      </c>
      <c r="K43" s="3" t="s">
        <v>101</v>
      </c>
      <c r="L43" s="61" t="s">
        <v>370</v>
      </c>
      <c r="M43" s="51"/>
      <c r="N43" s="5" t="s">
        <v>60</v>
      </c>
      <c r="O43" s="12" t="s">
        <v>129</v>
      </c>
      <c r="P43" s="41" t="s">
        <v>61</v>
      </c>
      <c r="Q43" s="41" t="s">
        <v>371</v>
      </c>
      <c r="R43" s="67" t="s">
        <v>372</v>
      </c>
      <c r="S43" s="42">
        <v>43546</v>
      </c>
      <c r="T43" s="42">
        <v>43587</v>
      </c>
      <c r="U43" s="43" t="s">
        <v>62</v>
      </c>
      <c r="V43" s="43" t="s">
        <v>1210</v>
      </c>
      <c r="W43" s="43" t="s">
        <v>68</v>
      </c>
      <c r="X43" s="43"/>
      <c r="Y43" s="60" t="s">
        <v>112</v>
      </c>
      <c r="Z43" s="60"/>
      <c r="AA43" s="294" t="s">
        <v>373</v>
      </c>
      <c r="AB43" s="188">
        <v>43546</v>
      </c>
      <c r="AC43" s="3">
        <v>45483</v>
      </c>
      <c r="AD43" s="3" t="s">
        <v>64</v>
      </c>
      <c r="AE43" s="46"/>
      <c r="AF43" s="3"/>
      <c r="AG43" s="3"/>
      <c r="AH43" s="4"/>
      <c r="AI43" s="3"/>
      <c r="AJ43" s="48"/>
      <c r="AK43" s="48"/>
      <c r="AL43" s="47"/>
      <c r="AM43" s="47"/>
      <c r="AN43" s="47"/>
      <c r="AO43" s="47"/>
      <c r="AP43" s="47"/>
      <c r="AQ43" s="6"/>
      <c r="AR43" s="44"/>
      <c r="AS43" s="44"/>
      <c r="AT43" s="3"/>
      <c r="AU43" s="3"/>
      <c r="AV43" s="3"/>
      <c r="AW43" s="3"/>
      <c r="AX43" s="3"/>
      <c r="AY43" s="3"/>
      <c r="AZ43" s="49"/>
      <c r="BA43" s="3"/>
      <c r="BB43" s="3"/>
      <c r="BC43" s="50"/>
    </row>
    <row r="44" spans="1:55" ht="28.8" hidden="1">
      <c r="A44" s="38" t="str">
        <f t="shared" ca="1" si="9"/>
        <v>Ok</v>
      </c>
      <c r="B44" s="39" t="str">
        <f t="shared" si="10"/>
        <v>Ok</v>
      </c>
      <c r="C44" s="39" t="str">
        <f t="shared" ca="1" si="11"/>
        <v>Ok</v>
      </c>
      <c r="D44" s="40">
        <f t="shared" si="12"/>
        <v>45483</v>
      </c>
      <c r="E44" s="134"/>
      <c r="F44" s="108">
        <v>982</v>
      </c>
      <c r="G44" s="19" t="s">
        <v>379</v>
      </c>
      <c r="H44" s="70" t="s">
        <v>57</v>
      </c>
      <c r="I44" s="2" t="s">
        <v>338</v>
      </c>
      <c r="J44" s="1" t="s">
        <v>339</v>
      </c>
      <c r="K44" s="3" t="s">
        <v>101</v>
      </c>
      <c r="L44" s="61" t="s">
        <v>380</v>
      </c>
      <c r="M44" s="51"/>
      <c r="N44" s="5" t="s">
        <v>81</v>
      </c>
      <c r="O44" s="12" t="s">
        <v>270</v>
      </c>
      <c r="P44" s="41" t="s">
        <v>269</v>
      </c>
      <c r="Q44" s="41" t="s">
        <v>381</v>
      </c>
      <c r="R44" s="228" t="s">
        <v>382</v>
      </c>
      <c r="S44" s="42">
        <v>43206</v>
      </c>
      <c r="T44" s="42">
        <v>43648</v>
      </c>
      <c r="U44" s="127" t="s">
        <v>62</v>
      </c>
      <c r="V44" s="127" t="s">
        <v>1210</v>
      </c>
      <c r="W44" s="43" t="s">
        <v>68</v>
      </c>
      <c r="X44" s="127"/>
      <c r="Y44" s="60" t="s">
        <v>86</v>
      </c>
      <c r="Z44" s="60" t="s">
        <v>68</v>
      </c>
      <c r="AA44" s="294" t="s">
        <v>383</v>
      </c>
      <c r="AB44" s="188">
        <v>43206</v>
      </c>
      <c r="AC44" s="3">
        <v>45483</v>
      </c>
      <c r="AD44" s="3" t="s">
        <v>64</v>
      </c>
      <c r="AE44" s="46"/>
      <c r="AF44" s="3"/>
      <c r="AG44" s="3"/>
      <c r="AH44" s="4"/>
      <c r="AI44" s="3"/>
      <c r="AJ44" s="48"/>
      <c r="AK44" s="48"/>
      <c r="AL44" s="47"/>
      <c r="AM44" s="47"/>
      <c r="AN44" s="47"/>
      <c r="AO44" s="47"/>
      <c r="AP44" s="47"/>
      <c r="AQ44" s="6"/>
      <c r="AR44" s="44"/>
      <c r="AS44" s="44"/>
      <c r="AT44" s="3"/>
      <c r="AU44" s="3"/>
      <c r="AV44" s="3"/>
      <c r="AW44" s="3"/>
      <c r="AX44" s="3"/>
      <c r="AY44" s="3"/>
      <c r="AZ44" s="49"/>
      <c r="BA44" s="3"/>
      <c r="BB44" s="3"/>
      <c r="BC44" s="50"/>
    </row>
    <row r="45" spans="1:55" ht="72" hidden="1">
      <c r="A45" s="38" t="str">
        <f t="shared" ca="1" si="9"/>
        <v>Ok</v>
      </c>
      <c r="B45" s="39" t="str">
        <f t="shared" si="10"/>
        <v>Ok</v>
      </c>
      <c r="C45" s="39" t="str">
        <f t="shared" ca="1" si="11"/>
        <v>Ok</v>
      </c>
      <c r="D45" s="40">
        <f t="shared" si="12"/>
        <v>45483</v>
      </c>
      <c r="E45" s="134"/>
      <c r="F45" s="108">
        <v>1020</v>
      </c>
      <c r="G45" s="19" t="s">
        <v>389</v>
      </c>
      <c r="H45" s="70" t="s">
        <v>57</v>
      </c>
      <c r="I45" s="2" t="s">
        <v>338</v>
      </c>
      <c r="J45" s="1" t="s">
        <v>339</v>
      </c>
      <c r="K45" s="3" t="s">
        <v>88</v>
      </c>
      <c r="L45" s="61" t="s">
        <v>390</v>
      </c>
      <c r="M45" s="51"/>
      <c r="N45" s="5" t="s">
        <v>81</v>
      </c>
      <c r="O45" s="12" t="s">
        <v>74</v>
      </c>
      <c r="P45" s="41" t="s">
        <v>74</v>
      </c>
      <c r="Q45" s="41" t="s">
        <v>391</v>
      </c>
      <c r="R45" s="67" t="s">
        <v>392</v>
      </c>
      <c r="S45" s="42">
        <v>43605</v>
      </c>
      <c r="T45" s="42">
        <v>43626</v>
      </c>
      <c r="U45" s="127" t="s">
        <v>62</v>
      </c>
      <c r="V45" s="127" t="s">
        <v>1210</v>
      </c>
      <c r="W45" s="43" t="s">
        <v>68</v>
      </c>
      <c r="X45" s="127"/>
      <c r="Y45" s="60" t="s">
        <v>90</v>
      </c>
      <c r="Z45" s="60"/>
      <c r="AA45" s="294" t="s">
        <v>393</v>
      </c>
      <c r="AB45" s="188">
        <v>43605</v>
      </c>
      <c r="AC45" s="3">
        <v>45483</v>
      </c>
      <c r="AD45" s="3" t="s">
        <v>64</v>
      </c>
      <c r="AE45" s="46"/>
      <c r="AF45" s="3"/>
      <c r="AG45" s="3"/>
      <c r="AH45" s="4"/>
      <c r="AI45" s="3"/>
      <c r="AJ45" s="48"/>
      <c r="AK45" s="48"/>
      <c r="AL45" s="47"/>
      <c r="AM45" s="47"/>
      <c r="AN45" s="47"/>
      <c r="AO45" s="47"/>
      <c r="AP45" s="47"/>
      <c r="AQ45" s="6"/>
      <c r="AR45" s="44"/>
      <c r="AS45" s="44"/>
      <c r="AT45" s="3"/>
      <c r="AU45" s="3"/>
      <c r="AV45" s="3"/>
      <c r="AW45" s="3"/>
      <c r="AX45" s="3"/>
      <c r="AY45" s="3"/>
      <c r="AZ45" s="49"/>
      <c r="BA45" s="3"/>
      <c r="BB45" s="3"/>
      <c r="BC45" s="50"/>
    </row>
    <row r="46" spans="1:55" ht="57.6" hidden="1">
      <c r="A46" s="38" t="str">
        <f t="shared" ca="1" si="9"/>
        <v>Ok</v>
      </c>
      <c r="B46" s="39" t="str">
        <f t="shared" si="10"/>
        <v>Ok</v>
      </c>
      <c r="C46" s="39" t="str">
        <f t="shared" ca="1" si="11"/>
        <v>Ok</v>
      </c>
      <c r="D46" s="40">
        <f t="shared" si="12"/>
        <v>45483</v>
      </c>
      <c r="E46" s="134"/>
      <c r="F46" s="108">
        <v>1028</v>
      </c>
      <c r="G46" s="19" t="s">
        <v>394</v>
      </c>
      <c r="H46" s="70" t="s">
        <v>57</v>
      </c>
      <c r="I46" s="2" t="s">
        <v>395</v>
      </c>
      <c r="J46" s="1" t="s">
        <v>396</v>
      </c>
      <c r="K46" s="3" t="s">
        <v>101</v>
      </c>
      <c r="L46" s="61" t="s">
        <v>397</v>
      </c>
      <c r="M46" s="51"/>
      <c r="N46" s="5" t="s">
        <v>81</v>
      </c>
      <c r="O46" s="12" t="s">
        <v>398</v>
      </c>
      <c r="P46" s="41" t="s">
        <v>71</v>
      </c>
      <c r="Q46" s="41" t="s">
        <v>398</v>
      </c>
      <c r="R46" s="67" t="s">
        <v>399</v>
      </c>
      <c r="S46" s="42">
        <v>43614</v>
      </c>
      <c r="T46" s="42">
        <v>43636</v>
      </c>
      <c r="U46" s="127" t="s">
        <v>62</v>
      </c>
      <c r="V46" s="127" t="s">
        <v>1210</v>
      </c>
      <c r="W46" s="43" t="s">
        <v>68</v>
      </c>
      <c r="X46" s="127"/>
      <c r="Y46" s="60" t="s">
        <v>90</v>
      </c>
      <c r="Z46" s="60"/>
      <c r="AA46" s="294" t="s">
        <v>400</v>
      </c>
      <c r="AB46" s="188">
        <v>43614</v>
      </c>
      <c r="AC46" s="3">
        <v>45483</v>
      </c>
      <c r="AD46" s="3" t="s">
        <v>64</v>
      </c>
      <c r="AE46" s="46"/>
      <c r="AF46" s="3"/>
      <c r="AG46" s="3"/>
      <c r="AH46" s="4"/>
      <c r="AI46" s="3"/>
      <c r="AJ46" s="48"/>
      <c r="AK46" s="48"/>
      <c r="AL46" s="47"/>
      <c r="AM46" s="47"/>
      <c r="AN46" s="47"/>
      <c r="AO46" s="47"/>
      <c r="AP46" s="47"/>
      <c r="AQ46" s="6"/>
      <c r="AR46" s="44"/>
      <c r="AS46" s="44"/>
      <c r="AT46" s="3"/>
      <c r="AU46" s="3"/>
      <c r="AV46" s="3"/>
      <c r="AW46" s="3"/>
      <c r="AX46" s="3"/>
      <c r="AY46" s="3"/>
      <c r="AZ46" s="49"/>
      <c r="BA46" s="3"/>
      <c r="BB46" s="3"/>
      <c r="BC46" s="50"/>
    </row>
    <row r="47" spans="1:55" ht="28.8" hidden="1">
      <c r="A47" s="38" t="str">
        <f t="shared" ca="1" si="9"/>
        <v>Ok</v>
      </c>
      <c r="B47" s="39" t="str">
        <f t="shared" si="10"/>
        <v>Ok</v>
      </c>
      <c r="C47" s="39" t="str">
        <f t="shared" ca="1" si="11"/>
        <v>Ok</v>
      </c>
      <c r="D47" s="40">
        <f t="shared" si="12"/>
        <v>45483</v>
      </c>
      <c r="E47" s="134"/>
      <c r="F47" s="108">
        <v>1104</v>
      </c>
      <c r="G47" s="19" t="s">
        <v>401</v>
      </c>
      <c r="H47" s="70" t="s">
        <v>57</v>
      </c>
      <c r="I47" s="2" t="s">
        <v>127</v>
      </c>
      <c r="J47" s="1" t="s">
        <v>128</v>
      </c>
      <c r="K47" s="3" t="s">
        <v>83</v>
      </c>
      <c r="L47" s="61" t="s">
        <v>402</v>
      </c>
      <c r="M47" s="51"/>
      <c r="N47" s="5" t="s">
        <v>81</v>
      </c>
      <c r="O47" s="12" t="s">
        <v>403</v>
      </c>
      <c r="P47" s="41" t="s">
        <v>71</v>
      </c>
      <c r="Q47" s="41" t="s">
        <v>404</v>
      </c>
      <c r="R47" s="67" t="s">
        <v>405</v>
      </c>
      <c r="S47" s="42">
        <v>43656</v>
      </c>
      <c r="T47" s="42">
        <v>43713</v>
      </c>
      <c r="U47" s="127" t="s">
        <v>62</v>
      </c>
      <c r="V47" s="127" t="s">
        <v>1210</v>
      </c>
      <c r="W47" s="43" t="s">
        <v>68</v>
      </c>
      <c r="X47" s="127"/>
      <c r="Y47" s="60" t="s">
        <v>90</v>
      </c>
      <c r="Z47" s="60"/>
      <c r="AA47" s="294" t="s">
        <v>406</v>
      </c>
      <c r="AB47" s="188">
        <v>43656</v>
      </c>
      <c r="AC47" s="3">
        <v>45483</v>
      </c>
      <c r="AD47" s="3" t="s">
        <v>64</v>
      </c>
      <c r="AE47" s="46"/>
      <c r="AF47" s="3"/>
      <c r="AG47" s="3"/>
      <c r="AH47" s="4"/>
      <c r="AI47" s="3"/>
      <c r="AJ47" s="48"/>
      <c r="AK47" s="48"/>
      <c r="AL47" s="47"/>
      <c r="AM47" s="47"/>
      <c r="AN47" s="47"/>
      <c r="AO47" s="47"/>
      <c r="AP47" s="47"/>
      <c r="AQ47" s="6"/>
      <c r="AR47" s="44"/>
      <c r="AS47" s="44"/>
      <c r="AT47" s="3"/>
      <c r="AU47" s="3"/>
      <c r="AV47" s="3"/>
      <c r="AW47" s="3"/>
      <c r="AX47" s="3"/>
      <c r="AY47" s="3"/>
      <c r="AZ47" s="49"/>
      <c r="BA47" s="3"/>
      <c r="BB47" s="3"/>
      <c r="BC47" s="50"/>
    </row>
    <row r="48" spans="1:55" ht="129.6" hidden="1">
      <c r="A48" s="38" t="str">
        <f t="shared" ca="1" si="9"/>
        <v>Ok</v>
      </c>
      <c r="B48" s="39" t="str">
        <f t="shared" si="10"/>
        <v>Ok</v>
      </c>
      <c r="C48" s="39" t="str">
        <f t="shared" ca="1" si="11"/>
        <v>Ok</v>
      </c>
      <c r="D48" s="40">
        <f t="shared" si="12"/>
        <v>45483</v>
      </c>
      <c r="E48" s="134"/>
      <c r="F48" s="108">
        <v>1139</v>
      </c>
      <c r="G48" s="20" t="s">
        <v>105</v>
      </c>
      <c r="H48" s="70" t="s">
        <v>57</v>
      </c>
      <c r="I48" s="2" t="s">
        <v>106</v>
      </c>
      <c r="J48" s="1" t="s">
        <v>107</v>
      </c>
      <c r="K48" s="52" t="s">
        <v>78</v>
      </c>
      <c r="L48" s="61" t="s">
        <v>108</v>
      </c>
      <c r="M48" s="51"/>
      <c r="N48" s="5" t="s">
        <v>60</v>
      </c>
      <c r="O48" s="12" t="s">
        <v>102</v>
      </c>
      <c r="P48" s="41" t="s">
        <v>61</v>
      </c>
      <c r="Q48" s="41" t="s">
        <v>109</v>
      </c>
      <c r="R48" s="67" t="s">
        <v>110</v>
      </c>
      <c r="S48" s="42">
        <v>42999</v>
      </c>
      <c r="T48" s="42">
        <v>43676</v>
      </c>
      <c r="U48" s="127" t="s">
        <v>62</v>
      </c>
      <c r="V48" s="127" t="s">
        <v>1210</v>
      </c>
      <c r="W48" s="43" t="s">
        <v>68</v>
      </c>
      <c r="X48" s="127" t="s">
        <v>111</v>
      </c>
      <c r="Y48" s="60" t="s">
        <v>112</v>
      </c>
      <c r="Z48" s="60"/>
      <c r="AA48" s="298" t="s">
        <v>113</v>
      </c>
      <c r="AB48" s="188">
        <v>42999</v>
      </c>
      <c r="AC48" s="3">
        <v>45483</v>
      </c>
      <c r="AD48" s="3" t="s">
        <v>64</v>
      </c>
      <c r="AE48" s="46"/>
      <c r="AF48" s="3"/>
      <c r="AG48" s="4"/>
      <c r="AH48" s="3"/>
      <c r="AI48" s="3"/>
      <c r="AJ48" s="48"/>
      <c r="AK48" s="49"/>
      <c r="AL48" s="47"/>
      <c r="AM48" s="47"/>
      <c r="AN48" s="47"/>
      <c r="AO48" s="47"/>
      <c r="AP48" s="3"/>
      <c r="AQ48" s="6"/>
      <c r="AR48" s="44"/>
      <c r="AS48" s="44"/>
      <c r="AT48" s="3"/>
      <c r="AU48" s="3"/>
      <c r="AV48" s="3"/>
      <c r="AW48" s="3"/>
      <c r="AX48" s="3"/>
      <c r="AY48" s="47"/>
      <c r="AZ48" s="48"/>
      <c r="BA48" s="3"/>
      <c r="BB48" s="47"/>
      <c r="BC48" s="290"/>
    </row>
    <row r="49" spans="1:55" ht="80.400000000000006" hidden="1" customHeight="1">
      <c r="A49" s="38" t="str">
        <f t="shared" ca="1" si="9"/>
        <v>Ok</v>
      </c>
      <c r="B49" s="39" t="str">
        <f t="shared" si="10"/>
        <v>Ok</v>
      </c>
      <c r="C49" s="39" t="str">
        <f t="shared" ca="1" si="11"/>
        <v>Ok</v>
      </c>
      <c r="D49" s="40">
        <f t="shared" si="12"/>
        <v>45483</v>
      </c>
      <c r="E49" s="166"/>
      <c r="F49" s="168">
        <v>1180</v>
      </c>
      <c r="G49" s="206" t="s">
        <v>1224</v>
      </c>
      <c r="H49" s="210" t="s">
        <v>57</v>
      </c>
      <c r="I49" s="174" t="s">
        <v>294</v>
      </c>
      <c r="J49" s="174" t="s">
        <v>128</v>
      </c>
      <c r="K49" s="52" t="s">
        <v>88</v>
      </c>
      <c r="L49" s="217" t="s">
        <v>1270</v>
      </c>
      <c r="M49" s="179"/>
      <c r="N49" s="117" t="s">
        <v>104</v>
      </c>
      <c r="O49" s="181" t="s">
        <v>129</v>
      </c>
      <c r="P49" s="59" t="s">
        <v>61</v>
      </c>
      <c r="Q49" s="59" t="s">
        <v>1722</v>
      </c>
      <c r="R49" s="226" t="s">
        <v>1723</v>
      </c>
      <c r="S49" s="187">
        <v>43738</v>
      </c>
      <c r="T49" s="345">
        <v>45056</v>
      </c>
      <c r="U49" s="127" t="s">
        <v>62</v>
      </c>
      <c r="V49" s="128" t="s">
        <v>1210</v>
      </c>
      <c r="W49" s="128"/>
      <c r="X49" s="128"/>
      <c r="Y49" s="60" t="s">
        <v>67</v>
      </c>
      <c r="Z49" s="60" t="s">
        <v>68</v>
      </c>
      <c r="AA49" s="295" t="s">
        <v>1271</v>
      </c>
      <c r="AB49" s="188">
        <v>43738</v>
      </c>
      <c r="AC49" s="3">
        <v>45483</v>
      </c>
      <c r="AD49" s="3" t="s">
        <v>64</v>
      </c>
      <c r="AE49" s="54"/>
      <c r="AF49" s="192"/>
      <c r="AG49" s="192"/>
      <c r="AH49" s="192"/>
      <c r="AI49" s="192"/>
      <c r="AJ49" s="194"/>
      <c r="AK49" s="194"/>
      <c r="AL49" s="192"/>
      <c r="AM49" s="192"/>
      <c r="AN49" s="192"/>
      <c r="AO49" s="192"/>
      <c r="AP49" s="192"/>
      <c r="AQ49" s="197"/>
      <c r="AR49" s="198"/>
      <c r="AS49" s="198"/>
      <c r="AT49" s="192"/>
      <c r="AU49" s="192"/>
      <c r="AV49" s="192"/>
      <c r="AW49" s="192"/>
      <c r="AX49" s="192"/>
      <c r="AY49" s="192"/>
      <c r="AZ49" s="194"/>
      <c r="BA49" s="192"/>
      <c r="BB49" s="192"/>
      <c r="BC49" s="199"/>
    </row>
    <row r="50" spans="1:55" ht="43.2" hidden="1">
      <c r="A50" s="38" t="str">
        <f t="shared" ca="1" si="9"/>
        <v>Ok</v>
      </c>
      <c r="B50" s="39" t="str">
        <f t="shared" si="10"/>
        <v>Ok</v>
      </c>
      <c r="C50" s="39" t="str">
        <f t="shared" ca="1" si="11"/>
        <v>Ok</v>
      </c>
      <c r="D50" s="40">
        <f t="shared" si="12"/>
        <v>45483</v>
      </c>
      <c r="E50" s="166"/>
      <c r="F50" s="168">
        <v>1190</v>
      </c>
      <c r="G50" s="206" t="s">
        <v>1256</v>
      </c>
      <c r="H50" s="210" t="s">
        <v>57</v>
      </c>
      <c r="I50" s="174" t="s">
        <v>338</v>
      </c>
      <c r="J50" s="174" t="s">
        <v>339</v>
      </c>
      <c r="K50" s="52" t="s">
        <v>66</v>
      </c>
      <c r="L50" s="217" t="s">
        <v>1346</v>
      </c>
      <c r="M50" s="179"/>
      <c r="N50" s="117" t="s">
        <v>81</v>
      </c>
      <c r="O50" s="181" t="s">
        <v>1726</v>
      </c>
      <c r="P50" s="59" t="s">
        <v>71</v>
      </c>
      <c r="Q50" s="59"/>
      <c r="R50" s="226"/>
      <c r="S50" s="187">
        <v>43745</v>
      </c>
      <c r="T50" s="345">
        <v>43745</v>
      </c>
      <c r="U50" s="128" t="s">
        <v>62</v>
      </c>
      <c r="V50" s="128" t="s">
        <v>1210</v>
      </c>
      <c r="W50" s="128"/>
      <c r="X50" s="128"/>
      <c r="Y50" s="60" t="s">
        <v>112</v>
      </c>
      <c r="Z50" s="60"/>
      <c r="AA50" s="295" t="s">
        <v>2197</v>
      </c>
      <c r="AB50" s="157">
        <v>43745</v>
      </c>
      <c r="AC50" s="3">
        <v>45483</v>
      </c>
      <c r="AD50" s="3" t="s">
        <v>64</v>
      </c>
      <c r="AE50" s="54"/>
      <c r="AF50" s="192"/>
      <c r="AG50" s="192"/>
      <c r="AH50" s="192"/>
      <c r="AI50" s="192"/>
      <c r="AJ50" s="194"/>
      <c r="AK50" s="194"/>
      <c r="AL50" s="192"/>
      <c r="AM50" s="192"/>
      <c r="AN50" s="192"/>
      <c r="AO50" s="192"/>
      <c r="AP50" s="192"/>
      <c r="AQ50" s="197"/>
      <c r="AR50" s="198"/>
      <c r="AS50" s="198"/>
      <c r="AT50" s="192"/>
      <c r="AU50" s="192"/>
      <c r="AV50" s="192"/>
      <c r="AW50" s="192"/>
      <c r="AX50" s="192"/>
      <c r="AY50" s="192"/>
      <c r="AZ50" s="194"/>
      <c r="BA50" s="192"/>
      <c r="BB50" s="192"/>
      <c r="BC50" s="199"/>
    </row>
    <row r="51" spans="1:55" ht="43.2" hidden="1">
      <c r="A51" s="38" t="str">
        <f t="shared" ca="1" si="9"/>
        <v>Ok</v>
      </c>
      <c r="B51" s="39" t="str">
        <f t="shared" si="10"/>
        <v>Ok</v>
      </c>
      <c r="C51" s="39" t="str">
        <f t="shared" ca="1" si="11"/>
        <v>Ok</v>
      </c>
      <c r="D51" s="40">
        <f t="shared" si="12"/>
        <v>45483</v>
      </c>
      <c r="E51" s="134"/>
      <c r="F51" s="108">
        <v>1191</v>
      </c>
      <c r="G51" s="19" t="s">
        <v>407</v>
      </c>
      <c r="H51" s="70" t="s">
        <v>57</v>
      </c>
      <c r="I51" s="2" t="s">
        <v>338</v>
      </c>
      <c r="J51" s="1" t="s">
        <v>339</v>
      </c>
      <c r="K51" s="3" t="s">
        <v>78</v>
      </c>
      <c r="L51" s="61" t="s">
        <v>408</v>
      </c>
      <c r="M51" s="51"/>
      <c r="N51" s="5" t="s">
        <v>81</v>
      </c>
      <c r="O51" s="12" t="s">
        <v>409</v>
      </c>
      <c r="P51" s="41" t="s">
        <v>71</v>
      </c>
      <c r="Q51" s="41" t="s">
        <v>410</v>
      </c>
      <c r="R51" s="67" t="s">
        <v>411</v>
      </c>
      <c r="S51" s="42">
        <v>43745</v>
      </c>
      <c r="T51" s="42">
        <v>44014</v>
      </c>
      <c r="U51" s="127" t="s">
        <v>62</v>
      </c>
      <c r="V51" s="127" t="s">
        <v>1210</v>
      </c>
      <c r="W51" s="43" t="s">
        <v>68</v>
      </c>
      <c r="X51" s="127"/>
      <c r="Y51" s="60" t="s">
        <v>86</v>
      </c>
      <c r="Z51" s="60" t="s">
        <v>68</v>
      </c>
      <c r="AA51" s="294" t="s">
        <v>412</v>
      </c>
      <c r="AB51" s="157">
        <v>43745</v>
      </c>
      <c r="AC51" s="3">
        <v>45483</v>
      </c>
      <c r="AD51" s="3" t="s">
        <v>64</v>
      </c>
      <c r="AE51" s="46"/>
      <c r="AF51" s="3"/>
      <c r="AG51" s="3"/>
      <c r="AH51" s="4"/>
      <c r="AI51" s="3"/>
      <c r="AJ51" s="48"/>
      <c r="AK51" s="48"/>
      <c r="AL51" s="47"/>
      <c r="AM51" s="47"/>
      <c r="AN51" s="47"/>
      <c r="AO51" s="47"/>
      <c r="AP51" s="47"/>
      <c r="AQ51" s="6"/>
      <c r="AR51" s="44"/>
      <c r="AS51" s="44"/>
      <c r="AT51" s="3"/>
      <c r="AU51" s="3"/>
      <c r="AV51" s="3"/>
      <c r="AW51" s="3"/>
      <c r="AX51" s="3"/>
      <c r="AY51" s="3"/>
      <c r="AZ51" s="49"/>
      <c r="BA51" s="3"/>
      <c r="BB51" s="3"/>
      <c r="BC51" s="50"/>
    </row>
    <row r="52" spans="1:55" ht="43.2" hidden="1">
      <c r="A52" s="38" t="str">
        <f t="shared" ca="1" si="9"/>
        <v>Ok</v>
      </c>
      <c r="B52" s="39" t="str">
        <f t="shared" si="10"/>
        <v>Ok</v>
      </c>
      <c r="C52" s="39" t="str">
        <f t="shared" ca="1" si="11"/>
        <v>Ok</v>
      </c>
      <c r="D52" s="40">
        <f t="shared" si="12"/>
        <v>45483</v>
      </c>
      <c r="E52" s="134"/>
      <c r="F52" s="108">
        <v>1198</v>
      </c>
      <c r="G52" s="19" t="s">
        <v>413</v>
      </c>
      <c r="H52" s="70" t="s">
        <v>57</v>
      </c>
      <c r="I52" s="2" t="s">
        <v>94</v>
      </c>
      <c r="J52" s="1" t="s">
        <v>95</v>
      </c>
      <c r="K52" s="3" t="s">
        <v>99</v>
      </c>
      <c r="L52" s="61" t="s">
        <v>414</v>
      </c>
      <c r="M52" s="51"/>
      <c r="N52" s="5" t="s">
        <v>60</v>
      </c>
      <c r="O52" s="12" t="s">
        <v>125</v>
      </c>
      <c r="P52" s="41" t="s">
        <v>61</v>
      </c>
      <c r="Q52" s="41" t="s">
        <v>415</v>
      </c>
      <c r="R52" s="67" t="s">
        <v>416</v>
      </c>
      <c r="S52" s="42">
        <v>43754</v>
      </c>
      <c r="T52" s="42">
        <v>43769</v>
      </c>
      <c r="U52" s="127" t="s">
        <v>62</v>
      </c>
      <c r="V52" s="127" t="s">
        <v>1209</v>
      </c>
      <c r="W52" s="43" t="s">
        <v>68</v>
      </c>
      <c r="X52" s="127"/>
      <c r="Y52" s="60" t="s">
        <v>152</v>
      </c>
      <c r="Z52" s="60"/>
      <c r="AA52" s="294" t="s">
        <v>417</v>
      </c>
      <c r="AB52" s="42">
        <v>43754</v>
      </c>
      <c r="AC52" s="3">
        <v>45483</v>
      </c>
      <c r="AD52" s="3" t="s">
        <v>64</v>
      </c>
      <c r="AE52" s="46"/>
      <c r="AF52" s="3"/>
      <c r="AG52" s="3"/>
      <c r="AH52" s="4"/>
      <c r="AI52" s="3"/>
      <c r="AJ52" s="48"/>
      <c r="AK52" s="48"/>
      <c r="AL52" s="47"/>
      <c r="AM52" s="47"/>
      <c r="AN52" s="47"/>
      <c r="AO52" s="47"/>
      <c r="AP52" s="47"/>
      <c r="AQ52" s="6"/>
      <c r="AR52" s="44"/>
      <c r="AS52" s="44"/>
      <c r="AT52" s="3"/>
      <c r="AU52" s="3"/>
      <c r="AV52" s="3"/>
      <c r="AW52" s="3"/>
      <c r="AX52" s="3"/>
      <c r="AY52" s="3"/>
      <c r="AZ52" s="49"/>
      <c r="BA52" s="3"/>
      <c r="BB52" s="3"/>
      <c r="BC52" s="50"/>
    </row>
    <row r="53" spans="1:55" ht="28.8" hidden="1">
      <c r="A53" s="38" t="str">
        <f t="shared" ca="1" si="9"/>
        <v>Ok</v>
      </c>
      <c r="B53" s="39" t="str">
        <f t="shared" si="10"/>
        <v>Ok</v>
      </c>
      <c r="C53" s="39" t="str">
        <f t="shared" ca="1" si="11"/>
        <v>Ok</v>
      </c>
      <c r="D53" s="40">
        <f t="shared" si="12"/>
        <v>45483</v>
      </c>
      <c r="E53" s="134"/>
      <c r="F53" s="108">
        <v>1218</v>
      </c>
      <c r="G53" s="19" t="s">
        <v>418</v>
      </c>
      <c r="H53" s="70" t="s">
        <v>57</v>
      </c>
      <c r="I53" s="2" t="s">
        <v>127</v>
      </c>
      <c r="J53" s="1" t="s">
        <v>128</v>
      </c>
      <c r="K53" s="3" t="s">
        <v>88</v>
      </c>
      <c r="L53" s="61" t="s">
        <v>419</v>
      </c>
      <c r="M53" s="51"/>
      <c r="N53" s="5" t="s">
        <v>81</v>
      </c>
      <c r="O53" s="12" t="s">
        <v>420</v>
      </c>
      <c r="P53" s="41" t="s">
        <v>71</v>
      </c>
      <c r="Q53" s="41" t="s">
        <v>421</v>
      </c>
      <c r="R53" s="67" t="s">
        <v>422</v>
      </c>
      <c r="S53" s="42">
        <v>43759</v>
      </c>
      <c r="T53" s="42">
        <v>43769</v>
      </c>
      <c r="U53" s="127" t="s">
        <v>62</v>
      </c>
      <c r="V53" s="127" t="s">
        <v>1210</v>
      </c>
      <c r="W53" s="43" t="s">
        <v>68</v>
      </c>
      <c r="X53" s="127"/>
      <c r="Y53" s="60" t="s">
        <v>67</v>
      </c>
      <c r="Z53" s="60"/>
      <c r="AA53" s="294"/>
      <c r="AB53" s="42">
        <v>43759</v>
      </c>
      <c r="AC53" s="3">
        <v>45483</v>
      </c>
      <c r="AD53" s="3" t="s">
        <v>64</v>
      </c>
      <c r="AE53" s="46"/>
      <c r="AF53" s="3"/>
      <c r="AG53" s="3"/>
      <c r="AH53" s="4"/>
      <c r="AI53" s="3"/>
      <c r="AJ53" s="48"/>
      <c r="AK53" s="48"/>
      <c r="AL53" s="47"/>
      <c r="AM53" s="47"/>
      <c r="AN53" s="47"/>
      <c r="AO53" s="47"/>
      <c r="AP53" s="47"/>
      <c r="AQ53" s="6"/>
      <c r="AR53" s="44"/>
      <c r="AS53" s="44"/>
      <c r="AT53" s="3"/>
      <c r="AU53" s="3"/>
      <c r="AV53" s="3"/>
      <c r="AW53" s="3"/>
      <c r="AX53" s="3"/>
      <c r="AY53" s="3"/>
      <c r="AZ53" s="49"/>
      <c r="BA53" s="3"/>
      <c r="BB53" s="3"/>
      <c r="BC53" s="50"/>
    </row>
    <row r="54" spans="1:55" ht="28.8" hidden="1">
      <c r="A54" s="38" t="str">
        <f t="shared" ca="1" si="9"/>
        <v>Ok</v>
      </c>
      <c r="B54" s="39" t="str">
        <f t="shared" si="10"/>
        <v>Ok</v>
      </c>
      <c r="C54" s="39" t="str">
        <f t="shared" ca="1" si="11"/>
        <v>Ok</v>
      </c>
      <c r="D54" s="40">
        <f t="shared" si="12"/>
        <v>45483</v>
      </c>
      <c r="E54" s="134"/>
      <c r="F54" s="108">
        <v>1222</v>
      </c>
      <c r="G54" s="19" t="s">
        <v>423</v>
      </c>
      <c r="H54" s="70" t="s">
        <v>57</v>
      </c>
      <c r="I54" s="2" t="s">
        <v>94</v>
      </c>
      <c r="J54" s="1" t="s">
        <v>95</v>
      </c>
      <c r="K54" s="3" t="s">
        <v>78</v>
      </c>
      <c r="L54" s="61" t="s">
        <v>424</v>
      </c>
      <c r="M54" s="51"/>
      <c r="N54" s="5" t="s">
        <v>81</v>
      </c>
      <c r="O54" s="12" t="s">
        <v>425</v>
      </c>
      <c r="P54" s="41" t="s">
        <v>114</v>
      </c>
      <c r="Q54" s="41" t="s">
        <v>426</v>
      </c>
      <c r="R54" s="67" t="s">
        <v>427</v>
      </c>
      <c r="S54" s="42">
        <v>43761</v>
      </c>
      <c r="T54" s="42">
        <v>43769</v>
      </c>
      <c r="U54" s="127" t="s">
        <v>62</v>
      </c>
      <c r="V54" s="127" t="s">
        <v>1209</v>
      </c>
      <c r="W54" s="43" t="s">
        <v>68</v>
      </c>
      <c r="X54" s="127"/>
      <c r="Y54" s="60" t="s">
        <v>67</v>
      </c>
      <c r="Z54" s="60"/>
      <c r="AA54" s="294" t="s">
        <v>428</v>
      </c>
      <c r="AB54" s="42">
        <v>43761</v>
      </c>
      <c r="AC54" s="3">
        <v>45483</v>
      </c>
      <c r="AD54" s="3" t="s">
        <v>64</v>
      </c>
      <c r="AE54" s="46"/>
      <c r="AF54" s="3"/>
      <c r="AG54" s="3"/>
      <c r="AH54" s="4"/>
      <c r="AI54" s="3"/>
      <c r="AJ54" s="48"/>
      <c r="AK54" s="48"/>
      <c r="AL54" s="47"/>
      <c r="AM54" s="47"/>
      <c r="AN54" s="47"/>
      <c r="AO54" s="47"/>
      <c r="AP54" s="47"/>
      <c r="AQ54" s="6"/>
      <c r="AR54" s="44"/>
      <c r="AS54" s="44"/>
      <c r="AT54" s="3"/>
      <c r="AU54" s="3"/>
      <c r="AV54" s="3"/>
      <c r="AW54" s="3"/>
      <c r="AX54" s="3"/>
      <c r="AY54" s="3"/>
      <c r="AZ54" s="49"/>
      <c r="BA54" s="3"/>
      <c r="BB54" s="3"/>
      <c r="BC54" s="50"/>
    </row>
    <row r="55" spans="1:55" ht="28.8" hidden="1">
      <c r="A55" s="38" t="str">
        <f t="shared" ca="1" si="9"/>
        <v>Ok</v>
      </c>
      <c r="B55" s="39" t="str">
        <f t="shared" si="10"/>
        <v>Ok</v>
      </c>
      <c r="C55" s="39" t="str">
        <f t="shared" ca="1" si="11"/>
        <v>Ok</v>
      </c>
      <c r="D55" s="40">
        <f t="shared" si="12"/>
        <v>45483</v>
      </c>
      <c r="E55" s="134"/>
      <c r="F55" s="108">
        <v>1229</v>
      </c>
      <c r="G55" s="19" t="s">
        <v>429</v>
      </c>
      <c r="H55" s="70" t="s">
        <v>57</v>
      </c>
      <c r="I55" s="2" t="s">
        <v>239</v>
      </c>
      <c r="J55" s="1" t="s">
        <v>95</v>
      </c>
      <c r="K55" s="3" t="s">
        <v>99</v>
      </c>
      <c r="L55" s="61" t="s">
        <v>430</v>
      </c>
      <c r="M55" s="51"/>
      <c r="N55" s="5" t="s">
        <v>81</v>
      </c>
      <c r="O55" s="12" t="s">
        <v>425</v>
      </c>
      <c r="P55" s="41" t="s">
        <v>114</v>
      </c>
      <c r="Q55" s="41" t="s">
        <v>431</v>
      </c>
      <c r="R55" s="135" t="s">
        <v>432</v>
      </c>
      <c r="S55" s="42">
        <v>43756</v>
      </c>
      <c r="T55" s="42">
        <v>43756</v>
      </c>
      <c r="U55" s="127" t="s">
        <v>62</v>
      </c>
      <c r="V55" s="127" t="s">
        <v>1209</v>
      </c>
      <c r="W55" s="43" t="s">
        <v>68</v>
      </c>
      <c r="X55" s="127"/>
      <c r="Y55" s="60" t="s">
        <v>86</v>
      </c>
      <c r="Z55" s="60" t="s">
        <v>68</v>
      </c>
      <c r="AA55" s="294" t="s">
        <v>433</v>
      </c>
      <c r="AB55" s="187">
        <v>43756</v>
      </c>
      <c r="AC55" s="3">
        <v>45483</v>
      </c>
      <c r="AD55" s="3" t="s">
        <v>64</v>
      </c>
      <c r="AE55" s="46"/>
      <c r="AF55" s="3"/>
      <c r="AG55" s="3"/>
      <c r="AH55" s="4"/>
      <c r="AI55" s="3"/>
      <c r="AJ55" s="48"/>
      <c r="AK55" s="48"/>
      <c r="AL55" s="47"/>
      <c r="AM55" s="47"/>
      <c r="AN55" s="47"/>
      <c r="AO55" s="47"/>
      <c r="AP55" s="47"/>
      <c r="AQ55" s="6"/>
      <c r="AR55" s="44"/>
      <c r="AS55" s="44"/>
      <c r="AT55" s="3"/>
      <c r="AU55" s="3"/>
      <c r="AV55" s="3"/>
      <c r="AW55" s="3"/>
      <c r="AX55" s="3"/>
      <c r="AY55" s="3"/>
      <c r="AZ55" s="49"/>
      <c r="BA55" s="3"/>
      <c r="BB55" s="3"/>
      <c r="BC55" s="50"/>
    </row>
    <row r="56" spans="1:55" ht="129.6">
      <c r="A56" s="38" t="str">
        <f t="shared" ca="1" si="9"/>
        <v>Ok</v>
      </c>
      <c r="B56" s="39" t="str">
        <f t="shared" si="10"/>
        <v>Ok</v>
      </c>
      <c r="C56" s="39" t="str">
        <f t="shared" ca="1" si="11"/>
        <v>Errore</v>
      </c>
      <c r="D56" s="40">
        <f t="shared" si="12"/>
        <v>45728</v>
      </c>
      <c r="E56" s="134"/>
      <c r="F56" s="108">
        <v>1231</v>
      </c>
      <c r="G56" s="19" t="s">
        <v>434</v>
      </c>
      <c r="H56" s="70" t="s">
        <v>57</v>
      </c>
      <c r="I56" s="2" t="s">
        <v>239</v>
      </c>
      <c r="J56" s="1" t="s">
        <v>95</v>
      </c>
      <c r="K56" s="3" t="s">
        <v>206</v>
      </c>
      <c r="L56" s="61" t="s">
        <v>2283</v>
      </c>
      <c r="M56" s="51"/>
      <c r="N56" s="5" t="s">
        <v>81</v>
      </c>
      <c r="O56" s="12" t="s">
        <v>125</v>
      </c>
      <c r="P56" s="41" t="s">
        <v>61</v>
      </c>
      <c r="Q56" s="41" t="s">
        <v>435</v>
      </c>
      <c r="R56" s="67" t="s">
        <v>436</v>
      </c>
      <c r="S56" s="42">
        <v>43766</v>
      </c>
      <c r="T56" s="42">
        <v>45721</v>
      </c>
      <c r="U56" s="127" t="s">
        <v>333</v>
      </c>
      <c r="V56" s="127" t="s">
        <v>1209</v>
      </c>
      <c r="W56" s="43" t="s">
        <v>68</v>
      </c>
      <c r="X56" s="127"/>
      <c r="Y56" s="60"/>
      <c r="Z56" s="60"/>
      <c r="AA56" s="294" t="s">
        <v>2324</v>
      </c>
      <c r="AB56" s="3">
        <v>43766</v>
      </c>
      <c r="AC56" s="3">
        <v>45728</v>
      </c>
      <c r="AD56" s="3"/>
      <c r="AE56" s="46"/>
      <c r="AF56" s="3"/>
      <c r="AG56" s="3"/>
      <c r="AH56" s="4"/>
      <c r="AI56" s="3"/>
      <c r="AJ56" s="48"/>
      <c r="AK56" s="48"/>
      <c r="AL56" s="47"/>
      <c r="AM56" s="47"/>
      <c r="AN56" s="47"/>
      <c r="AO56" s="47"/>
      <c r="AP56" s="47"/>
      <c r="AQ56" s="6"/>
      <c r="AR56" s="44"/>
      <c r="AS56" s="44"/>
      <c r="AT56" s="3"/>
      <c r="AU56" s="3"/>
      <c r="AV56" s="3"/>
      <c r="AW56" s="3"/>
      <c r="AX56" s="3"/>
      <c r="AY56" s="3"/>
      <c r="AZ56" s="49"/>
      <c r="BA56" s="3"/>
      <c r="BB56" s="3"/>
      <c r="BC56" s="50"/>
    </row>
    <row r="57" spans="1:55" ht="43.2" hidden="1">
      <c r="A57" s="38" t="str">
        <f t="shared" ca="1" si="9"/>
        <v>Ok</v>
      </c>
      <c r="B57" s="39" t="str">
        <f t="shared" si="10"/>
        <v>Ok</v>
      </c>
      <c r="C57" s="39" t="str">
        <f t="shared" ca="1" si="11"/>
        <v>Ok</v>
      </c>
      <c r="D57" s="40">
        <f t="shared" si="12"/>
        <v>45483</v>
      </c>
      <c r="E57" s="134"/>
      <c r="F57" s="108">
        <v>1246</v>
      </c>
      <c r="G57" s="19" t="s">
        <v>437</v>
      </c>
      <c r="H57" s="70" t="s">
        <v>57</v>
      </c>
      <c r="I57" s="2" t="s">
        <v>127</v>
      </c>
      <c r="J57" s="1" t="s">
        <v>128</v>
      </c>
      <c r="K57" s="3" t="s">
        <v>78</v>
      </c>
      <c r="L57" s="61" t="s">
        <v>438</v>
      </c>
      <c r="M57" s="51"/>
      <c r="N57" s="5" t="s">
        <v>60</v>
      </c>
      <c r="O57" s="12" t="s">
        <v>304</v>
      </c>
      <c r="P57" s="41" t="s">
        <v>61</v>
      </c>
      <c r="Q57" s="41" t="s">
        <v>439</v>
      </c>
      <c r="R57" s="228" t="s">
        <v>440</v>
      </c>
      <c r="S57" s="42">
        <v>43775</v>
      </c>
      <c r="T57" s="42">
        <v>43921</v>
      </c>
      <c r="U57" s="127" t="s">
        <v>62</v>
      </c>
      <c r="V57" s="127" t="s">
        <v>1210</v>
      </c>
      <c r="W57" s="43" t="s">
        <v>68</v>
      </c>
      <c r="X57" s="127"/>
      <c r="Y57" s="60" t="s">
        <v>92</v>
      </c>
      <c r="Z57" s="60" t="s">
        <v>68</v>
      </c>
      <c r="AA57" s="294" t="s">
        <v>441</v>
      </c>
      <c r="AB57" s="157">
        <v>43775</v>
      </c>
      <c r="AC57" s="3">
        <v>45483</v>
      </c>
      <c r="AD57" s="3" t="s">
        <v>64</v>
      </c>
      <c r="AE57" s="46"/>
      <c r="AF57" s="3"/>
      <c r="AG57" s="3"/>
      <c r="AH57" s="4"/>
      <c r="AI57" s="3"/>
      <c r="AJ57" s="48"/>
      <c r="AK57" s="48"/>
      <c r="AL57" s="47"/>
      <c r="AM57" s="47"/>
      <c r="AN57" s="47"/>
      <c r="AO57" s="47"/>
      <c r="AP57" s="47"/>
      <c r="AQ57" s="6"/>
      <c r="AR57" s="44"/>
      <c r="AS57" s="44"/>
      <c r="AT57" s="3"/>
      <c r="AU57" s="3"/>
      <c r="AV57" s="3"/>
      <c r="AW57" s="3"/>
      <c r="AX57" s="3"/>
      <c r="AY57" s="3"/>
      <c r="AZ57" s="49"/>
      <c r="BA57" s="3"/>
      <c r="BB57" s="3"/>
      <c r="BC57" s="50"/>
    </row>
    <row r="58" spans="1:55" ht="43.2" hidden="1">
      <c r="A58" s="38" t="str">
        <f t="shared" ca="1" si="9"/>
        <v>Ok</v>
      </c>
      <c r="B58" s="39" t="str">
        <f t="shared" si="10"/>
        <v>Ok</v>
      </c>
      <c r="C58" s="39" t="str">
        <f t="shared" ca="1" si="11"/>
        <v>Ok</v>
      </c>
      <c r="D58" s="40">
        <f t="shared" si="12"/>
        <v>45483</v>
      </c>
      <c r="E58" s="166"/>
      <c r="F58" s="168">
        <v>1249</v>
      </c>
      <c r="G58" s="206" t="s">
        <v>1226</v>
      </c>
      <c r="H58" s="210" t="s">
        <v>57</v>
      </c>
      <c r="I58" s="174" t="s">
        <v>127</v>
      </c>
      <c r="J58" s="174" t="s">
        <v>128</v>
      </c>
      <c r="K58" s="52" t="s">
        <v>70</v>
      </c>
      <c r="L58" s="217" t="s">
        <v>1274</v>
      </c>
      <c r="M58" s="179"/>
      <c r="N58" s="117" t="s">
        <v>104</v>
      </c>
      <c r="O58" s="181" t="s">
        <v>1727</v>
      </c>
      <c r="P58" s="59" t="s">
        <v>71</v>
      </c>
      <c r="Q58" s="59" t="s">
        <v>1725</v>
      </c>
      <c r="R58" s="226" t="s">
        <v>1724</v>
      </c>
      <c r="S58" s="187">
        <v>43777</v>
      </c>
      <c r="T58" s="233">
        <v>45015</v>
      </c>
      <c r="U58" s="127" t="s">
        <v>62</v>
      </c>
      <c r="V58" s="128" t="s">
        <v>1210</v>
      </c>
      <c r="W58" s="128"/>
      <c r="X58" s="128"/>
      <c r="Y58" s="60" t="s">
        <v>710</v>
      </c>
      <c r="Z58" s="60"/>
      <c r="AA58" s="295" t="s">
        <v>1275</v>
      </c>
      <c r="AB58" s="157">
        <v>43777</v>
      </c>
      <c r="AC58" s="3">
        <v>45483</v>
      </c>
      <c r="AD58" s="3" t="s">
        <v>64</v>
      </c>
      <c r="AE58" s="54"/>
      <c r="AF58" s="192"/>
      <c r="AG58" s="192"/>
      <c r="AH58" s="192"/>
      <c r="AI58" s="192"/>
      <c r="AJ58" s="194"/>
      <c r="AK58" s="194"/>
      <c r="AL58" s="192"/>
      <c r="AM58" s="192"/>
      <c r="AN58" s="192"/>
      <c r="AO58" s="192"/>
      <c r="AP58" s="192"/>
      <c r="AQ58" s="197"/>
      <c r="AR58" s="198"/>
      <c r="AS58" s="198"/>
      <c r="AT58" s="192"/>
      <c r="AU58" s="192"/>
      <c r="AV58" s="192"/>
      <c r="AW58" s="192"/>
      <c r="AX58" s="192"/>
      <c r="AY58" s="192"/>
      <c r="AZ58" s="194"/>
      <c r="BA58" s="192"/>
      <c r="BB58" s="192"/>
      <c r="BC58" s="199"/>
    </row>
    <row r="59" spans="1:55" ht="28.8" hidden="1">
      <c r="A59" s="38" t="str">
        <f t="shared" ca="1" si="9"/>
        <v>Ok</v>
      </c>
      <c r="B59" s="39" t="str">
        <f t="shared" si="10"/>
        <v>Ok</v>
      </c>
      <c r="C59" s="39" t="str">
        <f t="shared" ca="1" si="11"/>
        <v>Ok</v>
      </c>
      <c r="D59" s="40">
        <f t="shared" si="12"/>
        <v>45483</v>
      </c>
      <c r="E59" s="134"/>
      <c r="F59" s="108">
        <v>1282</v>
      </c>
      <c r="G59" s="19" t="s">
        <v>443</v>
      </c>
      <c r="H59" s="70" t="s">
        <v>57</v>
      </c>
      <c r="I59" s="2" t="s">
        <v>444</v>
      </c>
      <c r="J59" s="1" t="s">
        <v>128</v>
      </c>
      <c r="K59" s="3" t="s">
        <v>66</v>
      </c>
      <c r="L59" s="61" t="s">
        <v>445</v>
      </c>
      <c r="M59" s="51"/>
      <c r="N59" s="5" t="s">
        <v>81</v>
      </c>
      <c r="O59" s="12" t="s">
        <v>446</v>
      </c>
      <c r="P59" s="41" t="s">
        <v>71</v>
      </c>
      <c r="Q59" s="41" t="s">
        <v>447</v>
      </c>
      <c r="R59" s="67" t="s">
        <v>448</v>
      </c>
      <c r="S59" s="42">
        <v>43797</v>
      </c>
      <c r="T59" s="42">
        <v>43837</v>
      </c>
      <c r="U59" s="127" t="s">
        <v>62</v>
      </c>
      <c r="V59" s="127" t="s">
        <v>1210</v>
      </c>
      <c r="W59" s="43" t="s">
        <v>68</v>
      </c>
      <c r="X59" s="127"/>
      <c r="Y59" s="60" t="s">
        <v>67</v>
      </c>
      <c r="Z59" s="60"/>
      <c r="AA59" s="294"/>
      <c r="AB59" s="157">
        <v>43797</v>
      </c>
      <c r="AC59" s="3">
        <v>45483</v>
      </c>
      <c r="AD59" s="3" t="s">
        <v>64</v>
      </c>
      <c r="AE59" s="46"/>
      <c r="AF59" s="3"/>
      <c r="AG59" s="3"/>
      <c r="AH59" s="4"/>
      <c r="AI59" s="3"/>
      <c r="AJ59" s="48"/>
      <c r="AK59" s="48"/>
      <c r="AL59" s="47"/>
      <c r="AM59" s="47"/>
      <c r="AN59" s="47"/>
      <c r="AO59" s="47"/>
      <c r="AP59" s="47"/>
      <c r="AQ59" s="6"/>
      <c r="AR59" s="44"/>
      <c r="AS59" s="44"/>
      <c r="AT59" s="3"/>
      <c r="AU59" s="3"/>
      <c r="AV59" s="3"/>
      <c r="AW59" s="3"/>
      <c r="AX59" s="3"/>
      <c r="AY59" s="3"/>
      <c r="AZ59" s="49"/>
      <c r="BA59" s="3"/>
      <c r="BB59" s="3"/>
      <c r="BC59" s="50"/>
    </row>
    <row r="60" spans="1:55" ht="43.2" hidden="1">
      <c r="A60" s="38" t="str">
        <f t="shared" ca="1" si="9"/>
        <v>Ok</v>
      </c>
      <c r="B60" s="39" t="str">
        <f t="shared" si="10"/>
        <v>Ok</v>
      </c>
      <c r="C60" s="39" t="str">
        <f t="shared" ca="1" si="11"/>
        <v>Ok</v>
      </c>
      <c r="D60" s="40">
        <f t="shared" si="12"/>
        <v>45483</v>
      </c>
      <c r="E60" s="166"/>
      <c r="F60" s="168">
        <v>1289</v>
      </c>
      <c r="G60" s="206" t="s">
        <v>1255</v>
      </c>
      <c r="H60" s="210" t="s">
        <v>57</v>
      </c>
      <c r="I60" s="174" t="s">
        <v>338</v>
      </c>
      <c r="J60" s="174" t="s">
        <v>339</v>
      </c>
      <c r="K60" s="52" t="s">
        <v>66</v>
      </c>
      <c r="L60" s="217" t="s">
        <v>1345</v>
      </c>
      <c r="M60" s="179"/>
      <c r="N60" s="117" t="s">
        <v>104</v>
      </c>
      <c r="O60" s="181" t="s">
        <v>1728</v>
      </c>
      <c r="P60" s="59" t="s">
        <v>71</v>
      </c>
      <c r="Q60" s="59"/>
      <c r="R60" s="226"/>
      <c r="S60" s="187">
        <v>43973</v>
      </c>
      <c r="T60" s="187">
        <v>43973</v>
      </c>
      <c r="U60" s="128" t="s">
        <v>62</v>
      </c>
      <c r="V60" s="128" t="s">
        <v>1210</v>
      </c>
      <c r="W60" s="128"/>
      <c r="X60" s="128"/>
      <c r="Y60" s="60" t="s">
        <v>277</v>
      </c>
      <c r="Z60" s="60"/>
      <c r="AA60" s="295"/>
      <c r="AB60" s="157">
        <v>43973</v>
      </c>
      <c r="AC60" s="3">
        <v>45483</v>
      </c>
      <c r="AD60" s="3" t="s">
        <v>64</v>
      </c>
      <c r="AE60" s="54"/>
      <c r="AF60" s="192"/>
      <c r="AG60" s="192"/>
      <c r="AH60" s="192"/>
      <c r="AI60" s="192"/>
      <c r="AJ60" s="194"/>
      <c r="AK60" s="194"/>
      <c r="AL60" s="192"/>
      <c r="AM60" s="192"/>
      <c r="AN60" s="192"/>
      <c r="AO60" s="192"/>
      <c r="AP60" s="192"/>
      <c r="AQ60" s="197"/>
      <c r="AR60" s="198"/>
      <c r="AS60" s="198"/>
      <c r="AT60" s="192"/>
      <c r="AU60" s="192"/>
      <c r="AV60" s="192"/>
      <c r="AW60" s="192"/>
      <c r="AX60" s="192"/>
      <c r="AY60" s="192"/>
      <c r="AZ60" s="194"/>
      <c r="BA60" s="192"/>
      <c r="BB60" s="192"/>
      <c r="BC60" s="199"/>
    </row>
    <row r="61" spans="1:55" ht="28.8" hidden="1">
      <c r="A61" s="38" t="str">
        <f t="shared" ca="1" si="9"/>
        <v>Ok</v>
      </c>
      <c r="B61" s="39" t="str">
        <f t="shared" si="10"/>
        <v>Ok</v>
      </c>
      <c r="C61" s="39" t="str">
        <f t="shared" ca="1" si="11"/>
        <v>Ok</v>
      </c>
      <c r="D61" s="40">
        <f t="shared" si="12"/>
        <v>45483</v>
      </c>
      <c r="E61" s="134"/>
      <c r="F61" s="108">
        <v>1330</v>
      </c>
      <c r="G61" s="19" t="s">
        <v>449</v>
      </c>
      <c r="H61" s="70" t="s">
        <v>57</v>
      </c>
      <c r="I61" s="2" t="s">
        <v>127</v>
      </c>
      <c r="J61" s="1" t="s">
        <v>128</v>
      </c>
      <c r="K61" s="3" t="s">
        <v>66</v>
      </c>
      <c r="L61" s="61" t="s">
        <v>450</v>
      </c>
      <c r="M61" s="51"/>
      <c r="N61" s="5" t="s">
        <v>81</v>
      </c>
      <c r="O61" s="12" t="s">
        <v>74</v>
      </c>
      <c r="P61" s="41" t="s">
        <v>74</v>
      </c>
      <c r="Q61" s="41" t="s">
        <v>451</v>
      </c>
      <c r="R61" s="67" t="s">
        <v>452</v>
      </c>
      <c r="S61" s="42">
        <v>43852</v>
      </c>
      <c r="T61" s="42">
        <v>43866</v>
      </c>
      <c r="U61" s="127" t="s">
        <v>62</v>
      </c>
      <c r="V61" s="127" t="s">
        <v>1210</v>
      </c>
      <c r="W61" s="43" t="s">
        <v>68</v>
      </c>
      <c r="X61" s="127"/>
      <c r="Y61" s="60" t="s">
        <v>86</v>
      </c>
      <c r="Z61" s="60"/>
      <c r="AA61" s="294" t="s">
        <v>303</v>
      </c>
      <c r="AB61" s="157">
        <v>43852</v>
      </c>
      <c r="AC61" s="3">
        <v>45483</v>
      </c>
      <c r="AD61" s="3" t="s">
        <v>64</v>
      </c>
      <c r="AE61" s="46"/>
      <c r="AF61" s="3"/>
      <c r="AG61" s="3"/>
      <c r="AH61" s="4"/>
      <c r="AI61" s="3"/>
      <c r="AJ61" s="48"/>
      <c r="AK61" s="48"/>
      <c r="AL61" s="47"/>
      <c r="AM61" s="47"/>
      <c r="AN61" s="47"/>
      <c r="AO61" s="47"/>
      <c r="AP61" s="47"/>
      <c r="AQ61" s="6"/>
      <c r="AR61" s="44"/>
      <c r="AS61" s="44"/>
      <c r="AT61" s="3"/>
      <c r="AU61" s="3"/>
      <c r="AV61" s="3"/>
      <c r="AW61" s="3"/>
      <c r="AX61" s="3"/>
      <c r="AY61" s="3"/>
      <c r="AZ61" s="49"/>
      <c r="BA61" s="3"/>
      <c r="BB61" s="3"/>
      <c r="BC61" s="50"/>
    </row>
    <row r="62" spans="1:55" ht="28.8" hidden="1">
      <c r="A62" s="38" t="str">
        <f t="shared" ca="1" si="9"/>
        <v>Ok</v>
      </c>
      <c r="B62" s="39" t="str">
        <f t="shared" si="10"/>
        <v>Ok</v>
      </c>
      <c r="C62" s="39" t="str">
        <f t="shared" ca="1" si="11"/>
        <v>Ok</v>
      </c>
      <c r="D62" s="40">
        <f t="shared" si="12"/>
        <v>45483</v>
      </c>
      <c r="E62" s="134"/>
      <c r="F62" s="108">
        <v>1372</v>
      </c>
      <c r="G62" s="19" t="s">
        <v>453</v>
      </c>
      <c r="H62" s="70" t="s">
        <v>57</v>
      </c>
      <c r="I62" s="2" t="s">
        <v>294</v>
      </c>
      <c r="J62" s="1" t="s">
        <v>128</v>
      </c>
      <c r="K62" s="3" t="s">
        <v>101</v>
      </c>
      <c r="L62" s="61" t="s">
        <v>454</v>
      </c>
      <c r="M62" s="51"/>
      <c r="N62" s="5" t="s">
        <v>81</v>
      </c>
      <c r="O62" s="12" t="s">
        <v>455</v>
      </c>
      <c r="P62" s="41" t="s">
        <v>114</v>
      </c>
      <c r="Q62" s="41" t="s">
        <v>456</v>
      </c>
      <c r="R62" s="67" t="s">
        <v>457</v>
      </c>
      <c r="S62" s="42">
        <v>43857</v>
      </c>
      <c r="T62" s="42">
        <v>43866</v>
      </c>
      <c r="U62" s="127" t="s">
        <v>62</v>
      </c>
      <c r="V62" s="127" t="s">
        <v>1210</v>
      </c>
      <c r="W62" s="43" t="s">
        <v>68</v>
      </c>
      <c r="X62" s="127"/>
      <c r="Y62" s="60" t="s">
        <v>90</v>
      </c>
      <c r="Z62" s="60"/>
      <c r="AA62" s="294" t="s">
        <v>458</v>
      </c>
      <c r="AB62" s="157">
        <v>43857</v>
      </c>
      <c r="AC62" s="3">
        <v>45483</v>
      </c>
      <c r="AD62" s="3" t="s">
        <v>64</v>
      </c>
      <c r="AE62" s="46"/>
      <c r="AF62" s="3"/>
      <c r="AG62" s="3"/>
      <c r="AH62" s="4"/>
      <c r="AI62" s="3"/>
      <c r="AJ62" s="48"/>
      <c r="AK62" s="48"/>
      <c r="AL62" s="47"/>
      <c r="AM62" s="47"/>
      <c r="AN62" s="47"/>
      <c r="AO62" s="47"/>
      <c r="AP62" s="47"/>
      <c r="AQ62" s="6"/>
      <c r="AR62" s="44"/>
      <c r="AS62" s="44"/>
      <c r="AT62" s="3"/>
      <c r="AU62" s="3"/>
      <c r="AV62" s="3"/>
      <c r="AW62" s="3"/>
      <c r="AX62" s="3"/>
      <c r="AY62" s="3"/>
      <c r="AZ62" s="49"/>
      <c r="BA62" s="3"/>
      <c r="BB62" s="3"/>
      <c r="BC62" s="50"/>
    </row>
    <row r="63" spans="1:55" ht="263.39999999999998" customHeight="1">
      <c r="A63" s="38" t="str">
        <f t="shared" ca="1" si="9"/>
        <v>Ok</v>
      </c>
      <c r="B63" s="39" t="str">
        <f t="shared" si="10"/>
        <v>Ok</v>
      </c>
      <c r="C63" s="39" t="str">
        <f t="shared" ca="1" si="11"/>
        <v>Errore</v>
      </c>
      <c r="D63" s="40">
        <f t="shared" si="12"/>
        <v>45728</v>
      </c>
      <c r="E63" s="166" t="s">
        <v>679</v>
      </c>
      <c r="F63" s="168">
        <v>1398</v>
      </c>
      <c r="G63" s="170" t="s">
        <v>935</v>
      </c>
      <c r="H63" s="171" t="s">
        <v>57</v>
      </c>
      <c r="I63" s="126" t="s">
        <v>559</v>
      </c>
      <c r="J63" s="126" t="s">
        <v>560</v>
      </c>
      <c r="K63" s="52" t="s">
        <v>66</v>
      </c>
      <c r="L63" s="177" t="s">
        <v>937</v>
      </c>
      <c r="M63" s="179" t="s">
        <v>679</v>
      </c>
      <c r="N63" s="5" t="s">
        <v>60</v>
      </c>
      <c r="O63" s="181" t="s">
        <v>936</v>
      </c>
      <c r="P63" s="41" t="s">
        <v>114</v>
      </c>
      <c r="Q63" s="183" t="s">
        <v>2039</v>
      </c>
      <c r="R63" s="185" t="s">
        <v>2040</v>
      </c>
      <c r="S63" s="42">
        <v>43873</v>
      </c>
      <c r="T63" s="42">
        <v>45723</v>
      </c>
      <c r="U63" s="128" t="s">
        <v>333</v>
      </c>
      <c r="V63" s="128" t="s">
        <v>1210</v>
      </c>
      <c r="W63" s="43" t="s">
        <v>68</v>
      </c>
      <c r="X63" s="128"/>
      <c r="Y63" s="60"/>
      <c r="Z63" s="60"/>
      <c r="AA63" s="367" t="s">
        <v>2354</v>
      </c>
      <c r="AB63" s="44">
        <v>43873</v>
      </c>
      <c r="AC63" s="3">
        <v>45728</v>
      </c>
      <c r="AD63" s="160"/>
      <c r="AE63" s="191" t="s">
        <v>679</v>
      </c>
      <c r="AF63" s="192" t="s">
        <v>679</v>
      </c>
      <c r="AG63" s="192" t="s">
        <v>679</v>
      </c>
      <c r="AH63" s="192" t="s">
        <v>679</v>
      </c>
      <c r="AI63" s="192" t="s">
        <v>679</v>
      </c>
      <c r="AJ63" s="194" t="s">
        <v>679</v>
      </c>
      <c r="AK63" s="194" t="s">
        <v>679</v>
      </c>
      <c r="AL63" s="192" t="s">
        <v>679</v>
      </c>
      <c r="AM63" s="192" t="s">
        <v>679</v>
      </c>
      <c r="AN63" s="192" t="s">
        <v>679</v>
      </c>
      <c r="AO63" s="192" t="s">
        <v>679</v>
      </c>
      <c r="AP63" s="192" t="s">
        <v>679</v>
      </c>
      <c r="AQ63" s="197" t="s">
        <v>679</v>
      </c>
      <c r="AR63" s="198" t="s">
        <v>679</v>
      </c>
      <c r="AS63" s="198" t="s">
        <v>679</v>
      </c>
      <c r="AT63" s="192" t="s">
        <v>679</v>
      </c>
      <c r="AU63" s="192" t="s">
        <v>679</v>
      </c>
      <c r="AV63" s="192" t="s">
        <v>679</v>
      </c>
      <c r="AW63" s="192" t="s">
        <v>679</v>
      </c>
      <c r="AX63" s="192" t="s">
        <v>679</v>
      </c>
      <c r="AY63" s="192" t="s">
        <v>679</v>
      </c>
      <c r="AZ63" s="194" t="s">
        <v>679</v>
      </c>
      <c r="BA63" s="192" t="s">
        <v>679</v>
      </c>
      <c r="BB63" s="192" t="s">
        <v>679</v>
      </c>
      <c r="BC63" s="199" t="s">
        <v>679</v>
      </c>
    </row>
    <row r="64" spans="1:55" ht="86.4" hidden="1">
      <c r="A64" s="38" t="str">
        <f t="shared" ca="1" si="9"/>
        <v>Ok</v>
      </c>
      <c r="B64" s="39" t="str">
        <f t="shared" si="10"/>
        <v>Ok</v>
      </c>
      <c r="C64" s="39" t="str">
        <f t="shared" ca="1" si="11"/>
        <v>Ok</v>
      </c>
      <c r="D64" s="40">
        <f t="shared" si="12"/>
        <v>45483</v>
      </c>
      <c r="E64" s="134"/>
      <c r="F64" s="108">
        <v>1401</v>
      </c>
      <c r="G64" s="19" t="s">
        <v>459</v>
      </c>
      <c r="H64" s="70" t="s">
        <v>57</v>
      </c>
      <c r="I64" s="2" t="s">
        <v>161</v>
      </c>
      <c r="J64" s="1" t="s">
        <v>107</v>
      </c>
      <c r="K64" s="3" t="s">
        <v>206</v>
      </c>
      <c r="L64" s="61" t="s">
        <v>460</v>
      </c>
      <c r="M64" s="51"/>
      <c r="N64" s="5" t="s">
        <v>81</v>
      </c>
      <c r="O64" s="12" t="s">
        <v>74</v>
      </c>
      <c r="P64" s="41" t="s">
        <v>74</v>
      </c>
      <c r="Q64" s="41" t="s">
        <v>461</v>
      </c>
      <c r="R64" s="67" t="s">
        <v>462</v>
      </c>
      <c r="S64" s="42">
        <v>43878</v>
      </c>
      <c r="T64" s="42">
        <v>44532</v>
      </c>
      <c r="U64" s="127" t="s">
        <v>62</v>
      </c>
      <c r="V64" s="127" t="s">
        <v>1210</v>
      </c>
      <c r="W64" s="43" t="s">
        <v>68</v>
      </c>
      <c r="X64" s="127"/>
      <c r="Y64" s="60" t="s">
        <v>67</v>
      </c>
      <c r="Z64" s="60"/>
      <c r="AA64" s="294" t="s">
        <v>463</v>
      </c>
      <c r="AB64" s="157">
        <v>43878</v>
      </c>
      <c r="AC64" s="3">
        <v>45483</v>
      </c>
      <c r="AD64" s="52" t="s">
        <v>64</v>
      </c>
      <c r="AE64" s="46"/>
      <c r="AF64" s="3"/>
      <c r="AG64" s="3"/>
      <c r="AH64" s="4"/>
      <c r="AI64" s="3"/>
      <c r="AJ64" s="48"/>
      <c r="AK64" s="48"/>
      <c r="AL64" s="47"/>
      <c r="AM64" s="47"/>
      <c r="AN64" s="47"/>
      <c r="AO64" s="47"/>
      <c r="AP64" s="47"/>
      <c r="AQ64" s="6"/>
      <c r="AR64" s="44"/>
      <c r="AS64" s="44"/>
      <c r="AT64" s="3"/>
      <c r="AU64" s="3"/>
      <c r="AV64" s="3"/>
      <c r="AW64" s="3"/>
      <c r="AX64" s="3"/>
      <c r="AY64" s="3"/>
      <c r="AZ64" s="49"/>
      <c r="BA64" s="3"/>
      <c r="BB64" s="3"/>
      <c r="BC64" s="50"/>
    </row>
    <row r="65" spans="1:55" ht="72" hidden="1">
      <c r="A65" s="38" t="str">
        <f t="shared" ca="1" si="9"/>
        <v>Ok</v>
      </c>
      <c r="B65" s="39" t="str">
        <f t="shared" si="10"/>
        <v>Ok</v>
      </c>
      <c r="C65" s="39" t="str">
        <f t="shared" ca="1" si="11"/>
        <v>Ok</v>
      </c>
      <c r="D65" s="40">
        <f t="shared" si="12"/>
        <v>45483</v>
      </c>
      <c r="E65" s="134"/>
      <c r="F65" s="108">
        <v>1404</v>
      </c>
      <c r="G65" s="19" t="s">
        <v>470</v>
      </c>
      <c r="H65" s="70" t="s">
        <v>57</v>
      </c>
      <c r="I65" s="2" t="s">
        <v>94</v>
      </c>
      <c r="J65" s="1" t="s">
        <v>95</v>
      </c>
      <c r="K65" s="3" t="s">
        <v>66</v>
      </c>
      <c r="L65" s="61" t="s">
        <v>471</v>
      </c>
      <c r="M65" s="51"/>
      <c r="N65" s="5" t="s">
        <v>81</v>
      </c>
      <c r="O65" s="12" t="s">
        <v>472</v>
      </c>
      <c r="P65" s="41" t="s">
        <v>114</v>
      </c>
      <c r="Q65" s="41" t="s">
        <v>473</v>
      </c>
      <c r="R65" s="67" t="s">
        <v>474</v>
      </c>
      <c r="S65" s="42">
        <v>43880</v>
      </c>
      <c r="T65" s="42">
        <v>43951</v>
      </c>
      <c r="U65" s="127" t="s">
        <v>62</v>
      </c>
      <c r="V65" s="127" t="s">
        <v>1209</v>
      </c>
      <c r="W65" s="43" t="s">
        <v>68</v>
      </c>
      <c r="X65" s="127"/>
      <c r="Y65" s="60" t="s">
        <v>86</v>
      </c>
      <c r="Z65" s="60" t="s">
        <v>68</v>
      </c>
      <c r="AA65" s="294" t="s">
        <v>475</v>
      </c>
      <c r="AB65" s="157">
        <v>43880</v>
      </c>
      <c r="AC65" s="3">
        <v>45483</v>
      </c>
      <c r="AD65" s="3" t="s">
        <v>64</v>
      </c>
      <c r="AE65" s="46"/>
      <c r="AF65" s="3"/>
      <c r="AG65" s="3"/>
      <c r="AH65" s="4"/>
      <c r="AI65" s="3"/>
      <c r="AJ65" s="48"/>
      <c r="AK65" s="48"/>
      <c r="AL65" s="47"/>
      <c r="AM65" s="47"/>
      <c r="AN65" s="47"/>
      <c r="AO65" s="47"/>
      <c r="AP65" s="47"/>
      <c r="AQ65" s="6"/>
      <c r="AR65" s="44"/>
      <c r="AS65" s="44"/>
      <c r="AT65" s="3"/>
      <c r="AU65" s="3"/>
      <c r="AV65" s="3"/>
      <c r="AW65" s="3"/>
      <c r="AX65" s="3"/>
      <c r="AY65" s="3"/>
      <c r="AZ65" s="49"/>
      <c r="BA65" s="3"/>
      <c r="BB65" s="3"/>
      <c r="BC65" s="50"/>
    </row>
    <row r="66" spans="1:55" ht="28.8" hidden="1">
      <c r="A66" s="38" t="str">
        <f t="shared" ca="1" si="9"/>
        <v>Ok</v>
      </c>
      <c r="B66" s="39" t="str">
        <f t="shared" si="10"/>
        <v>Ok</v>
      </c>
      <c r="C66" s="39" t="str">
        <f t="shared" ca="1" si="11"/>
        <v>Ok</v>
      </c>
      <c r="D66" s="40">
        <f t="shared" si="12"/>
        <v>45483</v>
      </c>
      <c r="E66" s="134"/>
      <c r="F66" s="108">
        <v>1406</v>
      </c>
      <c r="G66" s="19" t="s">
        <v>464</v>
      </c>
      <c r="H66" s="70" t="s">
        <v>57</v>
      </c>
      <c r="I66" s="2" t="s">
        <v>465</v>
      </c>
      <c r="J66" s="1" t="s">
        <v>107</v>
      </c>
      <c r="K66" s="3" t="s">
        <v>78</v>
      </c>
      <c r="L66" s="61" t="s">
        <v>466</v>
      </c>
      <c r="M66" s="51"/>
      <c r="N66" s="5" t="s">
        <v>81</v>
      </c>
      <c r="O66" s="12" t="s">
        <v>74</v>
      </c>
      <c r="P66" s="41" t="s">
        <v>74</v>
      </c>
      <c r="Q66" s="41" t="s">
        <v>467</v>
      </c>
      <c r="R66" s="67" t="s">
        <v>468</v>
      </c>
      <c r="S66" s="42">
        <v>43881</v>
      </c>
      <c r="T66" s="42">
        <v>43906</v>
      </c>
      <c r="U66" s="127" t="s">
        <v>62</v>
      </c>
      <c r="V66" s="127" t="s">
        <v>1210</v>
      </c>
      <c r="W66" s="43" t="s">
        <v>68</v>
      </c>
      <c r="X66" s="127"/>
      <c r="Y66" s="60" t="s">
        <v>67</v>
      </c>
      <c r="Z66" s="60"/>
      <c r="AA66" s="294" t="s">
        <v>469</v>
      </c>
      <c r="AB66" s="44">
        <v>43881</v>
      </c>
      <c r="AC66" s="3">
        <v>45483</v>
      </c>
      <c r="AD66" s="3" t="s">
        <v>64</v>
      </c>
      <c r="AE66" s="46"/>
      <c r="AF66" s="3"/>
      <c r="AG66" s="3"/>
      <c r="AH66" s="4"/>
      <c r="AI66" s="3"/>
      <c r="AJ66" s="48"/>
      <c r="AK66" s="48"/>
      <c r="AL66" s="47"/>
      <c r="AM66" s="47"/>
      <c r="AN66" s="47"/>
      <c r="AO66" s="47"/>
      <c r="AP66" s="47"/>
      <c r="AQ66" s="6"/>
      <c r="AR66" s="44"/>
      <c r="AS66" s="44"/>
      <c r="AT66" s="3"/>
      <c r="AU66" s="3"/>
      <c r="AV66" s="3"/>
      <c r="AW66" s="3"/>
      <c r="AX66" s="3"/>
      <c r="AY66" s="3"/>
      <c r="AZ66" s="49"/>
      <c r="BA66" s="3"/>
      <c r="BB66" s="3"/>
      <c r="BC66" s="50"/>
    </row>
    <row r="67" spans="1:55" ht="28.8" hidden="1">
      <c r="A67" s="38" t="str">
        <f t="shared" ca="1" si="9"/>
        <v>Ok</v>
      </c>
      <c r="B67" s="39" t="str">
        <f t="shared" si="10"/>
        <v>Ok</v>
      </c>
      <c r="C67" s="39" t="str">
        <f t="shared" ca="1" si="11"/>
        <v>Ok</v>
      </c>
      <c r="D67" s="40">
        <f t="shared" si="12"/>
        <v>45483</v>
      </c>
      <c r="E67" s="134"/>
      <c r="F67" s="108">
        <v>1527</v>
      </c>
      <c r="G67" s="19" t="s">
        <v>476</v>
      </c>
      <c r="H67" s="70" t="s">
        <v>57</v>
      </c>
      <c r="I67" s="2" t="s">
        <v>477</v>
      </c>
      <c r="J67" s="1" t="s">
        <v>174</v>
      </c>
      <c r="K67" s="3" t="s">
        <v>66</v>
      </c>
      <c r="L67" s="61" t="s">
        <v>478</v>
      </c>
      <c r="M67" s="51"/>
      <c r="N67" s="5" t="s">
        <v>81</v>
      </c>
      <c r="O67" s="12" t="s">
        <v>479</v>
      </c>
      <c r="P67" s="41" t="s">
        <v>89</v>
      </c>
      <c r="Q67" s="41" t="s">
        <v>480</v>
      </c>
      <c r="R67" s="231" t="s">
        <v>481</v>
      </c>
      <c r="S67" s="42">
        <v>43589</v>
      </c>
      <c r="T67" s="42">
        <v>43971</v>
      </c>
      <c r="U67" s="127" t="s">
        <v>62</v>
      </c>
      <c r="V67" s="127" t="s">
        <v>1210</v>
      </c>
      <c r="W67" s="43" t="s">
        <v>68</v>
      </c>
      <c r="X67" s="127"/>
      <c r="Y67" s="60" t="s">
        <v>67</v>
      </c>
      <c r="Z67" s="60"/>
      <c r="AA67" s="294" t="s">
        <v>1030</v>
      </c>
      <c r="AB67" s="44">
        <v>43589</v>
      </c>
      <c r="AC67" s="3">
        <v>45483</v>
      </c>
      <c r="AD67" s="3" t="s">
        <v>64</v>
      </c>
      <c r="AE67" s="46"/>
      <c r="AF67" s="3"/>
      <c r="AG67" s="3"/>
      <c r="AH67" s="4"/>
      <c r="AI67" s="3"/>
      <c r="AJ67" s="48"/>
      <c r="AK67" s="48"/>
      <c r="AL67" s="47"/>
      <c r="AM67" s="47"/>
      <c r="AN67" s="47"/>
      <c r="AO67" s="47"/>
      <c r="AP67" s="47"/>
      <c r="AQ67" s="6"/>
      <c r="AR67" s="44"/>
      <c r="AS67" s="44"/>
      <c r="AT67" s="3"/>
      <c r="AU67" s="3"/>
      <c r="AV67" s="3"/>
      <c r="AW67" s="3"/>
      <c r="AX67" s="3"/>
      <c r="AY67" s="3"/>
      <c r="AZ67" s="49"/>
      <c r="BA67" s="3"/>
      <c r="BB67" s="3"/>
      <c r="BC67" s="50"/>
    </row>
    <row r="68" spans="1:55" ht="28.8" hidden="1">
      <c r="A68" s="38" t="str">
        <f t="shared" ca="1" si="9"/>
        <v>Ok</v>
      </c>
      <c r="B68" s="39" t="str">
        <f t="shared" si="10"/>
        <v>Ok</v>
      </c>
      <c r="C68" s="39" t="str">
        <f t="shared" ca="1" si="11"/>
        <v>Ok</v>
      </c>
      <c r="D68" s="40">
        <f t="shared" si="12"/>
        <v>45483</v>
      </c>
      <c r="E68" s="134"/>
      <c r="F68" s="108">
        <v>1538</v>
      </c>
      <c r="G68" s="19" t="s">
        <v>482</v>
      </c>
      <c r="H68" s="70" t="s">
        <v>57</v>
      </c>
      <c r="I68" s="2" t="s">
        <v>94</v>
      </c>
      <c r="J68" s="1" t="s">
        <v>95</v>
      </c>
      <c r="K68" s="3" t="s">
        <v>66</v>
      </c>
      <c r="L68" s="61" t="s">
        <v>483</v>
      </c>
      <c r="M68" s="51"/>
      <c r="N68" s="5" t="s">
        <v>81</v>
      </c>
      <c r="O68" s="12" t="s">
        <v>74</v>
      </c>
      <c r="P68" s="41" t="s">
        <v>74</v>
      </c>
      <c r="Q68" s="41" t="s">
        <v>484</v>
      </c>
      <c r="R68" s="67" t="s">
        <v>485</v>
      </c>
      <c r="S68" s="42">
        <v>43964</v>
      </c>
      <c r="T68" s="42">
        <v>43970</v>
      </c>
      <c r="U68" s="127" t="s">
        <v>62</v>
      </c>
      <c r="V68" s="127" t="s">
        <v>1209</v>
      </c>
      <c r="W68" s="43" t="s">
        <v>68</v>
      </c>
      <c r="X68" s="127"/>
      <c r="Y68" s="60" t="s">
        <v>86</v>
      </c>
      <c r="Z68" s="60"/>
      <c r="AA68" s="294" t="s">
        <v>486</v>
      </c>
      <c r="AB68" s="44">
        <v>43964</v>
      </c>
      <c r="AC68" s="3">
        <v>45483</v>
      </c>
      <c r="AD68" s="3" t="s">
        <v>64</v>
      </c>
      <c r="AE68" s="46"/>
      <c r="AF68" s="3"/>
      <c r="AG68" s="3"/>
      <c r="AH68" s="4"/>
      <c r="AI68" s="3"/>
      <c r="AJ68" s="48"/>
      <c r="AK68" s="48"/>
      <c r="AL68" s="47"/>
      <c r="AM68" s="47"/>
      <c r="AN68" s="47"/>
      <c r="AO68" s="47"/>
      <c r="AP68" s="47"/>
      <c r="AQ68" s="6"/>
      <c r="AR68" s="44"/>
      <c r="AS68" s="44"/>
      <c r="AT68" s="3"/>
      <c r="AU68" s="3"/>
      <c r="AV68" s="3"/>
      <c r="AW68" s="3"/>
      <c r="AX68" s="3"/>
      <c r="AY68" s="3"/>
      <c r="AZ68" s="49"/>
      <c r="BA68" s="3"/>
      <c r="BB68" s="3"/>
      <c r="BC68" s="50"/>
    </row>
    <row r="69" spans="1:55" ht="100.8" hidden="1">
      <c r="A69" s="38" t="str">
        <f t="shared" ca="1" si="9"/>
        <v>Ok</v>
      </c>
      <c r="B69" s="39" t="str">
        <f t="shared" si="10"/>
        <v>Ok</v>
      </c>
      <c r="C69" s="39" t="str">
        <f t="shared" ca="1" si="11"/>
        <v>Ok</v>
      </c>
      <c r="D69" s="40">
        <f t="shared" si="12"/>
        <v>45574</v>
      </c>
      <c r="E69" s="134"/>
      <c r="F69" s="108">
        <v>1555</v>
      </c>
      <c r="G69" s="20" t="s">
        <v>1902</v>
      </c>
      <c r="H69" s="70" t="s">
        <v>57</v>
      </c>
      <c r="I69" s="2" t="s">
        <v>161</v>
      </c>
      <c r="J69" s="1" t="s">
        <v>107</v>
      </c>
      <c r="K69" s="3" t="s">
        <v>66</v>
      </c>
      <c r="L69" s="61" t="s">
        <v>488</v>
      </c>
      <c r="M69" s="51"/>
      <c r="N69" s="5" t="s">
        <v>81</v>
      </c>
      <c r="O69" s="12" t="s">
        <v>74</v>
      </c>
      <c r="P69" s="41" t="s">
        <v>74</v>
      </c>
      <c r="Q69" s="41" t="s">
        <v>489</v>
      </c>
      <c r="R69" s="67" t="s">
        <v>490</v>
      </c>
      <c r="S69" s="42">
        <v>43978</v>
      </c>
      <c r="T69" s="42">
        <v>45574</v>
      </c>
      <c r="U69" s="127" t="s">
        <v>62</v>
      </c>
      <c r="V69" s="127" t="s">
        <v>1210</v>
      </c>
      <c r="W69" s="43" t="s">
        <v>68</v>
      </c>
      <c r="X69" s="127"/>
      <c r="Y69" s="60" t="s">
        <v>87</v>
      </c>
      <c r="Z69" s="60" t="s">
        <v>68</v>
      </c>
      <c r="AA69" s="294" t="s">
        <v>1916</v>
      </c>
      <c r="AB69" s="44">
        <v>43978</v>
      </c>
      <c r="AC69" s="3">
        <v>45574</v>
      </c>
      <c r="AD69" s="160" t="s">
        <v>64</v>
      </c>
      <c r="AE69" s="46"/>
      <c r="AF69" s="3"/>
      <c r="AG69" s="3"/>
      <c r="AH69" s="4"/>
      <c r="AI69" s="3"/>
      <c r="AJ69" s="48"/>
      <c r="AK69" s="48"/>
      <c r="AL69" s="47"/>
      <c r="AM69" s="47"/>
      <c r="AN69" s="47"/>
      <c r="AO69" s="47"/>
      <c r="AP69" s="47"/>
      <c r="AQ69" s="6"/>
      <c r="AR69" s="44"/>
      <c r="AS69" s="44"/>
      <c r="AT69" s="3"/>
      <c r="AU69" s="3"/>
      <c r="AV69" s="3"/>
      <c r="AW69" s="3"/>
      <c r="AX69" s="3"/>
      <c r="AY69" s="3"/>
      <c r="AZ69" s="49"/>
      <c r="BA69" s="3"/>
      <c r="BB69" s="3"/>
      <c r="BC69" s="50"/>
    </row>
    <row r="70" spans="1:55" ht="130.5" hidden="1" customHeight="1">
      <c r="A70" s="38" t="str">
        <f t="shared" ca="1" si="9"/>
        <v>Ok</v>
      </c>
      <c r="B70" s="39" t="str">
        <f t="shared" si="10"/>
        <v>Ok</v>
      </c>
      <c r="C70" s="39" t="str">
        <f t="shared" ca="1" si="11"/>
        <v>Ok</v>
      </c>
      <c r="D70" s="40">
        <f t="shared" si="12"/>
        <v>45483</v>
      </c>
      <c r="E70" s="134"/>
      <c r="F70" s="108">
        <v>1573</v>
      </c>
      <c r="G70" s="19" t="s">
        <v>492</v>
      </c>
      <c r="H70" s="70" t="s">
        <v>57</v>
      </c>
      <c r="I70" s="2" t="s">
        <v>161</v>
      </c>
      <c r="J70" s="1" t="s">
        <v>107</v>
      </c>
      <c r="K70" s="3" t="s">
        <v>66</v>
      </c>
      <c r="L70" s="61" t="s">
        <v>493</v>
      </c>
      <c r="M70" s="51"/>
      <c r="N70" s="5" t="s">
        <v>81</v>
      </c>
      <c r="O70" s="12" t="s">
        <v>74</v>
      </c>
      <c r="P70" s="41" t="s">
        <v>74</v>
      </c>
      <c r="Q70" s="41" t="s">
        <v>494</v>
      </c>
      <c r="R70" s="67" t="s">
        <v>495</v>
      </c>
      <c r="S70" s="42">
        <v>43997</v>
      </c>
      <c r="T70" s="42">
        <v>44007</v>
      </c>
      <c r="U70" s="127" t="s">
        <v>62</v>
      </c>
      <c r="V70" s="127" t="s">
        <v>1210</v>
      </c>
      <c r="W70" s="43" t="s">
        <v>68</v>
      </c>
      <c r="X70" s="127"/>
      <c r="Y70" s="60" t="s">
        <v>86</v>
      </c>
      <c r="Z70" s="60" t="s">
        <v>68</v>
      </c>
      <c r="AA70" s="294" t="s">
        <v>496</v>
      </c>
      <c r="AB70" s="44">
        <v>43997</v>
      </c>
      <c r="AC70" s="3">
        <v>45483</v>
      </c>
      <c r="AD70" s="3" t="s">
        <v>64</v>
      </c>
      <c r="AE70" s="46"/>
      <c r="AF70" s="3"/>
      <c r="AG70" s="3"/>
      <c r="AH70" s="4"/>
      <c r="AI70" s="3"/>
      <c r="AJ70" s="48"/>
      <c r="AK70" s="48"/>
      <c r="AL70" s="47"/>
      <c r="AM70" s="47"/>
      <c r="AN70" s="47"/>
      <c r="AO70" s="47"/>
      <c r="AP70" s="47"/>
      <c r="AQ70" s="6"/>
      <c r="AR70" s="44"/>
      <c r="AS70" s="44"/>
      <c r="AT70" s="3"/>
      <c r="AU70" s="3"/>
      <c r="AV70" s="3"/>
      <c r="AW70" s="3"/>
      <c r="AX70" s="3"/>
      <c r="AY70" s="3"/>
      <c r="AZ70" s="49"/>
      <c r="BA70" s="3"/>
      <c r="BB70" s="3"/>
      <c r="BC70" s="50"/>
    </row>
    <row r="71" spans="1:55" ht="28.8" hidden="1">
      <c r="A71" s="38" t="str">
        <f t="shared" ca="1" si="9"/>
        <v>Ok</v>
      </c>
      <c r="B71" s="39" t="str">
        <f t="shared" si="10"/>
        <v>Ok</v>
      </c>
      <c r="C71" s="39" t="str">
        <f t="shared" ca="1" si="11"/>
        <v>Ok</v>
      </c>
      <c r="D71" s="40">
        <f t="shared" si="12"/>
        <v>45483</v>
      </c>
      <c r="E71" s="134"/>
      <c r="F71" s="108">
        <v>1639</v>
      </c>
      <c r="G71" s="19" t="s">
        <v>498</v>
      </c>
      <c r="H71" s="70" t="s">
        <v>57</v>
      </c>
      <c r="I71" s="2" t="s">
        <v>127</v>
      </c>
      <c r="J71" s="1" t="s">
        <v>128</v>
      </c>
      <c r="K71" s="3" t="s">
        <v>78</v>
      </c>
      <c r="L71" s="61" t="s">
        <v>499</v>
      </c>
      <c r="M71" s="51"/>
      <c r="N71" s="5" t="s">
        <v>60</v>
      </c>
      <c r="O71" s="12" t="s">
        <v>129</v>
      </c>
      <c r="P71" s="41" t="s">
        <v>61</v>
      </c>
      <c r="Q71" s="41" t="s">
        <v>500</v>
      </c>
      <c r="R71" s="67" t="s">
        <v>501</v>
      </c>
      <c r="S71" s="42">
        <v>44093</v>
      </c>
      <c r="T71" s="42">
        <v>44176</v>
      </c>
      <c r="U71" s="127" t="s">
        <v>62</v>
      </c>
      <c r="V71" s="127" t="s">
        <v>1210</v>
      </c>
      <c r="W71" s="43" t="s">
        <v>68</v>
      </c>
      <c r="X71" s="127"/>
      <c r="Y71" s="60" t="s">
        <v>112</v>
      </c>
      <c r="Z71" s="60"/>
      <c r="AA71" s="294" t="s">
        <v>502</v>
      </c>
      <c r="AB71" s="44">
        <v>44093</v>
      </c>
      <c r="AC71" s="3">
        <v>45483</v>
      </c>
      <c r="AD71" s="3" t="s">
        <v>64</v>
      </c>
      <c r="AE71" s="46"/>
      <c r="AF71" s="3"/>
      <c r="AG71" s="3"/>
      <c r="AH71" s="4"/>
      <c r="AI71" s="3"/>
      <c r="AJ71" s="48"/>
      <c r="AK71" s="48"/>
      <c r="AL71" s="47"/>
      <c r="AM71" s="47"/>
      <c r="AN71" s="47"/>
      <c r="AO71" s="47"/>
      <c r="AP71" s="47"/>
      <c r="AQ71" s="6"/>
      <c r="AR71" s="44"/>
      <c r="AS71" s="44"/>
      <c r="AT71" s="3"/>
      <c r="AU71" s="3"/>
      <c r="AV71" s="3"/>
      <c r="AW71" s="3"/>
      <c r="AX71" s="3"/>
      <c r="AY71" s="3"/>
      <c r="AZ71" s="49"/>
      <c r="BA71" s="3"/>
      <c r="BB71" s="3"/>
      <c r="BC71" s="50"/>
    </row>
    <row r="72" spans="1:55" ht="28.8" hidden="1">
      <c r="A72" s="38" t="str">
        <f t="shared" ca="1" si="9"/>
        <v>Ok</v>
      </c>
      <c r="B72" s="39" t="str">
        <f t="shared" si="10"/>
        <v>Ok</v>
      </c>
      <c r="C72" s="39" t="str">
        <f t="shared" ca="1" si="11"/>
        <v>Ok</v>
      </c>
      <c r="D72" s="40">
        <f t="shared" si="12"/>
        <v>45483</v>
      </c>
      <c r="E72" s="134"/>
      <c r="F72" s="108">
        <v>1646</v>
      </c>
      <c r="G72" s="19" t="s">
        <v>514</v>
      </c>
      <c r="H72" s="70" t="s">
        <v>57</v>
      </c>
      <c r="I72" s="2" t="s">
        <v>444</v>
      </c>
      <c r="J72" s="1" t="s">
        <v>128</v>
      </c>
      <c r="K72" s="3" t="s">
        <v>78</v>
      </c>
      <c r="L72" s="61" t="s">
        <v>515</v>
      </c>
      <c r="M72" s="51"/>
      <c r="N72" s="5" t="s">
        <v>81</v>
      </c>
      <c r="O72" s="12" t="s">
        <v>74</v>
      </c>
      <c r="P72" s="41" t="s">
        <v>74</v>
      </c>
      <c r="Q72" s="41" t="s">
        <v>516</v>
      </c>
      <c r="R72" s="232" t="s">
        <v>517</v>
      </c>
      <c r="S72" s="42">
        <v>44070</v>
      </c>
      <c r="T72" s="42">
        <v>44215</v>
      </c>
      <c r="U72" s="127" t="s">
        <v>62</v>
      </c>
      <c r="V72" s="127" t="s">
        <v>1210</v>
      </c>
      <c r="W72" s="43" t="s">
        <v>68</v>
      </c>
      <c r="X72" s="127"/>
      <c r="Y72" s="60" t="s">
        <v>86</v>
      </c>
      <c r="Z72" s="60"/>
      <c r="AA72" s="294"/>
      <c r="AB72" s="44">
        <v>44070</v>
      </c>
      <c r="AC72" s="3">
        <v>45483</v>
      </c>
      <c r="AD72" s="3" t="s">
        <v>64</v>
      </c>
      <c r="AE72" s="46"/>
      <c r="AF72" s="3"/>
      <c r="AG72" s="3"/>
      <c r="AH72" s="4"/>
      <c r="AI72" s="3"/>
      <c r="AJ72" s="48"/>
      <c r="AK72" s="48"/>
      <c r="AL72" s="47"/>
      <c r="AM72" s="47"/>
      <c r="AN72" s="47"/>
      <c r="AO72" s="47"/>
      <c r="AP72" s="47"/>
      <c r="AQ72" s="6"/>
      <c r="AR72" s="44"/>
      <c r="AS72" s="44"/>
      <c r="AT72" s="3"/>
      <c r="AU72" s="3"/>
      <c r="AV72" s="3"/>
      <c r="AW72" s="3"/>
      <c r="AX72" s="3"/>
      <c r="AY72" s="3"/>
      <c r="AZ72" s="49"/>
      <c r="BA72" s="3"/>
      <c r="BB72" s="3"/>
      <c r="BC72" s="50"/>
    </row>
    <row r="73" spans="1:55" ht="28.8" hidden="1">
      <c r="A73" s="38" t="str">
        <f t="shared" ca="1" si="9"/>
        <v>Ok</v>
      </c>
      <c r="B73" s="39" t="str">
        <f t="shared" si="10"/>
        <v>Ok</v>
      </c>
      <c r="C73" s="39" t="str">
        <f t="shared" ca="1" si="11"/>
        <v>Ok</v>
      </c>
      <c r="D73" s="40">
        <f t="shared" si="12"/>
        <v>45483</v>
      </c>
      <c r="E73" s="134"/>
      <c r="F73" s="108">
        <v>1676</v>
      </c>
      <c r="G73" s="19" t="s">
        <v>503</v>
      </c>
      <c r="H73" s="70" t="s">
        <v>57</v>
      </c>
      <c r="I73" s="2" t="s">
        <v>264</v>
      </c>
      <c r="J73" s="1" t="s">
        <v>95</v>
      </c>
      <c r="K73" s="3" t="s">
        <v>122</v>
      </c>
      <c r="L73" s="61" t="s">
        <v>504</v>
      </c>
      <c r="M73" s="51"/>
      <c r="N73" s="5" t="s">
        <v>81</v>
      </c>
      <c r="O73" s="12" t="s">
        <v>248</v>
      </c>
      <c r="P73" s="41" t="s">
        <v>91</v>
      </c>
      <c r="Q73" s="41" t="s">
        <v>505</v>
      </c>
      <c r="R73" s="67" t="s">
        <v>506</v>
      </c>
      <c r="S73" s="42">
        <v>44097</v>
      </c>
      <c r="T73" s="42">
        <v>44208</v>
      </c>
      <c r="U73" s="127" t="s">
        <v>62</v>
      </c>
      <c r="V73" s="127" t="s">
        <v>1209</v>
      </c>
      <c r="W73" s="43" t="s">
        <v>68</v>
      </c>
      <c r="X73" s="127"/>
      <c r="Y73" s="60" t="s">
        <v>86</v>
      </c>
      <c r="Z73" s="60"/>
      <c r="AA73" s="294" t="s">
        <v>507</v>
      </c>
      <c r="AB73" s="44">
        <v>44097</v>
      </c>
      <c r="AC73" s="3">
        <v>45483</v>
      </c>
      <c r="AD73" s="3" t="s">
        <v>64</v>
      </c>
      <c r="AE73" s="46"/>
      <c r="AF73" s="3"/>
      <c r="AG73" s="3"/>
      <c r="AH73" s="4"/>
      <c r="AI73" s="3"/>
      <c r="AJ73" s="48"/>
      <c r="AK73" s="48"/>
      <c r="AL73" s="47"/>
      <c r="AM73" s="47"/>
      <c r="AN73" s="47"/>
      <c r="AO73" s="47"/>
      <c r="AP73" s="47"/>
      <c r="AQ73" s="6"/>
      <c r="AR73" s="44"/>
      <c r="AS73" s="44"/>
      <c r="AT73" s="3"/>
      <c r="AU73" s="3"/>
      <c r="AV73" s="3"/>
      <c r="AW73" s="3"/>
      <c r="AX73" s="3"/>
      <c r="AY73" s="3"/>
      <c r="AZ73" s="49"/>
      <c r="BA73" s="3"/>
      <c r="BB73" s="3"/>
      <c r="BC73" s="50"/>
    </row>
    <row r="74" spans="1:55" ht="72" hidden="1">
      <c r="A74" s="38" t="str">
        <f t="shared" ca="1" si="9"/>
        <v>Ok</v>
      </c>
      <c r="B74" s="39" t="str">
        <f t="shared" si="10"/>
        <v>Ok</v>
      </c>
      <c r="C74" s="39" t="str">
        <f t="shared" ca="1" si="11"/>
        <v>Ok</v>
      </c>
      <c r="D74" s="40">
        <f t="shared" si="12"/>
        <v>45483</v>
      </c>
      <c r="E74" s="134"/>
      <c r="F74" s="108">
        <v>1687</v>
      </c>
      <c r="G74" s="19" t="s">
        <v>509</v>
      </c>
      <c r="H74" s="70" t="s">
        <v>57</v>
      </c>
      <c r="I74" s="2" t="s">
        <v>510</v>
      </c>
      <c r="J74" s="1" t="s">
        <v>339</v>
      </c>
      <c r="K74" s="3" t="s">
        <v>66</v>
      </c>
      <c r="L74" s="61" t="s">
        <v>511</v>
      </c>
      <c r="M74" s="51"/>
      <c r="N74" s="5" t="s">
        <v>60</v>
      </c>
      <c r="O74" s="12" t="s">
        <v>129</v>
      </c>
      <c r="P74" s="41" t="s">
        <v>61</v>
      </c>
      <c r="Q74" s="41" t="s">
        <v>512</v>
      </c>
      <c r="R74" s="67" t="s">
        <v>513</v>
      </c>
      <c r="S74" s="42">
        <v>44112</v>
      </c>
      <c r="T74" s="42">
        <v>45061</v>
      </c>
      <c r="U74" s="127" t="s">
        <v>62</v>
      </c>
      <c r="V74" s="127" t="s">
        <v>1210</v>
      </c>
      <c r="W74" s="43" t="s">
        <v>68</v>
      </c>
      <c r="X74" s="127"/>
      <c r="Y74" s="60" t="s">
        <v>152</v>
      </c>
      <c r="Z74" s="60" t="s">
        <v>68</v>
      </c>
      <c r="AA74" s="299" t="s">
        <v>966</v>
      </c>
      <c r="AB74" s="44">
        <v>44112</v>
      </c>
      <c r="AC74" s="3">
        <v>45483</v>
      </c>
      <c r="AD74" s="160" t="s">
        <v>64</v>
      </c>
      <c r="AE74" s="46"/>
      <c r="AF74" s="3"/>
      <c r="AG74" s="3"/>
      <c r="AH74" s="4"/>
      <c r="AI74" s="3"/>
      <c r="AJ74" s="48"/>
      <c r="AK74" s="48"/>
      <c r="AL74" s="47"/>
      <c r="AM74" s="47"/>
      <c r="AN74" s="47"/>
      <c r="AO74" s="47"/>
      <c r="AP74" s="47"/>
      <c r="AQ74" s="6"/>
      <c r="AR74" s="44"/>
      <c r="AS74" s="44"/>
      <c r="AT74" s="3"/>
      <c r="AU74" s="3"/>
      <c r="AV74" s="3"/>
      <c r="AW74" s="3"/>
      <c r="AX74" s="3"/>
      <c r="AY74" s="3"/>
      <c r="AZ74" s="49"/>
      <c r="BA74" s="3"/>
      <c r="BB74" s="3"/>
      <c r="BC74" s="50"/>
    </row>
    <row r="75" spans="1:55" ht="28.8" hidden="1">
      <c r="A75" s="38" t="str">
        <f t="shared" ca="1" si="9"/>
        <v>Ok</v>
      </c>
      <c r="B75" s="39" t="str">
        <f t="shared" si="10"/>
        <v>Ok</v>
      </c>
      <c r="C75" s="39" t="str">
        <f t="shared" ca="1" si="11"/>
        <v>Ok</v>
      </c>
      <c r="D75" s="40">
        <f t="shared" si="12"/>
        <v>45483</v>
      </c>
      <c r="E75" s="134"/>
      <c r="F75" s="108">
        <v>1759</v>
      </c>
      <c r="G75" s="19" t="s">
        <v>518</v>
      </c>
      <c r="H75" s="70" t="s">
        <v>57</v>
      </c>
      <c r="I75" s="2" t="s">
        <v>519</v>
      </c>
      <c r="J75" s="1" t="s">
        <v>339</v>
      </c>
      <c r="K75" s="3" t="s">
        <v>99</v>
      </c>
      <c r="L75" s="61" t="s">
        <v>520</v>
      </c>
      <c r="M75" s="51"/>
      <c r="N75" s="5" t="s">
        <v>81</v>
      </c>
      <c r="O75" s="12" t="s">
        <v>521</v>
      </c>
      <c r="P75" s="41" t="s">
        <v>91</v>
      </c>
      <c r="Q75" s="41" t="s">
        <v>522</v>
      </c>
      <c r="R75" s="67" t="s">
        <v>523</v>
      </c>
      <c r="S75" s="42">
        <v>44175</v>
      </c>
      <c r="T75" s="42">
        <v>44186</v>
      </c>
      <c r="U75" s="127" t="s">
        <v>62</v>
      </c>
      <c r="V75" s="127" t="s">
        <v>1210</v>
      </c>
      <c r="W75" s="43" t="s">
        <v>68</v>
      </c>
      <c r="X75" s="127"/>
      <c r="Y75" s="60" t="s">
        <v>90</v>
      </c>
      <c r="Z75" s="60"/>
      <c r="AA75" s="294" t="s">
        <v>524</v>
      </c>
      <c r="AB75" s="44">
        <v>44175</v>
      </c>
      <c r="AC75" s="3">
        <v>45483</v>
      </c>
      <c r="AD75" s="3" t="s">
        <v>64</v>
      </c>
      <c r="AE75" s="46"/>
      <c r="AF75" s="3"/>
      <c r="AG75" s="3"/>
      <c r="AH75" s="4"/>
      <c r="AI75" s="3"/>
      <c r="AJ75" s="48"/>
      <c r="AK75" s="48"/>
      <c r="AL75" s="47"/>
      <c r="AM75" s="47"/>
      <c r="AN75" s="47"/>
      <c r="AO75" s="47"/>
      <c r="AP75" s="47"/>
      <c r="AQ75" s="6"/>
      <c r="AR75" s="44"/>
      <c r="AS75" s="44"/>
      <c r="AT75" s="3"/>
      <c r="AU75" s="3"/>
      <c r="AV75" s="3"/>
      <c r="AW75" s="3"/>
      <c r="AX75" s="3"/>
      <c r="AY75" s="3"/>
      <c r="AZ75" s="49"/>
      <c r="BA75" s="3"/>
      <c r="BB75" s="3"/>
      <c r="BC75" s="50"/>
    </row>
    <row r="76" spans="1:55" ht="28.8" hidden="1">
      <c r="A76" s="38" t="str">
        <f t="shared" ca="1" si="9"/>
        <v>Ok</v>
      </c>
      <c r="B76" s="39" t="str">
        <f t="shared" si="10"/>
        <v>Ok</v>
      </c>
      <c r="C76" s="39" t="str">
        <f t="shared" ca="1" si="11"/>
        <v>Ok</v>
      </c>
      <c r="D76" s="40">
        <f t="shared" si="12"/>
        <v>45483</v>
      </c>
      <c r="E76" s="134"/>
      <c r="F76" s="108">
        <v>1765</v>
      </c>
      <c r="G76" s="19" t="s">
        <v>525</v>
      </c>
      <c r="H76" s="70" t="s">
        <v>57</v>
      </c>
      <c r="I76" s="2" t="s">
        <v>465</v>
      </c>
      <c r="J76" s="1" t="s">
        <v>107</v>
      </c>
      <c r="K76" s="3" t="s">
        <v>117</v>
      </c>
      <c r="L76" s="61" t="s">
        <v>526</v>
      </c>
      <c r="M76" s="51"/>
      <c r="N76" s="5" t="s">
        <v>81</v>
      </c>
      <c r="O76" s="12" t="s">
        <v>74</v>
      </c>
      <c r="P76" s="41" t="s">
        <v>74</v>
      </c>
      <c r="Q76" s="41" t="s">
        <v>322</v>
      </c>
      <c r="R76" s="67" t="s">
        <v>323</v>
      </c>
      <c r="S76" s="42">
        <v>44179</v>
      </c>
      <c r="T76" s="42">
        <v>44187</v>
      </c>
      <c r="U76" s="127" t="s">
        <v>62</v>
      </c>
      <c r="V76" s="127" t="s">
        <v>1210</v>
      </c>
      <c r="W76" s="43" t="s">
        <v>68</v>
      </c>
      <c r="X76" s="127"/>
      <c r="Y76" s="60" t="s">
        <v>86</v>
      </c>
      <c r="Z76" s="60"/>
      <c r="AA76" s="294" t="s">
        <v>527</v>
      </c>
      <c r="AB76" s="44">
        <v>44179</v>
      </c>
      <c r="AC76" s="3">
        <v>45483</v>
      </c>
      <c r="AD76" s="3" t="s">
        <v>64</v>
      </c>
      <c r="AE76" s="46"/>
      <c r="AF76" s="3"/>
      <c r="AG76" s="3"/>
      <c r="AH76" s="4"/>
      <c r="AI76" s="3"/>
      <c r="AJ76" s="48"/>
      <c r="AK76" s="48"/>
      <c r="AL76" s="47"/>
      <c r="AM76" s="47"/>
      <c r="AN76" s="47"/>
      <c r="AO76" s="47"/>
      <c r="AP76" s="47"/>
      <c r="AQ76" s="6"/>
      <c r="AR76" s="44"/>
      <c r="AS76" s="44"/>
      <c r="AT76" s="3"/>
      <c r="AU76" s="3"/>
      <c r="AV76" s="3"/>
      <c r="AW76" s="3"/>
      <c r="AX76" s="3"/>
      <c r="AY76" s="3"/>
      <c r="AZ76" s="49"/>
      <c r="BA76" s="3"/>
      <c r="BB76" s="3"/>
      <c r="BC76" s="50"/>
    </row>
    <row r="77" spans="1:55" ht="72" hidden="1">
      <c r="A77" s="38" t="str">
        <f t="shared" ca="1" si="9"/>
        <v>Ok</v>
      </c>
      <c r="B77" s="39" t="str">
        <f t="shared" si="10"/>
        <v>Ok</v>
      </c>
      <c r="C77" s="39" t="str">
        <f t="shared" ca="1" si="11"/>
        <v>Ok</v>
      </c>
      <c r="D77" s="40">
        <f t="shared" si="12"/>
        <v>45483</v>
      </c>
      <c r="E77" s="166" t="s">
        <v>679</v>
      </c>
      <c r="F77" s="168">
        <v>1796</v>
      </c>
      <c r="G77" s="170" t="s">
        <v>1221</v>
      </c>
      <c r="H77" s="171" t="s">
        <v>57</v>
      </c>
      <c r="I77" s="126" t="s">
        <v>127</v>
      </c>
      <c r="J77" s="126" t="s">
        <v>128</v>
      </c>
      <c r="K77" s="52" t="s">
        <v>78</v>
      </c>
      <c r="L77" s="177" t="s">
        <v>907</v>
      </c>
      <c r="M77" s="179" t="s">
        <v>679</v>
      </c>
      <c r="N77" s="5" t="s">
        <v>81</v>
      </c>
      <c r="O77" s="181" t="s">
        <v>74</v>
      </c>
      <c r="P77" s="41" t="s">
        <v>74</v>
      </c>
      <c r="Q77" s="183" t="s">
        <v>899</v>
      </c>
      <c r="R77" s="185" t="s">
        <v>901</v>
      </c>
      <c r="S77" s="42">
        <v>44200</v>
      </c>
      <c r="T77" s="42">
        <v>44977</v>
      </c>
      <c r="U77" s="128" t="s">
        <v>62</v>
      </c>
      <c r="V77" s="128" t="s">
        <v>1210</v>
      </c>
      <c r="W77" s="43" t="s">
        <v>68</v>
      </c>
      <c r="X77" s="128"/>
      <c r="Y77" s="60" t="s">
        <v>86</v>
      </c>
      <c r="Z77" s="60" t="s">
        <v>679</v>
      </c>
      <c r="AA77" s="295" t="s">
        <v>908</v>
      </c>
      <c r="AB77" s="44">
        <v>44200</v>
      </c>
      <c r="AC77" s="3">
        <v>45483</v>
      </c>
      <c r="AD77" s="52" t="s">
        <v>64</v>
      </c>
      <c r="AE77" s="191" t="s">
        <v>679</v>
      </c>
      <c r="AF77" s="192" t="s">
        <v>679</v>
      </c>
      <c r="AG77" s="192" t="s">
        <v>679</v>
      </c>
      <c r="AH77" s="192" t="s">
        <v>679</v>
      </c>
      <c r="AI77" s="192" t="s">
        <v>679</v>
      </c>
      <c r="AJ77" s="194" t="s">
        <v>679</v>
      </c>
      <c r="AK77" s="194" t="s">
        <v>679</v>
      </c>
      <c r="AL77" s="192" t="s">
        <v>679</v>
      </c>
      <c r="AM77" s="192" t="s">
        <v>679</v>
      </c>
      <c r="AN77" s="192" t="s">
        <v>679</v>
      </c>
      <c r="AO77" s="192" t="s">
        <v>679</v>
      </c>
      <c r="AP77" s="192" t="s">
        <v>679</v>
      </c>
      <c r="AQ77" s="197" t="s">
        <v>679</v>
      </c>
      <c r="AR77" s="198" t="s">
        <v>679</v>
      </c>
      <c r="AS77" s="198" t="s">
        <v>679</v>
      </c>
      <c r="AT77" s="192" t="s">
        <v>679</v>
      </c>
      <c r="AU77" s="192" t="s">
        <v>679</v>
      </c>
      <c r="AV77" s="192" t="s">
        <v>679</v>
      </c>
      <c r="AW77" s="192" t="s">
        <v>679</v>
      </c>
      <c r="AX77" s="192" t="s">
        <v>679</v>
      </c>
      <c r="AY77" s="192" t="s">
        <v>679</v>
      </c>
      <c r="AZ77" s="194" t="s">
        <v>679</v>
      </c>
      <c r="BA77" s="192" t="s">
        <v>679</v>
      </c>
      <c r="BB77" s="192" t="s">
        <v>679</v>
      </c>
      <c r="BC77" s="199" t="s">
        <v>679</v>
      </c>
    </row>
    <row r="78" spans="1:55" ht="115.2" hidden="1">
      <c r="A78" s="38" t="str">
        <f t="shared" ca="1" si="9"/>
        <v>Ok</v>
      </c>
      <c r="B78" s="39" t="str">
        <f t="shared" si="10"/>
        <v>Ok</v>
      </c>
      <c r="C78" s="39" t="str">
        <f t="shared" ca="1" si="11"/>
        <v>Ok</v>
      </c>
      <c r="D78" s="40">
        <f t="shared" si="12"/>
        <v>45483</v>
      </c>
      <c r="E78" s="134"/>
      <c r="F78" s="108">
        <v>1820</v>
      </c>
      <c r="G78" s="19" t="s">
        <v>528</v>
      </c>
      <c r="H78" s="70" t="s">
        <v>57</v>
      </c>
      <c r="I78" s="2" t="s">
        <v>529</v>
      </c>
      <c r="J78" s="1" t="s">
        <v>128</v>
      </c>
      <c r="K78" s="3" t="s">
        <v>99</v>
      </c>
      <c r="L78" s="61" t="s">
        <v>530</v>
      </c>
      <c r="M78" s="51"/>
      <c r="N78" s="5" t="s">
        <v>60</v>
      </c>
      <c r="O78" s="12" t="s">
        <v>74</v>
      </c>
      <c r="P78" s="41" t="s">
        <v>74</v>
      </c>
      <c r="Q78" s="41" t="s">
        <v>531</v>
      </c>
      <c r="R78" s="67" t="s">
        <v>532</v>
      </c>
      <c r="S78" s="42">
        <v>44220</v>
      </c>
      <c r="T78" s="42">
        <v>44257</v>
      </c>
      <c r="U78" s="127" t="s">
        <v>62</v>
      </c>
      <c r="V78" s="127" t="s">
        <v>1210</v>
      </c>
      <c r="W78" s="43" t="s">
        <v>68</v>
      </c>
      <c r="X78" s="127"/>
      <c r="Y78" s="60" t="s">
        <v>67</v>
      </c>
      <c r="Z78" s="60" t="s">
        <v>68</v>
      </c>
      <c r="AA78" s="294" t="s">
        <v>533</v>
      </c>
      <c r="AB78" s="44">
        <v>44220</v>
      </c>
      <c r="AC78" s="3">
        <v>45483</v>
      </c>
      <c r="AD78" s="3" t="s">
        <v>64</v>
      </c>
      <c r="AE78" s="46"/>
      <c r="AF78" s="3"/>
      <c r="AG78" s="3"/>
      <c r="AH78" s="4"/>
      <c r="AI78" s="3"/>
      <c r="AJ78" s="48"/>
      <c r="AK78" s="48"/>
      <c r="AL78" s="47"/>
      <c r="AM78" s="47"/>
      <c r="AN78" s="47"/>
      <c r="AO78" s="47"/>
      <c r="AP78" s="47"/>
      <c r="AQ78" s="6"/>
      <c r="AR78" s="44"/>
      <c r="AS78" s="44"/>
      <c r="AT78" s="3"/>
      <c r="AU78" s="3"/>
      <c r="AV78" s="3"/>
      <c r="AW78" s="3"/>
      <c r="AX78" s="3"/>
      <c r="AY78" s="3"/>
      <c r="AZ78" s="49"/>
      <c r="BA78" s="3"/>
      <c r="BB78" s="3"/>
      <c r="BC78" s="50"/>
    </row>
    <row r="79" spans="1:55" ht="233.4" hidden="1" customHeight="1">
      <c r="A79" s="38" t="str">
        <f t="shared" ca="1" si="9"/>
        <v>Ok</v>
      </c>
      <c r="B79" s="39" t="str">
        <f t="shared" si="10"/>
        <v>Ok</v>
      </c>
      <c r="C79" s="39" t="str">
        <f t="shared" ca="1" si="11"/>
        <v>Ok</v>
      </c>
      <c r="D79" s="40">
        <f t="shared" si="12"/>
        <v>45623</v>
      </c>
      <c r="E79" s="134"/>
      <c r="F79" s="108">
        <v>318</v>
      </c>
      <c r="G79" s="19" t="s">
        <v>1582</v>
      </c>
      <c r="H79" s="70" t="s">
        <v>57</v>
      </c>
      <c r="I79" s="2" t="s">
        <v>94</v>
      </c>
      <c r="J79" s="1" t="s">
        <v>95</v>
      </c>
      <c r="K79" s="52" t="s">
        <v>101</v>
      </c>
      <c r="L79" s="61" t="s">
        <v>1583</v>
      </c>
      <c r="M79" s="51"/>
      <c r="N79" s="5" t="s">
        <v>81</v>
      </c>
      <c r="O79" s="12" t="s">
        <v>159</v>
      </c>
      <c r="P79" s="41" t="s">
        <v>89</v>
      </c>
      <c r="Q79" s="41" t="s">
        <v>1584</v>
      </c>
      <c r="R79" s="67" t="s">
        <v>1585</v>
      </c>
      <c r="S79" s="42">
        <v>43208</v>
      </c>
      <c r="T79" s="42">
        <v>45623</v>
      </c>
      <c r="U79" s="127" t="s">
        <v>62</v>
      </c>
      <c r="V79" s="127" t="s">
        <v>1209</v>
      </c>
      <c r="W79" s="43" t="s">
        <v>68</v>
      </c>
      <c r="X79" s="127" t="s">
        <v>111</v>
      </c>
      <c r="Y79" s="43" t="s">
        <v>277</v>
      </c>
      <c r="Z79" s="43" t="s">
        <v>68</v>
      </c>
      <c r="AA79" s="311" t="s">
        <v>2198</v>
      </c>
      <c r="AB79" s="44">
        <v>43208</v>
      </c>
      <c r="AC79" s="3">
        <v>45623</v>
      </c>
      <c r="AD79" s="52" t="s">
        <v>64</v>
      </c>
      <c r="AE79" s="46"/>
      <c r="AF79" s="3"/>
      <c r="AG79" s="3"/>
      <c r="AH79" s="4"/>
      <c r="AI79" s="3"/>
      <c r="AJ79" s="48"/>
      <c r="AK79" s="48"/>
      <c r="AL79" s="47"/>
      <c r="AM79" s="47"/>
      <c r="AN79" s="47"/>
      <c r="AO79" s="47"/>
      <c r="AP79" s="47"/>
      <c r="AQ79" s="6"/>
      <c r="AR79" s="44"/>
      <c r="AS79" s="44"/>
      <c r="AT79" s="3"/>
      <c r="AU79" s="3"/>
      <c r="AV79" s="3"/>
      <c r="AW79" s="3"/>
      <c r="AX79" s="3"/>
      <c r="AY79" s="3"/>
      <c r="AZ79" s="49"/>
      <c r="BA79" s="3"/>
      <c r="BB79" s="3"/>
      <c r="BC79" s="50"/>
    </row>
    <row r="80" spans="1:55" ht="28.8" hidden="1">
      <c r="A80" s="38" t="str">
        <f t="shared" ca="1" si="9"/>
        <v>Ok</v>
      </c>
      <c r="B80" s="39" t="str">
        <f t="shared" si="10"/>
        <v>Ok</v>
      </c>
      <c r="C80" s="39" t="str">
        <f t="shared" ca="1" si="11"/>
        <v>Ok</v>
      </c>
      <c r="D80" s="40">
        <f t="shared" si="12"/>
        <v>45483</v>
      </c>
      <c r="E80" s="134"/>
      <c r="F80" s="108">
        <v>1868</v>
      </c>
      <c r="G80" s="19" t="s">
        <v>537</v>
      </c>
      <c r="H80" s="70" t="s">
        <v>57</v>
      </c>
      <c r="I80" s="2" t="s">
        <v>106</v>
      </c>
      <c r="J80" s="1" t="s">
        <v>107</v>
      </c>
      <c r="K80" s="3" t="s">
        <v>88</v>
      </c>
      <c r="L80" s="61" t="s">
        <v>538</v>
      </c>
      <c r="M80" s="51"/>
      <c r="N80" s="5" t="s">
        <v>81</v>
      </c>
      <c r="O80" s="12" t="s">
        <v>74</v>
      </c>
      <c r="P80" s="41" t="s">
        <v>74</v>
      </c>
      <c r="Q80" s="41" t="s">
        <v>539</v>
      </c>
      <c r="R80" s="67" t="s">
        <v>110</v>
      </c>
      <c r="S80" s="42">
        <v>43888</v>
      </c>
      <c r="T80" s="42">
        <v>44266</v>
      </c>
      <c r="U80" s="127" t="s">
        <v>62</v>
      </c>
      <c r="V80" s="127" t="s">
        <v>1210</v>
      </c>
      <c r="W80" s="43" t="s">
        <v>68</v>
      </c>
      <c r="X80" s="127"/>
      <c r="Y80" s="60" t="s">
        <v>67</v>
      </c>
      <c r="Z80" s="60"/>
      <c r="AA80" s="294" t="s">
        <v>540</v>
      </c>
      <c r="AB80" s="44">
        <v>43888</v>
      </c>
      <c r="AC80" s="3">
        <v>45483</v>
      </c>
      <c r="AD80" s="3" t="s">
        <v>64</v>
      </c>
      <c r="AE80" s="46"/>
      <c r="AF80" s="3"/>
      <c r="AG80" s="3"/>
      <c r="AH80" s="4"/>
      <c r="AI80" s="3"/>
      <c r="AJ80" s="48"/>
      <c r="AK80" s="48"/>
      <c r="AL80" s="47"/>
      <c r="AM80" s="47"/>
      <c r="AN80" s="47"/>
      <c r="AO80" s="47"/>
      <c r="AP80" s="47"/>
      <c r="AQ80" s="6"/>
      <c r="AR80" s="44"/>
      <c r="AS80" s="44"/>
      <c r="AT80" s="3"/>
      <c r="AU80" s="3"/>
      <c r="AV80" s="3"/>
      <c r="AW80" s="3"/>
      <c r="AX80" s="3"/>
      <c r="AY80" s="3"/>
      <c r="AZ80" s="49"/>
      <c r="BA80" s="3"/>
      <c r="BB80" s="3"/>
      <c r="BC80" s="50"/>
    </row>
    <row r="81" spans="1:55" ht="28.8" hidden="1">
      <c r="A81" s="38" t="str">
        <f t="shared" ca="1" si="9"/>
        <v>Ok</v>
      </c>
      <c r="B81" s="39" t="str">
        <f t="shared" si="10"/>
        <v>Ok</v>
      </c>
      <c r="C81" s="39" t="str">
        <f t="shared" ca="1" si="11"/>
        <v>Ok</v>
      </c>
      <c r="D81" s="40">
        <f t="shared" si="12"/>
        <v>45483</v>
      </c>
      <c r="E81" s="134"/>
      <c r="F81" s="108">
        <v>1877</v>
      </c>
      <c r="G81" s="19" t="s">
        <v>541</v>
      </c>
      <c r="H81" s="70" t="s">
        <v>57</v>
      </c>
      <c r="I81" s="2" t="s">
        <v>127</v>
      </c>
      <c r="J81" s="1" t="s">
        <v>128</v>
      </c>
      <c r="K81" s="3" t="s">
        <v>206</v>
      </c>
      <c r="L81" s="61" t="s">
        <v>542</v>
      </c>
      <c r="M81" s="51"/>
      <c r="N81" s="5" t="s">
        <v>60</v>
      </c>
      <c r="O81" s="12" t="s">
        <v>374</v>
      </c>
      <c r="P81" s="41" t="s">
        <v>71</v>
      </c>
      <c r="Q81" s="41" t="s">
        <v>374</v>
      </c>
      <c r="R81" s="67" t="s">
        <v>543</v>
      </c>
      <c r="S81" s="42">
        <v>44263</v>
      </c>
      <c r="T81" s="42">
        <v>44277</v>
      </c>
      <c r="U81" s="127" t="s">
        <v>62</v>
      </c>
      <c r="V81" s="127" t="s">
        <v>1210</v>
      </c>
      <c r="W81" s="43" t="s">
        <v>68</v>
      </c>
      <c r="X81" s="127"/>
      <c r="Y81" s="60" t="s">
        <v>67</v>
      </c>
      <c r="Z81" s="60"/>
      <c r="AA81" s="294" t="s">
        <v>544</v>
      </c>
      <c r="AB81" s="44">
        <v>44263</v>
      </c>
      <c r="AC81" s="3">
        <v>45483</v>
      </c>
      <c r="AD81" s="3" t="s">
        <v>64</v>
      </c>
      <c r="AE81" s="46"/>
      <c r="AF81" s="3"/>
      <c r="AG81" s="3"/>
      <c r="AH81" s="4"/>
      <c r="AI81" s="3"/>
      <c r="AJ81" s="48"/>
      <c r="AK81" s="48"/>
      <c r="AL81" s="47"/>
      <c r="AM81" s="47"/>
      <c r="AN81" s="47"/>
      <c r="AO81" s="47"/>
      <c r="AP81" s="47"/>
      <c r="AQ81" s="6"/>
      <c r="AR81" s="44"/>
      <c r="AS81" s="44"/>
      <c r="AT81" s="3"/>
      <c r="AU81" s="3"/>
      <c r="AV81" s="3"/>
      <c r="AW81" s="3"/>
      <c r="AX81" s="3"/>
      <c r="AY81" s="3"/>
      <c r="AZ81" s="49"/>
      <c r="BA81" s="3"/>
      <c r="BB81" s="3"/>
      <c r="BC81" s="50"/>
    </row>
    <row r="82" spans="1:55" ht="115.8" hidden="1" customHeight="1">
      <c r="A82" s="38" t="str">
        <f t="shared" ca="1" si="9"/>
        <v>Ok</v>
      </c>
      <c r="B82" s="39" t="str">
        <f t="shared" si="10"/>
        <v>Ok</v>
      </c>
      <c r="C82" s="39" t="str">
        <f t="shared" ca="1" si="11"/>
        <v>Ok</v>
      </c>
      <c r="D82" s="40">
        <f t="shared" si="12"/>
        <v>45721</v>
      </c>
      <c r="E82" s="134"/>
      <c r="F82" s="108">
        <v>1905</v>
      </c>
      <c r="G82" s="19" t="s">
        <v>545</v>
      </c>
      <c r="H82" s="70" t="s">
        <v>57</v>
      </c>
      <c r="I82" s="2" t="s">
        <v>127</v>
      </c>
      <c r="J82" s="1" t="s">
        <v>128</v>
      </c>
      <c r="K82" s="3" t="s">
        <v>78</v>
      </c>
      <c r="L82" s="61" t="s">
        <v>546</v>
      </c>
      <c r="M82" s="51"/>
      <c r="N82" s="5" t="s">
        <v>60</v>
      </c>
      <c r="O82" s="12" t="s">
        <v>129</v>
      </c>
      <c r="P82" s="41" t="s">
        <v>61</v>
      </c>
      <c r="Q82" s="41" t="s">
        <v>377</v>
      </c>
      <c r="R82" s="67" t="s">
        <v>547</v>
      </c>
      <c r="S82" s="42">
        <v>44281</v>
      </c>
      <c r="T82" s="42">
        <v>45721</v>
      </c>
      <c r="U82" s="127" t="s">
        <v>62</v>
      </c>
      <c r="V82" s="127" t="s">
        <v>1210</v>
      </c>
      <c r="W82" s="43" t="s">
        <v>68</v>
      </c>
      <c r="X82" s="127"/>
      <c r="Y82" s="60" t="s">
        <v>337</v>
      </c>
      <c r="Z82" s="60"/>
      <c r="AA82" s="294" t="s">
        <v>2284</v>
      </c>
      <c r="AB82" s="44">
        <v>44281</v>
      </c>
      <c r="AC82" s="3">
        <v>45721</v>
      </c>
      <c r="AD82" s="160" t="s">
        <v>64</v>
      </c>
      <c r="AE82" s="46"/>
      <c r="AF82" s="3"/>
      <c r="AG82" s="3"/>
      <c r="AH82" s="4"/>
      <c r="AI82" s="3"/>
      <c r="AJ82" s="48"/>
      <c r="AK82" s="48"/>
      <c r="AL82" s="47"/>
      <c r="AM82" s="47"/>
      <c r="AN82" s="47"/>
      <c r="AO82" s="47"/>
      <c r="AP82" s="47"/>
      <c r="AQ82" s="6"/>
      <c r="AR82" s="44"/>
      <c r="AS82" s="44"/>
      <c r="AT82" s="3"/>
      <c r="AU82" s="3"/>
      <c r="AV82" s="3"/>
      <c r="AW82" s="3"/>
      <c r="AX82" s="3"/>
      <c r="AY82" s="3"/>
      <c r="AZ82" s="49"/>
      <c r="BA82" s="3"/>
      <c r="BB82" s="3"/>
      <c r="BC82" s="50"/>
    </row>
    <row r="83" spans="1:55" ht="28.8" hidden="1">
      <c r="A83" s="38" t="str">
        <f t="shared" ca="1" si="9"/>
        <v>Ok</v>
      </c>
      <c r="B83" s="39" t="str">
        <f t="shared" si="10"/>
        <v>Ok</v>
      </c>
      <c r="C83" s="39" t="str">
        <f t="shared" ca="1" si="11"/>
        <v>Ok</v>
      </c>
      <c r="D83" s="40">
        <f t="shared" si="12"/>
        <v>45483</v>
      </c>
      <c r="E83" s="134"/>
      <c r="F83" s="108">
        <v>1908</v>
      </c>
      <c r="G83" s="19" t="s">
        <v>548</v>
      </c>
      <c r="H83" s="70" t="s">
        <v>57</v>
      </c>
      <c r="I83" s="2" t="s">
        <v>127</v>
      </c>
      <c r="J83" s="1" t="s">
        <v>128</v>
      </c>
      <c r="K83" s="3" t="s">
        <v>78</v>
      </c>
      <c r="L83" s="61" t="s">
        <v>549</v>
      </c>
      <c r="M83" s="51"/>
      <c r="N83" s="5" t="s">
        <v>60</v>
      </c>
      <c r="O83" s="12" t="s">
        <v>550</v>
      </c>
      <c r="P83" s="41" t="s">
        <v>89</v>
      </c>
      <c r="Q83" s="41" t="s">
        <v>551</v>
      </c>
      <c r="R83" s="67" t="s">
        <v>552</v>
      </c>
      <c r="S83" s="42">
        <v>44285</v>
      </c>
      <c r="T83" s="42">
        <v>44294</v>
      </c>
      <c r="U83" s="127" t="s">
        <v>62</v>
      </c>
      <c r="V83" s="127" t="s">
        <v>1210</v>
      </c>
      <c r="W83" s="43" t="s">
        <v>68</v>
      </c>
      <c r="X83" s="127"/>
      <c r="Y83" s="60" t="s">
        <v>90</v>
      </c>
      <c r="Z83" s="60"/>
      <c r="AA83" s="294" t="s">
        <v>553</v>
      </c>
      <c r="AB83" s="44">
        <v>44285</v>
      </c>
      <c r="AC83" s="3">
        <v>45483</v>
      </c>
      <c r="AD83" s="3" t="s">
        <v>64</v>
      </c>
      <c r="AE83" s="46"/>
      <c r="AF83" s="3"/>
      <c r="AG83" s="3"/>
      <c r="AH83" s="4"/>
      <c r="AI83" s="3"/>
      <c r="AJ83" s="48"/>
      <c r="AK83" s="48"/>
      <c r="AL83" s="47"/>
      <c r="AM83" s="47"/>
      <c r="AN83" s="47"/>
      <c r="AO83" s="47"/>
      <c r="AP83" s="47"/>
      <c r="AQ83" s="6"/>
      <c r="AR83" s="44"/>
      <c r="AS83" s="44"/>
      <c r="AT83" s="3"/>
      <c r="AU83" s="3"/>
      <c r="AV83" s="3"/>
      <c r="AW83" s="3"/>
      <c r="AX83" s="3"/>
      <c r="AY83" s="3"/>
      <c r="AZ83" s="49"/>
      <c r="BA83" s="3"/>
      <c r="BB83" s="3"/>
      <c r="BC83" s="50"/>
    </row>
    <row r="84" spans="1:55" ht="57.6" hidden="1">
      <c r="A84" s="38" t="str">
        <f t="shared" ca="1" si="9"/>
        <v>Ok</v>
      </c>
      <c r="B84" s="39" t="str">
        <f t="shared" si="10"/>
        <v>Ok</v>
      </c>
      <c r="C84" s="39" t="str">
        <f t="shared" ca="1" si="11"/>
        <v>Ok</v>
      </c>
      <c r="D84" s="40">
        <f t="shared" si="12"/>
        <v>45483</v>
      </c>
      <c r="E84" s="134"/>
      <c r="F84" s="108">
        <v>1927</v>
      </c>
      <c r="G84" s="19" t="s">
        <v>554</v>
      </c>
      <c r="H84" s="70" t="s">
        <v>57</v>
      </c>
      <c r="I84" s="2" t="s">
        <v>127</v>
      </c>
      <c r="J84" s="1" t="s">
        <v>128</v>
      </c>
      <c r="K84" s="3" t="s">
        <v>88</v>
      </c>
      <c r="L84" s="61" t="s">
        <v>555</v>
      </c>
      <c r="M84" s="51"/>
      <c r="N84" s="5" t="s">
        <v>81</v>
      </c>
      <c r="O84" s="12" t="s">
        <v>74</v>
      </c>
      <c r="P84" s="41" t="s">
        <v>74</v>
      </c>
      <c r="Q84" s="41" t="s">
        <v>556</v>
      </c>
      <c r="R84" s="67" t="s">
        <v>557</v>
      </c>
      <c r="S84" s="42">
        <v>44305</v>
      </c>
      <c r="T84" s="42">
        <v>44314</v>
      </c>
      <c r="U84" s="127" t="s">
        <v>62</v>
      </c>
      <c r="V84" s="127" t="s">
        <v>1210</v>
      </c>
      <c r="W84" s="43" t="s">
        <v>68</v>
      </c>
      <c r="X84" s="127"/>
      <c r="Y84" s="60" t="s">
        <v>86</v>
      </c>
      <c r="Z84" s="60"/>
      <c r="AA84" s="294" t="s">
        <v>558</v>
      </c>
      <c r="AB84" s="44">
        <v>44305</v>
      </c>
      <c r="AC84" s="3">
        <v>45483</v>
      </c>
      <c r="AD84" s="3" t="s">
        <v>64</v>
      </c>
      <c r="AE84" s="46"/>
      <c r="AF84" s="3"/>
      <c r="AG84" s="3"/>
      <c r="AH84" s="4"/>
      <c r="AI84" s="3"/>
      <c r="AJ84" s="48"/>
      <c r="AK84" s="48"/>
      <c r="AL84" s="47"/>
      <c r="AM84" s="47"/>
      <c r="AN84" s="47"/>
      <c r="AO84" s="47"/>
      <c r="AP84" s="47"/>
      <c r="AQ84" s="6"/>
      <c r="AR84" s="44"/>
      <c r="AS84" s="44"/>
      <c r="AT84" s="3"/>
      <c r="AU84" s="3"/>
      <c r="AV84" s="3"/>
      <c r="AW84" s="3"/>
      <c r="AX84" s="3"/>
      <c r="AY84" s="3"/>
      <c r="AZ84" s="49"/>
      <c r="BA84" s="3"/>
      <c r="BB84" s="3"/>
      <c r="BC84" s="50"/>
    </row>
    <row r="85" spans="1:55" ht="86.4" hidden="1">
      <c r="A85" s="38" t="str">
        <f t="shared" ca="1" si="9"/>
        <v>Ok</v>
      </c>
      <c r="B85" s="39" t="str">
        <f t="shared" si="10"/>
        <v>Ok</v>
      </c>
      <c r="C85" s="39" t="str">
        <f t="shared" ca="1" si="11"/>
        <v>Ok</v>
      </c>
      <c r="D85" s="40">
        <f t="shared" si="12"/>
        <v>45483</v>
      </c>
      <c r="E85" s="134"/>
      <c r="F85" s="108">
        <v>1930</v>
      </c>
      <c r="G85" s="19" t="s">
        <v>1323</v>
      </c>
      <c r="H85" s="70" t="s">
        <v>57</v>
      </c>
      <c r="I85" s="2" t="s">
        <v>559</v>
      </c>
      <c r="J85" s="1" t="s">
        <v>560</v>
      </c>
      <c r="K85" s="3" t="s">
        <v>122</v>
      </c>
      <c r="L85" s="61" t="s">
        <v>561</v>
      </c>
      <c r="M85" s="51"/>
      <c r="N85" s="5" t="s">
        <v>81</v>
      </c>
      <c r="O85" s="12" t="s">
        <v>562</v>
      </c>
      <c r="P85" s="41" t="s">
        <v>71</v>
      </c>
      <c r="Q85" s="41" t="s">
        <v>563</v>
      </c>
      <c r="R85" s="67" t="s">
        <v>564</v>
      </c>
      <c r="S85" s="42">
        <v>44307</v>
      </c>
      <c r="T85" s="42">
        <v>44525</v>
      </c>
      <c r="U85" s="127" t="s">
        <v>62</v>
      </c>
      <c r="V85" s="127" t="s">
        <v>1210</v>
      </c>
      <c r="W85" s="43" t="s">
        <v>68</v>
      </c>
      <c r="X85" s="127"/>
      <c r="Y85" s="60" t="s">
        <v>86</v>
      </c>
      <c r="Z85" s="60"/>
      <c r="AA85" s="294" t="s">
        <v>565</v>
      </c>
      <c r="AB85" s="44">
        <v>44307</v>
      </c>
      <c r="AC85" s="3">
        <v>45483</v>
      </c>
      <c r="AD85" s="52" t="s">
        <v>64</v>
      </c>
      <c r="AE85" s="46"/>
      <c r="AF85" s="3"/>
      <c r="AG85" s="3"/>
      <c r="AH85" s="4"/>
      <c r="AI85" s="3"/>
      <c r="AJ85" s="48"/>
      <c r="AK85" s="48"/>
      <c r="AL85" s="47"/>
      <c r="AM85" s="47"/>
      <c r="AN85" s="47"/>
      <c r="AO85" s="47"/>
      <c r="AP85" s="47"/>
      <c r="AQ85" s="6"/>
      <c r="AR85" s="44"/>
      <c r="AS85" s="44"/>
      <c r="AT85" s="3"/>
      <c r="AU85" s="3"/>
      <c r="AV85" s="3"/>
      <c r="AW85" s="3"/>
      <c r="AX85" s="3"/>
      <c r="AY85" s="3"/>
      <c r="AZ85" s="49"/>
      <c r="BA85" s="3"/>
      <c r="BB85" s="3"/>
      <c r="BC85" s="50"/>
    </row>
    <row r="86" spans="1:55" ht="28.8" hidden="1">
      <c r="A86" s="38" t="str">
        <f t="shared" ca="1" si="9"/>
        <v>Ok</v>
      </c>
      <c r="B86" s="39" t="str">
        <f t="shared" si="10"/>
        <v>Ok</v>
      </c>
      <c r="C86" s="39" t="str">
        <f t="shared" ca="1" si="11"/>
        <v>Ok</v>
      </c>
      <c r="D86" s="40">
        <f t="shared" si="12"/>
        <v>45483</v>
      </c>
      <c r="E86" s="134"/>
      <c r="F86" s="108">
        <v>1932</v>
      </c>
      <c r="G86" s="19" t="s">
        <v>566</v>
      </c>
      <c r="H86" s="70" t="s">
        <v>57</v>
      </c>
      <c r="I86" s="2" t="s">
        <v>127</v>
      </c>
      <c r="J86" s="1" t="s">
        <v>128</v>
      </c>
      <c r="K86" s="3" t="s">
        <v>101</v>
      </c>
      <c r="L86" s="61" t="s">
        <v>567</v>
      </c>
      <c r="M86" s="51"/>
      <c r="N86" s="5" t="s">
        <v>81</v>
      </c>
      <c r="O86" s="12" t="s">
        <v>562</v>
      </c>
      <c r="P86" s="41" t="s">
        <v>71</v>
      </c>
      <c r="Q86" s="41" t="s">
        <v>563</v>
      </c>
      <c r="R86" s="67" t="s">
        <v>564</v>
      </c>
      <c r="S86" s="42">
        <v>44307</v>
      </c>
      <c r="T86" s="42">
        <v>44314</v>
      </c>
      <c r="U86" s="127" t="s">
        <v>62</v>
      </c>
      <c r="V86" s="127" t="s">
        <v>1210</v>
      </c>
      <c r="W86" s="43" t="s">
        <v>68</v>
      </c>
      <c r="X86" s="127"/>
      <c r="Y86" s="60" t="s">
        <v>67</v>
      </c>
      <c r="Z86" s="60"/>
      <c r="AA86" s="294" t="s">
        <v>568</v>
      </c>
      <c r="AB86" s="44">
        <v>44307</v>
      </c>
      <c r="AC86" s="3">
        <v>45483</v>
      </c>
      <c r="AD86" s="3" t="s">
        <v>64</v>
      </c>
      <c r="AE86" s="46"/>
      <c r="AF86" s="3"/>
      <c r="AG86" s="3"/>
      <c r="AH86" s="4"/>
      <c r="AI86" s="3"/>
      <c r="AJ86" s="48"/>
      <c r="AK86" s="48"/>
      <c r="AL86" s="47"/>
      <c r="AM86" s="47"/>
      <c r="AN86" s="47"/>
      <c r="AO86" s="47"/>
      <c r="AP86" s="47"/>
      <c r="AQ86" s="6"/>
      <c r="AR86" s="44"/>
      <c r="AS86" s="44"/>
      <c r="AT86" s="3"/>
      <c r="AU86" s="3"/>
      <c r="AV86" s="3"/>
      <c r="AW86" s="3"/>
      <c r="AX86" s="3"/>
      <c r="AY86" s="3"/>
      <c r="AZ86" s="49"/>
      <c r="BA86" s="3"/>
      <c r="BB86" s="3"/>
      <c r="BC86" s="50"/>
    </row>
    <row r="87" spans="1:55" ht="57.6" hidden="1">
      <c r="A87" s="38" t="str">
        <f t="shared" ca="1" si="9"/>
        <v>Ok</v>
      </c>
      <c r="B87" s="39" t="str">
        <f t="shared" si="10"/>
        <v>Ok</v>
      </c>
      <c r="C87" s="39" t="str">
        <f t="shared" ca="1" si="11"/>
        <v>Ok</v>
      </c>
      <c r="D87" s="40">
        <f t="shared" si="12"/>
        <v>45483</v>
      </c>
      <c r="E87" s="134"/>
      <c r="F87" s="108">
        <v>1941</v>
      </c>
      <c r="G87" s="19" t="s">
        <v>1215</v>
      </c>
      <c r="H87" s="70" t="s">
        <v>57</v>
      </c>
      <c r="I87" s="2" t="s">
        <v>338</v>
      </c>
      <c r="J87" s="1" t="s">
        <v>339</v>
      </c>
      <c r="K87" s="3" t="s">
        <v>66</v>
      </c>
      <c r="L87" s="61" t="s">
        <v>569</v>
      </c>
      <c r="M87" s="51"/>
      <c r="N87" s="5" t="s">
        <v>81</v>
      </c>
      <c r="O87" s="12" t="s">
        <v>570</v>
      </c>
      <c r="P87" s="41" t="s">
        <v>71</v>
      </c>
      <c r="Q87" s="41" t="s">
        <v>571</v>
      </c>
      <c r="R87" s="67" t="s">
        <v>572</v>
      </c>
      <c r="S87" s="42">
        <v>44309</v>
      </c>
      <c r="T87" s="42">
        <v>44322</v>
      </c>
      <c r="U87" s="127" t="s">
        <v>62</v>
      </c>
      <c r="V87" s="127" t="s">
        <v>1210</v>
      </c>
      <c r="W87" s="43" t="s">
        <v>68</v>
      </c>
      <c r="X87" s="127"/>
      <c r="Y87" s="60" t="s">
        <v>67</v>
      </c>
      <c r="Z87" s="60"/>
      <c r="AA87" s="294" t="s">
        <v>245</v>
      </c>
      <c r="AB87" s="44">
        <v>44309</v>
      </c>
      <c r="AC87" s="3">
        <v>45483</v>
      </c>
      <c r="AD87" s="3" t="s">
        <v>64</v>
      </c>
      <c r="AE87" s="46"/>
      <c r="AF87" s="3"/>
      <c r="AG87" s="3"/>
      <c r="AH87" s="4"/>
      <c r="AI87" s="3"/>
      <c r="AJ87" s="48"/>
      <c r="AK87" s="48"/>
      <c r="AL87" s="47"/>
      <c r="AM87" s="47"/>
      <c r="AN87" s="47"/>
      <c r="AO87" s="47"/>
      <c r="AP87" s="47"/>
      <c r="AQ87" s="6"/>
      <c r="AR87" s="44"/>
      <c r="AS87" s="44"/>
      <c r="AT87" s="3"/>
      <c r="AU87" s="3"/>
      <c r="AV87" s="3"/>
      <c r="AW87" s="3"/>
      <c r="AX87" s="3"/>
      <c r="AY87" s="3"/>
      <c r="AZ87" s="49"/>
      <c r="BA87" s="3"/>
      <c r="BB87" s="3"/>
      <c r="BC87" s="50"/>
    </row>
    <row r="88" spans="1:55" ht="28.8" hidden="1">
      <c r="A88" s="38" t="str">
        <f t="shared" ca="1" si="9"/>
        <v>Ok</v>
      </c>
      <c r="B88" s="39" t="str">
        <f t="shared" si="10"/>
        <v>Ok</v>
      </c>
      <c r="C88" s="39" t="str">
        <f t="shared" ca="1" si="11"/>
        <v>Ok</v>
      </c>
      <c r="D88" s="40">
        <f t="shared" si="12"/>
        <v>45483</v>
      </c>
      <c r="E88" s="134"/>
      <c r="F88" s="108">
        <v>1948</v>
      </c>
      <c r="G88" s="19" t="s">
        <v>573</v>
      </c>
      <c r="H88" s="70" t="s">
        <v>57</v>
      </c>
      <c r="I88" s="2" t="s">
        <v>335</v>
      </c>
      <c r="J88" s="1" t="s">
        <v>128</v>
      </c>
      <c r="K88" s="3" t="s">
        <v>206</v>
      </c>
      <c r="L88" s="61" t="s">
        <v>574</v>
      </c>
      <c r="M88" s="51"/>
      <c r="N88" s="5" t="s">
        <v>81</v>
      </c>
      <c r="O88" s="12" t="s">
        <v>74</v>
      </c>
      <c r="P88" s="41" t="s">
        <v>74</v>
      </c>
      <c r="Q88" s="41" t="s">
        <v>575</v>
      </c>
      <c r="R88" s="67" t="s">
        <v>576</v>
      </c>
      <c r="S88" s="42">
        <v>44323</v>
      </c>
      <c r="T88" s="42">
        <v>44357</v>
      </c>
      <c r="U88" s="127" t="s">
        <v>62</v>
      </c>
      <c r="V88" s="127" t="s">
        <v>1210</v>
      </c>
      <c r="W88" s="43" t="s">
        <v>68</v>
      </c>
      <c r="X88" s="127"/>
      <c r="Y88" s="60" t="s">
        <v>90</v>
      </c>
      <c r="Z88" s="60"/>
      <c r="AA88" s="294" t="s">
        <v>577</v>
      </c>
      <c r="AB88" s="44">
        <v>44323</v>
      </c>
      <c r="AC88" s="3">
        <v>45483</v>
      </c>
      <c r="AD88" s="3" t="s">
        <v>64</v>
      </c>
      <c r="AE88" s="46"/>
      <c r="AF88" s="3"/>
      <c r="AG88" s="3"/>
      <c r="AH88" s="4"/>
      <c r="AI88" s="3"/>
      <c r="AJ88" s="48"/>
      <c r="AK88" s="48"/>
      <c r="AL88" s="47"/>
      <c r="AM88" s="47"/>
      <c r="AN88" s="47"/>
      <c r="AO88" s="47"/>
      <c r="AP88" s="47"/>
      <c r="AQ88" s="6"/>
      <c r="AR88" s="44"/>
      <c r="AS88" s="44"/>
      <c r="AT88" s="3"/>
      <c r="AU88" s="3"/>
      <c r="AV88" s="3"/>
      <c r="AW88" s="3"/>
      <c r="AX88" s="3"/>
      <c r="AY88" s="3"/>
      <c r="AZ88" s="49"/>
      <c r="BA88" s="3"/>
      <c r="BB88" s="3"/>
      <c r="BC88" s="50"/>
    </row>
    <row r="89" spans="1:55" ht="57.6" hidden="1">
      <c r="A89" s="38" t="str">
        <f t="shared" ref="A89:A152" ca="1" si="13">IF(OR(S89&lt;$B$1,S89&gt;=TODAY()),"Fuori Range","Ok")</f>
        <v>Ok</v>
      </c>
      <c r="B89" s="39" t="str">
        <f t="shared" ref="B89:B152" si="14">IF(AND(AB89&lt;S89,AB89&lt;&gt;""),"Fuori Range",IF(AND(AB89&gt;AC89,AC89&lt;&gt;""),"Sup ITM",IF(AND(AC89&lt;&gt;"",AB89=""),"Assente","Ok")))</f>
        <v>Ok</v>
      </c>
      <c r="C89" s="39" t="str">
        <f t="shared" ref="C89:C152" ca="1" si="15">IF(AND(AC89&lt;AB89,AC89&lt;&gt;""),"Inf Avvio",IF(AC89&gt;TODAY(),"Errore","Ok"))</f>
        <v>Ok</v>
      </c>
      <c r="D89" s="40">
        <f t="shared" ref="D89:D152" si="16">MAX(AC89,AH89,AL89)</f>
        <v>45483</v>
      </c>
      <c r="E89" s="134"/>
      <c r="F89" s="108">
        <v>1955</v>
      </c>
      <c r="G89" s="19" t="s">
        <v>578</v>
      </c>
      <c r="H89" s="70" t="s">
        <v>57</v>
      </c>
      <c r="I89" s="2" t="s">
        <v>338</v>
      </c>
      <c r="J89" s="1" t="s">
        <v>339</v>
      </c>
      <c r="K89" s="3" t="s">
        <v>78</v>
      </c>
      <c r="L89" s="61" t="s">
        <v>579</v>
      </c>
      <c r="M89" s="51"/>
      <c r="N89" s="5" t="s">
        <v>81</v>
      </c>
      <c r="O89" s="12" t="s">
        <v>147</v>
      </c>
      <c r="P89" s="41" t="s">
        <v>71</v>
      </c>
      <c r="Q89" s="41" t="s">
        <v>580</v>
      </c>
      <c r="R89" s="67" t="s">
        <v>581</v>
      </c>
      <c r="S89" s="42">
        <v>44334</v>
      </c>
      <c r="T89" s="42">
        <v>44383</v>
      </c>
      <c r="U89" s="127" t="s">
        <v>62</v>
      </c>
      <c r="V89" s="127" t="s">
        <v>1210</v>
      </c>
      <c r="W89" s="43" t="s">
        <v>68</v>
      </c>
      <c r="X89" s="127"/>
      <c r="Y89" s="60" t="s">
        <v>86</v>
      </c>
      <c r="Z89" s="60"/>
      <c r="AA89" s="294" t="s">
        <v>582</v>
      </c>
      <c r="AB89" s="44">
        <v>44334</v>
      </c>
      <c r="AC89" s="3">
        <v>45483</v>
      </c>
      <c r="AD89" s="3" t="s">
        <v>64</v>
      </c>
      <c r="AE89" s="46"/>
      <c r="AF89" s="3"/>
      <c r="AG89" s="3"/>
      <c r="AH89" s="4"/>
      <c r="AI89" s="3"/>
      <c r="AJ89" s="48"/>
      <c r="AK89" s="48"/>
      <c r="AL89" s="47"/>
      <c r="AM89" s="47"/>
      <c r="AN89" s="47"/>
      <c r="AO89" s="47"/>
      <c r="AP89" s="47"/>
      <c r="AQ89" s="6"/>
      <c r="AR89" s="44"/>
      <c r="AS89" s="44"/>
      <c r="AT89" s="3"/>
      <c r="AU89" s="3"/>
      <c r="AV89" s="3"/>
      <c r="AW89" s="3"/>
      <c r="AX89" s="3"/>
      <c r="AY89" s="3"/>
      <c r="AZ89" s="49"/>
      <c r="BA89" s="3"/>
      <c r="BB89" s="3"/>
      <c r="BC89" s="50"/>
    </row>
    <row r="90" spans="1:55" ht="72" hidden="1">
      <c r="A90" s="38" t="str">
        <f t="shared" ca="1" si="13"/>
        <v>Ok</v>
      </c>
      <c r="B90" s="39" t="str">
        <f t="shared" si="14"/>
        <v>Ok</v>
      </c>
      <c r="C90" s="39" t="str">
        <f t="shared" ca="1" si="15"/>
        <v>Ok</v>
      </c>
      <c r="D90" s="40">
        <f t="shared" si="16"/>
        <v>45483</v>
      </c>
      <c r="E90" s="134"/>
      <c r="F90" s="108">
        <v>1970</v>
      </c>
      <c r="G90" s="19" t="s">
        <v>583</v>
      </c>
      <c r="H90" s="70" t="s">
        <v>57</v>
      </c>
      <c r="I90" s="2" t="s">
        <v>127</v>
      </c>
      <c r="J90" s="1" t="s">
        <v>128</v>
      </c>
      <c r="K90" s="3" t="s">
        <v>66</v>
      </c>
      <c r="L90" s="61" t="s">
        <v>584</v>
      </c>
      <c r="M90" s="51"/>
      <c r="N90" s="5" t="s">
        <v>60</v>
      </c>
      <c r="O90" s="12" t="s">
        <v>585</v>
      </c>
      <c r="P90" s="41" t="s">
        <v>71</v>
      </c>
      <c r="Q90" s="41" t="s">
        <v>585</v>
      </c>
      <c r="R90" s="67" t="s">
        <v>586</v>
      </c>
      <c r="S90" s="42">
        <v>44347</v>
      </c>
      <c r="T90" s="42">
        <v>44580</v>
      </c>
      <c r="U90" s="127" t="s">
        <v>62</v>
      </c>
      <c r="V90" s="127" t="s">
        <v>1210</v>
      </c>
      <c r="W90" s="43" t="s">
        <v>68</v>
      </c>
      <c r="X90" s="127"/>
      <c r="Y90" s="60" t="s">
        <v>67</v>
      </c>
      <c r="Z90" s="60"/>
      <c r="AA90" s="294" t="s">
        <v>587</v>
      </c>
      <c r="AB90" s="44">
        <v>44347</v>
      </c>
      <c r="AC90" s="3">
        <v>45483</v>
      </c>
      <c r="AD90" s="52" t="s">
        <v>64</v>
      </c>
      <c r="AE90" s="46"/>
      <c r="AF90" s="3"/>
      <c r="AG90" s="3"/>
      <c r="AH90" s="4"/>
      <c r="AI90" s="3"/>
      <c r="AJ90" s="48"/>
      <c r="AK90" s="48"/>
      <c r="AL90" s="47"/>
      <c r="AM90" s="47"/>
      <c r="AN90" s="47"/>
      <c r="AO90" s="47"/>
      <c r="AP90" s="47"/>
      <c r="AQ90" s="6"/>
      <c r="AR90" s="44"/>
      <c r="AS90" s="44"/>
      <c r="AT90" s="3"/>
      <c r="AU90" s="3"/>
      <c r="AV90" s="3"/>
      <c r="AW90" s="3"/>
      <c r="AX90" s="3"/>
      <c r="AY90" s="3"/>
      <c r="AZ90" s="49"/>
      <c r="BA90" s="3"/>
      <c r="BB90" s="3"/>
      <c r="BC90" s="50"/>
    </row>
    <row r="91" spans="1:55" ht="28.8" hidden="1">
      <c r="A91" s="38" t="str">
        <f t="shared" ca="1" si="13"/>
        <v>Ok</v>
      </c>
      <c r="B91" s="39" t="str">
        <f t="shared" si="14"/>
        <v>Ok</v>
      </c>
      <c r="C91" s="39" t="str">
        <f t="shared" ca="1" si="15"/>
        <v>Ok</v>
      </c>
      <c r="D91" s="40">
        <f t="shared" si="16"/>
        <v>45483</v>
      </c>
      <c r="E91" s="134"/>
      <c r="F91" s="108">
        <v>1996</v>
      </c>
      <c r="G91" s="19" t="s">
        <v>1216</v>
      </c>
      <c r="H91" s="70" t="s">
        <v>57</v>
      </c>
      <c r="I91" s="2" t="s">
        <v>173</v>
      </c>
      <c r="J91" s="1" t="s">
        <v>174</v>
      </c>
      <c r="K91" s="3" t="s">
        <v>78</v>
      </c>
      <c r="L91" s="61" t="s">
        <v>590</v>
      </c>
      <c r="M91" s="51"/>
      <c r="N91" s="5" t="s">
        <v>81</v>
      </c>
      <c r="O91" s="12" t="s">
        <v>74</v>
      </c>
      <c r="P91" s="41" t="s">
        <v>74</v>
      </c>
      <c r="Q91" s="41" t="s">
        <v>591</v>
      </c>
      <c r="R91" s="67" t="s">
        <v>592</v>
      </c>
      <c r="S91" s="42">
        <v>44363</v>
      </c>
      <c r="T91" s="42">
        <v>44512</v>
      </c>
      <c r="U91" s="127" t="s">
        <v>62</v>
      </c>
      <c r="V91" s="127" t="s">
        <v>1210</v>
      </c>
      <c r="W91" s="43" t="s">
        <v>68</v>
      </c>
      <c r="X91" s="127"/>
      <c r="Y91" s="60" t="s">
        <v>86</v>
      </c>
      <c r="Z91" s="60"/>
      <c r="AA91" s="300" t="s">
        <v>593</v>
      </c>
      <c r="AB91" s="3">
        <v>44363</v>
      </c>
      <c r="AC91" s="3">
        <v>45483</v>
      </c>
      <c r="AD91" s="52" t="s">
        <v>64</v>
      </c>
      <c r="AE91" s="46"/>
      <c r="AF91" s="3"/>
      <c r="AG91" s="3"/>
      <c r="AH91" s="4"/>
      <c r="AI91" s="3"/>
      <c r="AJ91" s="48"/>
      <c r="AK91" s="48"/>
      <c r="AL91" s="47"/>
      <c r="AM91" s="47"/>
      <c r="AN91" s="47"/>
      <c r="AO91" s="47"/>
      <c r="AP91" s="47"/>
      <c r="AQ91" s="6"/>
      <c r="AR91" s="44"/>
      <c r="AS91" s="44"/>
      <c r="AT91" s="3"/>
      <c r="AU91" s="3"/>
      <c r="AV91" s="3"/>
      <c r="AW91" s="3"/>
      <c r="AX91" s="3"/>
      <c r="AY91" s="3"/>
      <c r="AZ91" s="49"/>
      <c r="BA91" s="3"/>
      <c r="BB91" s="3"/>
      <c r="BC91" s="50"/>
    </row>
    <row r="92" spans="1:55" ht="43.2" hidden="1">
      <c r="A92" s="38" t="str">
        <f t="shared" ca="1" si="13"/>
        <v>Ok</v>
      </c>
      <c r="B92" s="39" t="str">
        <f t="shared" si="14"/>
        <v>Ok</v>
      </c>
      <c r="C92" s="39" t="str">
        <f t="shared" ca="1" si="15"/>
        <v>Ok</v>
      </c>
      <c r="D92" s="40">
        <f t="shared" si="16"/>
        <v>45483</v>
      </c>
      <c r="E92" s="134"/>
      <c r="F92" s="108">
        <v>2010</v>
      </c>
      <c r="G92" s="19" t="s">
        <v>597</v>
      </c>
      <c r="H92" s="70" t="s">
        <v>57</v>
      </c>
      <c r="I92" s="2" t="s">
        <v>208</v>
      </c>
      <c r="J92" s="1" t="s">
        <v>107</v>
      </c>
      <c r="K92" s="3" t="s">
        <v>66</v>
      </c>
      <c r="L92" s="61" t="s">
        <v>598</v>
      </c>
      <c r="M92" s="51"/>
      <c r="N92" s="5" t="s">
        <v>81</v>
      </c>
      <c r="O92" s="12" t="s">
        <v>599</v>
      </c>
      <c r="P92" s="41" t="s">
        <v>114</v>
      </c>
      <c r="Q92" s="41" t="s">
        <v>599</v>
      </c>
      <c r="R92" s="67" t="s">
        <v>600</v>
      </c>
      <c r="S92" s="42">
        <v>44377</v>
      </c>
      <c r="T92" s="42">
        <v>44448</v>
      </c>
      <c r="U92" s="127" t="s">
        <v>62</v>
      </c>
      <c r="V92" s="127" t="s">
        <v>1210</v>
      </c>
      <c r="W92" s="43" t="s">
        <v>68</v>
      </c>
      <c r="X92" s="127"/>
      <c r="Y92" s="60" t="s">
        <v>86</v>
      </c>
      <c r="Z92" s="60"/>
      <c r="AA92" s="300" t="s">
        <v>601</v>
      </c>
      <c r="AB92" s="3">
        <v>44377</v>
      </c>
      <c r="AC92" s="3">
        <v>45483</v>
      </c>
      <c r="AD92" s="52" t="s">
        <v>64</v>
      </c>
      <c r="AE92" s="46"/>
      <c r="AF92" s="3"/>
      <c r="AG92" s="3"/>
      <c r="AH92" s="4"/>
      <c r="AI92" s="3"/>
      <c r="AJ92" s="48"/>
      <c r="AK92" s="48"/>
      <c r="AL92" s="47"/>
      <c r="AM92" s="47"/>
      <c r="AN92" s="47"/>
      <c r="AO92" s="47"/>
      <c r="AP92" s="47"/>
      <c r="AQ92" s="6"/>
      <c r="AR92" s="44"/>
      <c r="AS92" s="44"/>
      <c r="AT92" s="3"/>
      <c r="AU92" s="3"/>
      <c r="AV92" s="3"/>
      <c r="AW92" s="3"/>
      <c r="AX92" s="3"/>
      <c r="AY92" s="3"/>
      <c r="AZ92" s="49"/>
      <c r="BA92" s="3"/>
      <c r="BB92" s="3"/>
      <c r="BC92" s="50"/>
    </row>
    <row r="93" spans="1:55" ht="57.6" hidden="1">
      <c r="A93" s="38" t="str">
        <f t="shared" ca="1" si="13"/>
        <v>Ok</v>
      </c>
      <c r="B93" s="39" t="str">
        <f t="shared" si="14"/>
        <v>Ok</v>
      </c>
      <c r="C93" s="39" t="str">
        <f t="shared" ca="1" si="15"/>
        <v>Ok</v>
      </c>
      <c r="D93" s="40">
        <f t="shared" si="16"/>
        <v>45483</v>
      </c>
      <c r="E93" s="134"/>
      <c r="F93" s="108">
        <v>2013</v>
      </c>
      <c r="G93" s="19" t="s">
        <v>602</v>
      </c>
      <c r="H93" s="70" t="s">
        <v>57</v>
      </c>
      <c r="I93" s="2" t="s">
        <v>208</v>
      </c>
      <c r="J93" s="1" t="s">
        <v>107</v>
      </c>
      <c r="K93" s="3" t="s">
        <v>78</v>
      </c>
      <c r="L93" s="61" t="s">
        <v>603</v>
      </c>
      <c r="M93" s="51"/>
      <c r="N93" s="5" t="s">
        <v>81</v>
      </c>
      <c r="O93" s="12" t="s">
        <v>74</v>
      </c>
      <c r="P93" s="41" t="s">
        <v>74</v>
      </c>
      <c r="Q93" s="41" t="s">
        <v>604</v>
      </c>
      <c r="R93" s="67" t="s">
        <v>596</v>
      </c>
      <c r="S93" s="42">
        <v>44378</v>
      </c>
      <c r="T93" s="42">
        <v>44448</v>
      </c>
      <c r="U93" s="127" t="s">
        <v>62</v>
      </c>
      <c r="V93" s="127" t="s">
        <v>1210</v>
      </c>
      <c r="W93" s="43" t="s">
        <v>68</v>
      </c>
      <c r="X93" s="127"/>
      <c r="Y93" s="60" t="s">
        <v>86</v>
      </c>
      <c r="Z93" s="60"/>
      <c r="AA93" s="294" t="s">
        <v>605</v>
      </c>
      <c r="AB93" s="3">
        <v>44378</v>
      </c>
      <c r="AC93" s="3">
        <v>45483</v>
      </c>
      <c r="AD93" s="3" t="s">
        <v>64</v>
      </c>
      <c r="AE93" s="46"/>
      <c r="AF93" s="3"/>
      <c r="AG93" s="3"/>
      <c r="AH93" s="4"/>
      <c r="AI93" s="3"/>
      <c r="AJ93" s="48"/>
      <c r="AK93" s="48"/>
      <c r="AL93" s="47"/>
      <c r="AM93" s="47"/>
      <c r="AN93" s="47"/>
      <c r="AO93" s="47"/>
      <c r="AP93" s="47"/>
      <c r="AQ93" s="6"/>
      <c r="AR93" s="44"/>
      <c r="AS93" s="44"/>
      <c r="AT93" s="3"/>
      <c r="AU93" s="3"/>
      <c r="AV93" s="3"/>
      <c r="AW93" s="3"/>
      <c r="AX93" s="3"/>
      <c r="AY93" s="3"/>
      <c r="AZ93" s="49"/>
      <c r="BA93" s="3"/>
      <c r="BB93" s="3"/>
      <c r="BC93" s="50"/>
    </row>
    <row r="94" spans="1:55" s="137" customFormat="1" ht="28.8" hidden="1">
      <c r="A94" s="38" t="str">
        <f t="shared" ca="1" si="13"/>
        <v>Ok</v>
      </c>
      <c r="B94" s="39" t="str">
        <f t="shared" si="14"/>
        <v>Ok</v>
      </c>
      <c r="C94" s="39" t="str">
        <f t="shared" ca="1" si="15"/>
        <v>Ok</v>
      </c>
      <c r="D94" s="40">
        <f t="shared" si="16"/>
        <v>45483</v>
      </c>
      <c r="E94" s="134"/>
      <c r="F94" s="108">
        <v>2014</v>
      </c>
      <c r="G94" s="19" t="s">
        <v>606</v>
      </c>
      <c r="H94" s="70" t="s">
        <v>57</v>
      </c>
      <c r="I94" s="2" t="s">
        <v>94</v>
      </c>
      <c r="J94" s="1" t="s">
        <v>95</v>
      </c>
      <c r="K94" s="3" t="s">
        <v>99</v>
      </c>
      <c r="L94" s="61" t="s">
        <v>607</v>
      </c>
      <c r="M94" s="51"/>
      <c r="N94" s="5" t="s">
        <v>81</v>
      </c>
      <c r="O94" s="12" t="s">
        <v>608</v>
      </c>
      <c r="P94" s="41" t="s">
        <v>114</v>
      </c>
      <c r="Q94" s="41" t="s">
        <v>608</v>
      </c>
      <c r="R94" s="67" t="s">
        <v>609</v>
      </c>
      <c r="S94" s="42">
        <v>44383</v>
      </c>
      <c r="T94" s="42">
        <v>44386</v>
      </c>
      <c r="U94" s="127" t="s">
        <v>62</v>
      </c>
      <c r="V94" s="127" t="s">
        <v>1209</v>
      </c>
      <c r="W94" s="43" t="s">
        <v>68</v>
      </c>
      <c r="X94" s="127"/>
      <c r="Y94" s="60" t="s">
        <v>86</v>
      </c>
      <c r="Z94" s="60"/>
      <c r="AA94" s="294" t="s">
        <v>610</v>
      </c>
      <c r="AB94" s="3">
        <v>44383</v>
      </c>
      <c r="AC94" s="3">
        <v>45483</v>
      </c>
      <c r="AD94" s="3" t="s">
        <v>64</v>
      </c>
      <c r="AE94" s="46"/>
      <c r="AF94" s="3"/>
      <c r="AG94" s="3"/>
      <c r="AH94" s="4"/>
      <c r="AI94" s="3"/>
      <c r="AJ94" s="48"/>
      <c r="AK94" s="48"/>
      <c r="AL94" s="47"/>
      <c r="AM94" s="47"/>
      <c r="AN94" s="47"/>
      <c r="AO94" s="47"/>
      <c r="AP94" s="47"/>
      <c r="AQ94" s="6"/>
      <c r="AR94" s="44"/>
      <c r="AS94" s="44"/>
      <c r="AT94" s="3"/>
      <c r="AU94" s="3"/>
      <c r="AV94" s="3"/>
      <c r="AW94" s="3"/>
      <c r="AX94" s="3"/>
      <c r="AY94" s="3"/>
      <c r="AZ94" s="49"/>
      <c r="BA94" s="3"/>
      <c r="BB94" s="3"/>
      <c r="BC94" s="50"/>
    </row>
    <row r="95" spans="1:55" ht="28.8" hidden="1">
      <c r="A95" s="38" t="str">
        <f t="shared" ca="1" si="13"/>
        <v>Ok</v>
      </c>
      <c r="B95" s="39" t="str">
        <f t="shared" si="14"/>
        <v>Ok</v>
      </c>
      <c r="C95" s="39" t="str">
        <f t="shared" ca="1" si="15"/>
        <v>Ok</v>
      </c>
      <c r="D95" s="40">
        <f t="shared" si="16"/>
        <v>45483</v>
      </c>
      <c r="E95" s="134"/>
      <c r="F95" s="108">
        <v>2021</v>
      </c>
      <c r="G95" s="19" t="s">
        <v>611</v>
      </c>
      <c r="H95" s="70" t="s">
        <v>57</v>
      </c>
      <c r="I95" s="2" t="s">
        <v>338</v>
      </c>
      <c r="J95" s="1" t="s">
        <v>339</v>
      </c>
      <c r="K95" s="3" t="s">
        <v>206</v>
      </c>
      <c r="L95" s="176" t="s">
        <v>612</v>
      </c>
      <c r="M95" s="51"/>
      <c r="N95" s="5" t="s">
        <v>60</v>
      </c>
      <c r="O95" s="12" t="s">
        <v>588</v>
      </c>
      <c r="P95" s="41" t="s">
        <v>71</v>
      </c>
      <c r="Q95" s="41" t="s">
        <v>589</v>
      </c>
      <c r="R95" s="67" t="s">
        <v>613</v>
      </c>
      <c r="S95" s="42">
        <v>44386</v>
      </c>
      <c r="T95" s="42">
        <v>44406</v>
      </c>
      <c r="U95" s="127" t="s">
        <v>62</v>
      </c>
      <c r="V95" s="127" t="s">
        <v>1210</v>
      </c>
      <c r="W95" s="43" t="s">
        <v>68</v>
      </c>
      <c r="X95" s="127"/>
      <c r="Y95" s="60" t="s">
        <v>90</v>
      </c>
      <c r="Z95" s="60"/>
      <c r="AA95" s="294" t="s">
        <v>614</v>
      </c>
      <c r="AB95" s="3">
        <v>44386</v>
      </c>
      <c r="AC95" s="3">
        <v>45483</v>
      </c>
      <c r="AD95" s="3" t="s">
        <v>64</v>
      </c>
      <c r="AE95" s="46"/>
      <c r="AF95" s="3"/>
      <c r="AG95" s="3"/>
      <c r="AH95" s="4"/>
      <c r="AI95" s="3"/>
      <c r="AJ95" s="48"/>
      <c r="AK95" s="48"/>
      <c r="AL95" s="47"/>
      <c r="AM95" s="47"/>
      <c r="AN95" s="47"/>
      <c r="AO95" s="47"/>
      <c r="AP95" s="47"/>
      <c r="AQ95" s="6"/>
      <c r="AR95" s="44"/>
      <c r="AS95" s="44"/>
      <c r="AT95" s="3"/>
      <c r="AU95" s="3"/>
      <c r="AV95" s="3"/>
      <c r="AW95" s="3"/>
      <c r="AX95" s="3"/>
      <c r="AY95" s="3"/>
      <c r="AZ95" s="49"/>
      <c r="BA95" s="3"/>
      <c r="BB95" s="3"/>
      <c r="BC95" s="50"/>
    </row>
    <row r="96" spans="1:55" ht="28.8" hidden="1">
      <c r="A96" s="38" t="str">
        <f t="shared" ca="1" si="13"/>
        <v>Ok</v>
      </c>
      <c r="B96" s="39" t="str">
        <f t="shared" si="14"/>
        <v>Ok</v>
      </c>
      <c r="C96" s="39" t="str">
        <f t="shared" ca="1" si="15"/>
        <v>Ok</v>
      </c>
      <c r="D96" s="40">
        <f t="shared" si="16"/>
        <v>45483</v>
      </c>
      <c r="E96" s="134"/>
      <c r="F96" s="108">
        <v>2048</v>
      </c>
      <c r="G96" s="19" t="s">
        <v>615</v>
      </c>
      <c r="H96" s="70" t="s">
        <v>57</v>
      </c>
      <c r="I96" s="2" t="s">
        <v>335</v>
      </c>
      <c r="J96" s="1" t="s">
        <v>128</v>
      </c>
      <c r="K96" s="3" t="s">
        <v>78</v>
      </c>
      <c r="L96" s="176" t="s">
        <v>616</v>
      </c>
      <c r="M96" s="51"/>
      <c r="N96" s="5" t="s">
        <v>81</v>
      </c>
      <c r="O96" s="12" t="s">
        <v>74</v>
      </c>
      <c r="P96" s="41" t="s">
        <v>74</v>
      </c>
      <c r="Q96" s="41" t="s">
        <v>617</v>
      </c>
      <c r="R96" s="67" t="s">
        <v>618</v>
      </c>
      <c r="S96" s="42">
        <v>44405</v>
      </c>
      <c r="T96" s="42">
        <v>44448</v>
      </c>
      <c r="U96" s="127" t="s">
        <v>62</v>
      </c>
      <c r="V96" s="127" t="s">
        <v>1210</v>
      </c>
      <c r="W96" s="43" t="s">
        <v>68</v>
      </c>
      <c r="X96" s="127"/>
      <c r="Y96" s="60" t="s">
        <v>67</v>
      </c>
      <c r="Z96" s="60"/>
      <c r="AA96" s="294"/>
      <c r="AB96" s="3">
        <v>44405</v>
      </c>
      <c r="AC96" s="3">
        <v>45483</v>
      </c>
      <c r="AD96" s="3" t="s">
        <v>64</v>
      </c>
      <c r="AE96" s="46"/>
      <c r="AF96" s="3"/>
      <c r="AG96" s="3"/>
      <c r="AH96" s="4"/>
      <c r="AI96" s="3"/>
      <c r="AJ96" s="48"/>
      <c r="AK96" s="48"/>
      <c r="AL96" s="47"/>
      <c r="AM96" s="47"/>
      <c r="AN96" s="47"/>
      <c r="AO96" s="47"/>
      <c r="AP96" s="47"/>
      <c r="AQ96" s="6"/>
      <c r="AR96" s="44"/>
      <c r="AS96" s="44"/>
      <c r="AT96" s="3"/>
      <c r="AU96" s="3"/>
      <c r="AV96" s="3"/>
      <c r="AW96" s="3"/>
      <c r="AX96" s="3"/>
      <c r="AY96" s="3"/>
      <c r="AZ96" s="49"/>
      <c r="BA96" s="3"/>
      <c r="BB96" s="3"/>
      <c r="BC96" s="50"/>
    </row>
    <row r="97" spans="1:55" ht="28.8" hidden="1">
      <c r="A97" s="38" t="str">
        <f t="shared" ca="1" si="13"/>
        <v>Ok</v>
      </c>
      <c r="B97" s="39" t="str">
        <f t="shared" si="14"/>
        <v>Ok</v>
      </c>
      <c r="C97" s="39" t="str">
        <f t="shared" ca="1" si="15"/>
        <v>Ok</v>
      </c>
      <c r="D97" s="40">
        <f t="shared" si="16"/>
        <v>45483</v>
      </c>
      <c r="E97" s="134"/>
      <c r="F97" s="108">
        <v>2053</v>
      </c>
      <c r="G97" s="19" t="s">
        <v>619</v>
      </c>
      <c r="H97" s="70" t="s">
        <v>57</v>
      </c>
      <c r="I97" s="2" t="s">
        <v>529</v>
      </c>
      <c r="J97" s="1" t="s">
        <v>128</v>
      </c>
      <c r="K97" s="3" t="s">
        <v>101</v>
      </c>
      <c r="L97" s="176" t="s">
        <v>620</v>
      </c>
      <c r="M97" s="51"/>
      <c r="N97" s="5" t="s">
        <v>81</v>
      </c>
      <c r="O97" s="12" t="s">
        <v>621</v>
      </c>
      <c r="P97" s="41" t="s">
        <v>89</v>
      </c>
      <c r="Q97" s="41" t="s">
        <v>622</v>
      </c>
      <c r="R97" s="67" t="s">
        <v>623</v>
      </c>
      <c r="S97" s="42">
        <v>44412</v>
      </c>
      <c r="T97" s="42">
        <v>44448</v>
      </c>
      <c r="U97" s="127" t="s">
        <v>62</v>
      </c>
      <c r="V97" s="127" t="s">
        <v>1210</v>
      </c>
      <c r="W97" s="43" t="s">
        <v>68</v>
      </c>
      <c r="X97" s="127"/>
      <c r="Y97" s="60" t="s">
        <v>86</v>
      </c>
      <c r="Z97" s="60"/>
      <c r="AA97" s="294" t="s">
        <v>624</v>
      </c>
      <c r="AB97" s="3">
        <v>44412</v>
      </c>
      <c r="AC97" s="3">
        <v>45483</v>
      </c>
      <c r="AD97" s="3" t="s">
        <v>64</v>
      </c>
      <c r="AE97" s="46"/>
      <c r="AF97" s="3"/>
      <c r="AG97" s="3"/>
      <c r="AH97" s="4"/>
      <c r="AI97" s="3"/>
      <c r="AJ97" s="48"/>
      <c r="AK97" s="48"/>
      <c r="AL97" s="47"/>
      <c r="AM97" s="47"/>
      <c r="AN97" s="47"/>
      <c r="AO97" s="47"/>
      <c r="AP97" s="47"/>
      <c r="AQ97" s="6"/>
      <c r="AR97" s="44"/>
      <c r="AS97" s="44"/>
      <c r="AT97" s="3"/>
      <c r="AU97" s="3"/>
      <c r="AV97" s="3"/>
      <c r="AW97" s="3"/>
      <c r="AX97" s="3"/>
      <c r="AY97" s="3"/>
      <c r="AZ97" s="49"/>
      <c r="BA97" s="3"/>
      <c r="BB97" s="3"/>
      <c r="BC97" s="50"/>
    </row>
    <row r="98" spans="1:55" ht="28.8" hidden="1">
      <c r="A98" s="38" t="str">
        <f t="shared" ca="1" si="13"/>
        <v>Ok</v>
      </c>
      <c r="B98" s="39" t="str">
        <f t="shared" si="14"/>
        <v>Ok</v>
      </c>
      <c r="C98" s="39" t="str">
        <f t="shared" ca="1" si="15"/>
        <v>Ok</v>
      </c>
      <c r="D98" s="40">
        <f t="shared" si="16"/>
        <v>45483</v>
      </c>
      <c r="E98" s="166"/>
      <c r="F98" s="168">
        <v>2061</v>
      </c>
      <c r="G98" s="206" t="s">
        <v>1263</v>
      </c>
      <c r="H98" s="210" t="s">
        <v>57</v>
      </c>
      <c r="I98" s="174" t="s">
        <v>1293</v>
      </c>
      <c r="J98" s="174" t="s">
        <v>58</v>
      </c>
      <c r="K98" s="52" t="s">
        <v>78</v>
      </c>
      <c r="L98" s="218" t="s">
        <v>1306</v>
      </c>
      <c r="M98" s="275"/>
      <c r="N98" s="203" t="s">
        <v>104</v>
      </c>
      <c r="O98" s="181" t="s">
        <v>74</v>
      </c>
      <c r="P98" s="59" t="s">
        <v>74</v>
      </c>
      <c r="Q98" s="59" t="s">
        <v>1336</v>
      </c>
      <c r="R98" s="226" t="s">
        <v>1729</v>
      </c>
      <c r="S98" s="42">
        <v>44438</v>
      </c>
      <c r="T98" s="42">
        <v>45232</v>
      </c>
      <c r="U98" s="128" t="s">
        <v>724</v>
      </c>
      <c r="V98" s="128" t="s">
        <v>1210</v>
      </c>
      <c r="W98" s="128"/>
      <c r="X98" s="128"/>
      <c r="Y98" s="60" t="s">
        <v>75</v>
      </c>
      <c r="Z98" s="60"/>
      <c r="AA98" s="295" t="s">
        <v>1307</v>
      </c>
      <c r="AB98" s="52">
        <v>44438</v>
      </c>
      <c r="AC98" s="3">
        <v>45483</v>
      </c>
      <c r="AD98" s="3" t="s">
        <v>64</v>
      </c>
      <c r="AE98" s="54"/>
      <c r="AF98" s="192"/>
      <c r="AG98" s="192"/>
      <c r="AH98" s="192"/>
      <c r="AI98" s="192"/>
      <c r="AJ98" s="194"/>
      <c r="AK98" s="194"/>
      <c r="AL98" s="192"/>
      <c r="AM98" s="192"/>
      <c r="AN98" s="192"/>
      <c r="AO98" s="192"/>
      <c r="AP98" s="192"/>
      <c r="AQ98" s="197"/>
      <c r="AR98" s="198"/>
      <c r="AS98" s="198"/>
      <c r="AT98" s="192"/>
      <c r="AU98" s="192"/>
      <c r="AV98" s="192"/>
      <c r="AW98" s="192"/>
      <c r="AX98" s="192"/>
      <c r="AY98" s="192"/>
      <c r="AZ98" s="194"/>
      <c r="BA98" s="192"/>
      <c r="BB98" s="192"/>
      <c r="BC98" s="199"/>
    </row>
    <row r="99" spans="1:55" ht="43.2" hidden="1">
      <c r="A99" s="38" t="str">
        <f t="shared" ca="1" si="13"/>
        <v>Ok</v>
      </c>
      <c r="B99" s="39" t="str">
        <f t="shared" si="14"/>
        <v>Ok</v>
      </c>
      <c r="C99" s="39" t="str">
        <f t="shared" ca="1" si="15"/>
        <v>Ok</v>
      </c>
      <c r="D99" s="40">
        <f t="shared" si="16"/>
        <v>45483</v>
      </c>
      <c r="E99" s="134"/>
      <c r="F99" s="108">
        <v>2066</v>
      </c>
      <c r="G99" s="19" t="s">
        <v>625</v>
      </c>
      <c r="H99" s="70" t="s">
        <v>57</v>
      </c>
      <c r="I99" s="2" t="s">
        <v>626</v>
      </c>
      <c r="J99" s="1" t="s">
        <v>107</v>
      </c>
      <c r="K99" s="3" t="s">
        <v>88</v>
      </c>
      <c r="L99" s="176" t="s">
        <v>627</v>
      </c>
      <c r="M99" s="262"/>
      <c r="N99" s="138" t="s">
        <v>81</v>
      </c>
      <c r="O99" s="12" t="s">
        <v>74</v>
      </c>
      <c r="P99" s="41" t="s">
        <v>74</v>
      </c>
      <c r="Q99" s="41" t="s">
        <v>628</v>
      </c>
      <c r="R99" s="67" t="s">
        <v>629</v>
      </c>
      <c r="S99" s="42">
        <v>44438</v>
      </c>
      <c r="T99" s="42">
        <v>44455</v>
      </c>
      <c r="U99" s="127" t="s">
        <v>62</v>
      </c>
      <c r="V99" s="127" t="s">
        <v>1210</v>
      </c>
      <c r="W99" s="43" t="s">
        <v>68</v>
      </c>
      <c r="X99" s="127"/>
      <c r="Y99" s="60" t="s">
        <v>90</v>
      </c>
      <c r="Z99" s="60"/>
      <c r="AA99" s="294" t="s">
        <v>630</v>
      </c>
      <c r="AB99" s="3">
        <v>44438</v>
      </c>
      <c r="AC99" s="3">
        <v>45483</v>
      </c>
      <c r="AD99" s="3" t="s">
        <v>64</v>
      </c>
      <c r="AE99" s="46"/>
      <c r="AF99" s="3"/>
      <c r="AG99" s="3"/>
      <c r="AH99" s="4"/>
      <c r="AI99" s="3"/>
      <c r="AJ99" s="48"/>
      <c r="AK99" s="48"/>
      <c r="AL99" s="47"/>
      <c r="AM99" s="47"/>
      <c r="AN99" s="47"/>
      <c r="AO99" s="47"/>
      <c r="AP99" s="47"/>
      <c r="AQ99" s="6"/>
      <c r="AR99" s="44"/>
      <c r="AS99" s="44"/>
      <c r="AT99" s="3"/>
      <c r="AU99" s="3"/>
      <c r="AV99" s="3"/>
      <c r="AW99" s="3"/>
      <c r="AX99" s="3"/>
      <c r="AY99" s="3"/>
      <c r="AZ99" s="49"/>
      <c r="BA99" s="3"/>
      <c r="BB99" s="3"/>
      <c r="BC99" s="50"/>
    </row>
    <row r="100" spans="1:55" ht="129.6" hidden="1">
      <c r="A100" s="38" t="str">
        <f t="shared" ca="1" si="13"/>
        <v>Ok</v>
      </c>
      <c r="B100" s="39" t="str">
        <f t="shared" si="14"/>
        <v>Ok</v>
      </c>
      <c r="C100" s="39" t="str">
        <f t="shared" ca="1" si="15"/>
        <v>Ok</v>
      </c>
      <c r="D100" s="40">
        <f t="shared" si="16"/>
        <v>45546</v>
      </c>
      <c r="E100" s="134"/>
      <c r="F100" s="108">
        <v>2074</v>
      </c>
      <c r="G100" s="208" t="s">
        <v>1324</v>
      </c>
      <c r="H100" s="70" t="s">
        <v>57</v>
      </c>
      <c r="I100" s="173" t="s">
        <v>208</v>
      </c>
      <c r="J100" s="1" t="s">
        <v>107</v>
      </c>
      <c r="K100" s="3" t="s">
        <v>78</v>
      </c>
      <c r="L100" s="178" t="s">
        <v>631</v>
      </c>
      <c r="M100" s="180"/>
      <c r="N100" s="138" t="s">
        <v>81</v>
      </c>
      <c r="O100" s="182" t="s">
        <v>74</v>
      </c>
      <c r="P100" s="41" t="s">
        <v>74</v>
      </c>
      <c r="Q100" s="41" t="s">
        <v>632</v>
      </c>
      <c r="R100" s="186" t="s">
        <v>633</v>
      </c>
      <c r="S100" s="42">
        <v>44441</v>
      </c>
      <c r="T100" s="42">
        <v>45546</v>
      </c>
      <c r="U100" s="127" t="s">
        <v>62</v>
      </c>
      <c r="V100" s="127" t="s">
        <v>1210</v>
      </c>
      <c r="W100" s="43" t="s">
        <v>68</v>
      </c>
      <c r="X100" s="127"/>
      <c r="Y100" s="60" t="s">
        <v>112</v>
      </c>
      <c r="Z100" s="60"/>
      <c r="AA100" s="294" t="s">
        <v>1838</v>
      </c>
      <c r="AB100" s="3">
        <v>44441</v>
      </c>
      <c r="AC100" s="3">
        <v>45546</v>
      </c>
      <c r="AD100" s="52" t="s">
        <v>64</v>
      </c>
      <c r="AE100" s="46"/>
      <c r="AF100" s="3"/>
      <c r="AG100" s="3"/>
      <c r="AH100" s="4"/>
      <c r="AI100" s="3"/>
      <c r="AJ100" s="48"/>
      <c r="AK100" s="48"/>
      <c r="AL100" s="47"/>
      <c r="AM100" s="47"/>
      <c r="AN100" s="47"/>
      <c r="AO100" s="47"/>
      <c r="AP100" s="47"/>
      <c r="AQ100" s="6"/>
      <c r="AR100" s="44"/>
      <c r="AS100" s="44"/>
      <c r="AT100" s="3"/>
      <c r="AU100" s="3"/>
      <c r="AV100" s="3"/>
      <c r="AW100" s="3"/>
      <c r="AX100" s="3"/>
      <c r="AY100" s="3"/>
      <c r="AZ100" s="49"/>
      <c r="BA100" s="3"/>
      <c r="BB100" s="3"/>
      <c r="BC100" s="50"/>
    </row>
    <row r="101" spans="1:55" ht="158.25" hidden="1" customHeight="1">
      <c r="A101" s="38" t="str">
        <f t="shared" ca="1" si="13"/>
        <v>Ok</v>
      </c>
      <c r="B101" s="39" t="str">
        <f t="shared" si="14"/>
        <v>Ok</v>
      </c>
      <c r="C101" s="39" t="str">
        <f t="shared" ca="1" si="15"/>
        <v>Ok</v>
      </c>
      <c r="D101" s="40">
        <f t="shared" si="16"/>
        <v>45483</v>
      </c>
      <c r="E101" s="167"/>
      <c r="F101" s="205">
        <v>2090</v>
      </c>
      <c r="G101" s="259" t="s">
        <v>634</v>
      </c>
      <c r="H101" s="274" t="s">
        <v>57</v>
      </c>
      <c r="I101" s="260" t="s">
        <v>208</v>
      </c>
      <c r="J101" s="216" t="s">
        <v>107</v>
      </c>
      <c r="K101" s="52" t="s">
        <v>66</v>
      </c>
      <c r="L101" s="219" t="s">
        <v>635</v>
      </c>
      <c r="M101" s="220"/>
      <c r="N101" s="203" t="s">
        <v>81</v>
      </c>
      <c r="O101" s="223" t="s">
        <v>594</v>
      </c>
      <c r="P101" s="41" t="s">
        <v>71</v>
      </c>
      <c r="Q101" s="223" t="s">
        <v>595</v>
      </c>
      <c r="R101" s="276" t="s">
        <v>596</v>
      </c>
      <c r="S101" s="42">
        <v>44460</v>
      </c>
      <c r="T101" s="42">
        <v>44466</v>
      </c>
      <c r="U101" s="128" t="s">
        <v>62</v>
      </c>
      <c r="V101" s="128" t="s">
        <v>1210</v>
      </c>
      <c r="W101" s="43" t="s">
        <v>68</v>
      </c>
      <c r="X101" s="128"/>
      <c r="Y101" s="60" t="s">
        <v>86</v>
      </c>
      <c r="Z101" s="60"/>
      <c r="AA101" s="266" t="s">
        <v>636</v>
      </c>
      <c r="AB101" s="52">
        <v>44460</v>
      </c>
      <c r="AC101" s="3">
        <v>45483</v>
      </c>
      <c r="AD101" s="235" t="s">
        <v>64</v>
      </c>
      <c r="AE101" s="237"/>
      <c r="AF101" s="238"/>
      <c r="AG101" s="238"/>
      <c r="AH101" s="239"/>
      <c r="AI101" s="238"/>
      <c r="AJ101" s="240"/>
      <c r="AK101" s="241"/>
      <c r="AL101" s="244"/>
      <c r="AM101" s="245"/>
      <c r="AN101" s="245"/>
      <c r="AO101" s="245"/>
      <c r="AP101" s="245"/>
      <c r="AQ101" s="246"/>
      <c r="AR101" s="235"/>
      <c r="AS101" s="235"/>
      <c r="AT101" s="235"/>
      <c r="AU101" s="235"/>
      <c r="AV101" s="235"/>
      <c r="AW101" s="235"/>
      <c r="AX101" s="235"/>
      <c r="AY101" s="235"/>
      <c r="AZ101" s="250"/>
      <c r="BA101" s="136"/>
      <c r="BB101" s="235"/>
      <c r="BC101" s="257"/>
    </row>
    <row r="102" spans="1:55" ht="75.75" hidden="1" customHeight="1">
      <c r="A102" s="38" t="str">
        <f t="shared" ca="1" si="13"/>
        <v>Ok</v>
      </c>
      <c r="B102" s="39" t="str">
        <f t="shared" si="14"/>
        <v>Ok</v>
      </c>
      <c r="C102" s="39" t="str">
        <f t="shared" ca="1" si="15"/>
        <v>Ok</v>
      </c>
      <c r="D102" s="40">
        <f t="shared" si="16"/>
        <v>45483</v>
      </c>
      <c r="E102" s="167"/>
      <c r="F102" s="205">
        <v>2154</v>
      </c>
      <c r="G102" s="259" t="s">
        <v>639</v>
      </c>
      <c r="H102" s="172" t="s">
        <v>57</v>
      </c>
      <c r="I102" s="260" t="s">
        <v>272</v>
      </c>
      <c r="J102" s="216" t="s">
        <v>95</v>
      </c>
      <c r="K102" s="3" t="s">
        <v>78</v>
      </c>
      <c r="L102" s="219" t="s">
        <v>640</v>
      </c>
      <c r="M102" s="221"/>
      <c r="N102" s="138" t="s">
        <v>81</v>
      </c>
      <c r="O102" s="223" t="s">
        <v>638</v>
      </c>
      <c r="P102" s="41" t="s">
        <v>89</v>
      </c>
      <c r="Q102" s="223" t="s">
        <v>641</v>
      </c>
      <c r="R102" s="67" t="s">
        <v>642</v>
      </c>
      <c r="S102" s="42">
        <v>44476</v>
      </c>
      <c r="T102" s="42">
        <v>44476</v>
      </c>
      <c r="U102" s="128" t="s">
        <v>62</v>
      </c>
      <c r="V102" s="128" t="s">
        <v>1209</v>
      </c>
      <c r="W102" s="43" t="s">
        <v>68</v>
      </c>
      <c r="X102" s="128"/>
      <c r="Y102" s="60" t="s">
        <v>86</v>
      </c>
      <c r="Z102" s="60"/>
      <c r="AA102" s="266" t="s">
        <v>643</v>
      </c>
      <c r="AB102" s="3">
        <v>44476</v>
      </c>
      <c r="AC102" s="3">
        <v>45483</v>
      </c>
      <c r="AD102" s="190" t="s">
        <v>64</v>
      </c>
      <c r="AE102" s="277"/>
      <c r="AF102" s="278"/>
      <c r="AG102" s="278"/>
      <c r="AH102" s="278"/>
      <c r="AI102" s="278"/>
      <c r="AJ102" s="280"/>
      <c r="AK102" s="281"/>
      <c r="AL102" s="283"/>
      <c r="AM102" s="278"/>
      <c r="AN102" s="278"/>
      <c r="AO102" s="278"/>
      <c r="AP102" s="278"/>
      <c r="AQ102" s="284"/>
      <c r="AR102" s="286"/>
      <c r="AS102" s="286"/>
      <c r="AT102" s="286"/>
      <c r="AU102" s="286"/>
      <c r="AV102" s="286"/>
      <c r="AW102" s="286"/>
      <c r="AX102" s="286"/>
      <c r="AY102" s="286"/>
      <c r="AZ102" s="288"/>
      <c r="BA102" s="289"/>
      <c r="BB102" s="286"/>
      <c r="BC102" s="291"/>
    </row>
    <row r="103" spans="1:55" ht="100.8" hidden="1" customHeight="1">
      <c r="A103" s="38" t="str">
        <f t="shared" ca="1" si="13"/>
        <v>Ok</v>
      </c>
      <c r="B103" s="39" t="str">
        <f t="shared" si="14"/>
        <v>Ok</v>
      </c>
      <c r="C103" s="39" t="str">
        <f t="shared" ca="1" si="15"/>
        <v>Ok</v>
      </c>
      <c r="D103" s="40">
        <f t="shared" si="16"/>
        <v>45483</v>
      </c>
      <c r="E103" s="149"/>
      <c r="F103" s="153">
        <v>2168</v>
      </c>
      <c r="G103" s="209" t="s">
        <v>1233</v>
      </c>
      <c r="H103" s="210" t="s">
        <v>57</v>
      </c>
      <c r="I103" s="211" t="s">
        <v>127</v>
      </c>
      <c r="J103" s="155" t="s">
        <v>128</v>
      </c>
      <c r="K103" s="52" t="s">
        <v>101</v>
      </c>
      <c r="L103" s="200" t="s">
        <v>1291</v>
      </c>
      <c r="M103" s="158"/>
      <c r="N103" s="203" t="s">
        <v>104</v>
      </c>
      <c r="O103" s="141" t="s">
        <v>1332</v>
      </c>
      <c r="P103" s="59" t="s">
        <v>74</v>
      </c>
      <c r="Q103" s="224"/>
      <c r="R103" s="67"/>
      <c r="S103" s="42">
        <v>44484</v>
      </c>
      <c r="T103" s="42">
        <v>44484</v>
      </c>
      <c r="U103" s="127" t="s">
        <v>62</v>
      </c>
      <c r="V103" s="128" t="s">
        <v>1210</v>
      </c>
      <c r="W103" s="128"/>
      <c r="X103" s="128"/>
      <c r="Y103" s="60" t="s">
        <v>112</v>
      </c>
      <c r="Z103" s="60"/>
      <c r="AA103" s="267"/>
      <c r="AB103" s="52">
        <v>44484</v>
      </c>
      <c r="AC103" s="3">
        <v>45483</v>
      </c>
      <c r="AD103" s="190" t="s">
        <v>64</v>
      </c>
      <c r="AE103" s="237"/>
      <c r="AF103" s="146"/>
      <c r="AG103" s="146"/>
      <c r="AH103" s="146"/>
      <c r="AI103" s="146"/>
      <c r="AJ103" s="145"/>
      <c r="AK103" s="152"/>
      <c r="AL103" s="150"/>
      <c r="AM103" s="146"/>
      <c r="AN103" s="146"/>
      <c r="AO103" s="146"/>
      <c r="AP103" s="146"/>
      <c r="AQ103" s="147"/>
      <c r="AR103" s="144"/>
      <c r="AS103" s="144"/>
      <c r="AT103" s="144"/>
      <c r="AU103" s="144"/>
      <c r="AV103" s="144"/>
      <c r="AW103" s="144"/>
      <c r="AX103" s="144"/>
      <c r="AY103" s="144"/>
      <c r="AZ103" s="148"/>
      <c r="BA103" s="143"/>
      <c r="BB103" s="144"/>
      <c r="BC103" s="142"/>
    </row>
    <row r="104" spans="1:55" ht="86.4" hidden="1">
      <c r="A104" s="38" t="str">
        <f t="shared" ca="1" si="13"/>
        <v>Ok</v>
      </c>
      <c r="B104" s="39" t="str">
        <f t="shared" si="14"/>
        <v>Ok</v>
      </c>
      <c r="C104" s="39" t="str">
        <f t="shared" ca="1" si="15"/>
        <v>Ok</v>
      </c>
      <c r="D104" s="40">
        <f t="shared" si="16"/>
        <v>45483</v>
      </c>
      <c r="E104" s="167"/>
      <c r="F104" s="205">
        <v>2170</v>
      </c>
      <c r="G104" s="259" t="s">
        <v>645</v>
      </c>
      <c r="H104" s="172" t="s">
        <v>57</v>
      </c>
      <c r="I104" s="214" t="s">
        <v>173</v>
      </c>
      <c r="J104" s="216" t="s">
        <v>174</v>
      </c>
      <c r="K104" s="3" t="s">
        <v>78</v>
      </c>
      <c r="L104" s="219" t="s">
        <v>646</v>
      </c>
      <c r="M104" s="220"/>
      <c r="N104" s="138" t="s">
        <v>60</v>
      </c>
      <c r="O104" s="182" t="s">
        <v>74</v>
      </c>
      <c r="P104" s="41" t="s">
        <v>74</v>
      </c>
      <c r="Q104" s="182" t="s">
        <v>647</v>
      </c>
      <c r="R104" s="67" t="s">
        <v>648</v>
      </c>
      <c r="S104" s="42">
        <v>44488</v>
      </c>
      <c r="T104" s="42">
        <v>44512</v>
      </c>
      <c r="U104" s="128" t="s">
        <v>62</v>
      </c>
      <c r="V104" s="128" t="s">
        <v>1210</v>
      </c>
      <c r="W104" s="43" t="s">
        <v>68</v>
      </c>
      <c r="X104" s="128"/>
      <c r="Y104" s="60" t="s">
        <v>67</v>
      </c>
      <c r="Z104" s="60"/>
      <c r="AA104" s="266" t="s">
        <v>649</v>
      </c>
      <c r="AB104" s="3">
        <v>44488</v>
      </c>
      <c r="AC104" s="3">
        <v>45483</v>
      </c>
      <c r="AD104" s="52" t="s">
        <v>64</v>
      </c>
      <c r="AE104" s="237"/>
      <c r="AF104" s="238"/>
      <c r="AG104" s="238"/>
      <c r="AH104" s="239"/>
      <c r="AI104" s="238"/>
      <c r="AJ104" s="240"/>
      <c r="AK104" s="241"/>
      <c r="AL104" s="244"/>
      <c r="AM104" s="245"/>
      <c r="AN104" s="245"/>
      <c r="AO104" s="245"/>
      <c r="AP104" s="245"/>
      <c r="AQ104" s="246"/>
      <c r="AR104" s="235"/>
      <c r="AS104" s="235"/>
      <c r="AT104" s="235"/>
      <c r="AU104" s="235"/>
      <c r="AV104" s="235"/>
      <c r="AW104" s="235"/>
      <c r="AX104" s="235"/>
      <c r="AY104" s="235"/>
      <c r="AZ104" s="250"/>
      <c r="BA104" s="136"/>
      <c r="BB104" s="235"/>
      <c r="BC104" s="257"/>
    </row>
    <row r="105" spans="1:55" ht="86.4" hidden="1">
      <c r="A105" s="38" t="str">
        <f t="shared" ca="1" si="13"/>
        <v>Ok</v>
      </c>
      <c r="B105" s="39" t="str">
        <f t="shared" si="14"/>
        <v>Ok</v>
      </c>
      <c r="C105" s="39" t="str">
        <f t="shared" ca="1" si="15"/>
        <v>Ok</v>
      </c>
      <c r="D105" s="40">
        <f t="shared" si="16"/>
        <v>45483</v>
      </c>
      <c r="E105" s="167"/>
      <c r="F105" s="205">
        <v>2228</v>
      </c>
      <c r="G105" s="259" t="s">
        <v>650</v>
      </c>
      <c r="H105" s="172" t="s">
        <v>57</v>
      </c>
      <c r="I105" s="213" t="s">
        <v>127</v>
      </c>
      <c r="J105" s="216" t="s">
        <v>128</v>
      </c>
      <c r="K105" s="3" t="s">
        <v>66</v>
      </c>
      <c r="L105" s="219" t="s">
        <v>651</v>
      </c>
      <c r="M105" s="220"/>
      <c r="N105" s="138" t="s">
        <v>81</v>
      </c>
      <c r="O105" s="182" t="s">
        <v>652</v>
      </c>
      <c r="P105" s="41" t="s">
        <v>71</v>
      </c>
      <c r="Q105" s="182" t="s">
        <v>652</v>
      </c>
      <c r="R105" s="67" t="s">
        <v>653</v>
      </c>
      <c r="S105" s="42">
        <v>44525</v>
      </c>
      <c r="T105" s="42">
        <v>44532</v>
      </c>
      <c r="U105" s="60" t="s">
        <v>62</v>
      </c>
      <c r="V105" s="60" t="s">
        <v>1210</v>
      </c>
      <c r="W105" s="43" t="s">
        <v>68</v>
      </c>
      <c r="X105" s="60"/>
      <c r="Y105" s="60" t="s">
        <v>86</v>
      </c>
      <c r="Z105" s="60" t="s">
        <v>68</v>
      </c>
      <c r="AA105" s="266" t="s">
        <v>654</v>
      </c>
      <c r="AB105" s="3">
        <v>44525</v>
      </c>
      <c r="AC105" s="3">
        <v>45483</v>
      </c>
      <c r="AD105" s="52" t="s">
        <v>64</v>
      </c>
      <c r="AE105" s="237"/>
      <c r="AF105" s="238"/>
      <c r="AG105" s="238"/>
      <c r="AH105" s="239"/>
      <c r="AI105" s="238"/>
      <c r="AJ105" s="240"/>
      <c r="AK105" s="241"/>
      <c r="AL105" s="244"/>
      <c r="AM105" s="245"/>
      <c r="AN105" s="245"/>
      <c r="AO105" s="245"/>
      <c r="AP105" s="245"/>
      <c r="AQ105" s="246"/>
      <c r="AR105" s="235"/>
      <c r="AS105" s="235"/>
      <c r="AT105" s="235"/>
      <c r="AU105" s="235"/>
      <c r="AV105" s="235"/>
      <c r="AW105" s="235"/>
      <c r="AX105" s="235"/>
      <c r="AY105" s="235"/>
      <c r="AZ105" s="250"/>
      <c r="BA105" s="136"/>
      <c r="BB105" s="235"/>
      <c r="BC105" s="257"/>
    </row>
    <row r="106" spans="1:55" ht="72" hidden="1">
      <c r="A106" s="38" t="str">
        <f t="shared" ca="1" si="13"/>
        <v>Ok</v>
      </c>
      <c r="B106" s="39" t="str">
        <f t="shared" si="14"/>
        <v>Ok</v>
      </c>
      <c r="C106" s="39" t="str">
        <f t="shared" ca="1" si="15"/>
        <v>Ok</v>
      </c>
      <c r="D106" s="40">
        <f t="shared" si="16"/>
        <v>45483</v>
      </c>
      <c r="E106" s="167"/>
      <c r="F106" s="205">
        <v>2265</v>
      </c>
      <c r="G106" s="208" t="s">
        <v>655</v>
      </c>
      <c r="H106" s="172" t="s">
        <v>57</v>
      </c>
      <c r="I106" s="213" t="s">
        <v>173</v>
      </c>
      <c r="J106" s="216" t="s">
        <v>174</v>
      </c>
      <c r="K106" s="3" t="s">
        <v>78</v>
      </c>
      <c r="L106" s="219" t="s">
        <v>656</v>
      </c>
      <c r="M106" s="220"/>
      <c r="N106" s="263" t="s">
        <v>81</v>
      </c>
      <c r="O106" s="12" t="s">
        <v>644</v>
      </c>
      <c r="P106" s="41" t="s">
        <v>61</v>
      </c>
      <c r="Q106" s="41" t="s">
        <v>657</v>
      </c>
      <c r="R106" s="67" t="s">
        <v>658</v>
      </c>
      <c r="S106" s="42">
        <v>44574</v>
      </c>
      <c r="T106" s="42">
        <v>44603</v>
      </c>
      <c r="U106" s="128" t="s">
        <v>62</v>
      </c>
      <c r="V106" s="128" t="s">
        <v>1210</v>
      </c>
      <c r="W106" s="43" t="s">
        <v>68</v>
      </c>
      <c r="X106" s="128"/>
      <c r="Y106" s="60" t="s">
        <v>86</v>
      </c>
      <c r="Z106" s="60"/>
      <c r="AA106" s="266" t="s">
        <v>659</v>
      </c>
      <c r="AB106" s="3">
        <v>44574</v>
      </c>
      <c r="AC106" s="3">
        <v>45483</v>
      </c>
      <c r="AD106" s="52" t="s">
        <v>64</v>
      </c>
      <c r="AE106" s="237"/>
      <c r="AF106" s="238"/>
      <c r="AG106" s="238"/>
      <c r="AH106" s="239"/>
      <c r="AI106" s="238"/>
      <c r="AJ106" s="240"/>
      <c r="AK106" s="241"/>
      <c r="AL106" s="244"/>
      <c r="AM106" s="245"/>
      <c r="AN106" s="245"/>
      <c r="AO106" s="245"/>
      <c r="AP106" s="245"/>
      <c r="AQ106" s="246"/>
      <c r="AR106" s="235"/>
      <c r="AS106" s="235"/>
      <c r="AT106" s="235"/>
      <c r="AU106" s="235"/>
      <c r="AV106" s="235"/>
      <c r="AW106" s="235"/>
      <c r="AX106" s="235"/>
      <c r="AY106" s="235"/>
      <c r="AZ106" s="250"/>
      <c r="BA106" s="136"/>
      <c r="BB106" s="235"/>
      <c r="BC106" s="257"/>
    </row>
    <row r="107" spans="1:55" ht="354.75" hidden="1" customHeight="1">
      <c r="A107" s="38" t="str">
        <f t="shared" ca="1" si="13"/>
        <v>Ok</v>
      </c>
      <c r="B107" s="39" t="str">
        <f t="shared" si="14"/>
        <v>Ok</v>
      </c>
      <c r="C107" s="39" t="str">
        <f t="shared" ca="1" si="15"/>
        <v>Ok</v>
      </c>
      <c r="D107" s="40">
        <f t="shared" si="16"/>
        <v>45483</v>
      </c>
      <c r="E107" s="167"/>
      <c r="F107" s="205">
        <v>2270</v>
      </c>
      <c r="G107" s="208" t="s">
        <v>660</v>
      </c>
      <c r="H107" s="172" t="s">
        <v>57</v>
      </c>
      <c r="I107" s="213" t="s">
        <v>127</v>
      </c>
      <c r="J107" s="216" t="s">
        <v>128</v>
      </c>
      <c r="K107" s="3" t="s">
        <v>88</v>
      </c>
      <c r="L107" s="219" t="s">
        <v>811</v>
      </c>
      <c r="M107" s="220"/>
      <c r="N107" s="138" t="s">
        <v>60</v>
      </c>
      <c r="O107" s="12" t="s">
        <v>129</v>
      </c>
      <c r="P107" s="41" t="s">
        <v>61</v>
      </c>
      <c r="Q107" s="41" t="s">
        <v>661</v>
      </c>
      <c r="R107" s="67" t="s">
        <v>662</v>
      </c>
      <c r="S107" s="42">
        <v>44579</v>
      </c>
      <c r="T107" s="42">
        <v>44728</v>
      </c>
      <c r="U107" s="128" t="s">
        <v>62</v>
      </c>
      <c r="V107" s="128" t="s">
        <v>1210</v>
      </c>
      <c r="W107" s="43" t="s">
        <v>68</v>
      </c>
      <c r="X107" s="128"/>
      <c r="Y107" s="60" t="s">
        <v>87</v>
      </c>
      <c r="Z107" s="60"/>
      <c r="AA107" s="266" t="s">
        <v>815</v>
      </c>
      <c r="AB107" s="3">
        <v>44579</v>
      </c>
      <c r="AC107" s="3">
        <v>45483</v>
      </c>
      <c r="AD107" s="52" t="s">
        <v>64</v>
      </c>
      <c r="AE107" s="237"/>
      <c r="AF107" s="238"/>
      <c r="AG107" s="238"/>
      <c r="AH107" s="239"/>
      <c r="AI107" s="238"/>
      <c r="AJ107" s="240"/>
      <c r="AK107" s="241"/>
      <c r="AL107" s="244"/>
      <c r="AM107" s="245"/>
      <c r="AN107" s="245"/>
      <c r="AO107" s="245"/>
      <c r="AP107" s="245"/>
      <c r="AQ107" s="246"/>
      <c r="AR107" s="235"/>
      <c r="AS107" s="235"/>
      <c r="AT107" s="235"/>
      <c r="AU107" s="235"/>
      <c r="AV107" s="235"/>
      <c r="AW107" s="235"/>
      <c r="AX107" s="235"/>
      <c r="AY107" s="235"/>
      <c r="AZ107" s="250"/>
      <c r="BA107" s="136"/>
      <c r="BB107" s="235"/>
      <c r="BC107" s="257"/>
    </row>
    <row r="108" spans="1:55" ht="156" hidden="1" customHeight="1">
      <c r="A108" s="38" t="str">
        <f t="shared" ca="1" si="13"/>
        <v>Ok</v>
      </c>
      <c r="B108" s="39" t="str">
        <f t="shared" si="14"/>
        <v>Ok</v>
      </c>
      <c r="C108" s="39" t="str">
        <f t="shared" ca="1" si="15"/>
        <v>Ok</v>
      </c>
      <c r="D108" s="40">
        <f t="shared" si="16"/>
        <v>45483</v>
      </c>
      <c r="E108" s="167"/>
      <c r="F108" s="205">
        <v>2313</v>
      </c>
      <c r="G108" s="208" t="s">
        <v>663</v>
      </c>
      <c r="H108" s="172" t="s">
        <v>57</v>
      </c>
      <c r="I108" s="213" t="s">
        <v>94</v>
      </c>
      <c r="J108" s="216" t="s">
        <v>95</v>
      </c>
      <c r="K108" s="3" t="s">
        <v>66</v>
      </c>
      <c r="L108" s="219" t="s">
        <v>664</v>
      </c>
      <c r="M108" s="220"/>
      <c r="N108" s="138" t="s">
        <v>60</v>
      </c>
      <c r="O108" s="182" t="s">
        <v>665</v>
      </c>
      <c r="P108" s="41" t="s">
        <v>89</v>
      </c>
      <c r="Q108" s="41" t="s">
        <v>666</v>
      </c>
      <c r="R108" s="67" t="s">
        <v>667</v>
      </c>
      <c r="S108" s="42">
        <v>44602</v>
      </c>
      <c r="T108" s="42">
        <v>44630</v>
      </c>
      <c r="U108" s="128" t="s">
        <v>62</v>
      </c>
      <c r="V108" s="128" t="s">
        <v>1209</v>
      </c>
      <c r="W108" s="43" t="s">
        <v>68</v>
      </c>
      <c r="X108" s="128"/>
      <c r="Y108" s="60" t="s">
        <v>277</v>
      </c>
      <c r="Z108" s="60"/>
      <c r="AA108" s="266" t="s">
        <v>668</v>
      </c>
      <c r="AB108" s="3">
        <v>44602</v>
      </c>
      <c r="AC108" s="3">
        <v>45483</v>
      </c>
      <c r="AD108" s="136" t="s">
        <v>64</v>
      </c>
      <c r="AE108" s="237"/>
      <c r="AF108" s="238"/>
      <c r="AG108" s="238"/>
      <c r="AH108" s="239"/>
      <c r="AI108" s="238"/>
      <c r="AJ108" s="240"/>
      <c r="AK108" s="241"/>
      <c r="AL108" s="244"/>
      <c r="AM108" s="245"/>
      <c r="AN108" s="245"/>
      <c r="AO108" s="245"/>
      <c r="AP108" s="245"/>
      <c r="AQ108" s="246"/>
      <c r="AR108" s="235"/>
      <c r="AS108" s="235"/>
      <c r="AT108" s="235"/>
      <c r="AU108" s="235"/>
      <c r="AV108" s="235"/>
      <c r="AW108" s="235"/>
      <c r="AX108" s="235"/>
      <c r="AY108" s="235"/>
      <c r="AZ108" s="250"/>
      <c r="BA108" s="136"/>
      <c r="BB108" s="235"/>
      <c r="BC108" s="257"/>
    </row>
    <row r="109" spans="1:55" ht="120" hidden="1" customHeight="1">
      <c r="A109" s="38" t="str">
        <f t="shared" ca="1" si="13"/>
        <v>Ok</v>
      </c>
      <c r="B109" s="39" t="str">
        <f t="shared" si="14"/>
        <v>Ok</v>
      </c>
      <c r="C109" s="39" t="str">
        <f t="shared" ca="1" si="15"/>
        <v>Ok</v>
      </c>
      <c r="D109" s="40">
        <f t="shared" si="16"/>
        <v>45483</v>
      </c>
      <c r="E109" s="167"/>
      <c r="F109" s="205">
        <v>2321</v>
      </c>
      <c r="G109" s="208" t="s">
        <v>669</v>
      </c>
      <c r="H109" s="172" t="s">
        <v>57</v>
      </c>
      <c r="I109" s="213" t="s">
        <v>127</v>
      </c>
      <c r="J109" s="216" t="s">
        <v>128</v>
      </c>
      <c r="K109" s="3" t="s">
        <v>78</v>
      </c>
      <c r="L109" s="219" t="s">
        <v>670</v>
      </c>
      <c r="M109" s="220"/>
      <c r="N109" s="138" t="s">
        <v>81</v>
      </c>
      <c r="O109" s="12" t="s">
        <v>671</v>
      </c>
      <c r="P109" s="41" t="s">
        <v>217</v>
      </c>
      <c r="Q109" s="41" t="s">
        <v>671</v>
      </c>
      <c r="R109" s="276" t="s">
        <v>672</v>
      </c>
      <c r="S109" s="42">
        <v>44613</v>
      </c>
      <c r="T109" s="42">
        <v>45117</v>
      </c>
      <c r="U109" s="128" t="s">
        <v>62</v>
      </c>
      <c r="V109" s="128" t="s">
        <v>1210</v>
      </c>
      <c r="W109" s="43" t="s">
        <v>68</v>
      </c>
      <c r="X109" s="128"/>
      <c r="Y109" s="60" t="s">
        <v>90</v>
      </c>
      <c r="Z109" s="60"/>
      <c r="AA109" s="266" t="s">
        <v>976</v>
      </c>
      <c r="AB109" s="3">
        <v>44613</v>
      </c>
      <c r="AC109" s="3">
        <v>45483</v>
      </c>
      <c r="AD109" s="162" t="s">
        <v>64</v>
      </c>
      <c r="AE109" s="237"/>
      <c r="AF109" s="238"/>
      <c r="AG109" s="238"/>
      <c r="AH109" s="239"/>
      <c r="AI109" s="238"/>
      <c r="AJ109" s="240"/>
      <c r="AK109" s="241"/>
      <c r="AL109" s="244"/>
      <c r="AM109" s="245"/>
      <c r="AN109" s="245"/>
      <c r="AO109" s="245"/>
      <c r="AP109" s="245"/>
      <c r="AQ109" s="246"/>
      <c r="AR109" s="235"/>
      <c r="AS109" s="235"/>
      <c r="AT109" s="235"/>
      <c r="AU109" s="235"/>
      <c r="AV109" s="235"/>
      <c r="AW109" s="235"/>
      <c r="AX109" s="235"/>
      <c r="AY109" s="235"/>
      <c r="AZ109" s="250"/>
      <c r="BA109" s="136"/>
      <c r="BB109" s="235"/>
      <c r="BC109" s="257"/>
    </row>
    <row r="110" spans="1:55" ht="18" hidden="1" customHeight="1">
      <c r="A110" s="38" t="str">
        <f t="shared" ca="1" si="13"/>
        <v>Ok</v>
      </c>
      <c r="B110" s="39" t="str">
        <f t="shared" si="14"/>
        <v>Ok</v>
      </c>
      <c r="C110" s="39" t="str">
        <f t="shared" ca="1" si="15"/>
        <v>Ok</v>
      </c>
      <c r="D110" s="40">
        <f t="shared" si="16"/>
        <v>45483</v>
      </c>
      <c r="E110" s="167"/>
      <c r="F110" s="205">
        <v>2341</v>
      </c>
      <c r="G110" s="139" t="s">
        <v>673</v>
      </c>
      <c r="H110" s="172" t="s">
        <v>57</v>
      </c>
      <c r="I110" s="140" t="s">
        <v>94</v>
      </c>
      <c r="J110" s="216" t="s">
        <v>95</v>
      </c>
      <c r="K110" s="52" t="s">
        <v>78</v>
      </c>
      <c r="L110" s="159" t="s">
        <v>674</v>
      </c>
      <c r="M110" s="158"/>
      <c r="N110" s="138" t="s">
        <v>81</v>
      </c>
      <c r="O110" s="141" t="s">
        <v>675</v>
      </c>
      <c r="P110" s="59" t="s">
        <v>114</v>
      </c>
      <c r="Q110" s="41" t="s">
        <v>676</v>
      </c>
      <c r="R110" s="185" t="s">
        <v>677</v>
      </c>
      <c r="S110" s="42">
        <v>44622</v>
      </c>
      <c r="T110" s="42">
        <v>44637</v>
      </c>
      <c r="U110" s="128" t="s">
        <v>62</v>
      </c>
      <c r="V110" s="128" t="s">
        <v>1209</v>
      </c>
      <c r="W110" s="43" t="s">
        <v>68</v>
      </c>
      <c r="X110" s="128"/>
      <c r="Y110" s="60" t="s">
        <v>86</v>
      </c>
      <c r="Z110" s="60" t="s">
        <v>68</v>
      </c>
      <c r="AA110" s="266" t="s">
        <v>678</v>
      </c>
      <c r="AB110" s="3">
        <v>44622</v>
      </c>
      <c r="AC110" s="3">
        <v>45483</v>
      </c>
      <c r="AD110" s="268" t="s">
        <v>64</v>
      </c>
      <c r="AE110" s="237"/>
      <c r="AF110" s="238"/>
      <c r="AG110" s="238"/>
      <c r="AH110" s="239"/>
      <c r="AI110" s="238"/>
      <c r="AJ110" s="240"/>
      <c r="AK110" s="241"/>
      <c r="AL110" s="244"/>
      <c r="AM110" s="245"/>
      <c r="AN110" s="245"/>
      <c r="AO110" s="245"/>
      <c r="AP110" s="245"/>
      <c r="AQ110" s="246"/>
      <c r="AR110" s="235"/>
      <c r="AS110" s="235"/>
      <c r="AT110" s="235"/>
      <c r="AU110" s="235"/>
      <c r="AV110" s="235"/>
      <c r="AW110" s="235"/>
      <c r="AX110" s="235"/>
      <c r="AY110" s="235"/>
      <c r="AZ110" s="250"/>
      <c r="BA110" s="136"/>
      <c r="BB110" s="235"/>
      <c r="BC110" s="257"/>
    </row>
    <row r="111" spans="1:55" ht="90" hidden="1" customHeight="1">
      <c r="A111" s="38" t="str">
        <f t="shared" ca="1" si="13"/>
        <v>Ok</v>
      </c>
      <c r="B111" s="39" t="str">
        <f t="shared" si="14"/>
        <v>Ok</v>
      </c>
      <c r="C111" s="39" t="str">
        <f t="shared" ca="1" si="15"/>
        <v>Ok</v>
      </c>
      <c r="D111" s="40">
        <f t="shared" si="16"/>
        <v>45483</v>
      </c>
      <c r="E111" s="149" t="s">
        <v>679</v>
      </c>
      <c r="F111" s="153">
        <v>2362</v>
      </c>
      <c r="G111" s="207" t="s">
        <v>800</v>
      </c>
      <c r="H111" s="154" t="s">
        <v>57</v>
      </c>
      <c r="I111" s="212" t="s">
        <v>264</v>
      </c>
      <c r="J111" s="155" t="s">
        <v>95</v>
      </c>
      <c r="K111" s="52" t="s">
        <v>78</v>
      </c>
      <c r="L111" s="159" t="s">
        <v>804</v>
      </c>
      <c r="M111" s="158" t="s">
        <v>679</v>
      </c>
      <c r="N111" s="138" t="s">
        <v>81</v>
      </c>
      <c r="O111" s="222" t="s">
        <v>74</v>
      </c>
      <c r="P111" s="41" t="s">
        <v>74</v>
      </c>
      <c r="Q111" s="225" t="s">
        <v>802</v>
      </c>
      <c r="R111" s="265" t="s">
        <v>803</v>
      </c>
      <c r="S111" s="42">
        <v>44655</v>
      </c>
      <c r="T111" s="42">
        <v>44658</v>
      </c>
      <c r="U111" s="128" t="s">
        <v>62</v>
      </c>
      <c r="V111" s="128" t="s">
        <v>1209</v>
      </c>
      <c r="W111" s="43" t="s">
        <v>68</v>
      </c>
      <c r="X111" s="128"/>
      <c r="Y111" s="60" t="s">
        <v>86</v>
      </c>
      <c r="Z111" s="60" t="s">
        <v>679</v>
      </c>
      <c r="AA111" s="267" t="s">
        <v>807</v>
      </c>
      <c r="AB111" s="3">
        <v>44655</v>
      </c>
      <c r="AC111" s="3">
        <v>45483</v>
      </c>
      <c r="AD111" s="236" t="s">
        <v>64</v>
      </c>
      <c r="AE111" s="151" t="s">
        <v>679</v>
      </c>
      <c r="AF111" s="146" t="s">
        <v>679</v>
      </c>
      <c r="AG111" s="146" t="s">
        <v>679</v>
      </c>
      <c r="AH111" s="146" t="s">
        <v>679</v>
      </c>
      <c r="AI111" s="146" t="s">
        <v>679</v>
      </c>
      <c r="AJ111" s="145" t="s">
        <v>679</v>
      </c>
      <c r="AK111" s="152" t="s">
        <v>679</v>
      </c>
      <c r="AL111" s="150" t="s">
        <v>679</v>
      </c>
      <c r="AM111" s="146" t="s">
        <v>679</v>
      </c>
      <c r="AN111" s="146" t="s">
        <v>679</v>
      </c>
      <c r="AO111" s="146" t="s">
        <v>679</v>
      </c>
      <c r="AP111" s="146" t="s">
        <v>679</v>
      </c>
      <c r="AQ111" s="147" t="s">
        <v>679</v>
      </c>
      <c r="AR111" s="144" t="s">
        <v>679</v>
      </c>
      <c r="AS111" s="144" t="s">
        <v>679</v>
      </c>
      <c r="AT111" s="144" t="s">
        <v>679</v>
      </c>
      <c r="AU111" s="144" t="s">
        <v>679</v>
      </c>
      <c r="AV111" s="144" t="s">
        <v>679</v>
      </c>
      <c r="AW111" s="144" t="s">
        <v>679</v>
      </c>
      <c r="AX111" s="144" t="s">
        <v>679</v>
      </c>
      <c r="AY111" s="144" t="s">
        <v>679</v>
      </c>
      <c r="AZ111" s="148" t="s">
        <v>679</v>
      </c>
      <c r="BA111" s="143" t="s">
        <v>679</v>
      </c>
      <c r="BB111" s="144" t="s">
        <v>679</v>
      </c>
      <c r="BC111" s="142" t="s">
        <v>679</v>
      </c>
    </row>
    <row r="112" spans="1:55" ht="132.75" hidden="1" customHeight="1">
      <c r="A112" s="38" t="str">
        <f t="shared" ca="1" si="13"/>
        <v>Ok</v>
      </c>
      <c r="B112" s="39" t="str">
        <f t="shared" si="14"/>
        <v>Ok</v>
      </c>
      <c r="C112" s="39" t="str">
        <f t="shared" ca="1" si="15"/>
        <v>Ok</v>
      </c>
      <c r="D112" s="40">
        <f t="shared" si="16"/>
        <v>45483</v>
      </c>
      <c r="E112" s="149" t="s">
        <v>679</v>
      </c>
      <c r="F112" s="153">
        <v>2363</v>
      </c>
      <c r="G112" s="207" t="s">
        <v>801</v>
      </c>
      <c r="H112" s="154" t="s">
        <v>57</v>
      </c>
      <c r="I112" s="212" t="s">
        <v>239</v>
      </c>
      <c r="J112" s="155" t="s">
        <v>95</v>
      </c>
      <c r="K112" s="52" t="s">
        <v>88</v>
      </c>
      <c r="L112" s="159" t="s">
        <v>808</v>
      </c>
      <c r="M112" s="158" t="s">
        <v>679</v>
      </c>
      <c r="N112" s="138" t="s">
        <v>60</v>
      </c>
      <c r="O112" s="222" t="s">
        <v>74</v>
      </c>
      <c r="P112" s="41" t="s">
        <v>74</v>
      </c>
      <c r="Q112" s="41" t="s">
        <v>806</v>
      </c>
      <c r="R112" s="67" t="s">
        <v>805</v>
      </c>
      <c r="S112" s="42">
        <v>44650</v>
      </c>
      <c r="T112" s="42">
        <v>44658</v>
      </c>
      <c r="U112" s="128" t="s">
        <v>62</v>
      </c>
      <c r="V112" s="128" t="s">
        <v>1209</v>
      </c>
      <c r="W112" s="43" t="s">
        <v>68</v>
      </c>
      <c r="X112" s="128"/>
      <c r="Y112" s="60" t="s">
        <v>90</v>
      </c>
      <c r="Z112" s="60" t="s">
        <v>679</v>
      </c>
      <c r="AA112" s="267" t="s">
        <v>809</v>
      </c>
      <c r="AB112" s="3">
        <v>44650</v>
      </c>
      <c r="AC112" s="3">
        <v>45483</v>
      </c>
      <c r="AD112" s="236" t="s">
        <v>64</v>
      </c>
      <c r="AE112" s="151" t="s">
        <v>679</v>
      </c>
      <c r="AF112" s="146" t="s">
        <v>679</v>
      </c>
      <c r="AG112" s="146" t="s">
        <v>679</v>
      </c>
      <c r="AH112" s="146" t="s">
        <v>679</v>
      </c>
      <c r="AI112" s="146" t="s">
        <v>679</v>
      </c>
      <c r="AJ112" s="145" t="s">
        <v>679</v>
      </c>
      <c r="AK112" s="152" t="s">
        <v>679</v>
      </c>
      <c r="AL112" s="150" t="s">
        <v>679</v>
      </c>
      <c r="AM112" s="146" t="s">
        <v>679</v>
      </c>
      <c r="AN112" s="146" t="s">
        <v>679</v>
      </c>
      <c r="AO112" s="146" t="s">
        <v>679</v>
      </c>
      <c r="AP112" s="146" t="s">
        <v>679</v>
      </c>
      <c r="AQ112" s="147" t="s">
        <v>679</v>
      </c>
      <c r="AR112" s="144" t="s">
        <v>679</v>
      </c>
      <c r="AS112" s="144" t="s">
        <v>679</v>
      </c>
      <c r="AT112" s="144" t="s">
        <v>679</v>
      </c>
      <c r="AU112" s="144" t="s">
        <v>679</v>
      </c>
      <c r="AV112" s="144" t="s">
        <v>679</v>
      </c>
      <c r="AW112" s="144" t="s">
        <v>679</v>
      </c>
      <c r="AX112" s="144" t="s">
        <v>679</v>
      </c>
      <c r="AY112" s="144" t="s">
        <v>679</v>
      </c>
      <c r="AZ112" s="148" t="s">
        <v>679</v>
      </c>
      <c r="BA112" s="143" t="s">
        <v>679</v>
      </c>
      <c r="BB112" s="144" t="s">
        <v>679</v>
      </c>
      <c r="BC112" s="142" t="s">
        <v>679</v>
      </c>
    </row>
    <row r="113" spans="1:55" ht="28.8" hidden="1">
      <c r="A113" s="38" t="str">
        <f t="shared" ca="1" si="13"/>
        <v>Ok</v>
      </c>
      <c r="B113" s="39" t="str">
        <f t="shared" si="14"/>
        <v>Ok</v>
      </c>
      <c r="C113" s="39" t="str">
        <f t="shared" ca="1" si="15"/>
        <v>Ok</v>
      </c>
      <c r="D113" s="40">
        <f t="shared" si="16"/>
        <v>45483</v>
      </c>
      <c r="E113" s="149"/>
      <c r="F113" s="153">
        <v>2381</v>
      </c>
      <c r="G113" s="164" t="s">
        <v>1254</v>
      </c>
      <c r="H113" s="210" t="s">
        <v>57</v>
      </c>
      <c r="I113" s="211" t="s">
        <v>1280</v>
      </c>
      <c r="J113" s="155" t="s">
        <v>560</v>
      </c>
      <c r="K113" s="52" t="s">
        <v>66</v>
      </c>
      <c r="L113" s="200" t="s">
        <v>1348</v>
      </c>
      <c r="M113" s="158"/>
      <c r="N113" s="203" t="s">
        <v>104</v>
      </c>
      <c r="O113" s="141" t="s">
        <v>1341</v>
      </c>
      <c r="P113" s="59" t="s">
        <v>74</v>
      </c>
      <c r="Q113" s="59"/>
      <c r="R113" s="226"/>
      <c r="S113" s="42">
        <v>44670</v>
      </c>
      <c r="T113" s="42">
        <v>44670</v>
      </c>
      <c r="U113" s="128" t="s">
        <v>62</v>
      </c>
      <c r="V113" s="128" t="s">
        <v>1210</v>
      </c>
      <c r="W113" s="128"/>
      <c r="X113" s="128"/>
      <c r="Y113" s="60" t="s">
        <v>112</v>
      </c>
      <c r="Z113" s="60"/>
      <c r="AA113" s="267" t="s">
        <v>2199</v>
      </c>
      <c r="AB113" s="52">
        <v>44670</v>
      </c>
      <c r="AC113" s="3">
        <v>45483</v>
      </c>
      <c r="AD113" s="190" t="s">
        <v>64</v>
      </c>
      <c r="AE113" s="237"/>
      <c r="AF113" s="146"/>
      <c r="AG113" s="146"/>
      <c r="AH113" s="146"/>
      <c r="AI113" s="146"/>
      <c r="AJ113" s="145"/>
      <c r="AK113" s="152"/>
      <c r="AL113" s="150"/>
      <c r="AM113" s="146"/>
      <c r="AN113" s="146"/>
      <c r="AO113" s="146"/>
      <c r="AP113" s="146"/>
      <c r="AQ113" s="147"/>
      <c r="AR113" s="144"/>
      <c r="AS113" s="144"/>
      <c r="AT113" s="144"/>
      <c r="AU113" s="144"/>
      <c r="AV113" s="144"/>
      <c r="AW113" s="144"/>
      <c r="AX113" s="144"/>
      <c r="AY113" s="144"/>
      <c r="AZ113" s="148"/>
      <c r="BA113" s="143"/>
      <c r="BB113" s="144"/>
      <c r="BC113" s="142"/>
    </row>
    <row r="114" spans="1:55" ht="180" customHeight="1">
      <c r="A114" s="38" t="str">
        <f t="shared" ca="1" si="13"/>
        <v>Ok</v>
      </c>
      <c r="B114" s="39" t="str">
        <f t="shared" si="14"/>
        <v>Ok</v>
      </c>
      <c r="C114" s="39" t="str">
        <f t="shared" ca="1" si="15"/>
        <v>Errore</v>
      </c>
      <c r="D114" s="40">
        <f t="shared" si="16"/>
        <v>45728</v>
      </c>
      <c r="E114" s="149" t="s">
        <v>679</v>
      </c>
      <c r="F114" s="153">
        <v>2401</v>
      </c>
      <c r="G114" s="207" t="s">
        <v>812</v>
      </c>
      <c r="H114" s="154" t="s">
        <v>57</v>
      </c>
      <c r="I114" s="140" t="s">
        <v>208</v>
      </c>
      <c r="J114" s="155" t="s">
        <v>107</v>
      </c>
      <c r="K114" s="52" t="s">
        <v>66</v>
      </c>
      <c r="L114" s="159" t="s">
        <v>814</v>
      </c>
      <c r="M114" s="158" t="s">
        <v>679</v>
      </c>
      <c r="N114" s="138" t="s">
        <v>81</v>
      </c>
      <c r="O114" s="141" t="s">
        <v>534</v>
      </c>
      <c r="P114" s="41" t="s">
        <v>71</v>
      </c>
      <c r="Q114" s="141" t="s">
        <v>2145</v>
      </c>
      <c r="R114" s="229" t="s">
        <v>2144</v>
      </c>
      <c r="S114" s="42">
        <v>44699</v>
      </c>
      <c r="T114" s="42">
        <v>45726</v>
      </c>
      <c r="U114" s="128" t="s">
        <v>1519</v>
      </c>
      <c r="V114" s="128" t="s">
        <v>1210</v>
      </c>
      <c r="W114" s="43" t="s">
        <v>68</v>
      </c>
      <c r="X114" s="128"/>
      <c r="Y114" s="60"/>
      <c r="Z114" s="60" t="s">
        <v>679</v>
      </c>
      <c r="AA114" s="267" t="s">
        <v>2355</v>
      </c>
      <c r="AB114" s="3">
        <v>44699</v>
      </c>
      <c r="AC114" s="3">
        <v>45728</v>
      </c>
      <c r="AD114" s="52"/>
      <c r="AE114" s="151" t="s">
        <v>679</v>
      </c>
      <c r="AF114" s="146" t="s">
        <v>679</v>
      </c>
      <c r="AG114" s="146" t="s">
        <v>679</v>
      </c>
      <c r="AH114" s="146" t="s">
        <v>679</v>
      </c>
      <c r="AI114" s="146" t="s">
        <v>679</v>
      </c>
      <c r="AJ114" s="145" t="s">
        <v>679</v>
      </c>
      <c r="AK114" s="152" t="s">
        <v>679</v>
      </c>
      <c r="AL114" s="150" t="s">
        <v>679</v>
      </c>
      <c r="AM114" s="146" t="s">
        <v>679</v>
      </c>
      <c r="AN114" s="146" t="s">
        <v>679</v>
      </c>
      <c r="AO114" s="146" t="s">
        <v>679</v>
      </c>
      <c r="AP114" s="146" t="s">
        <v>679</v>
      </c>
      <c r="AQ114" s="147" t="s">
        <v>679</v>
      </c>
      <c r="AR114" s="144" t="s">
        <v>679</v>
      </c>
      <c r="AS114" s="144" t="s">
        <v>679</v>
      </c>
      <c r="AT114" s="144" t="s">
        <v>679</v>
      </c>
      <c r="AU114" s="144" t="s">
        <v>679</v>
      </c>
      <c r="AV114" s="144" t="s">
        <v>679</v>
      </c>
      <c r="AW114" s="144" t="s">
        <v>679</v>
      </c>
      <c r="AX114" s="144" t="s">
        <v>679</v>
      </c>
      <c r="AY114" s="144" t="s">
        <v>679</v>
      </c>
      <c r="AZ114" s="148" t="s">
        <v>679</v>
      </c>
      <c r="BA114" s="143" t="s">
        <v>679</v>
      </c>
      <c r="BB114" s="144" t="s">
        <v>679</v>
      </c>
      <c r="BC114" s="142" t="s">
        <v>679</v>
      </c>
    </row>
    <row r="115" spans="1:55" ht="152.4" customHeight="1">
      <c r="A115" s="38" t="str">
        <f t="shared" ca="1" si="13"/>
        <v>Ok</v>
      </c>
      <c r="B115" s="39" t="str">
        <f t="shared" si="14"/>
        <v>Ok</v>
      </c>
      <c r="C115" s="39" t="str">
        <f t="shared" ca="1" si="15"/>
        <v>Errore</v>
      </c>
      <c r="D115" s="40">
        <f t="shared" si="16"/>
        <v>45728</v>
      </c>
      <c r="E115" s="149" t="s">
        <v>679</v>
      </c>
      <c r="F115" s="153">
        <v>2403</v>
      </c>
      <c r="G115" s="207" t="s">
        <v>1217</v>
      </c>
      <c r="H115" s="154" t="s">
        <v>57</v>
      </c>
      <c r="I115" s="140" t="s">
        <v>94</v>
      </c>
      <c r="J115" s="155" t="s">
        <v>95</v>
      </c>
      <c r="K115" s="52" t="s">
        <v>78</v>
      </c>
      <c r="L115" s="159" t="s">
        <v>813</v>
      </c>
      <c r="M115" s="158" t="s">
        <v>679</v>
      </c>
      <c r="N115" s="138" t="s">
        <v>81</v>
      </c>
      <c r="O115" s="141" t="s">
        <v>594</v>
      </c>
      <c r="P115" s="41" t="s">
        <v>71</v>
      </c>
      <c r="Q115" s="183" t="s">
        <v>2226</v>
      </c>
      <c r="R115" s="229" t="s">
        <v>2225</v>
      </c>
      <c r="S115" s="42">
        <v>44699</v>
      </c>
      <c r="T115" s="42">
        <v>45719</v>
      </c>
      <c r="U115" s="127" t="s">
        <v>333</v>
      </c>
      <c r="V115" s="127" t="s">
        <v>1209</v>
      </c>
      <c r="W115" s="43" t="s">
        <v>68</v>
      </c>
      <c r="X115" s="127"/>
      <c r="Y115" s="60"/>
      <c r="Z115" s="60" t="s">
        <v>679</v>
      </c>
      <c r="AA115" s="319" t="s">
        <v>2320</v>
      </c>
      <c r="AB115" s="3">
        <v>44699</v>
      </c>
      <c r="AC115" s="3">
        <v>45728</v>
      </c>
      <c r="AD115" s="375" t="s">
        <v>64</v>
      </c>
      <c r="AE115" s="151" t="s">
        <v>679</v>
      </c>
      <c r="AF115" s="146" t="s">
        <v>679</v>
      </c>
      <c r="AG115" s="146" t="s">
        <v>679</v>
      </c>
      <c r="AH115" s="146" t="s">
        <v>679</v>
      </c>
      <c r="AI115" s="146" t="s">
        <v>679</v>
      </c>
      <c r="AJ115" s="145" t="s">
        <v>679</v>
      </c>
      <c r="AK115" s="152" t="s">
        <v>679</v>
      </c>
      <c r="AL115" s="150" t="s">
        <v>679</v>
      </c>
      <c r="AM115" s="146" t="s">
        <v>679</v>
      </c>
      <c r="AN115" s="146" t="s">
        <v>679</v>
      </c>
      <c r="AO115" s="146" t="s">
        <v>679</v>
      </c>
      <c r="AP115" s="146" t="s">
        <v>679</v>
      </c>
      <c r="AQ115" s="147" t="s">
        <v>679</v>
      </c>
      <c r="AR115" s="144" t="s">
        <v>679</v>
      </c>
      <c r="AS115" s="144" t="s">
        <v>679</v>
      </c>
      <c r="AT115" s="144" t="s">
        <v>679</v>
      </c>
      <c r="AU115" s="144" t="s">
        <v>679</v>
      </c>
      <c r="AV115" s="144" t="s">
        <v>679</v>
      </c>
      <c r="AW115" s="144" t="s">
        <v>679</v>
      </c>
      <c r="AX115" s="144" t="s">
        <v>679</v>
      </c>
      <c r="AY115" s="144" t="s">
        <v>679</v>
      </c>
      <c r="AZ115" s="148" t="s">
        <v>679</v>
      </c>
      <c r="BA115" s="143" t="s">
        <v>679</v>
      </c>
      <c r="BB115" s="144" t="s">
        <v>679</v>
      </c>
      <c r="BC115" s="142" t="s">
        <v>679</v>
      </c>
    </row>
    <row r="116" spans="1:55" ht="216" hidden="1">
      <c r="A116" s="38" t="str">
        <f t="shared" ca="1" si="13"/>
        <v>Ok</v>
      </c>
      <c r="B116" s="39" t="str">
        <f t="shared" si="14"/>
        <v>Ok</v>
      </c>
      <c r="C116" s="39" t="str">
        <f t="shared" ca="1" si="15"/>
        <v>Ok</v>
      </c>
      <c r="D116" s="40">
        <f t="shared" si="16"/>
        <v>45483</v>
      </c>
      <c r="E116" s="149" t="s">
        <v>679</v>
      </c>
      <c r="F116" s="153">
        <v>2439</v>
      </c>
      <c r="G116" s="139" t="s">
        <v>816</v>
      </c>
      <c r="H116" s="154" t="s">
        <v>57</v>
      </c>
      <c r="I116" s="140" t="s">
        <v>817</v>
      </c>
      <c r="J116" s="155" t="s">
        <v>339</v>
      </c>
      <c r="K116" s="52" t="s">
        <v>101</v>
      </c>
      <c r="L116" s="159" t="s">
        <v>821</v>
      </c>
      <c r="M116" s="158" t="s">
        <v>679</v>
      </c>
      <c r="N116" s="138" t="s">
        <v>60</v>
      </c>
      <c r="O116" s="182" t="s">
        <v>818</v>
      </c>
      <c r="P116" s="41" t="s">
        <v>89</v>
      </c>
      <c r="Q116" s="41" t="s">
        <v>820</v>
      </c>
      <c r="R116" s="227" t="s">
        <v>819</v>
      </c>
      <c r="S116" s="42">
        <v>44739</v>
      </c>
      <c r="T116" s="42">
        <v>44774</v>
      </c>
      <c r="U116" s="128" t="s">
        <v>62</v>
      </c>
      <c r="V116" s="128" t="s">
        <v>1210</v>
      </c>
      <c r="W116" s="43" t="s">
        <v>68</v>
      </c>
      <c r="X116" s="128"/>
      <c r="Y116" s="60" t="s">
        <v>67</v>
      </c>
      <c r="Z116" s="60" t="s">
        <v>679</v>
      </c>
      <c r="AA116" s="267" t="s">
        <v>839</v>
      </c>
      <c r="AB116" s="3">
        <v>44739</v>
      </c>
      <c r="AC116" s="3">
        <v>45483</v>
      </c>
      <c r="AD116" s="52" t="s">
        <v>64</v>
      </c>
      <c r="AE116" s="151" t="s">
        <v>679</v>
      </c>
      <c r="AF116" s="146" t="s">
        <v>679</v>
      </c>
      <c r="AG116" s="146" t="s">
        <v>679</v>
      </c>
      <c r="AH116" s="146" t="s">
        <v>679</v>
      </c>
      <c r="AI116" s="146" t="s">
        <v>679</v>
      </c>
      <c r="AJ116" s="145" t="s">
        <v>679</v>
      </c>
      <c r="AK116" s="152" t="s">
        <v>679</v>
      </c>
      <c r="AL116" s="150" t="s">
        <v>679</v>
      </c>
      <c r="AM116" s="146" t="s">
        <v>679</v>
      </c>
      <c r="AN116" s="146" t="s">
        <v>679</v>
      </c>
      <c r="AO116" s="146" t="s">
        <v>679</v>
      </c>
      <c r="AP116" s="146" t="s">
        <v>679</v>
      </c>
      <c r="AQ116" s="147" t="s">
        <v>679</v>
      </c>
      <c r="AR116" s="144" t="s">
        <v>679</v>
      </c>
      <c r="AS116" s="144" t="s">
        <v>679</v>
      </c>
      <c r="AT116" s="144" t="s">
        <v>679</v>
      </c>
      <c r="AU116" s="144" t="s">
        <v>679</v>
      </c>
      <c r="AV116" s="144" t="s">
        <v>679</v>
      </c>
      <c r="AW116" s="144" t="s">
        <v>679</v>
      </c>
      <c r="AX116" s="144" t="s">
        <v>679</v>
      </c>
      <c r="AY116" s="144" t="s">
        <v>679</v>
      </c>
      <c r="AZ116" s="148" t="s">
        <v>679</v>
      </c>
      <c r="BA116" s="143" t="s">
        <v>679</v>
      </c>
      <c r="BB116" s="144" t="s">
        <v>679</v>
      </c>
      <c r="BC116" s="142" t="s">
        <v>679</v>
      </c>
    </row>
    <row r="117" spans="1:55" ht="144" hidden="1">
      <c r="A117" s="38" t="str">
        <f t="shared" ca="1" si="13"/>
        <v>Ok</v>
      </c>
      <c r="B117" s="39" t="str">
        <f t="shared" si="14"/>
        <v>Ok</v>
      </c>
      <c r="C117" s="39" t="str">
        <f t="shared" ca="1" si="15"/>
        <v>Ok</v>
      </c>
      <c r="D117" s="40">
        <f t="shared" si="16"/>
        <v>45483</v>
      </c>
      <c r="E117" s="149"/>
      <c r="F117" s="153">
        <v>2453</v>
      </c>
      <c r="G117" s="164" t="s">
        <v>1245</v>
      </c>
      <c r="H117" s="210" t="s">
        <v>57</v>
      </c>
      <c r="I117" s="211" t="s">
        <v>1280</v>
      </c>
      <c r="J117" s="155" t="s">
        <v>560</v>
      </c>
      <c r="K117" s="52" t="s">
        <v>358</v>
      </c>
      <c r="L117" s="200" t="s">
        <v>1281</v>
      </c>
      <c r="M117" s="158"/>
      <c r="N117" s="203" t="s">
        <v>104</v>
      </c>
      <c r="O117" s="141" t="s">
        <v>1327</v>
      </c>
      <c r="P117" s="59" t="s">
        <v>74</v>
      </c>
      <c r="Q117" s="224" t="s">
        <v>1327</v>
      </c>
      <c r="R117" s="165" t="s">
        <v>1721</v>
      </c>
      <c r="S117" s="42">
        <v>44750</v>
      </c>
      <c r="T117" s="42">
        <v>44991</v>
      </c>
      <c r="U117" s="128" t="s">
        <v>62</v>
      </c>
      <c r="V117" s="128" t="s">
        <v>1210</v>
      </c>
      <c r="W117" s="128"/>
      <c r="X117" s="128"/>
      <c r="Y117" s="60" t="s">
        <v>710</v>
      </c>
      <c r="Z117" s="60"/>
      <c r="AA117" s="267" t="s">
        <v>1720</v>
      </c>
      <c r="AB117" s="52">
        <v>44750</v>
      </c>
      <c r="AC117" s="3">
        <v>45483</v>
      </c>
      <c r="AD117" s="190" t="s">
        <v>64</v>
      </c>
      <c r="AE117" s="237"/>
      <c r="AF117" s="146"/>
      <c r="AG117" s="146"/>
      <c r="AH117" s="146"/>
      <c r="AI117" s="146"/>
      <c r="AJ117" s="145"/>
      <c r="AK117" s="152"/>
      <c r="AL117" s="150"/>
      <c r="AM117" s="146"/>
      <c r="AN117" s="146"/>
      <c r="AO117" s="146"/>
      <c r="AP117" s="146"/>
      <c r="AQ117" s="147"/>
      <c r="AR117" s="144"/>
      <c r="AS117" s="144"/>
      <c r="AT117" s="144"/>
      <c r="AU117" s="144"/>
      <c r="AV117" s="144"/>
      <c r="AW117" s="144"/>
      <c r="AX117" s="144"/>
      <c r="AY117" s="144"/>
      <c r="AZ117" s="148"/>
      <c r="BA117" s="143"/>
      <c r="BB117" s="144"/>
      <c r="BC117" s="142"/>
    </row>
    <row r="118" spans="1:55" ht="100.8" hidden="1">
      <c r="A118" s="38" t="str">
        <f t="shared" ca="1" si="13"/>
        <v>Ok</v>
      </c>
      <c r="B118" s="39" t="str">
        <f t="shared" si="14"/>
        <v>Ok</v>
      </c>
      <c r="C118" s="39" t="str">
        <f t="shared" ca="1" si="15"/>
        <v>Ok</v>
      </c>
      <c r="D118" s="40">
        <f t="shared" si="16"/>
        <v>45483</v>
      </c>
      <c r="E118" s="149" t="s">
        <v>679</v>
      </c>
      <c r="F118" s="153">
        <v>2454</v>
      </c>
      <c r="G118" s="139" t="s">
        <v>822</v>
      </c>
      <c r="H118" s="154" t="s">
        <v>57</v>
      </c>
      <c r="I118" s="140" t="s">
        <v>294</v>
      </c>
      <c r="J118" s="155" t="s">
        <v>128</v>
      </c>
      <c r="K118" s="52" t="s">
        <v>78</v>
      </c>
      <c r="L118" s="159" t="s">
        <v>830</v>
      </c>
      <c r="M118" s="158" t="s">
        <v>679</v>
      </c>
      <c r="N118" s="138" t="s">
        <v>81</v>
      </c>
      <c r="O118" s="141" t="s">
        <v>74</v>
      </c>
      <c r="P118" s="41" t="s">
        <v>74</v>
      </c>
      <c r="Q118" s="182" t="s">
        <v>826</v>
      </c>
      <c r="R118" s="227" t="s">
        <v>829</v>
      </c>
      <c r="S118" s="42">
        <v>44753</v>
      </c>
      <c r="T118" s="42">
        <v>44767</v>
      </c>
      <c r="U118" s="128" t="s">
        <v>62</v>
      </c>
      <c r="V118" s="128" t="s">
        <v>1210</v>
      </c>
      <c r="W118" s="43" t="s">
        <v>68</v>
      </c>
      <c r="X118" s="128"/>
      <c r="Y118" s="60" t="s">
        <v>112</v>
      </c>
      <c r="Z118" s="60" t="s">
        <v>679</v>
      </c>
      <c r="AA118" s="267" t="s">
        <v>831</v>
      </c>
      <c r="AB118" s="3">
        <v>44753</v>
      </c>
      <c r="AC118" s="3">
        <v>45483</v>
      </c>
      <c r="AD118" s="52" t="s">
        <v>64</v>
      </c>
      <c r="AE118" s="151" t="s">
        <v>679</v>
      </c>
      <c r="AF118" s="146" t="s">
        <v>679</v>
      </c>
      <c r="AG118" s="146" t="s">
        <v>679</v>
      </c>
      <c r="AH118" s="146" t="s">
        <v>679</v>
      </c>
      <c r="AI118" s="146" t="s">
        <v>679</v>
      </c>
      <c r="AJ118" s="145" t="s">
        <v>679</v>
      </c>
      <c r="AK118" s="152" t="s">
        <v>679</v>
      </c>
      <c r="AL118" s="150" t="s">
        <v>679</v>
      </c>
      <c r="AM118" s="146" t="s">
        <v>679</v>
      </c>
      <c r="AN118" s="146" t="s">
        <v>679</v>
      </c>
      <c r="AO118" s="146" t="s">
        <v>679</v>
      </c>
      <c r="AP118" s="146" t="s">
        <v>679</v>
      </c>
      <c r="AQ118" s="147" t="s">
        <v>679</v>
      </c>
      <c r="AR118" s="144" t="s">
        <v>679</v>
      </c>
      <c r="AS118" s="144" t="s">
        <v>679</v>
      </c>
      <c r="AT118" s="144" t="s">
        <v>679</v>
      </c>
      <c r="AU118" s="144" t="s">
        <v>679</v>
      </c>
      <c r="AV118" s="144" t="s">
        <v>679</v>
      </c>
      <c r="AW118" s="144" t="s">
        <v>679</v>
      </c>
      <c r="AX118" s="144" t="s">
        <v>679</v>
      </c>
      <c r="AY118" s="144" t="s">
        <v>679</v>
      </c>
      <c r="AZ118" s="148" t="s">
        <v>679</v>
      </c>
      <c r="BA118" s="143" t="s">
        <v>679</v>
      </c>
      <c r="BB118" s="144" t="s">
        <v>679</v>
      </c>
      <c r="BC118" s="142" t="s">
        <v>679</v>
      </c>
    </row>
    <row r="119" spans="1:55" ht="86.4" hidden="1">
      <c r="A119" s="38" t="str">
        <f t="shared" ca="1" si="13"/>
        <v>Ok</v>
      </c>
      <c r="B119" s="39" t="str">
        <f t="shared" si="14"/>
        <v>Ok</v>
      </c>
      <c r="C119" s="39" t="str">
        <f t="shared" ca="1" si="15"/>
        <v>Ok</v>
      </c>
      <c r="D119" s="40">
        <f t="shared" si="16"/>
        <v>45483</v>
      </c>
      <c r="E119" s="149" t="s">
        <v>679</v>
      </c>
      <c r="F119" s="153">
        <v>2462</v>
      </c>
      <c r="G119" s="139" t="s">
        <v>823</v>
      </c>
      <c r="H119" s="154" t="s">
        <v>57</v>
      </c>
      <c r="I119" s="140" t="s">
        <v>825</v>
      </c>
      <c r="J119" s="211" t="s">
        <v>768</v>
      </c>
      <c r="K119" s="52" t="s">
        <v>78</v>
      </c>
      <c r="L119" s="159" t="s">
        <v>832</v>
      </c>
      <c r="M119" s="158" t="s">
        <v>679</v>
      </c>
      <c r="N119" s="138" t="s">
        <v>81</v>
      </c>
      <c r="O119" s="182" t="s">
        <v>827</v>
      </c>
      <c r="P119" s="41" t="s">
        <v>114</v>
      </c>
      <c r="Q119" s="182" t="s">
        <v>835</v>
      </c>
      <c r="R119" s="229" t="s">
        <v>833</v>
      </c>
      <c r="S119" s="42">
        <v>44755</v>
      </c>
      <c r="T119" s="42">
        <v>44767</v>
      </c>
      <c r="U119" s="128" t="s">
        <v>62</v>
      </c>
      <c r="V119" s="128" t="s">
        <v>1210</v>
      </c>
      <c r="W119" s="43" t="s">
        <v>68</v>
      </c>
      <c r="X119" s="128"/>
      <c r="Y119" s="60" t="s">
        <v>86</v>
      </c>
      <c r="Z119" s="60" t="s">
        <v>679</v>
      </c>
      <c r="AA119" s="267" t="s">
        <v>834</v>
      </c>
      <c r="AB119" s="3">
        <v>44755</v>
      </c>
      <c r="AC119" s="3">
        <v>45483</v>
      </c>
      <c r="AD119" s="52" t="s">
        <v>64</v>
      </c>
      <c r="AE119" s="151" t="s">
        <v>679</v>
      </c>
      <c r="AF119" s="146" t="s">
        <v>679</v>
      </c>
      <c r="AG119" s="146" t="s">
        <v>679</v>
      </c>
      <c r="AH119" s="146" t="s">
        <v>679</v>
      </c>
      <c r="AI119" s="146" t="s">
        <v>679</v>
      </c>
      <c r="AJ119" s="145" t="s">
        <v>679</v>
      </c>
      <c r="AK119" s="152" t="s">
        <v>679</v>
      </c>
      <c r="AL119" s="150" t="s">
        <v>679</v>
      </c>
      <c r="AM119" s="146" t="s">
        <v>679</v>
      </c>
      <c r="AN119" s="146" t="s">
        <v>679</v>
      </c>
      <c r="AO119" s="146" t="s">
        <v>679</v>
      </c>
      <c r="AP119" s="146" t="s">
        <v>679</v>
      </c>
      <c r="AQ119" s="147" t="s">
        <v>679</v>
      </c>
      <c r="AR119" s="144" t="s">
        <v>679</v>
      </c>
      <c r="AS119" s="144" t="s">
        <v>679</v>
      </c>
      <c r="AT119" s="144" t="s">
        <v>679</v>
      </c>
      <c r="AU119" s="144" t="s">
        <v>679</v>
      </c>
      <c r="AV119" s="144" t="s">
        <v>679</v>
      </c>
      <c r="AW119" s="144" t="s">
        <v>679</v>
      </c>
      <c r="AX119" s="144" t="s">
        <v>679</v>
      </c>
      <c r="AY119" s="144" t="s">
        <v>679</v>
      </c>
      <c r="AZ119" s="148" t="s">
        <v>679</v>
      </c>
      <c r="BA119" s="143" t="s">
        <v>679</v>
      </c>
      <c r="BB119" s="144" t="s">
        <v>679</v>
      </c>
      <c r="BC119" s="142" t="s">
        <v>679</v>
      </c>
    </row>
    <row r="120" spans="1:55" ht="102" hidden="1" customHeight="1">
      <c r="A120" s="38" t="str">
        <f t="shared" ca="1" si="13"/>
        <v>Ok</v>
      </c>
      <c r="B120" s="39" t="str">
        <f t="shared" si="14"/>
        <v>Ok</v>
      </c>
      <c r="C120" s="39" t="str">
        <f t="shared" ca="1" si="15"/>
        <v>Ok</v>
      </c>
      <c r="D120" s="40">
        <f t="shared" si="16"/>
        <v>45483</v>
      </c>
      <c r="E120" s="149" t="s">
        <v>679</v>
      </c>
      <c r="F120" s="153">
        <v>2471</v>
      </c>
      <c r="G120" s="139" t="s">
        <v>824</v>
      </c>
      <c r="H120" s="154" t="s">
        <v>57</v>
      </c>
      <c r="I120" s="140" t="s">
        <v>283</v>
      </c>
      <c r="J120" s="211" t="s">
        <v>107</v>
      </c>
      <c r="K120" s="52" t="s">
        <v>206</v>
      </c>
      <c r="L120" s="159" t="s">
        <v>837</v>
      </c>
      <c r="M120" s="158" t="s">
        <v>679</v>
      </c>
      <c r="N120" s="138" t="s">
        <v>81</v>
      </c>
      <c r="O120" s="141" t="s">
        <v>74</v>
      </c>
      <c r="P120" s="41" t="s">
        <v>74</v>
      </c>
      <c r="Q120" s="182" t="s">
        <v>828</v>
      </c>
      <c r="R120" s="227" t="s">
        <v>836</v>
      </c>
      <c r="S120" s="42">
        <v>44757</v>
      </c>
      <c r="T120" s="42">
        <v>44767</v>
      </c>
      <c r="U120" s="128" t="s">
        <v>62</v>
      </c>
      <c r="V120" s="128" t="s">
        <v>1210</v>
      </c>
      <c r="W120" s="43" t="s">
        <v>68</v>
      </c>
      <c r="X120" s="128"/>
      <c r="Y120" s="60" t="s">
        <v>112</v>
      </c>
      <c r="Z120" s="60" t="s">
        <v>679</v>
      </c>
      <c r="AA120" s="267" t="s">
        <v>838</v>
      </c>
      <c r="AB120" s="3">
        <v>44757</v>
      </c>
      <c r="AC120" s="3">
        <v>45483</v>
      </c>
      <c r="AD120" s="52" t="s">
        <v>64</v>
      </c>
      <c r="AE120" s="151" t="s">
        <v>679</v>
      </c>
      <c r="AF120" s="146" t="s">
        <v>679</v>
      </c>
      <c r="AG120" s="146" t="s">
        <v>679</v>
      </c>
      <c r="AH120" s="146" t="s">
        <v>679</v>
      </c>
      <c r="AI120" s="146" t="s">
        <v>679</v>
      </c>
      <c r="AJ120" s="145" t="s">
        <v>679</v>
      </c>
      <c r="AK120" s="152" t="s">
        <v>679</v>
      </c>
      <c r="AL120" s="150" t="s">
        <v>679</v>
      </c>
      <c r="AM120" s="146" t="s">
        <v>679</v>
      </c>
      <c r="AN120" s="146" t="s">
        <v>679</v>
      </c>
      <c r="AO120" s="146" t="s">
        <v>679</v>
      </c>
      <c r="AP120" s="146" t="s">
        <v>679</v>
      </c>
      <c r="AQ120" s="147" t="s">
        <v>679</v>
      </c>
      <c r="AR120" s="144" t="s">
        <v>679</v>
      </c>
      <c r="AS120" s="144" t="s">
        <v>679</v>
      </c>
      <c r="AT120" s="144" t="s">
        <v>679</v>
      </c>
      <c r="AU120" s="144" t="s">
        <v>679</v>
      </c>
      <c r="AV120" s="144" t="s">
        <v>679</v>
      </c>
      <c r="AW120" s="144" t="s">
        <v>679</v>
      </c>
      <c r="AX120" s="144" t="s">
        <v>679</v>
      </c>
      <c r="AY120" s="144" t="s">
        <v>679</v>
      </c>
      <c r="AZ120" s="148" t="s">
        <v>679</v>
      </c>
      <c r="BA120" s="143" t="s">
        <v>679</v>
      </c>
      <c r="BB120" s="144" t="s">
        <v>679</v>
      </c>
      <c r="BC120" s="142" t="s">
        <v>679</v>
      </c>
    </row>
    <row r="121" spans="1:55" ht="93" hidden="1" customHeight="1">
      <c r="A121" s="38" t="str">
        <f t="shared" ca="1" si="13"/>
        <v>Ok</v>
      </c>
      <c r="B121" s="39" t="str">
        <f t="shared" si="14"/>
        <v>Ok</v>
      </c>
      <c r="C121" s="39" t="str">
        <f t="shared" ca="1" si="15"/>
        <v>Ok</v>
      </c>
      <c r="D121" s="40">
        <f t="shared" si="16"/>
        <v>45483</v>
      </c>
      <c r="E121" s="149" t="s">
        <v>679</v>
      </c>
      <c r="F121" s="153">
        <v>2488</v>
      </c>
      <c r="G121" s="139" t="s">
        <v>841</v>
      </c>
      <c r="H121" s="154" t="s">
        <v>57</v>
      </c>
      <c r="I121" s="140" t="s">
        <v>264</v>
      </c>
      <c r="J121" s="211" t="s">
        <v>95</v>
      </c>
      <c r="K121" s="52" t="s">
        <v>78</v>
      </c>
      <c r="L121" s="159" t="s">
        <v>845</v>
      </c>
      <c r="M121" s="158" t="s">
        <v>679</v>
      </c>
      <c r="N121" s="138" t="s">
        <v>81</v>
      </c>
      <c r="O121" s="141" t="s">
        <v>844</v>
      </c>
      <c r="P121" s="41" t="s">
        <v>89</v>
      </c>
      <c r="Q121" s="141" t="s">
        <v>904</v>
      </c>
      <c r="R121" s="229" t="s">
        <v>846</v>
      </c>
      <c r="S121" s="42">
        <v>44777</v>
      </c>
      <c r="T121" s="42">
        <v>45190</v>
      </c>
      <c r="U121" s="128" t="s">
        <v>62</v>
      </c>
      <c r="V121" s="128" t="s">
        <v>1209</v>
      </c>
      <c r="W121" s="43" t="s">
        <v>68</v>
      </c>
      <c r="X121" s="128"/>
      <c r="Y121" s="60" t="s">
        <v>86</v>
      </c>
      <c r="Z121" s="60" t="s">
        <v>679</v>
      </c>
      <c r="AA121" s="267" t="s">
        <v>1000</v>
      </c>
      <c r="AB121" s="3">
        <v>44777</v>
      </c>
      <c r="AC121" s="3">
        <v>45483</v>
      </c>
      <c r="AD121" s="160" t="s">
        <v>64</v>
      </c>
      <c r="AE121" s="151" t="s">
        <v>679</v>
      </c>
      <c r="AF121" s="146" t="s">
        <v>679</v>
      </c>
      <c r="AG121" s="146" t="s">
        <v>679</v>
      </c>
      <c r="AH121" s="146" t="s">
        <v>679</v>
      </c>
      <c r="AI121" s="146" t="s">
        <v>679</v>
      </c>
      <c r="AJ121" s="145" t="s">
        <v>679</v>
      </c>
      <c r="AK121" s="152" t="s">
        <v>679</v>
      </c>
      <c r="AL121" s="150" t="s">
        <v>679</v>
      </c>
      <c r="AM121" s="146" t="s">
        <v>679</v>
      </c>
      <c r="AN121" s="146" t="s">
        <v>679</v>
      </c>
      <c r="AO121" s="146" t="s">
        <v>679</v>
      </c>
      <c r="AP121" s="146" t="s">
        <v>679</v>
      </c>
      <c r="AQ121" s="147" t="s">
        <v>679</v>
      </c>
      <c r="AR121" s="144" t="s">
        <v>679</v>
      </c>
      <c r="AS121" s="144" t="s">
        <v>679</v>
      </c>
      <c r="AT121" s="144" t="s">
        <v>679</v>
      </c>
      <c r="AU121" s="144" t="s">
        <v>679</v>
      </c>
      <c r="AV121" s="144" t="s">
        <v>679</v>
      </c>
      <c r="AW121" s="144" t="s">
        <v>679</v>
      </c>
      <c r="AX121" s="144" t="s">
        <v>679</v>
      </c>
      <c r="AY121" s="144" t="s">
        <v>679</v>
      </c>
      <c r="AZ121" s="148" t="s">
        <v>679</v>
      </c>
      <c r="BA121" s="143" t="s">
        <v>679</v>
      </c>
      <c r="BB121" s="144" t="s">
        <v>679</v>
      </c>
      <c r="BC121" s="142" t="s">
        <v>679</v>
      </c>
    </row>
    <row r="122" spans="1:55" ht="72" hidden="1">
      <c r="A122" s="38" t="str">
        <f t="shared" ca="1" si="13"/>
        <v>Ok</v>
      </c>
      <c r="B122" s="39" t="str">
        <f t="shared" si="14"/>
        <v>Ok</v>
      </c>
      <c r="C122" s="39" t="str">
        <f t="shared" ca="1" si="15"/>
        <v>Ok</v>
      </c>
      <c r="D122" s="40">
        <f t="shared" si="16"/>
        <v>45483</v>
      </c>
      <c r="E122" s="149" t="s">
        <v>679</v>
      </c>
      <c r="F122" s="153">
        <v>2491</v>
      </c>
      <c r="G122" s="139" t="s">
        <v>842</v>
      </c>
      <c r="H122" s="154" t="s">
        <v>57</v>
      </c>
      <c r="I122" s="140" t="s">
        <v>161</v>
      </c>
      <c r="J122" s="211" t="s">
        <v>107</v>
      </c>
      <c r="K122" s="52" t="s">
        <v>101</v>
      </c>
      <c r="L122" s="159" t="s">
        <v>848</v>
      </c>
      <c r="M122" s="158" t="s">
        <v>679</v>
      </c>
      <c r="N122" s="138" t="s">
        <v>60</v>
      </c>
      <c r="O122" s="141" t="s">
        <v>843</v>
      </c>
      <c r="P122" s="41" t="s">
        <v>89</v>
      </c>
      <c r="Q122" s="182" t="s">
        <v>843</v>
      </c>
      <c r="R122" s="69" t="s">
        <v>847</v>
      </c>
      <c r="S122" s="42">
        <v>44795</v>
      </c>
      <c r="T122" s="42">
        <v>44845</v>
      </c>
      <c r="U122" s="128" t="s">
        <v>62</v>
      </c>
      <c r="V122" s="128" t="s">
        <v>1210</v>
      </c>
      <c r="W122" s="43" t="s">
        <v>68</v>
      </c>
      <c r="X122" s="128"/>
      <c r="Y122" s="60" t="s">
        <v>67</v>
      </c>
      <c r="Z122" s="60" t="s">
        <v>68</v>
      </c>
      <c r="AA122" s="267" t="s">
        <v>858</v>
      </c>
      <c r="AB122" s="3">
        <v>44795</v>
      </c>
      <c r="AC122" s="3">
        <v>45483</v>
      </c>
      <c r="AD122" s="52" t="s">
        <v>64</v>
      </c>
      <c r="AE122" s="151" t="s">
        <v>679</v>
      </c>
      <c r="AF122" s="146" t="s">
        <v>679</v>
      </c>
      <c r="AG122" s="146" t="s">
        <v>679</v>
      </c>
      <c r="AH122" s="146" t="s">
        <v>679</v>
      </c>
      <c r="AI122" s="146" t="s">
        <v>679</v>
      </c>
      <c r="AJ122" s="145" t="s">
        <v>679</v>
      </c>
      <c r="AK122" s="152" t="s">
        <v>679</v>
      </c>
      <c r="AL122" s="150" t="s">
        <v>679</v>
      </c>
      <c r="AM122" s="146" t="s">
        <v>679</v>
      </c>
      <c r="AN122" s="146" t="s">
        <v>679</v>
      </c>
      <c r="AO122" s="146" t="s">
        <v>679</v>
      </c>
      <c r="AP122" s="146" t="s">
        <v>679</v>
      </c>
      <c r="AQ122" s="147" t="s">
        <v>679</v>
      </c>
      <c r="AR122" s="144" t="s">
        <v>679</v>
      </c>
      <c r="AS122" s="144" t="s">
        <v>679</v>
      </c>
      <c r="AT122" s="144" t="s">
        <v>679</v>
      </c>
      <c r="AU122" s="144" t="s">
        <v>679</v>
      </c>
      <c r="AV122" s="144" t="s">
        <v>679</v>
      </c>
      <c r="AW122" s="144" t="s">
        <v>679</v>
      </c>
      <c r="AX122" s="144" t="s">
        <v>679</v>
      </c>
      <c r="AY122" s="144" t="s">
        <v>679</v>
      </c>
      <c r="AZ122" s="148" t="s">
        <v>679</v>
      </c>
      <c r="BA122" s="143" t="s">
        <v>679</v>
      </c>
      <c r="BB122" s="144" t="s">
        <v>679</v>
      </c>
      <c r="BC122" s="142" t="s">
        <v>679</v>
      </c>
    </row>
    <row r="123" spans="1:55" ht="106.5" hidden="1" customHeight="1">
      <c r="A123" s="38" t="str">
        <f t="shared" ca="1" si="13"/>
        <v>Ok</v>
      </c>
      <c r="B123" s="39" t="str">
        <f t="shared" si="14"/>
        <v>Ok</v>
      </c>
      <c r="C123" s="39" t="str">
        <f t="shared" ca="1" si="15"/>
        <v>Ok</v>
      </c>
      <c r="D123" s="40">
        <f t="shared" si="16"/>
        <v>45483</v>
      </c>
      <c r="E123" s="149" t="s">
        <v>679</v>
      </c>
      <c r="F123" s="153">
        <v>2496</v>
      </c>
      <c r="G123" s="139" t="s">
        <v>1218</v>
      </c>
      <c r="H123" s="154" t="s">
        <v>57</v>
      </c>
      <c r="I123" s="140" t="s">
        <v>94</v>
      </c>
      <c r="J123" s="211" t="s">
        <v>95</v>
      </c>
      <c r="K123" s="52" t="s">
        <v>101</v>
      </c>
      <c r="L123" s="200" t="s">
        <v>1059</v>
      </c>
      <c r="M123" s="158" t="s">
        <v>679</v>
      </c>
      <c r="N123" s="138" t="s">
        <v>81</v>
      </c>
      <c r="O123" s="141" t="s">
        <v>849</v>
      </c>
      <c r="P123" s="41" t="s">
        <v>89</v>
      </c>
      <c r="Q123" s="182" t="s">
        <v>851</v>
      </c>
      <c r="R123" s="227" t="s">
        <v>850</v>
      </c>
      <c r="S123" s="42">
        <v>44812</v>
      </c>
      <c r="T123" s="42">
        <v>45257</v>
      </c>
      <c r="U123" s="128" t="s">
        <v>62</v>
      </c>
      <c r="V123" s="128" t="s">
        <v>1209</v>
      </c>
      <c r="W123" s="43" t="s">
        <v>68</v>
      </c>
      <c r="X123" s="128"/>
      <c r="Y123" s="60" t="s">
        <v>86</v>
      </c>
      <c r="Z123" s="60" t="s">
        <v>679</v>
      </c>
      <c r="AA123" s="267" t="s">
        <v>1058</v>
      </c>
      <c r="AB123" s="3">
        <v>44812</v>
      </c>
      <c r="AC123" s="3">
        <v>45483</v>
      </c>
      <c r="AD123" s="160" t="s">
        <v>64</v>
      </c>
      <c r="AE123" s="151" t="s">
        <v>679</v>
      </c>
      <c r="AF123" s="146" t="s">
        <v>679</v>
      </c>
      <c r="AG123" s="146" t="s">
        <v>679</v>
      </c>
      <c r="AH123" s="146" t="s">
        <v>679</v>
      </c>
      <c r="AI123" s="146" t="s">
        <v>679</v>
      </c>
      <c r="AJ123" s="145" t="s">
        <v>679</v>
      </c>
      <c r="AK123" s="152" t="s">
        <v>679</v>
      </c>
      <c r="AL123" s="150" t="s">
        <v>679</v>
      </c>
      <c r="AM123" s="146" t="s">
        <v>679</v>
      </c>
      <c r="AN123" s="146" t="s">
        <v>679</v>
      </c>
      <c r="AO123" s="146" t="s">
        <v>679</v>
      </c>
      <c r="AP123" s="146" t="s">
        <v>679</v>
      </c>
      <c r="AQ123" s="147" t="s">
        <v>679</v>
      </c>
      <c r="AR123" s="144" t="s">
        <v>679</v>
      </c>
      <c r="AS123" s="144" t="s">
        <v>679</v>
      </c>
      <c r="AT123" s="144" t="s">
        <v>679</v>
      </c>
      <c r="AU123" s="144" t="s">
        <v>679</v>
      </c>
      <c r="AV123" s="144" t="s">
        <v>679</v>
      </c>
      <c r="AW123" s="144" t="s">
        <v>679</v>
      </c>
      <c r="AX123" s="144" t="s">
        <v>679</v>
      </c>
      <c r="AY123" s="144" t="s">
        <v>679</v>
      </c>
      <c r="AZ123" s="148" t="s">
        <v>679</v>
      </c>
      <c r="BA123" s="143" t="s">
        <v>679</v>
      </c>
      <c r="BB123" s="144" t="s">
        <v>679</v>
      </c>
      <c r="BC123" s="142" t="s">
        <v>679</v>
      </c>
    </row>
    <row r="124" spans="1:55" s="306" customFormat="1" ht="184.2" hidden="1" customHeight="1">
      <c r="A124" s="38" t="str">
        <f t="shared" ca="1" si="13"/>
        <v>Ok</v>
      </c>
      <c r="B124" s="39" t="str">
        <f t="shared" si="14"/>
        <v>Ok</v>
      </c>
      <c r="C124" s="39" t="str">
        <f t="shared" ca="1" si="15"/>
        <v>Ok</v>
      </c>
      <c r="D124" s="40">
        <f t="shared" si="16"/>
        <v>45483</v>
      </c>
      <c r="E124" s="149" t="s">
        <v>679</v>
      </c>
      <c r="F124" s="314">
        <v>2510</v>
      </c>
      <c r="G124" s="164" t="s">
        <v>852</v>
      </c>
      <c r="H124" s="315" t="s">
        <v>57</v>
      </c>
      <c r="I124" s="316" t="s">
        <v>127</v>
      </c>
      <c r="J124" s="341" t="s">
        <v>128</v>
      </c>
      <c r="K124" s="160" t="s">
        <v>122</v>
      </c>
      <c r="L124" s="342" t="s">
        <v>857</v>
      </c>
      <c r="M124" s="317" t="s">
        <v>679</v>
      </c>
      <c r="N124" s="138" t="s">
        <v>60</v>
      </c>
      <c r="O124" s="264" t="s">
        <v>304</v>
      </c>
      <c r="P124" s="41" t="s">
        <v>61</v>
      </c>
      <c r="Q124" s="182" t="s">
        <v>855</v>
      </c>
      <c r="R124" s="69" t="s">
        <v>854</v>
      </c>
      <c r="S124" s="42">
        <v>44837</v>
      </c>
      <c r="T124" s="42">
        <v>44855</v>
      </c>
      <c r="U124" s="343" t="s">
        <v>62</v>
      </c>
      <c r="V124" s="343" t="s">
        <v>1210</v>
      </c>
      <c r="W124" s="43" t="s">
        <v>68</v>
      </c>
      <c r="X124" s="343"/>
      <c r="Y124" s="318" t="s">
        <v>86</v>
      </c>
      <c r="Z124" s="318"/>
      <c r="AA124" s="319" t="s">
        <v>1665</v>
      </c>
      <c r="AB124" s="3">
        <v>44837</v>
      </c>
      <c r="AC124" s="3">
        <v>45483</v>
      </c>
      <c r="AD124" s="160" t="s">
        <v>64</v>
      </c>
      <c r="AE124" s="344" t="s">
        <v>679</v>
      </c>
      <c r="AF124" s="320" t="s">
        <v>679</v>
      </c>
      <c r="AG124" s="320" t="s">
        <v>679</v>
      </c>
      <c r="AH124" s="320" t="s">
        <v>679</v>
      </c>
      <c r="AI124" s="320" t="s">
        <v>679</v>
      </c>
      <c r="AJ124" s="321" t="s">
        <v>679</v>
      </c>
      <c r="AK124" s="322" t="s">
        <v>679</v>
      </c>
      <c r="AL124" s="323" t="s">
        <v>679</v>
      </c>
      <c r="AM124" s="320" t="s">
        <v>679</v>
      </c>
      <c r="AN124" s="320" t="s">
        <v>679</v>
      </c>
      <c r="AO124" s="320" t="s">
        <v>679</v>
      </c>
      <c r="AP124" s="320" t="s">
        <v>679</v>
      </c>
      <c r="AQ124" s="324" t="s">
        <v>679</v>
      </c>
      <c r="AR124" s="325" t="s">
        <v>679</v>
      </c>
      <c r="AS124" s="325" t="s">
        <v>679</v>
      </c>
      <c r="AT124" s="325" t="s">
        <v>679</v>
      </c>
      <c r="AU124" s="325" t="s">
        <v>679</v>
      </c>
      <c r="AV124" s="325" t="s">
        <v>679</v>
      </c>
      <c r="AW124" s="325" t="s">
        <v>679</v>
      </c>
      <c r="AX124" s="325" t="s">
        <v>679</v>
      </c>
      <c r="AY124" s="325" t="s">
        <v>679</v>
      </c>
      <c r="AZ124" s="326" t="s">
        <v>679</v>
      </c>
      <c r="BA124" s="327" t="s">
        <v>679</v>
      </c>
      <c r="BB124" s="325" t="s">
        <v>679</v>
      </c>
      <c r="BC124" s="328" t="s">
        <v>679</v>
      </c>
    </row>
    <row r="125" spans="1:55" ht="108.75" hidden="1" customHeight="1">
      <c r="A125" s="38" t="str">
        <f t="shared" ca="1" si="13"/>
        <v>Ok</v>
      </c>
      <c r="B125" s="39" t="str">
        <f t="shared" si="14"/>
        <v>Ok</v>
      </c>
      <c r="C125" s="39" t="str">
        <f t="shared" ca="1" si="15"/>
        <v>Ok</v>
      </c>
      <c r="D125" s="40">
        <f t="shared" si="16"/>
        <v>45483</v>
      </c>
      <c r="E125" s="149" t="s">
        <v>679</v>
      </c>
      <c r="F125" s="153">
        <v>2529</v>
      </c>
      <c r="G125" s="139" t="s">
        <v>1219</v>
      </c>
      <c r="H125" s="154" t="s">
        <v>57</v>
      </c>
      <c r="I125" s="140" t="s">
        <v>859</v>
      </c>
      <c r="J125" s="211" t="s">
        <v>107</v>
      </c>
      <c r="K125" s="52" t="s">
        <v>117</v>
      </c>
      <c r="L125" s="159" t="s">
        <v>862</v>
      </c>
      <c r="M125" s="158" t="s">
        <v>679</v>
      </c>
      <c r="N125" s="138" t="s">
        <v>81</v>
      </c>
      <c r="O125" s="141" t="s">
        <v>860</v>
      </c>
      <c r="P125" s="41" t="s">
        <v>71</v>
      </c>
      <c r="Q125" s="141" t="s">
        <v>905</v>
      </c>
      <c r="R125" s="69" t="s">
        <v>861</v>
      </c>
      <c r="S125" s="42">
        <v>44840</v>
      </c>
      <c r="T125" s="42">
        <v>44848</v>
      </c>
      <c r="U125" s="128" t="s">
        <v>62</v>
      </c>
      <c r="V125" s="128" t="s">
        <v>1210</v>
      </c>
      <c r="W125" s="43" t="s">
        <v>68</v>
      </c>
      <c r="X125" s="128"/>
      <c r="Y125" s="60" t="s">
        <v>67</v>
      </c>
      <c r="Z125" s="60" t="s">
        <v>679</v>
      </c>
      <c r="AA125" s="267" t="s">
        <v>864</v>
      </c>
      <c r="AB125" s="3">
        <v>44840</v>
      </c>
      <c r="AC125" s="3">
        <v>45483</v>
      </c>
      <c r="AD125" s="52" t="s">
        <v>64</v>
      </c>
      <c r="AE125" s="151" t="s">
        <v>679</v>
      </c>
      <c r="AF125" s="146" t="s">
        <v>679</v>
      </c>
      <c r="AG125" s="146" t="s">
        <v>679</v>
      </c>
      <c r="AH125" s="146" t="s">
        <v>679</v>
      </c>
      <c r="AI125" s="146" t="s">
        <v>679</v>
      </c>
      <c r="AJ125" s="145" t="s">
        <v>679</v>
      </c>
      <c r="AK125" s="152" t="s">
        <v>679</v>
      </c>
      <c r="AL125" s="150" t="s">
        <v>679</v>
      </c>
      <c r="AM125" s="146" t="s">
        <v>679</v>
      </c>
      <c r="AN125" s="146" t="s">
        <v>679</v>
      </c>
      <c r="AO125" s="146" t="s">
        <v>679</v>
      </c>
      <c r="AP125" s="146" t="s">
        <v>679</v>
      </c>
      <c r="AQ125" s="147" t="s">
        <v>679</v>
      </c>
      <c r="AR125" s="144" t="s">
        <v>679</v>
      </c>
      <c r="AS125" s="144" t="s">
        <v>679</v>
      </c>
      <c r="AT125" s="144" t="s">
        <v>679</v>
      </c>
      <c r="AU125" s="144" t="s">
        <v>679</v>
      </c>
      <c r="AV125" s="144" t="s">
        <v>679</v>
      </c>
      <c r="AW125" s="144" t="s">
        <v>679</v>
      </c>
      <c r="AX125" s="144" t="s">
        <v>679</v>
      </c>
      <c r="AY125" s="144" t="s">
        <v>679</v>
      </c>
      <c r="AZ125" s="148" t="s">
        <v>679</v>
      </c>
      <c r="BA125" s="143" t="s">
        <v>679</v>
      </c>
      <c r="BB125" s="144" t="s">
        <v>679</v>
      </c>
      <c r="BC125" s="142" t="s">
        <v>679</v>
      </c>
    </row>
    <row r="126" spans="1:55" ht="72" hidden="1" customHeight="1">
      <c r="A126" s="38" t="str">
        <f t="shared" ca="1" si="13"/>
        <v>Ok</v>
      </c>
      <c r="B126" s="39" t="str">
        <f t="shared" si="14"/>
        <v>Ok</v>
      </c>
      <c r="C126" s="39" t="str">
        <f t="shared" ca="1" si="15"/>
        <v>Ok</v>
      </c>
      <c r="D126" s="40">
        <f t="shared" si="16"/>
        <v>45483</v>
      </c>
      <c r="E126" s="149" t="s">
        <v>679</v>
      </c>
      <c r="F126" s="153">
        <v>2533</v>
      </c>
      <c r="G126" s="139" t="s">
        <v>1220</v>
      </c>
      <c r="H126" s="154" t="s">
        <v>57</v>
      </c>
      <c r="I126" s="140" t="s">
        <v>559</v>
      </c>
      <c r="J126" s="211" t="s">
        <v>560</v>
      </c>
      <c r="K126" s="52" t="s">
        <v>66</v>
      </c>
      <c r="L126" s="159" t="s">
        <v>865</v>
      </c>
      <c r="M126" s="158" t="s">
        <v>679</v>
      </c>
      <c r="N126" s="138" t="s">
        <v>81</v>
      </c>
      <c r="O126" s="141" t="s">
        <v>77</v>
      </c>
      <c r="P126" s="41" t="s">
        <v>61</v>
      </c>
      <c r="Q126" s="182" t="s">
        <v>866</v>
      </c>
      <c r="R126" s="69" t="s">
        <v>863</v>
      </c>
      <c r="S126" s="42">
        <v>44845</v>
      </c>
      <c r="T126" s="42">
        <v>44848</v>
      </c>
      <c r="U126" s="128" t="s">
        <v>62</v>
      </c>
      <c r="V126" s="128" t="s">
        <v>1210</v>
      </c>
      <c r="W126" s="43" t="s">
        <v>68</v>
      </c>
      <c r="X126" s="128"/>
      <c r="Y126" s="60" t="s">
        <v>86</v>
      </c>
      <c r="Z126" s="60" t="s">
        <v>679</v>
      </c>
      <c r="AA126" s="267" t="s">
        <v>867</v>
      </c>
      <c r="AB126" s="3">
        <v>44845</v>
      </c>
      <c r="AC126" s="3">
        <v>45483</v>
      </c>
      <c r="AD126" s="52" t="s">
        <v>64</v>
      </c>
      <c r="AE126" s="151" t="s">
        <v>679</v>
      </c>
      <c r="AF126" s="146" t="s">
        <v>679</v>
      </c>
      <c r="AG126" s="146" t="s">
        <v>679</v>
      </c>
      <c r="AH126" s="146" t="s">
        <v>679</v>
      </c>
      <c r="AI126" s="146" t="s">
        <v>679</v>
      </c>
      <c r="AJ126" s="145" t="s">
        <v>679</v>
      </c>
      <c r="AK126" s="152" t="s">
        <v>679</v>
      </c>
      <c r="AL126" s="150" t="s">
        <v>679</v>
      </c>
      <c r="AM126" s="146" t="s">
        <v>679</v>
      </c>
      <c r="AN126" s="146" t="s">
        <v>679</v>
      </c>
      <c r="AO126" s="146" t="s">
        <v>679</v>
      </c>
      <c r="AP126" s="146" t="s">
        <v>679</v>
      </c>
      <c r="AQ126" s="147" t="s">
        <v>679</v>
      </c>
      <c r="AR126" s="144" t="s">
        <v>679</v>
      </c>
      <c r="AS126" s="144" t="s">
        <v>679</v>
      </c>
      <c r="AT126" s="144" t="s">
        <v>679</v>
      </c>
      <c r="AU126" s="144" t="s">
        <v>679</v>
      </c>
      <c r="AV126" s="144" t="s">
        <v>679</v>
      </c>
      <c r="AW126" s="144" t="s">
        <v>679</v>
      </c>
      <c r="AX126" s="144" t="s">
        <v>679</v>
      </c>
      <c r="AY126" s="144" t="s">
        <v>679</v>
      </c>
      <c r="AZ126" s="148" t="s">
        <v>679</v>
      </c>
      <c r="BA126" s="143" t="s">
        <v>679</v>
      </c>
      <c r="BB126" s="144" t="s">
        <v>679</v>
      </c>
      <c r="BC126" s="142" t="s">
        <v>679</v>
      </c>
    </row>
    <row r="127" spans="1:55" ht="152.4" hidden="1" customHeight="1">
      <c r="A127" s="38" t="str">
        <f t="shared" ca="1" si="13"/>
        <v>Ok</v>
      </c>
      <c r="B127" s="39" t="str">
        <f t="shared" si="14"/>
        <v>Ok</v>
      </c>
      <c r="C127" s="39" t="str">
        <f t="shared" ca="1" si="15"/>
        <v>Ok</v>
      </c>
      <c r="D127" s="40">
        <f t="shared" si="16"/>
        <v>45700</v>
      </c>
      <c r="E127" s="149" t="s">
        <v>679</v>
      </c>
      <c r="F127" s="153">
        <v>2545</v>
      </c>
      <c r="G127" s="139" t="s">
        <v>868</v>
      </c>
      <c r="H127" s="154" t="s">
        <v>57</v>
      </c>
      <c r="I127" s="140" t="s">
        <v>161</v>
      </c>
      <c r="J127" s="211" t="s">
        <v>107</v>
      </c>
      <c r="K127" s="52" t="s">
        <v>78</v>
      </c>
      <c r="L127" s="163" t="s">
        <v>870</v>
      </c>
      <c r="M127" s="158" t="s">
        <v>679</v>
      </c>
      <c r="N127" s="138" t="s">
        <v>81</v>
      </c>
      <c r="O127" s="141" t="s">
        <v>869</v>
      </c>
      <c r="P127" s="41" t="s">
        <v>71</v>
      </c>
      <c r="Q127" s="182" t="s">
        <v>1195</v>
      </c>
      <c r="R127" s="69" t="s">
        <v>1194</v>
      </c>
      <c r="S127" s="42">
        <v>44856</v>
      </c>
      <c r="T127" s="42">
        <v>45700</v>
      </c>
      <c r="U127" s="128" t="s">
        <v>62</v>
      </c>
      <c r="V127" s="128" t="s">
        <v>1210</v>
      </c>
      <c r="W127" s="43" t="s">
        <v>68</v>
      </c>
      <c r="X127" s="128"/>
      <c r="Y127" s="60" t="s">
        <v>277</v>
      </c>
      <c r="Z127" s="60"/>
      <c r="AA127" s="267" t="s">
        <v>2253</v>
      </c>
      <c r="AB127" s="3">
        <v>44856</v>
      </c>
      <c r="AC127" s="3">
        <v>45700</v>
      </c>
      <c r="AD127" s="160" t="s">
        <v>64</v>
      </c>
      <c r="AE127" s="151" t="s">
        <v>679</v>
      </c>
      <c r="AF127" s="146" t="s">
        <v>679</v>
      </c>
      <c r="AG127" s="146" t="s">
        <v>679</v>
      </c>
      <c r="AH127" s="146" t="s">
        <v>679</v>
      </c>
      <c r="AI127" s="146" t="s">
        <v>679</v>
      </c>
      <c r="AJ127" s="145" t="s">
        <v>679</v>
      </c>
      <c r="AK127" s="152" t="s">
        <v>679</v>
      </c>
      <c r="AL127" s="150" t="s">
        <v>679</v>
      </c>
      <c r="AM127" s="146" t="s">
        <v>679</v>
      </c>
      <c r="AN127" s="146" t="s">
        <v>679</v>
      </c>
      <c r="AO127" s="146" t="s">
        <v>679</v>
      </c>
      <c r="AP127" s="146" t="s">
        <v>679</v>
      </c>
      <c r="AQ127" s="147" t="s">
        <v>679</v>
      </c>
      <c r="AR127" s="144" t="s">
        <v>679</v>
      </c>
      <c r="AS127" s="144" t="s">
        <v>679</v>
      </c>
      <c r="AT127" s="144" t="s">
        <v>679</v>
      </c>
      <c r="AU127" s="144" t="s">
        <v>679</v>
      </c>
      <c r="AV127" s="144" t="s">
        <v>679</v>
      </c>
      <c r="AW127" s="144" t="s">
        <v>679</v>
      </c>
      <c r="AX127" s="144" t="s">
        <v>679</v>
      </c>
      <c r="AY127" s="144" t="s">
        <v>679</v>
      </c>
      <c r="AZ127" s="148" t="s">
        <v>679</v>
      </c>
      <c r="BA127" s="143" t="s">
        <v>679</v>
      </c>
      <c r="BB127" s="144" t="s">
        <v>679</v>
      </c>
      <c r="BC127" s="142" t="s">
        <v>679</v>
      </c>
    </row>
    <row r="128" spans="1:55" ht="283.2" hidden="1" customHeight="1">
      <c r="A128" s="38" t="str">
        <f t="shared" ca="1" si="13"/>
        <v>Ok</v>
      </c>
      <c r="B128" s="39" t="str">
        <f t="shared" si="14"/>
        <v>Ok</v>
      </c>
      <c r="C128" s="39" t="str">
        <f t="shared" ca="1" si="15"/>
        <v>Ok</v>
      </c>
      <c r="D128" s="40">
        <f t="shared" si="16"/>
        <v>45700</v>
      </c>
      <c r="E128" s="346"/>
      <c r="F128" s="314">
        <v>384</v>
      </c>
      <c r="G128" s="164" t="s">
        <v>1229</v>
      </c>
      <c r="H128" s="334" t="s">
        <v>57</v>
      </c>
      <c r="I128" s="341" t="s">
        <v>264</v>
      </c>
      <c r="J128" s="341" t="s">
        <v>95</v>
      </c>
      <c r="K128" s="160" t="s">
        <v>66</v>
      </c>
      <c r="L128" s="307" t="s">
        <v>1661</v>
      </c>
      <c r="M128" s="317"/>
      <c r="N128" s="336" t="s">
        <v>81</v>
      </c>
      <c r="O128" s="264" t="s">
        <v>1328</v>
      </c>
      <c r="P128" s="337" t="s">
        <v>91</v>
      </c>
      <c r="Q128" s="349" t="s">
        <v>1663</v>
      </c>
      <c r="R128" s="338" t="s">
        <v>1662</v>
      </c>
      <c r="S128" s="42">
        <v>43242</v>
      </c>
      <c r="T128" s="42">
        <v>45700</v>
      </c>
      <c r="U128" s="343" t="s">
        <v>62</v>
      </c>
      <c r="V128" s="343" t="s">
        <v>1209</v>
      </c>
      <c r="W128" s="43" t="s">
        <v>68</v>
      </c>
      <c r="X128" s="343"/>
      <c r="Y128" s="318" t="s">
        <v>112</v>
      </c>
      <c r="Z128" s="318"/>
      <c r="AA128" s="319" t="s">
        <v>2250</v>
      </c>
      <c r="AB128" s="3">
        <v>43242</v>
      </c>
      <c r="AC128" s="3">
        <v>45700</v>
      </c>
      <c r="AD128" s="160" t="s">
        <v>64</v>
      </c>
      <c r="AE128" s="357"/>
      <c r="AF128" s="320"/>
      <c r="AG128" s="320"/>
      <c r="AH128" s="320"/>
      <c r="AI128" s="320"/>
      <c r="AJ128" s="321"/>
      <c r="AK128" s="322"/>
      <c r="AL128" s="323"/>
      <c r="AM128" s="320"/>
      <c r="AN128" s="320"/>
      <c r="AO128" s="320"/>
      <c r="AP128" s="320"/>
      <c r="AQ128" s="324"/>
      <c r="AR128" s="325"/>
      <c r="AS128" s="325"/>
      <c r="AT128" s="325"/>
      <c r="AU128" s="325"/>
      <c r="AV128" s="325"/>
      <c r="AW128" s="325"/>
      <c r="AX128" s="325"/>
      <c r="AY128" s="325"/>
      <c r="AZ128" s="326"/>
      <c r="BA128" s="327"/>
      <c r="BB128" s="325"/>
      <c r="BC128" s="328"/>
    </row>
    <row r="129" spans="1:55" ht="334.2" customHeight="1">
      <c r="A129" s="38" t="str">
        <f t="shared" ca="1" si="13"/>
        <v>Ok</v>
      </c>
      <c r="B129" s="39" t="str">
        <f t="shared" si="14"/>
        <v>Ok</v>
      </c>
      <c r="C129" s="39" t="str">
        <f t="shared" ca="1" si="15"/>
        <v>Errore</v>
      </c>
      <c r="D129" s="40">
        <f t="shared" si="16"/>
        <v>45728</v>
      </c>
      <c r="E129" s="167"/>
      <c r="F129" s="153">
        <v>941</v>
      </c>
      <c r="G129" s="164" t="s">
        <v>1758</v>
      </c>
      <c r="H129" s="172" t="s">
        <v>57</v>
      </c>
      <c r="I129" s="173" t="s">
        <v>94</v>
      </c>
      <c r="J129" s="348" t="s">
        <v>95</v>
      </c>
      <c r="K129" s="52" t="s">
        <v>70</v>
      </c>
      <c r="L129" s="178" t="s">
        <v>1769</v>
      </c>
      <c r="M129" s="180"/>
      <c r="N129" s="138" t="s">
        <v>60</v>
      </c>
      <c r="O129" s="182" t="s">
        <v>74</v>
      </c>
      <c r="P129" s="41" t="s">
        <v>74</v>
      </c>
      <c r="Q129" s="182" t="s">
        <v>375</v>
      </c>
      <c r="R129" s="186" t="s">
        <v>376</v>
      </c>
      <c r="S129" s="42">
        <v>43566</v>
      </c>
      <c r="T129" s="42">
        <v>45727</v>
      </c>
      <c r="U129" s="127" t="s">
        <v>1117</v>
      </c>
      <c r="V129" s="127" t="s">
        <v>1209</v>
      </c>
      <c r="W129" s="43" t="s">
        <v>68</v>
      </c>
      <c r="X129" s="127"/>
      <c r="Y129" s="60"/>
      <c r="Z129" s="350"/>
      <c r="AA129" s="353" t="s">
        <v>2356</v>
      </c>
      <c r="AB129" s="3">
        <v>43566</v>
      </c>
      <c r="AC129" s="3">
        <v>45728</v>
      </c>
      <c r="AD129" s="52"/>
      <c r="AE129" s="151"/>
      <c r="AF129" s="146"/>
      <c r="AG129" s="146"/>
      <c r="AH129" s="146"/>
      <c r="AI129" s="146"/>
      <c r="AJ129" s="145"/>
      <c r="AK129" s="152"/>
      <c r="AL129" s="150"/>
      <c r="AM129" s="146"/>
      <c r="AN129" s="146"/>
      <c r="AO129" s="146"/>
      <c r="AP129" s="146"/>
      <c r="AQ129" s="147"/>
      <c r="AR129" s="144"/>
      <c r="AS129" s="144"/>
      <c r="AT129" s="144"/>
      <c r="AU129" s="144"/>
      <c r="AV129" s="144"/>
      <c r="AW129" s="144"/>
      <c r="AX129" s="144"/>
      <c r="AY129" s="144"/>
      <c r="AZ129" s="148"/>
      <c r="BA129" s="143"/>
      <c r="BB129" s="144"/>
      <c r="BC129" s="142"/>
    </row>
    <row r="130" spans="1:55" ht="162.6" hidden="1" customHeight="1">
      <c r="A130" s="38" t="str">
        <f t="shared" ca="1" si="13"/>
        <v>Ok</v>
      </c>
      <c r="B130" s="39" t="str">
        <f t="shared" si="14"/>
        <v>Ok</v>
      </c>
      <c r="C130" s="39" t="str">
        <f t="shared" ca="1" si="15"/>
        <v>Ok</v>
      </c>
      <c r="D130" s="40">
        <f t="shared" si="16"/>
        <v>45644</v>
      </c>
      <c r="E130" s="149" t="s">
        <v>679</v>
      </c>
      <c r="F130" s="153">
        <v>2577</v>
      </c>
      <c r="G130" s="139" t="s">
        <v>875</v>
      </c>
      <c r="H130" s="154" t="s">
        <v>57</v>
      </c>
      <c r="I130" s="140" t="s">
        <v>94</v>
      </c>
      <c r="J130" s="211" t="s">
        <v>95</v>
      </c>
      <c r="K130" s="52" t="s">
        <v>101</v>
      </c>
      <c r="L130" s="159" t="s">
        <v>878</v>
      </c>
      <c r="M130" s="158" t="s">
        <v>679</v>
      </c>
      <c r="N130" s="138" t="s">
        <v>104</v>
      </c>
      <c r="O130" s="141" t="s">
        <v>74</v>
      </c>
      <c r="P130" s="41" t="s">
        <v>74</v>
      </c>
      <c r="Q130" s="141" t="s">
        <v>876</v>
      </c>
      <c r="R130" s="69" t="s">
        <v>877</v>
      </c>
      <c r="S130" s="42">
        <v>44880</v>
      </c>
      <c r="T130" s="42">
        <v>45644</v>
      </c>
      <c r="U130" s="127" t="s">
        <v>62</v>
      </c>
      <c r="V130" s="127" t="s">
        <v>1209</v>
      </c>
      <c r="W130" s="43" t="s">
        <v>68</v>
      </c>
      <c r="X130" s="127"/>
      <c r="Y130" s="60" t="s">
        <v>277</v>
      </c>
      <c r="Z130" s="60" t="s">
        <v>679</v>
      </c>
      <c r="AA130" s="267" t="s">
        <v>2102</v>
      </c>
      <c r="AB130" s="3">
        <v>44880</v>
      </c>
      <c r="AC130" s="3">
        <v>45644</v>
      </c>
      <c r="AD130" s="160" t="s">
        <v>64</v>
      </c>
      <c r="AE130" s="151" t="s">
        <v>679</v>
      </c>
      <c r="AF130" s="146" t="s">
        <v>679</v>
      </c>
      <c r="AG130" s="146" t="s">
        <v>679</v>
      </c>
      <c r="AH130" s="146" t="s">
        <v>679</v>
      </c>
      <c r="AI130" s="146" t="s">
        <v>679</v>
      </c>
      <c r="AJ130" s="145" t="s">
        <v>679</v>
      </c>
      <c r="AK130" s="152" t="s">
        <v>679</v>
      </c>
      <c r="AL130" s="150" t="s">
        <v>679</v>
      </c>
      <c r="AM130" s="146" t="s">
        <v>679</v>
      </c>
      <c r="AN130" s="146" t="s">
        <v>679</v>
      </c>
      <c r="AO130" s="146" t="s">
        <v>679</v>
      </c>
      <c r="AP130" s="146" t="s">
        <v>679</v>
      </c>
      <c r="AQ130" s="147" t="s">
        <v>679</v>
      </c>
      <c r="AR130" s="144" t="s">
        <v>679</v>
      </c>
      <c r="AS130" s="144" t="s">
        <v>679</v>
      </c>
      <c r="AT130" s="144" t="s">
        <v>679</v>
      </c>
      <c r="AU130" s="144" t="s">
        <v>679</v>
      </c>
      <c r="AV130" s="144" t="s">
        <v>679</v>
      </c>
      <c r="AW130" s="144" t="s">
        <v>679</v>
      </c>
      <c r="AX130" s="144" t="s">
        <v>679</v>
      </c>
      <c r="AY130" s="144" t="s">
        <v>679</v>
      </c>
      <c r="AZ130" s="148" t="s">
        <v>679</v>
      </c>
      <c r="BA130" s="143" t="s">
        <v>679</v>
      </c>
      <c r="BB130" s="144" t="s">
        <v>679</v>
      </c>
      <c r="BC130" s="142" t="s">
        <v>679</v>
      </c>
    </row>
    <row r="131" spans="1:55" ht="86.4" hidden="1" customHeight="1">
      <c r="A131" s="38" t="str">
        <f t="shared" ca="1" si="13"/>
        <v>Ok</v>
      </c>
      <c r="B131" s="39" t="str">
        <f t="shared" si="14"/>
        <v>Ok</v>
      </c>
      <c r="C131" s="39" t="str">
        <f t="shared" ca="1" si="15"/>
        <v>Ok</v>
      </c>
      <c r="D131" s="40">
        <f t="shared" si="16"/>
        <v>45721</v>
      </c>
      <c r="E131" s="149" t="s">
        <v>679</v>
      </c>
      <c r="F131" s="153">
        <v>2605</v>
      </c>
      <c r="G131" s="139" t="s">
        <v>880</v>
      </c>
      <c r="H131" s="154" t="s">
        <v>57</v>
      </c>
      <c r="I131" s="140" t="s">
        <v>127</v>
      </c>
      <c r="J131" s="140" t="s">
        <v>128</v>
      </c>
      <c r="K131" s="52" t="s">
        <v>101</v>
      </c>
      <c r="L131" s="159" t="s">
        <v>884</v>
      </c>
      <c r="M131" s="158" t="s">
        <v>679</v>
      </c>
      <c r="N131" s="138" t="s">
        <v>81</v>
      </c>
      <c r="O131" s="141" t="s">
        <v>74</v>
      </c>
      <c r="P131" s="41" t="s">
        <v>74</v>
      </c>
      <c r="Q131" s="141" t="s">
        <v>882</v>
      </c>
      <c r="R131" s="69" t="s">
        <v>883</v>
      </c>
      <c r="S131" s="42">
        <v>44909</v>
      </c>
      <c r="T131" s="42">
        <v>45721</v>
      </c>
      <c r="U131" s="128" t="s">
        <v>62</v>
      </c>
      <c r="V131" s="128" t="s">
        <v>1210</v>
      </c>
      <c r="W131" s="43" t="s">
        <v>68</v>
      </c>
      <c r="X131" s="128"/>
      <c r="Y131" s="60" t="s">
        <v>90</v>
      </c>
      <c r="Z131" s="60" t="s">
        <v>679</v>
      </c>
      <c r="AA131" s="267" t="s">
        <v>2317</v>
      </c>
      <c r="AB131" s="3">
        <v>44909</v>
      </c>
      <c r="AC131" s="3">
        <v>45721</v>
      </c>
      <c r="AD131" s="160" t="s">
        <v>64</v>
      </c>
      <c r="AE131" s="151" t="s">
        <v>679</v>
      </c>
      <c r="AF131" s="146" t="s">
        <v>679</v>
      </c>
      <c r="AG131" s="146" t="s">
        <v>679</v>
      </c>
      <c r="AH131" s="146" t="s">
        <v>679</v>
      </c>
      <c r="AI131" s="146" t="s">
        <v>679</v>
      </c>
      <c r="AJ131" s="145" t="s">
        <v>679</v>
      </c>
      <c r="AK131" s="152" t="s">
        <v>679</v>
      </c>
      <c r="AL131" s="150" t="s">
        <v>679</v>
      </c>
      <c r="AM131" s="146" t="s">
        <v>679</v>
      </c>
      <c r="AN131" s="146" t="s">
        <v>679</v>
      </c>
      <c r="AO131" s="146" t="s">
        <v>679</v>
      </c>
      <c r="AP131" s="146" t="s">
        <v>679</v>
      </c>
      <c r="AQ131" s="147" t="s">
        <v>679</v>
      </c>
      <c r="AR131" s="144" t="s">
        <v>679</v>
      </c>
      <c r="AS131" s="144" t="s">
        <v>679</v>
      </c>
      <c r="AT131" s="144" t="s">
        <v>679</v>
      </c>
      <c r="AU131" s="144" t="s">
        <v>679</v>
      </c>
      <c r="AV131" s="144" t="s">
        <v>679</v>
      </c>
      <c r="AW131" s="144" t="s">
        <v>679</v>
      </c>
      <c r="AX131" s="144" t="s">
        <v>679</v>
      </c>
      <c r="AY131" s="144" t="s">
        <v>679</v>
      </c>
      <c r="AZ131" s="148" t="s">
        <v>679</v>
      </c>
      <c r="BA131" s="143" t="s">
        <v>679</v>
      </c>
      <c r="BB131" s="144" t="s">
        <v>679</v>
      </c>
      <c r="BC131" s="142" t="s">
        <v>679</v>
      </c>
    </row>
    <row r="132" spans="1:55" ht="86.25" hidden="1" customHeight="1">
      <c r="A132" s="38" t="str">
        <f t="shared" ca="1" si="13"/>
        <v>Ok</v>
      </c>
      <c r="B132" s="39" t="str">
        <f t="shared" si="14"/>
        <v>Ok</v>
      </c>
      <c r="C132" s="39" t="str">
        <f t="shared" ca="1" si="15"/>
        <v>Ok</v>
      </c>
      <c r="D132" s="40">
        <f t="shared" si="16"/>
        <v>45483</v>
      </c>
      <c r="E132" s="149" t="s">
        <v>679</v>
      </c>
      <c r="F132" s="153">
        <v>2608</v>
      </c>
      <c r="G132" s="139" t="s">
        <v>881</v>
      </c>
      <c r="H132" s="154" t="s">
        <v>57</v>
      </c>
      <c r="I132" s="140" t="s">
        <v>264</v>
      </c>
      <c r="J132" s="140" t="s">
        <v>95</v>
      </c>
      <c r="K132" s="52" t="s">
        <v>101</v>
      </c>
      <c r="L132" s="159" t="s">
        <v>885</v>
      </c>
      <c r="M132" s="158" t="s">
        <v>679</v>
      </c>
      <c r="N132" s="138" t="s">
        <v>60</v>
      </c>
      <c r="O132" s="141" t="s">
        <v>77</v>
      </c>
      <c r="P132" s="41" t="s">
        <v>61</v>
      </c>
      <c r="Q132" s="264" t="s">
        <v>505</v>
      </c>
      <c r="R132" s="69" t="s">
        <v>886</v>
      </c>
      <c r="S132" s="42">
        <v>44909</v>
      </c>
      <c r="T132" s="42">
        <v>44935</v>
      </c>
      <c r="U132" s="127" t="s">
        <v>62</v>
      </c>
      <c r="V132" s="127" t="s">
        <v>1209</v>
      </c>
      <c r="W132" s="43" t="s">
        <v>68</v>
      </c>
      <c r="X132" s="127"/>
      <c r="Y132" s="60" t="s">
        <v>90</v>
      </c>
      <c r="Z132" s="60" t="s">
        <v>679</v>
      </c>
      <c r="AA132" s="267" t="s">
        <v>887</v>
      </c>
      <c r="AB132" s="3">
        <v>44909</v>
      </c>
      <c r="AC132" s="3">
        <v>45483</v>
      </c>
      <c r="AD132" s="52" t="s">
        <v>64</v>
      </c>
      <c r="AE132" s="151" t="s">
        <v>679</v>
      </c>
      <c r="AF132" s="146" t="s">
        <v>679</v>
      </c>
      <c r="AG132" s="146" t="s">
        <v>679</v>
      </c>
      <c r="AH132" s="146" t="s">
        <v>679</v>
      </c>
      <c r="AI132" s="146" t="s">
        <v>679</v>
      </c>
      <c r="AJ132" s="145" t="s">
        <v>679</v>
      </c>
      <c r="AK132" s="152" t="s">
        <v>679</v>
      </c>
      <c r="AL132" s="150" t="s">
        <v>679</v>
      </c>
      <c r="AM132" s="146" t="s">
        <v>679</v>
      </c>
      <c r="AN132" s="146" t="s">
        <v>679</v>
      </c>
      <c r="AO132" s="146" t="s">
        <v>679</v>
      </c>
      <c r="AP132" s="146" t="s">
        <v>679</v>
      </c>
      <c r="AQ132" s="147" t="s">
        <v>679</v>
      </c>
      <c r="AR132" s="144" t="s">
        <v>679</v>
      </c>
      <c r="AS132" s="144" t="s">
        <v>679</v>
      </c>
      <c r="AT132" s="144" t="s">
        <v>679</v>
      </c>
      <c r="AU132" s="144" t="s">
        <v>679</v>
      </c>
      <c r="AV132" s="144" t="s">
        <v>679</v>
      </c>
      <c r="AW132" s="144" t="s">
        <v>679</v>
      </c>
      <c r="AX132" s="144" t="s">
        <v>679</v>
      </c>
      <c r="AY132" s="144" t="s">
        <v>679</v>
      </c>
      <c r="AZ132" s="148" t="s">
        <v>679</v>
      </c>
      <c r="BA132" s="143" t="s">
        <v>679</v>
      </c>
      <c r="BB132" s="144" t="s">
        <v>679</v>
      </c>
      <c r="BC132" s="142" t="s">
        <v>679</v>
      </c>
    </row>
    <row r="133" spans="1:55" ht="86.25" hidden="1" customHeight="1">
      <c r="A133" s="38" t="str">
        <f t="shared" ca="1" si="13"/>
        <v>Ok</v>
      </c>
      <c r="B133" s="39" t="str">
        <f t="shared" si="14"/>
        <v>Ok</v>
      </c>
      <c r="C133" s="39" t="str">
        <f t="shared" ca="1" si="15"/>
        <v>Ok</v>
      </c>
      <c r="D133" s="40">
        <f t="shared" si="16"/>
        <v>45483</v>
      </c>
      <c r="E133" s="149" t="s">
        <v>679</v>
      </c>
      <c r="F133" s="153">
        <v>2615</v>
      </c>
      <c r="G133" s="139" t="s">
        <v>888</v>
      </c>
      <c r="H133" s="154" t="s">
        <v>57</v>
      </c>
      <c r="I133" s="140" t="s">
        <v>127</v>
      </c>
      <c r="J133" s="140" t="s">
        <v>128</v>
      </c>
      <c r="K133" s="52" t="s">
        <v>101</v>
      </c>
      <c r="L133" s="159" t="s">
        <v>891</v>
      </c>
      <c r="M133" s="158" t="s">
        <v>679</v>
      </c>
      <c r="N133" s="138" t="s">
        <v>104</v>
      </c>
      <c r="O133" s="141" t="s">
        <v>74</v>
      </c>
      <c r="P133" s="41" t="s">
        <v>74</v>
      </c>
      <c r="Q133" s="141" t="s">
        <v>889</v>
      </c>
      <c r="R133" s="69" t="s">
        <v>890</v>
      </c>
      <c r="S133" s="42">
        <v>44922</v>
      </c>
      <c r="T133" s="42">
        <v>44942</v>
      </c>
      <c r="U133" s="128" t="s">
        <v>62</v>
      </c>
      <c r="V133" s="128" t="s">
        <v>1210</v>
      </c>
      <c r="W133" s="43" t="s">
        <v>68</v>
      </c>
      <c r="X133" s="128"/>
      <c r="Y133" s="60" t="s">
        <v>90</v>
      </c>
      <c r="Z133" s="60" t="s">
        <v>679</v>
      </c>
      <c r="AA133" s="267" t="s">
        <v>1617</v>
      </c>
      <c r="AB133" s="3">
        <v>44922</v>
      </c>
      <c r="AC133" s="3">
        <v>45483</v>
      </c>
      <c r="AD133" s="52" t="s">
        <v>64</v>
      </c>
      <c r="AE133" s="151" t="s">
        <v>679</v>
      </c>
      <c r="AF133" s="146" t="s">
        <v>679</v>
      </c>
      <c r="AG133" s="146" t="s">
        <v>679</v>
      </c>
      <c r="AH133" s="146" t="s">
        <v>679</v>
      </c>
      <c r="AI133" s="146" t="s">
        <v>679</v>
      </c>
      <c r="AJ133" s="145" t="s">
        <v>679</v>
      </c>
      <c r="AK133" s="152" t="s">
        <v>679</v>
      </c>
      <c r="AL133" s="150" t="s">
        <v>679</v>
      </c>
      <c r="AM133" s="146" t="s">
        <v>679</v>
      </c>
      <c r="AN133" s="146" t="s">
        <v>679</v>
      </c>
      <c r="AO133" s="146" t="s">
        <v>679</v>
      </c>
      <c r="AP133" s="146" t="s">
        <v>679</v>
      </c>
      <c r="AQ133" s="147" t="s">
        <v>679</v>
      </c>
      <c r="AR133" s="144" t="s">
        <v>679</v>
      </c>
      <c r="AS133" s="144" t="s">
        <v>679</v>
      </c>
      <c r="AT133" s="144" t="s">
        <v>679</v>
      </c>
      <c r="AU133" s="144" t="s">
        <v>679</v>
      </c>
      <c r="AV133" s="144" t="s">
        <v>679</v>
      </c>
      <c r="AW133" s="144" t="s">
        <v>679</v>
      </c>
      <c r="AX133" s="144" t="s">
        <v>679</v>
      </c>
      <c r="AY133" s="144" t="s">
        <v>679</v>
      </c>
      <c r="AZ133" s="148" t="s">
        <v>679</v>
      </c>
      <c r="BA133" s="143" t="s">
        <v>679</v>
      </c>
      <c r="BB133" s="144" t="s">
        <v>679</v>
      </c>
      <c r="BC133" s="142" t="s">
        <v>679</v>
      </c>
    </row>
    <row r="134" spans="1:55" ht="174.6" hidden="1" customHeight="1">
      <c r="A134" s="38" t="str">
        <f t="shared" ca="1" si="13"/>
        <v>Ok</v>
      </c>
      <c r="B134" s="39" t="str">
        <f t="shared" si="14"/>
        <v>Ok</v>
      </c>
      <c r="C134" s="39" t="str">
        <f t="shared" ca="1" si="15"/>
        <v>Ok</v>
      </c>
      <c r="D134" s="40">
        <f t="shared" si="16"/>
        <v>45616</v>
      </c>
      <c r="E134" s="167"/>
      <c r="F134" s="169">
        <v>1686</v>
      </c>
      <c r="G134" s="347" t="s">
        <v>1733</v>
      </c>
      <c r="H134" s="70" t="s">
        <v>57</v>
      </c>
      <c r="I134" s="173" t="s">
        <v>173</v>
      </c>
      <c r="J134" s="348" t="s">
        <v>174</v>
      </c>
      <c r="K134" s="52" t="s">
        <v>78</v>
      </c>
      <c r="L134" s="178" t="s">
        <v>1734</v>
      </c>
      <c r="M134" s="180"/>
      <c r="N134" s="138" t="s">
        <v>81</v>
      </c>
      <c r="O134" s="182" t="s">
        <v>74</v>
      </c>
      <c r="P134" s="41" t="s">
        <v>74</v>
      </c>
      <c r="Q134" s="182" t="s">
        <v>1735</v>
      </c>
      <c r="R134" s="186" t="s">
        <v>1736</v>
      </c>
      <c r="S134" s="42">
        <v>44111</v>
      </c>
      <c r="T134" s="42">
        <v>45616</v>
      </c>
      <c r="U134" s="127" t="s">
        <v>62</v>
      </c>
      <c r="V134" s="127" t="s">
        <v>1210</v>
      </c>
      <c r="W134" s="43" t="s">
        <v>68</v>
      </c>
      <c r="X134" s="127"/>
      <c r="Y134" s="60" t="s">
        <v>67</v>
      </c>
      <c r="Z134" s="350"/>
      <c r="AA134" s="353" t="s">
        <v>2061</v>
      </c>
      <c r="AB134" s="3">
        <v>44111</v>
      </c>
      <c r="AC134" s="3">
        <v>45616</v>
      </c>
      <c r="AD134" s="126" t="s">
        <v>64</v>
      </c>
      <c r="AE134" s="151"/>
      <c r="AF134" s="146"/>
      <c r="AG134" s="146"/>
      <c r="AH134" s="146"/>
      <c r="AI134" s="146"/>
      <c r="AJ134" s="145"/>
      <c r="AK134" s="152"/>
      <c r="AL134" s="150"/>
      <c r="AM134" s="146"/>
      <c r="AN134" s="146"/>
      <c r="AO134" s="146"/>
      <c r="AP134" s="146"/>
      <c r="AQ134" s="147"/>
      <c r="AR134" s="144"/>
      <c r="AS134" s="144"/>
      <c r="AT134" s="144"/>
      <c r="AU134" s="144"/>
      <c r="AV134" s="144"/>
      <c r="AW134" s="144"/>
      <c r="AX134" s="144"/>
      <c r="AY134" s="144"/>
      <c r="AZ134" s="148"/>
      <c r="BA134" s="143"/>
      <c r="BB134" s="144"/>
      <c r="BC134" s="142"/>
    </row>
    <row r="135" spans="1:55" ht="57.6" hidden="1">
      <c r="A135" s="38" t="str">
        <f t="shared" ca="1" si="13"/>
        <v>Ok</v>
      </c>
      <c r="B135" s="39" t="str">
        <f t="shared" si="14"/>
        <v>Ok</v>
      </c>
      <c r="C135" s="39" t="str">
        <f t="shared" ca="1" si="15"/>
        <v>Ok</v>
      </c>
      <c r="D135" s="40">
        <f t="shared" si="16"/>
        <v>45483</v>
      </c>
      <c r="E135" s="149" t="s">
        <v>679</v>
      </c>
      <c r="F135" s="153">
        <v>2639</v>
      </c>
      <c r="G135" s="139" t="s">
        <v>894</v>
      </c>
      <c r="H135" s="154" t="s">
        <v>57</v>
      </c>
      <c r="I135" s="140" t="s">
        <v>127</v>
      </c>
      <c r="J135" s="140" t="s">
        <v>128</v>
      </c>
      <c r="K135" s="52" t="s">
        <v>66</v>
      </c>
      <c r="L135" s="159" t="s">
        <v>896</v>
      </c>
      <c r="M135" s="158" t="s">
        <v>679</v>
      </c>
      <c r="N135" s="138" t="s">
        <v>60</v>
      </c>
      <c r="O135" s="264" t="s">
        <v>125</v>
      </c>
      <c r="P135" s="41" t="s">
        <v>61</v>
      </c>
      <c r="Q135" s="141" t="s">
        <v>215</v>
      </c>
      <c r="R135" s="165" t="s">
        <v>895</v>
      </c>
      <c r="S135" s="42">
        <v>44950</v>
      </c>
      <c r="T135" s="42">
        <v>44956</v>
      </c>
      <c r="U135" s="128" t="s">
        <v>62</v>
      </c>
      <c r="V135" s="128" t="s">
        <v>1210</v>
      </c>
      <c r="W135" s="43" t="s">
        <v>68</v>
      </c>
      <c r="X135" s="128"/>
      <c r="Y135" s="60" t="s">
        <v>67</v>
      </c>
      <c r="Z135" s="60" t="s">
        <v>679</v>
      </c>
      <c r="AA135" s="267" t="s">
        <v>897</v>
      </c>
      <c r="AB135" s="3">
        <v>44950</v>
      </c>
      <c r="AC135" s="3">
        <v>45483</v>
      </c>
      <c r="AD135" s="136" t="s">
        <v>64</v>
      </c>
      <c r="AE135" s="151" t="s">
        <v>679</v>
      </c>
      <c r="AF135" s="146" t="s">
        <v>679</v>
      </c>
      <c r="AG135" s="146" t="s">
        <v>679</v>
      </c>
      <c r="AH135" s="146" t="s">
        <v>679</v>
      </c>
      <c r="AI135" s="146" t="s">
        <v>679</v>
      </c>
      <c r="AJ135" s="145" t="s">
        <v>679</v>
      </c>
      <c r="AK135" s="152" t="s">
        <v>679</v>
      </c>
      <c r="AL135" s="150" t="s">
        <v>679</v>
      </c>
      <c r="AM135" s="146" t="s">
        <v>679</v>
      </c>
      <c r="AN135" s="146" t="s">
        <v>679</v>
      </c>
      <c r="AO135" s="146" t="s">
        <v>679</v>
      </c>
      <c r="AP135" s="146" t="s">
        <v>679</v>
      </c>
      <c r="AQ135" s="147" t="s">
        <v>679</v>
      </c>
      <c r="AR135" s="144" t="s">
        <v>679</v>
      </c>
      <c r="AS135" s="144" t="s">
        <v>679</v>
      </c>
      <c r="AT135" s="144" t="s">
        <v>679</v>
      </c>
      <c r="AU135" s="144" t="s">
        <v>679</v>
      </c>
      <c r="AV135" s="144" t="s">
        <v>679</v>
      </c>
      <c r="AW135" s="144" t="s">
        <v>679</v>
      </c>
      <c r="AX135" s="144" t="s">
        <v>679</v>
      </c>
      <c r="AY135" s="144" t="s">
        <v>679</v>
      </c>
      <c r="AZ135" s="148" t="s">
        <v>679</v>
      </c>
      <c r="BA135" s="143" t="s">
        <v>679</v>
      </c>
      <c r="BB135" s="144" t="s">
        <v>679</v>
      </c>
      <c r="BC135" s="142" t="s">
        <v>679</v>
      </c>
    </row>
    <row r="136" spans="1:55" ht="158.25" hidden="1" customHeight="1">
      <c r="A136" s="38" t="str">
        <f t="shared" ca="1" si="13"/>
        <v>Ok</v>
      </c>
      <c r="B136" s="39" t="str">
        <f t="shared" si="14"/>
        <v>Ok</v>
      </c>
      <c r="C136" s="39" t="str">
        <f t="shared" ca="1" si="15"/>
        <v>Ok</v>
      </c>
      <c r="D136" s="40">
        <f t="shared" si="16"/>
        <v>45483</v>
      </c>
      <c r="E136" s="149" t="s">
        <v>679</v>
      </c>
      <c r="F136" s="153">
        <v>2646</v>
      </c>
      <c r="G136" s="139" t="s">
        <v>898</v>
      </c>
      <c r="H136" s="154" t="s">
        <v>57</v>
      </c>
      <c r="I136" s="140" t="s">
        <v>127</v>
      </c>
      <c r="J136" s="140" t="s">
        <v>128</v>
      </c>
      <c r="K136" s="52" t="s">
        <v>78</v>
      </c>
      <c r="L136" s="159" t="s">
        <v>903</v>
      </c>
      <c r="M136" s="158" t="s">
        <v>679</v>
      </c>
      <c r="N136" s="138" t="s">
        <v>104</v>
      </c>
      <c r="O136" s="141" t="s">
        <v>74</v>
      </c>
      <c r="P136" s="41" t="s">
        <v>74</v>
      </c>
      <c r="Q136" s="141" t="s">
        <v>900</v>
      </c>
      <c r="R136" s="69" t="s">
        <v>902</v>
      </c>
      <c r="S136" s="42">
        <v>44958</v>
      </c>
      <c r="T136" s="42">
        <v>45077</v>
      </c>
      <c r="U136" s="128" t="s">
        <v>62</v>
      </c>
      <c r="V136" s="128" t="s">
        <v>1210</v>
      </c>
      <c r="W136" s="43" t="s">
        <v>68</v>
      </c>
      <c r="X136" s="128"/>
      <c r="Y136" s="60" t="s">
        <v>67</v>
      </c>
      <c r="Z136" s="60" t="s">
        <v>68</v>
      </c>
      <c r="AA136" s="267" t="s">
        <v>1616</v>
      </c>
      <c r="AB136" s="3">
        <v>44958</v>
      </c>
      <c r="AC136" s="3">
        <v>45483</v>
      </c>
      <c r="AD136" s="52" t="s">
        <v>64</v>
      </c>
      <c r="AE136" s="151" t="s">
        <v>679</v>
      </c>
      <c r="AF136" s="146" t="s">
        <v>679</v>
      </c>
      <c r="AG136" s="146" t="s">
        <v>679</v>
      </c>
      <c r="AH136" s="146" t="s">
        <v>679</v>
      </c>
      <c r="AI136" s="146" t="s">
        <v>679</v>
      </c>
      <c r="AJ136" s="145" t="s">
        <v>679</v>
      </c>
      <c r="AK136" s="152" t="s">
        <v>679</v>
      </c>
      <c r="AL136" s="150" t="s">
        <v>679</v>
      </c>
      <c r="AM136" s="146" t="s">
        <v>679</v>
      </c>
      <c r="AN136" s="146" t="s">
        <v>679</v>
      </c>
      <c r="AO136" s="146" t="s">
        <v>679</v>
      </c>
      <c r="AP136" s="146" t="s">
        <v>679</v>
      </c>
      <c r="AQ136" s="147" t="s">
        <v>679</v>
      </c>
      <c r="AR136" s="144" t="s">
        <v>679</v>
      </c>
      <c r="AS136" s="144" t="s">
        <v>679</v>
      </c>
      <c r="AT136" s="144" t="s">
        <v>679</v>
      </c>
      <c r="AU136" s="144" t="s">
        <v>679</v>
      </c>
      <c r="AV136" s="144" t="s">
        <v>679</v>
      </c>
      <c r="AW136" s="144" t="s">
        <v>679</v>
      </c>
      <c r="AX136" s="144" t="s">
        <v>679</v>
      </c>
      <c r="AY136" s="144" t="s">
        <v>679</v>
      </c>
      <c r="AZ136" s="148" t="s">
        <v>679</v>
      </c>
      <c r="BA136" s="143" t="s">
        <v>679</v>
      </c>
      <c r="BB136" s="144" t="s">
        <v>679</v>
      </c>
      <c r="BC136" s="142" t="s">
        <v>679</v>
      </c>
    </row>
    <row r="137" spans="1:55" ht="28.8" hidden="1">
      <c r="A137" s="38" t="str">
        <f t="shared" ca="1" si="13"/>
        <v>Ok</v>
      </c>
      <c r="B137" s="39" t="str">
        <f t="shared" si="14"/>
        <v>Ok</v>
      </c>
      <c r="C137" s="39" t="str">
        <f t="shared" ca="1" si="15"/>
        <v>Ok</v>
      </c>
      <c r="D137" s="40">
        <f t="shared" si="16"/>
        <v>45483</v>
      </c>
      <c r="E137" s="149"/>
      <c r="F137" s="153">
        <v>2649</v>
      </c>
      <c r="G137" s="164" t="s">
        <v>1246</v>
      </c>
      <c r="H137" s="210" t="s">
        <v>57</v>
      </c>
      <c r="I137" s="211" t="s">
        <v>127</v>
      </c>
      <c r="J137" s="211" t="s">
        <v>128</v>
      </c>
      <c r="K137" s="52" t="s">
        <v>78</v>
      </c>
      <c r="L137" s="200" t="s">
        <v>1289</v>
      </c>
      <c r="M137" s="158"/>
      <c r="N137" s="203" t="s">
        <v>104</v>
      </c>
      <c r="O137" s="141" t="s">
        <v>1331</v>
      </c>
      <c r="P137" s="59" t="s">
        <v>74</v>
      </c>
      <c r="Q137" s="224" t="s">
        <v>1331</v>
      </c>
      <c r="R137" s="165" t="s">
        <v>1615</v>
      </c>
      <c r="S137" s="42">
        <v>44960</v>
      </c>
      <c r="T137" s="42"/>
      <c r="U137" s="128" t="s">
        <v>724</v>
      </c>
      <c r="V137" s="128" t="s">
        <v>1210</v>
      </c>
      <c r="W137" s="128"/>
      <c r="X137" s="128"/>
      <c r="Y137" s="60" t="s">
        <v>710</v>
      </c>
      <c r="Z137" s="60"/>
      <c r="AA137" s="267" t="s">
        <v>1290</v>
      </c>
      <c r="AB137" s="52">
        <v>44960</v>
      </c>
      <c r="AC137" s="3">
        <v>45483</v>
      </c>
      <c r="AD137" s="52" t="s">
        <v>64</v>
      </c>
      <c r="AE137" s="237"/>
      <c r="AF137" s="146"/>
      <c r="AG137" s="146"/>
      <c r="AH137" s="146"/>
      <c r="AI137" s="146"/>
      <c r="AJ137" s="145"/>
      <c r="AK137" s="152"/>
      <c r="AL137" s="150"/>
      <c r="AM137" s="146"/>
      <c r="AN137" s="146"/>
      <c r="AO137" s="146"/>
      <c r="AP137" s="146"/>
      <c r="AQ137" s="147"/>
      <c r="AR137" s="144"/>
      <c r="AS137" s="144"/>
      <c r="AT137" s="144"/>
      <c r="AU137" s="144"/>
      <c r="AV137" s="144"/>
      <c r="AW137" s="144"/>
      <c r="AX137" s="144"/>
      <c r="AY137" s="144"/>
      <c r="AZ137" s="148"/>
      <c r="BA137" s="143"/>
      <c r="BB137" s="144"/>
      <c r="BC137" s="142"/>
    </row>
    <row r="138" spans="1:55" ht="86.4" hidden="1">
      <c r="A138" s="38" t="str">
        <f t="shared" ca="1" si="13"/>
        <v>Ok</v>
      </c>
      <c r="B138" s="39" t="str">
        <f t="shared" si="14"/>
        <v>Ok</v>
      </c>
      <c r="C138" s="39" t="str">
        <f t="shared" ca="1" si="15"/>
        <v>Ok</v>
      </c>
      <c r="D138" s="40">
        <f t="shared" si="16"/>
        <v>45483</v>
      </c>
      <c r="E138" s="166" t="s">
        <v>679</v>
      </c>
      <c r="F138" s="168">
        <v>2660</v>
      </c>
      <c r="G138" s="170" t="s">
        <v>909</v>
      </c>
      <c r="H138" s="171" t="s">
        <v>57</v>
      </c>
      <c r="I138" s="126" t="s">
        <v>208</v>
      </c>
      <c r="J138" s="126" t="s">
        <v>107</v>
      </c>
      <c r="K138" s="52" t="s">
        <v>101</v>
      </c>
      <c r="L138" s="177" t="s">
        <v>913</v>
      </c>
      <c r="M138" s="179" t="s">
        <v>679</v>
      </c>
      <c r="N138" s="138" t="s">
        <v>81</v>
      </c>
      <c r="O138" s="181" t="s">
        <v>102</v>
      </c>
      <c r="P138" s="41" t="s">
        <v>61</v>
      </c>
      <c r="Q138" s="183" t="s">
        <v>912</v>
      </c>
      <c r="R138" s="185" t="s">
        <v>911</v>
      </c>
      <c r="S138" s="42">
        <v>44971</v>
      </c>
      <c r="T138" s="42">
        <v>44984</v>
      </c>
      <c r="U138" s="128" t="s">
        <v>62</v>
      </c>
      <c r="V138" s="128" t="s">
        <v>1210</v>
      </c>
      <c r="W138" s="43" t="s">
        <v>68</v>
      </c>
      <c r="X138" s="128"/>
      <c r="Y138" s="60" t="s">
        <v>75</v>
      </c>
      <c r="Z138" s="60" t="s">
        <v>679</v>
      </c>
      <c r="AA138" s="295" t="s">
        <v>1614</v>
      </c>
      <c r="AB138" s="44">
        <v>44971</v>
      </c>
      <c r="AC138" s="3">
        <v>45483</v>
      </c>
      <c r="AD138" s="52" t="s">
        <v>64</v>
      </c>
      <c r="AE138" s="191" t="s">
        <v>679</v>
      </c>
      <c r="AF138" s="192" t="s">
        <v>679</v>
      </c>
      <c r="AG138" s="192" t="s">
        <v>679</v>
      </c>
      <c r="AH138" s="192" t="s">
        <v>679</v>
      </c>
      <c r="AI138" s="192" t="s">
        <v>679</v>
      </c>
      <c r="AJ138" s="194" t="s">
        <v>679</v>
      </c>
      <c r="AK138" s="192" t="s">
        <v>679</v>
      </c>
      <c r="AL138" s="192" t="s">
        <v>679</v>
      </c>
      <c r="AM138" s="192" t="s">
        <v>679</v>
      </c>
      <c r="AN138" s="192" t="s">
        <v>679</v>
      </c>
      <c r="AO138" s="192" t="s">
        <v>679</v>
      </c>
      <c r="AP138" s="192" t="s">
        <v>679</v>
      </c>
      <c r="AQ138" s="197" t="s">
        <v>679</v>
      </c>
      <c r="AR138" s="198" t="s">
        <v>679</v>
      </c>
      <c r="AS138" s="198" t="s">
        <v>679</v>
      </c>
      <c r="AT138" s="192" t="s">
        <v>679</v>
      </c>
      <c r="AU138" s="192" t="s">
        <v>679</v>
      </c>
      <c r="AV138" s="192" t="s">
        <v>679</v>
      </c>
      <c r="AW138" s="192" t="s">
        <v>679</v>
      </c>
      <c r="AX138" s="192" t="s">
        <v>679</v>
      </c>
      <c r="AY138" s="192" t="s">
        <v>679</v>
      </c>
      <c r="AZ138" s="192" t="s">
        <v>679</v>
      </c>
      <c r="BA138" s="192" t="s">
        <v>679</v>
      </c>
      <c r="BB138" s="192" t="s">
        <v>679</v>
      </c>
      <c r="BC138" s="199" t="s">
        <v>679</v>
      </c>
    </row>
    <row r="139" spans="1:55" ht="100.2" hidden="1" customHeight="1">
      <c r="A139" s="38" t="str">
        <f t="shared" ca="1" si="13"/>
        <v>Ok</v>
      </c>
      <c r="B139" s="39" t="str">
        <f t="shared" si="14"/>
        <v>Ok</v>
      </c>
      <c r="C139" s="39" t="str">
        <f t="shared" ca="1" si="15"/>
        <v>Ok</v>
      </c>
      <c r="D139" s="40">
        <f t="shared" si="16"/>
        <v>45700</v>
      </c>
      <c r="E139" s="149" t="s">
        <v>679</v>
      </c>
      <c r="F139" s="153">
        <v>2664</v>
      </c>
      <c r="G139" s="139" t="s">
        <v>910</v>
      </c>
      <c r="H139" s="154" t="s">
        <v>57</v>
      </c>
      <c r="I139" s="140" t="s">
        <v>335</v>
      </c>
      <c r="J139" s="140" t="s">
        <v>128</v>
      </c>
      <c r="K139" s="52" t="s">
        <v>66</v>
      </c>
      <c r="L139" s="159" t="s">
        <v>914</v>
      </c>
      <c r="M139" s="158" t="s">
        <v>679</v>
      </c>
      <c r="N139" s="138" t="s">
        <v>81</v>
      </c>
      <c r="O139" s="141" t="s">
        <v>129</v>
      </c>
      <c r="P139" s="41" t="s">
        <v>61</v>
      </c>
      <c r="Q139" s="141" t="s">
        <v>916</v>
      </c>
      <c r="R139" s="69" t="s">
        <v>915</v>
      </c>
      <c r="S139" s="42">
        <v>44972</v>
      </c>
      <c r="T139" s="42">
        <v>45700</v>
      </c>
      <c r="U139" s="128" t="s">
        <v>62</v>
      </c>
      <c r="V139" s="128" t="s">
        <v>1210</v>
      </c>
      <c r="W139" s="43" t="s">
        <v>68</v>
      </c>
      <c r="X139" s="128"/>
      <c r="Y139" s="60" t="s">
        <v>67</v>
      </c>
      <c r="Z139" s="60" t="s">
        <v>679</v>
      </c>
      <c r="AA139" s="267" t="s">
        <v>2227</v>
      </c>
      <c r="AB139" s="3">
        <v>44972</v>
      </c>
      <c r="AC139" s="3">
        <v>45700</v>
      </c>
      <c r="AD139" s="160" t="s">
        <v>64</v>
      </c>
      <c r="AE139" s="151" t="s">
        <v>679</v>
      </c>
      <c r="AF139" s="146" t="s">
        <v>679</v>
      </c>
      <c r="AG139" s="146" t="s">
        <v>679</v>
      </c>
      <c r="AH139" s="146" t="s">
        <v>679</v>
      </c>
      <c r="AI139" s="146" t="s">
        <v>679</v>
      </c>
      <c r="AJ139" s="145" t="s">
        <v>679</v>
      </c>
      <c r="AK139" s="152" t="s">
        <v>679</v>
      </c>
      <c r="AL139" s="150" t="s">
        <v>679</v>
      </c>
      <c r="AM139" s="146" t="s">
        <v>679</v>
      </c>
      <c r="AN139" s="146" t="s">
        <v>679</v>
      </c>
      <c r="AO139" s="146" t="s">
        <v>679</v>
      </c>
      <c r="AP139" s="146" t="s">
        <v>679</v>
      </c>
      <c r="AQ139" s="147" t="s">
        <v>679</v>
      </c>
      <c r="AR139" s="144" t="s">
        <v>679</v>
      </c>
      <c r="AS139" s="144" t="s">
        <v>679</v>
      </c>
      <c r="AT139" s="144" t="s">
        <v>679</v>
      </c>
      <c r="AU139" s="144" t="s">
        <v>679</v>
      </c>
      <c r="AV139" s="144" t="s">
        <v>679</v>
      </c>
      <c r="AW139" s="144" t="s">
        <v>679</v>
      </c>
      <c r="AX139" s="144" t="s">
        <v>679</v>
      </c>
      <c r="AY139" s="144" t="s">
        <v>679</v>
      </c>
      <c r="AZ139" s="148" t="s">
        <v>679</v>
      </c>
      <c r="BA139" s="143" t="s">
        <v>679</v>
      </c>
      <c r="BB139" s="144" t="s">
        <v>679</v>
      </c>
      <c r="BC139" s="142" t="s">
        <v>679</v>
      </c>
    </row>
    <row r="140" spans="1:55" ht="28.8" hidden="1">
      <c r="A140" s="38" t="str">
        <f t="shared" ca="1" si="13"/>
        <v>Ok</v>
      </c>
      <c r="B140" s="39" t="str">
        <f t="shared" si="14"/>
        <v>Ok</v>
      </c>
      <c r="C140" s="39" t="str">
        <f t="shared" ca="1" si="15"/>
        <v>Ok</v>
      </c>
      <c r="D140" s="40">
        <f t="shared" si="16"/>
        <v>45483</v>
      </c>
      <c r="E140" s="312"/>
      <c r="F140" s="153">
        <v>2665</v>
      </c>
      <c r="G140" s="139" t="s">
        <v>1227</v>
      </c>
      <c r="H140" s="210" t="s">
        <v>57</v>
      </c>
      <c r="I140" s="211" t="s">
        <v>335</v>
      </c>
      <c r="J140" s="211" t="s">
        <v>128</v>
      </c>
      <c r="K140" s="52" t="s">
        <v>88</v>
      </c>
      <c r="L140" s="200" t="s">
        <v>1276</v>
      </c>
      <c r="M140" s="158"/>
      <c r="N140" s="203" t="s">
        <v>104</v>
      </c>
      <c r="O140" s="141" t="s">
        <v>129</v>
      </c>
      <c r="P140" s="59" t="s">
        <v>61</v>
      </c>
      <c r="Q140" s="141" t="s">
        <v>916</v>
      </c>
      <c r="R140" s="69" t="s">
        <v>915</v>
      </c>
      <c r="S140" s="42">
        <v>44972</v>
      </c>
      <c r="T140" s="42">
        <v>45061</v>
      </c>
      <c r="U140" s="128" t="s">
        <v>62</v>
      </c>
      <c r="V140" s="128" t="s">
        <v>1210</v>
      </c>
      <c r="W140" s="128"/>
      <c r="X140" s="128"/>
      <c r="Y140" s="60" t="s">
        <v>67</v>
      </c>
      <c r="Z140" s="60"/>
      <c r="AA140" s="267" t="s">
        <v>1277</v>
      </c>
      <c r="AB140" s="52">
        <v>44972</v>
      </c>
      <c r="AC140" s="3">
        <v>45483</v>
      </c>
      <c r="AD140" s="52" t="s">
        <v>64</v>
      </c>
      <c r="AE140" s="237"/>
      <c r="AF140" s="146"/>
      <c r="AG140" s="146"/>
      <c r="AH140" s="146"/>
      <c r="AI140" s="146"/>
      <c r="AJ140" s="145"/>
      <c r="AK140" s="152"/>
      <c r="AL140" s="150"/>
      <c r="AM140" s="146"/>
      <c r="AN140" s="146"/>
      <c r="AO140" s="146"/>
      <c r="AP140" s="146"/>
      <c r="AQ140" s="147"/>
      <c r="AR140" s="144"/>
      <c r="AS140" s="144"/>
      <c r="AT140" s="144"/>
      <c r="AU140" s="144"/>
      <c r="AV140" s="144"/>
      <c r="AW140" s="144"/>
      <c r="AX140" s="144"/>
      <c r="AY140" s="144"/>
      <c r="AZ140" s="148"/>
      <c r="BA140" s="143"/>
      <c r="BB140" s="144"/>
      <c r="BC140" s="142"/>
    </row>
    <row r="141" spans="1:55" ht="28.8" hidden="1">
      <c r="A141" s="38" t="str">
        <f t="shared" ca="1" si="13"/>
        <v>Ok</v>
      </c>
      <c r="B141" s="39" t="str">
        <f t="shared" si="14"/>
        <v>Ok</v>
      </c>
      <c r="C141" s="39" t="str">
        <f t="shared" ca="1" si="15"/>
        <v>Ok</v>
      </c>
      <c r="D141" s="40">
        <f t="shared" si="16"/>
        <v>45483</v>
      </c>
      <c r="E141" s="149"/>
      <c r="F141" s="153">
        <v>2679</v>
      </c>
      <c r="G141" s="164" t="s">
        <v>1228</v>
      </c>
      <c r="H141" s="210" t="s">
        <v>57</v>
      </c>
      <c r="I141" s="211" t="s">
        <v>272</v>
      </c>
      <c r="J141" s="211" t="s">
        <v>95</v>
      </c>
      <c r="K141" s="52" t="s">
        <v>99</v>
      </c>
      <c r="L141" s="200" t="s">
        <v>1278</v>
      </c>
      <c r="M141" s="158"/>
      <c r="N141" s="203" t="s">
        <v>104</v>
      </c>
      <c r="O141" s="141" t="s">
        <v>918</v>
      </c>
      <c r="P141" s="59" t="s">
        <v>71</v>
      </c>
      <c r="Q141" s="224" t="s">
        <v>918</v>
      </c>
      <c r="R141" s="165" t="s">
        <v>920</v>
      </c>
      <c r="S141" s="42">
        <v>44980</v>
      </c>
      <c r="T141" s="42">
        <v>45009</v>
      </c>
      <c r="U141" s="128" t="s">
        <v>62</v>
      </c>
      <c r="V141" s="128" t="s">
        <v>1209</v>
      </c>
      <c r="W141" s="128"/>
      <c r="X141" s="128"/>
      <c r="Y141" s="60" t="s">
        <v>277</v>
      </c>
      <c r="Z141" s="60"/>
      <c r="AA141" s="267" t="s">
        <v>1279</v>
      </c>
      <c r="AB141" s="52">
        <v>44980</v>
      </c>
      <c r="AC141" s="3">
        <v>45483</v>
      </c>
      <c r="AD141" s="52" t="s">
        <v>64</v>
      </c>
      <c r="AE141" s="237"/>
      <c r="AF141" s="146"/>
      <c r="AG141" s="146"/>
      <c r="AH141" s="146"/>
      <c r="AI141" s="146"/>
      <c r="AJ141" s="145"/>
      <c r="AK141" s="152"/>
      <c r="AL141" s="150"/>
      <c r="AM141" s="146"/>
      <c r="AN141" s="146"/>
      <c r="AO141" s="146"/>
      <c r="AP141" s="146"/>
      <c r="AQ141" s="147"/>
      <c r="AR141" s="144"/>
      <c r="AS141" s="144"/>
      <c r="AT141" s="144"/>
      <c r="AU141" s="144"/>
      <c r="AV141" s="144"/>
      <c r="AW141" s="144"/>
      <c r="AX141" s="144"/>
      <c r="AY141" s="144"/>
      <c r="AZ141" s="148"/>
      <c r="BA141" s="143"/>
      <c r="BB141" s="144"/>
      <c r="BC141" s="142"/>
    </row>
    <row r="142" spans="1:55" ht="86.4" hidden="1">
      <c r="A142" s="38" t="str">
        <f t="shared" ca="1" si="13"/>
        <v>Ok</v>
      </c>
      <c r="B142" s="39" t="str">
        <f t="shared" si="14"/>
        <v>Ok</v>
      </c>
      <c r="C142" s="39" t="str">
        <f t="shared" ca="1" si="15"/>
        <v>Ok</v>
      </c>
      <c r="D142" s="40">
        <f t="shared" si="16"/>
        <v>45483</v>
      </c>
      <c r="E142" s="149"/>
      <c r="F142" s="153">
        <v>2687</v>
      </c>
      <c r="G142" s="164" t="s">
        <v>1232</v>
      </c>
      <c r="H142" s="210" t="s">
        <v>57</v>
      </c>
      <c r="I142" s="211" t="s">
        <v>127</v>
      </c>
      <c r="J142" s="211" t="s">
        <v>128</v>
      </c>
      <c r="K142" s="52" t="s">
        <v>88</v>
      </c>
      <c r="L142" s="200" t="s">
        <v>1287</v>
      </c>
      <c r="M142" s="158"/>
      <c r="N142" s="203" t="s">
        <v>104</v>
      </c>
      <c r="O142" s="141" t="s">
        <v>1330</v>
      </c>
      <c r="P142" s="59" t="s">
        <v>114</v>
      </c>
      <c r="Q142" s="224" t="s">
        <v>1330</v>
      </c>
      <c r="R142" s="165" t="s">
        <v>1578</v>
      </c>
      <c r="S142" s="42">
        <v>44986</v>
      </c>
      <c r="T142" s="42">
        <v>44986</v>
      </c>
      <c r="U142" s="128" t="s">
        <v>62</v>
      </c>
      <c r="V142" s="128" t="s">
        <v>1210</v>
      </c>
      <c r="W142" s="128"/>
      <c r="X142" s="128"/>
      <c r="Y142" s="128" t="s">
        <v>90</v>
      </c>
      <c r="Z142" s="60"/>
      <c r="AA142" s="267" t="s">
        <v>1288</v>
      </c>
      <c r="AB142" s="52">
        <v>44986</v>
      </c>
      <c r="AC142" s="3">
        <v>45483</v>
      </c>
      <c r="AD142" s="52" t="s">
        <v>64</v>
      </c>
      <c r="AE142" s="237"/>
      <c r="AF142" s="146"/>
      <c r="AG142" s="146"/>
      <c r="AH142" s="146"/>
      <c r="AI142" s="146"/>
      <c r="AJ142" s="145"/>
      <c r="AK142" s="152"/>
      <c r="AL142" s="150"/>
      <c r="AM142" s="146"/>
      <c r="AN142" s="146"/>
      <c r="AO142" s="146"/>
      <c r="AP142" s="146"/>
      <c r="AQ142" s="147"/>
      <c r="AR142" s="144"/>
      <c r="AS142" s="144"/>
      <c r="AT142" s="144"/>
      <c r="AU142" s="144"/>
      <c r="AV142" s="144"/>
      <c r="AW142" s="144"/>
      <c r="AX142" s="144"/>
      <c r="AY142" s="144"/>
      <c r="AZ142" s="148"/>
      <c r="BA142" s="143"/>
      <c r="BB142" s="144"/>
      <c r="BC142" s="142"/>
    </row>
    <row r="143" spans="1:55" ht="28.8" hidden="1">
      <c r="A143" s="38" t="str">
        <f t="shared" ca="1" si="13"/>
        <v>Ok</v>
      </c>
      <c r="B143" s="39" t="str">
        <f t="shared" si="14"/>
        <v>Ok</v>
      </c>
      <c r="C143" s="39" t="str">
        <f t="shared" ca="1" si="15"/>
        <v>Ok</v>
      </c>
      <c r="D143" s="40">
        <f t="shared" si="16"/>
        <v>45483</v>
      </c>
      <c r="E143" s="149"/>
      <c r="F143" s="153">
        <v>2688</v>
      </c>
      <c r="G143" s="164" t="s">
        <v>1231</v>
      </c>
      <c r="H143" s="210" t="s">
        <v>57</v>
      </c>
      <c r="I143" s="211" t="s">
        <v>127</v>
      </c>
      <c r="J143" s="211" t="s">
        <v>128</v>
      </c>
      <c r="K143" s="52" t="s">
        <v>206</v>
      </c>
      <c r="L143" s="200" t="s">
        <v>1283</v>
      </c>
      <c r="M143" s="158"/>
      <c r="N143" s="203" t="s">
        <v>104</v>
      </c>
      <c r="O143" s="141" t="s">
        <v>1330</v>
      </c>
      <c r="P143" s="59" t="s">
        <v>114</v>
      </c>
      <c r="Q143" s="224" t="s">
        <v>1330</v>
      </c>
      <c r="R143" s="165" t="s">
        <v>1578</v>
      </c>
      <c r="S143" s="42">
        <v>44986</v>
      </c>
      <c r="T143" s="42">
        <v>44986</v>
      </c>
      <c r="U143" s="128" t="s">
        <v>62</v>
      </c>
      <c r="V143" s="60" t="s">
        <v>1210</v>
      </c>
      <c r="W143" s="128"/>
      <c r="X143" s="128"/>
      <c r="Y143" s="128" t="s">
        <v>90</v>
      </c>
      <c r="Z143" s="60"/>
      <c r="AA143" s="267" t="s">
        <v>1284</v>
      </c>
      <c r="AB143" s="52">
        <v>44986</v>
      </c>
      <c r="AC143" s="3">
        <v>45483</v>
      </c>
      <c r="AD143" s="52" t="s">
        <v>64</v>
      </c>
      <c r="AE143" s="237"/>
      <c r="AF143" s="146"/>
      <c r="AG143" s="146"/>
      <c r="AH143" s="146"/>
      <c r="AI143" s="146"/>
      <c r="AJ143" s="145"/>
      <c r="AK143" s="152"/>
      <c r="AL143" s="150"/>
      <c r="AM143" s="146"/>
      <c r="AN143" s="146"/>
      <c r="AO143" s="146"/>
      <c r="AP143" s="146"/>
      <c r="AQ143" s="147"/>
      <c r="AR143" s="144"/>
      <c r="AS143" s="144"/>
      <c r="AT143" s="144"/>
      <c r="AU143" s="144"/>
      <c r="AV143" s="144"/>
      <c r="AW143" s="144"/>
      <c r="AX143" s="144"/>
      <c r="AY143" s="144"/>
      <c r="AZ143" s="148"/>
      <c r="BA143" s="143"/>
      <c r="BB143" s="144"/>
      <c r="BC143" s="142"/>
    </row>
    <row r="144" spans="1:55" ht="86.4" hidden="1">
      <c r="A144" s="38" t="str">
        <f t="shared" ca="1" si="13"/>
        <v>Ok</v>
      </c>
      <c r="B144" s="39" t="str">
        <f t="shared" si="14"/>
        <v>Ok</v>
      </c>
      <c r="C144" s="39" t="str">
        <f t="shared" ca="1" si="15"/>
        <v>Ok</v>
      </c>
      <c r="D144" s="40">
        <f t="shared" si="16"/>
        <v>45483</v>
      </c>
      <c r="E144" s="149" t="s">
        <v>679</v>
      </c>
      <c r="F144" s="153">
        <v>2697</v>
      </c>
      <c r="G144" s="139" t="s">
        <v>917</v>
      </c>
      <c r="H144" s="154" t="s">
        <v>57</v>
      </c>
      <c r="I144" s="140" t="s">
        <v>335</v>
      </c>
      <c r="J144" s="140" t="s">
        <v>128</v>
      </c>
      <c r="K144" s="52" t="s">
        <v>78</v>
      </c>
      <c r="L144" s="159" t="s">
        <v>922</v>
      </c>
      <c r="M144" s="158" t="s">
        <v>679</v>
      </c>
      <c r="N144" s="138" t="s">
        <v>81</v>
      </c>
      <c r="O144" s="141" t="s">
        <v>74</v>
      </c>
      <c r="P144" s="41" t="s">
        <v>74</v>
      </c>
      <c r="Q144" s="141" t="s">
        <v>919</v>
      </c>
      <c r="R144" s="69" t="s">
        <v>921</v>
      </c>
      <c r="S144" s="42">
        <v>44992</v>
      </c>
      <c r="T144" s="42">
        <v>45000</v>
      </c>
      <c r="U144" s="60" t="s">
        <v>62</v>
      </c>
      <c r="V144" s="60" t="s">
        <v>1210</v>
      </c>
      <c r="W144" s="43" t="s">
        <v>68</v>
      </c>
      <c r="X144" s="60"/>
      <c r="Y144" s="60" t="s">
        <v>277</v>
      </c>
      <c r="Z144" s="60" t="s">
        <v>679</v>
      </c>
      <c r="AA144" s="267" t="s">
        <v>923</v>
      </c>
      <c r="AB144" s="3">
        <v>44992</v>
      </c>
      <c r="AC144" s="3">
        <v>45483</v>
      </c>
      <c r="AD144" s="52" t="s">
        <v>64</v>
      </c>
      <c r="AE144" s="151" t="s">
        <v>679</v>
      </c>
      <c r="AF144" s="146" t="s">
        <v>679</v>
      </c>
      <c r="AG144" s="146" t="s">
        <v>679</v>
      </c>
      <c r="AH144" s="146" t="s">
        <v>679</v>
      </c>
      <c r="AI144" s="146" t="s">
        <v>679</v>
      </c>
      <c r="AJ144" s="145" t="s">
        <v>679</v>
      </c>
      <c r="AK144" s="152" t="s">
        <v>679</v>
      </c>
      <c r="AL144" s="150" t="s">
        <v>679</v>
      </c>
      <c r="AM144" s="146" t="s">
        <v>679</v>
      </c>
      <c r="AN144" s="146" t="s">
        <v>679</v>
      </c>
      <c r="AO144" s="146" t="s">
        <v>679</v>
      </c>
      <c r="AP144" s="146" t="s">
        <v>679</v>
      </c>
      <c r="AQ144" s="147" t="s">
        <v>679</v>
      </c>
      <c r="AR144" s="144" t="s">
        <v>679</v>
      </c>
      <c r="AS144" s="144" t="s">
        <v>679</v>
      </c>
      <c r="AT144" s="144" t="s">
        <v>679</v>
      </c>
      <c r="AU144" s="144" t="s">
        <v>679</v>
      </c>
      <c r="AV144" s="144" t="s">
        <v>679</v>
      </c>
      <c r="AW144" s="144" t="s">
        <v>679</v>
      </c>
      <c r="AX144" s="144" t="s">
        <v>679</v>
      </c>
      <c r="AY144" s="144" t="s">
        <v>679</v>
      </c>
      <c r="AZ144" s="148" t="s">
        <v>679</v>
      </c>
      <c r="BA144" s="143" t="s">
        <v>679</v>
      </c>
      <c r="BB144" s="144" t="s">
        <v>679</v>
      </c>
      <c r="BC144" s="142" t="s">
        <v>679</v>
      </c>
    </row>
    <row r="145" spans="1:55" ht="57.6" hidden="1">
      <c r="A145" s="38" t="str">
        <f t="shared" ca="1" si="13"/>
        <v>Ok</v>
      </c>
      <c r="B145" s="39" t="str">
        <f t="shared" si="14"/>
        <v>Ok</v>
      </c>
      <c r="C145" s="39" t="str">
        <f t="shared" ca="1" si="15"/>
        <v>Ok</v>
      </c>
      <c r="D145" s="40">
        <f t="shared" si="16"/>
        <v>45483</v>
      </c>
      <c r="E145" s="149" t="s">
        <v>679</v>
      </c>
      <c r="F145" s="153">
        <v>2698</v>
      </c>
      <c r="G145" s="139" t="s">
        <v>924</v>
      </c>
      <c r="H145" s="154" t="s">
        <v>57</v>
      </c>
      <c r="I145" s="140" t="s">
        <v>859</v>
      </c>
      <c r="J145" s="140" t="s">
        <v>107</v>
      </c>
      <c r="K145" s="52" t="s">
        <v>78</v>
      </c>
      <c r="L145" s="159" t="s">
        <v>928</v>
      </c>
      <c r="M145" s="158" t="s">
        <v>679</v>
      </c>
      <c r="N145" s="138" t="s">
        <v>60</v>
      </c>
      <c r="O145" s="141" t="s">
        <v>925</v>
      </c>
      <c r="P145" s="41" t="s">
        <v>89</v>
      </c>
      <c r="Q145" s="141" t="s">
        <v>927</v>
      </c>
      <c r="R145" s="69" t="s">
        <v>926</v>
      </c>
      <c r="S145" s="42">
        <v>44993</v>
      </c>
      <c r="T145" s="42">
        <v>45008</v>
      </c>
      <c r="U145" s="127" t="s">
        <v>62</v>
      </c>
      <c r="V145" s="127" t="s">
        <v>1210</v>
      </c>
      <c r="W145" s="43" t="s">
        <v>68</v>
      </c>
      <c r="X145" s="127"/>
      <c r="Y145" s="60" t="s">
        <v>90</v>
      </c>
      <c r="Z145" s="60" t="s">
        <v>679</v>
      </c>
      <c r="AA145" s="267" t="s">
        <v>1577</v>
      </c>
      <c r="AB145" s="3">
        <v>44993</v>
      </c>
      <c r="AC145" s="3">
        <v>45483</v>
      </c>
      <c r="AD145" s="52" t="s">
        <v>64</v>
      </c>
      <c r="AE145" s="151" t="s">
        <v>679</v>
      </c>
      <c r="AF145" s="146" t="s">
        <v>679</v>
      </c>
      <c r="AG145" s="146" t="s">
        <v>679</v>
      </c>
      <c r="AH145" s="146" t="s">
        <v>679</v>
      </c>
      <c r="AI145" s="146" t="s">
        <v>679</v>
      </c>
      <c r="AJ145" s="145" t="s">
        <v>679</v>
      </c>
      <c r="AK145" s="152" t="s">
        <v>679</v>
      </c>
      <c r="AL145" s="150" t="s">
        <v>679</v>
      </c>
      <c r="AM145" s="146" t="s">
        <v>679</v>
      </c>
      <c r="AN145" s="146" t="s">
        <v>679</v>
      </c>
      <c r="AO145" s="146" t="s">
        <v>679</v>
      </c>
      <c r="AP145" s="146" t="s">
        <v>679</v>
      </c>
      <c r="AQ145" s="147" t="s">
        <v>679</v>
      </c>
      <c r="AR145" s="144" t="s">
        <v>679</v>
      </c>
      <c r="AS145" s="144" t="s">
        <v>679</v>
      </c>
      <c r="AT145" s="144" t="s">
        <v>679</v>
      </c>
      <c r="AU145" s="144" t="s">
        <v>679</v>
      </c>
      <c r="AV145" s="144" t="s">
        <v>679</v>
      </c>
      <c r="AW145" s="144" t="s">
        <v>679</v>
      </c>
      <c r="AX145" s="144" t="s">
        <v>679</v>
      </c>
      <c r="AY145" s="144" t="s">
        <v>679</v>
      </c>
      <c r="AZ145" s="148" t="s">
        <v>679</v>
      </c>
      <c r="BA145" s="143" t="s">
        <v>679</v>
      </c>
      <c r="BB145" s="144" t="s">
        <v>679</v>
      </c>
      <c r="BC145" s="142" t="s">
        <v>679</v>
      </c>
    </row>
    <row r="146" spans="1:55" ht="57.6" hidden="1">
      <c r="A146" s="38" t="str">
        <f t="shared" ca="1" si="13"/>
        <v>Ok</v>
      </c>
      <c r="B146" s="39" t="str">
        <f t="shared" si="14"/>
        <v>Ok</v>
      </c>
      <c r="C146" s="39" t="str">
        <f t="shared" ca="1" si="15"/>
        <v>Ok</v>
      </c>
      <c r="D146" s="40">
        <f t="shared" si="16"/>
        <v>45483</v>
      </c>
      <c r="E146" s="149" t="s">
        <v>679</v>
      </c>
      <c r="F146" s="153">
        <v>2708</v>
      </c>
      <c r="G146" s="139" t="s">
        <v>929</v>
      </c>
      <c r="H146" s="154" t="s">
        <v>57</v>
      </c>
      <c r="I146" s="140" t="s">
        <v>931</v>
      </c>
      <c r="J146" s="140" t="s">
        <v>95</v>
      </c>
      <c r="K146" s="52" t="s">
        <v>78</v>
      </c>
      <c r="L146" s="159" t="s">
        <v>933</v>
      </c>
      <c r="M146" s="158" t="s">
        <v>679</v>
      </c>
      <c r="N146" s="138" t="s">
        <v>60</v>
      </c>
      <c r="O146" s="141" t="s">
        <v>74</v>
      </c>
      <c r="P146" s="41" t="s">
        <v>74</v>
      </c>
      <c r="Q146" s="141" t="s">
        <v>932</v>
      </c>
      <c r="R146" s="69" t="s">
        <v>934</v>
      </c>
      <c r="S146" s="42">
        <v>45002</v>
      </c>
      <c r="T146" s="42">
        <v>45261</v>
      </c>
      <c r="U146" s="127" t="s">
        <v>62</v>
      </c>
      <c r="V146" s="127" t="s">
        <v>1209</v>
      </c>
      <c r="W146" s="43" t="s">
        <v>68</v>
      </c>
      <c r="X146" s="127"/>
      <c r="Y146" s="60" t="s">
        <v>112</v>
      </c>
      <c r="Z146" s="60" t="s">
        <v>679</v>
      </c>
      <c r="AA146" s="267" t="s">
        <v>1576</v>
      </c>
      <c r="AB146" s="3">
        <v>45002</v>
      </c>
      <c r="AC146" s="3">
        <v>45483</v>
      </c>
      <c r="AD146" s="52" t="s">
        <v>64</v>
      </c>
      <c r="AE146" s="151" t="s">
        <v>679</v>
      </c>
      <c r="AF146" s="146" t="s">
        <v>679</v>
      </c>
      <c r="AG146" s="146" t="s">
        <v>679</v>
      </c>
      <c r="AH146" s="146" t="s">
        <v>679</v>
      </c>
      <c r="AI146" s="146" t="s">
        <v>679</v>
      </c>
      <c r="AJ146" s="145" t="s">
        <v>679</v>
      </c>
      <c r="AK146" s="152" t="s">
        <v>679</v>
      </c>
      <c r="AL146" s="150" t="s">
        <v>679</v>
      </c>
      <c r="AM146" s="146" t="s">
        <v>679</v>
      </c>
      <c r="AN146" s="146" t="s">
        <v>679</v>
      </c>
      <c r="AO146" s="146" t="s">
        <v>679</v>
      </c>
      <c r="AP146" s="146" t="s">
        <v>679</v>
      </c>
      <c r="AQ146" s="147" t="s">
        <v>679</v>
      </c>
      <c r="AR146" s="144" t="s">
        <v>679</v>
      </c>
      <c r="AS146" s="144" t="s">
        <v>679</v>
      </c>
      <c r="AT146" s="144" t="s">
        <v>679</v>
      </c>
      <c r="AU146" s="144" t="s">
        <v>679</v>
      </c>
      <c r="AV146" s="144" t="s">
        <v>679</v>
      </c>
      <c r="AW146" s="144" t="s">
        <v>679</v>
      </c>
      <c r="AX146" s="144" t="s">
        <v>679</v>
      </c>
      <c r="AY146" s="144" t="s">
        <v>679</v>
      </c>
      <c r="AZ146" s="148" t="s">
        <v>679</v>
      </c>
      <c r="BA146" s="143" t="s">
        <v>679</v>
      </c>
      <c r="BB146" s="144" t="s">
        <v>679</v>
      </c>
      <c r="BC146" s="142" t="s">
        <v>679</v>
      </c>
    </row>
    <row r="147" spans="1:55" ht="100.8" hidden="1">
      <c r="A147" s="38" t="str">
        <f t="shared" ca="1" si="13"/>
        <v>Ok</v>
      </c>
      <c r="B147" s="39" t="str">
        <f t="shared" si="14"/>
        <v>Ok</v>
      </c>
      <c r="C147" s="39" t="str">
        <f t="shared" ca="1" si="15"/>
        <v>Ok</v>
      </c>
      <c r="D147" s="40">
        <f t="shared" si="16"/>
        <v>45483</v>
      </c>
      <c r="E147" s="149" t="s">
        <v>679</v>
      </c>
      <c r="F147" s="153">
        <v>2711</v>
      </c>
      <c r="G147" s="139" t="s">
        <v>930</v>
      </c>
      <c r="H147" s="154" t="s">
        <v>57</v>
      </c>
      <c r="I147" s="140" t="s">
        <v>335</v>
      </c>
      <c r="J147" s="140" t="s">
        <v>128</v>
      </c>
      <c r="K147" s="52" t="s">
        <v>88</v>
      </c>
      <c r="L147" s="159" t="s">
        <v>1574</v>
      </c>
      <c r="M147" s="158" t="s">
        <v>679</v>
      </c>
      <c r="N147" s="138" t="s">
        <v>81</v>
      </c>
      <c r="O147" s="183" t="s">
        <v>853</v>
      </c>
      <c r="P147" s="41" t="s">
        <v>71</v>
      </c>
      <c r="Q147" s="141" t="s">
        <v>257</v>
      </c>
      <c r="R147" s="69" t="s">
        <v>856</v>
      </c>
      <c r="S147" s="42">
        <v>45005</v>
      </c>
      <c r="T147" s="42">
        <v>45058</v>
      </c>
      <c r="U147" s="128" t="s">
        <v>62</v>
      </c>
      <c r="V147" s="128" t="s">
        <v>1210</v>
      </c>
      <c r="W147" s="43" t="s">
        <v>68</v>
      </c>
      <c r="X147" s="128"/>
      <c r="Y147" s="60" t="s">
        <v>277</v>
      </c>
      <c r="Z147" s="60" t="s">
        <v>679</v>
      </c>
      <c r="AA147" s="267" t="s">
        <v>1575</v>
      </c>
      <c r="AB147" s="3">
        <v>45005</v>
      </c>
      <c r="AC147" s="3">
        <v>45483</v>
      </c>
      <c r="AD147" s="160" t="s">
        <v>64</v>
      </c>
      <c r="AE147" s="151" t="s">
        <v>679</v>
      </c>
      <c r="AF147" s="146" t="s">
        <v>679</v>
      </c>
      <c r="AG147" s="146" t="s">
        <v>679</v>
      </c>
      <c r="AH147" s="146" t="s">
        <v>679</v>
      </c>
      <c r="AI147" s="146" t="s">
        <v>679</v>
      </c>
      <c r="AJ147" s="145" t="s">
        <v>679</v>
      </c>
      <c r="AK147" s="152" t="s">
        <v>679</v>
      </c>
      <c r="AL147" s="150" t="s">
        <v>679</v>
      </c>
      <c r="AM147" s="146" t="s">
        <v>679</v>
      </c>
      <c r="AN147" s="146" t="s">
        <v>679</v>
      </c>
      <c r="AO147" s="146" t="s">
        <v>679</v>
      </c>
      <c r="AP147" s="146" t="s">
        <v>679</v>
      </c>
      <c r="AQ147" s="147" t="s">
        <v>679</v>
      </c>
      <c r="AR147" s="144" t="s">
        <v>679</v>
      </c>
      <c r="AS147" s="144" t="s">
        <v>679</v>
      </c>
      <c r="AT147" s="144" t="s">
        <v>679</v>
      </c>
      <c r="AU147" s="144" t="s">
        <v>679</v>
      </c>
      <c r="AV147" s="144" t="s">
        <v>679</v>
      </c>
      <c r="AW147" s="144" t="s">
        <v>679</v>
      </c>
      <c r="AX147" s="144" t="s">
        <v>679</v>
      </c>
      <c r="AY147" s="144" t="s">
        <v>679</v>
      </c>
      <c r="AZ147" s="148" t="s">
        <v>679</v>
      </c>
      <c r="BA147" s="143" t="s">
        <v>679</v>
      </c>
      <c r="BB147" s="144" t="s">
        <v>679</v>
      </c>
      <c r="BC147" s="142" t="s">
        <v>679</v>
      </c>
    </row>
    <row r="148" spans="1:55" ht="28.8" hidden="1">
      <c r="A148" s="38" t="str">
        <f t="shared" ca="1" si="13"/>
        <v>Ok</v>
      </c>
      <c r="B148" s="39" t="str">
        <f t="shared" si="14"/>
        <v>Ok</v>
      </c>
      <c r="C148" s="39" t="str">
        <f t="shared" ca="1" si="15"/>
        <v>Ok</v>
      </c>
      <c r="D148" s="40">
        <f t="shared" si="16"/>
        <v>45483</v>
      </c>
      <c r="E148" s="149"/>
      <c r="F148" s="153">
        <v>2713</v>
      </c>
      <c r="G148" s="164" t="s">
        <v>1248</v>
      </c>
      <c r="H148" s="210" t="s">
        <v>57</v>
      </c>
      <c r="I148" s="211" t="s">
        <v>208</v>
      </c>
      <c r="J148" s="155" t="s">
        <v>107</v>
      </c>
      <c r="K148" s="52" t="s">
        <v>66</v>
      </c>
      <c r="L148" s="200" t="s">
        <v>1295</v>
      </c>
      <c r="M148" s="158"/>
      <c r="N148" s="203" t="s">
        <v>104</v>
      </c>
      <c r="O148" s="141" t="s">
        <v>248</v>
      </c>
      <c r="P148" s="41" t="s">
        <v>71</v>
      </c>
      <c r="Q148" s="59" t="s">
        <v>1570</v>
      </c>
      <c r="R148" s="165" t="s">
        <v>1569</v>
      </c>
      <c r="S148" s="42">
        <v>45007</v>
      </c>
      <c r="T148" s="42">
        <v>45210</v>
      </c>
      <c r="U148" s="128" t="s">
        <v>62</v>
      </c>
      <c r="V148" s="128" t="s">
        <v>1210</v>
      </c>
      <c r="W148" s="60"/>
      <c r="X148" s="60"/>
      <c r="Y148" s="60" t="s">
        <v>87</v>
      </c>
      <c r="Z148" s="60"/>
      <c r="AA148" s="267" t="s">
        <v>1296</v>
      </c>
      <c r="AB148" s="52">
        <v>45007</v>
      </c>
      <c r="AC148" s="3">
        <v>45483</v>
      </c>
      <c r="AD148" s="52" t="s">
        <v>64</v>
      </c>
      <c r="AE148" s="54"/>
      <c r="AF148" s="146"/>
      <c r="AG148" s="146"/>
      <c r="AH148" s="146"/>
      <c r="AI148" s="146"/>
      <c r="AJ148" s="145"/>
      <c r="AK148" s="152"/>
      <c r="AL148" s="150"/>
      <c r="AM148" s="146"/>
      <c r="AN148" s="146"/>
      <c r="AO148" s="146"/>
      <c r="AP148" s="146"/>
      <c r="AQ148" s="147"/>
      <c r="AR148" s="144"/>
      <c r="AS148" s="144"/>
      <c r="AT148" s="144"/>
      <c r="AU148" s="144"/>
      <c r="AV148" s="144"/>
      <c r="AW148" s="144"/>
      <c r="AX148" s="144"/>
      <c r="AY148" s="144"/>
      <c r="AZ148" s="148"/>
      <c r="BA148" s="143"/>
      <c r="BB148" s="144"/>
      <c r="BC148" s="142"/>
    </row>
    <row r="149" spans="1:55" ht="28.8" hidden="1">
      <c r="A149" s="38" t="str">
        <f t="shared" ca="1" si="13"/>
        <v>Ok</v>
      </c>
      <c r="B149" s="39" t="str">
        <f t="shared" si="14"/>
        <v>Ok</v>
      </c>
      <c r="C149" s="39" t="str">
        <f t="shared" ca="1" si="15"/>
        <v>Ok</v>
      </c>
      <c r="D149" s="40">
        <f t="shared" si="16"/>
        <v>45483</v>
      </c>
      <c r="E149" s="166"/>
      <c r="F149" s="168">
        <v>2729</v>
      </c>
      <c r="G149" s="206" t="s">
        <v>1239</v>
      </c>
      <c r="H149" s="210" t="s">
        <v>57</v>
      </c>
      <c r="I149" s="174" t="s">
        <v>84</v>
      </c>
      <c r="J149" s="174" t="s">
        <v>84</v>
      </c>
      <c r="K149" s="52" t="s">
        <v>78</v>
      </c>
      <c r="L149" s="217" t="s">
        <v>1314</v>
      </c>
      <c r="M149" s="179"/>
      <c r="N149" s="117" t="s">
        <v>104</v>
      </c>
      <c r="O149" s="181" t="s">
        <v>171</v>
      </c>
      <c r="P149" s="59" t="s">
        <v>61</v>
      </c>
      <c r="Q149" s="59" t="s">
        <v>1572</v>
      </c>
      <c r="R149" s="226" t="s">
        <v>1571</v>
      </c>
      <c r="S149" s="42">
        <v>45027</v>
      </c>
      <c r="T149" s="42">
        <v>45027</v>
      </c>
      <c r="U149" s="128" t="s">
        <v>62</v>
      </c>
      <c r="V149" s="128" t="s">
        <v>1210</v>
      </c>
      <c r="W149" s="128"/>
      <c r="X149" s="128"/>
      <c r="Y149" s="60" t="s">
        <v>86</v>
      </c>
      <c r="Z149" s="60"/>
      <c r="AA149" s="295" t="s">
        <v>1573</v>
      </c>
      <c r="AB149" s="53">
        <v>45027</v>
      </c>
      <c r="AC149" s="3">
        <v>45483</v>
      </c>
      <c r="AD149" s="52" t="s">
        <v>64</v>
      </c>
      <c r="AE149" s="54"/>
      <c r="AF149" s="192"/>
      <c r="AG149" s="192"/>
      <c r="AH149" s="192"/>
      <c r="AI149" s="192"/>
      <c r="AJ149" s="194"/>
      <c r="AK149" s="192"/>
      <c r="AL149" s="192"/>
      <c r="AM149" s="192"/>
      <c r="AN149" s="192"/>
      <c r="AO149" s="192"/>
      <c r="AP149" s="192"/>
      <c r="AQ149" s="197"/>
      <c r="AR149" s="198"/>
      <c r="AS149" s="198"/>
      <c r="AT149" s="192"/>
      <c r="AU149" s="192"/>
      <c r="AV149" s="192"/>
      <c r="AW149" s="192"/>
      <c r="AX149" s="192"/>
      <c r="AY149" s="192"/>
      <c r="AZ149" s="192"/>
      <c r="BA149" s="192"/>
      <c r="BB149" s="192"/>
      <c r="BC149" s="199"/>
    </row>
    <row r="150" spans="1:55" ht="86.4" hidden="1">
      <c r="A150" s="38" t="str">
        <f t="shared" ca="1" si="13"/>
        <v>Ok</v>
      </c>
      <c r="B150" s="39" t="str">
        <f t="shared" si="14"/>
        <v>Ok</v>
      </c>
      <c r="C150" s="39" t="str">
        <f t="shared" ca="1" si="15"/>
        <v>Ok</v>
      </c>
      <c r="D150" s="40">
        <f t="shared" si="16"/>
        <v>45483</v>
      </c>
      <c r="E150" s="166" t="s">
        <v>679</v>
      </c>
      <c r="F150" s="168">
        <v>2736</v>
      </c>
      <c r="G150" s="170" t="s">
        <v>938</v>
      </c>
      <c r="H150" s="171" t="s">
        <v>57</v>
      </c>
      <c r="I150" s="126" t="s">
        <v>335</v>
      </c>
      <c r="J150" s="126" t="s">
        <v>128</v>
      </c>
      <c r="K150" s="52" t="s">
        <v>66</v>
      </c>
      <c r="L150" s="177" t="s">
        <v>943</v>
      </c>
      <c r="M150" s="179" t="s">
        <v>679</v>
      </c>
      <c r="N150" s="5" t="s">
        <v>81</v>
      </c>
      <c r="O150" s="181" t="s">
        <v>74</v>
      </c>
      <c r="P150" s="41" t="s">
        <v>74</v>
      </c>
      <c r="Q150" s="183" t="s">
        <v>940</v>
      </c>
      <c r="R150" s="185" t="s">
        <v>942</v>
      </c>
      <c r="S150" s="42">
        <v>45036</v>
      </c>
      <c r="T150" s="42">
        <v>45054</v>
      </c>
      <c r="U150" s="128" t="s">
        <v>62</v>
      </c>
      <c r="V150" s="128" t="s">
        <v>1210</v>
      </c>
      <c r="W150" s="43" t="s">
        <v>68</v>
      </c>
      <c r="X150" s="128"/>
      <c r="Y150" s="60" t="s">
        <v>86</v>
      </c>
      <c r="Z150" s="60" t="s">
        <v>68</v>
      </c>
      <c r="AA150" s="295" t="s">
        <v>950</v>
      </c>
      <c r="AB150" s="44">
        <v>45036</v>
      </c>
      <c r="AC150" s="3">
        <v>45483</v>
      </c>
      <c r="AD150" s="160" t="s">
        <v>64</v>
      </c>
      <c r="AE150" s="191" t="s">
        <v>679</v>
      </c>
      <c r="AF150" s="192" t="s">
        <v>679</v>
      </c>
      <c r="AG150" s="192" t="s">
        <v>679</v>
      </c>
      <c r="AH150" s="192" t="s">
        <v>679</v>
      </c>
      <c r="AI150" s="192" t="s">
        <v>679</v>
      </c>
      <c r="AJ150" s="194" t="s">
        <v>679</v>
      </c>
      <c r="AK150" s="192" t="s">
        <v>679</v>
      </c>
      <c r="AL150" s="192" t="s">
        <v>679</v>
      </c>
      <c r="AM150" s="192" t="s">
        <v>679</v>
      </c>
      <c r="AN150" s="192" t="s">
        <v>679</v>
      </c>
      <c r="AO150" s="192" t="s">
        <v>679</v>
      </c>
      <c r="AP150" s="192" t="s">
        <v>679</v>
      </c>
      <c r="AQ150" s="197" t="s">
        <v>679</v>
      </c>
      <c r="AR150" s="198" t="s">
        <v>679</v>
      </c>
      <c r="AS150" s="198" t="s">
        <v>679</v>
      </c>
      <c r="AT150" s="192" t="s">
        <v>679</v>
      </c>
      <c r="AU150" s="192" t="s">
        <v>679</v>
      </c>
      <c r="AV150" s="192" t="s">
        <v>679</v>
      </c>
      <c r="AW150" s="192" t="s">
        <v>679</v>
      </c>
      <c r="AX150" s="192" t="s">
        <v>679</v>
      </c>
      <c r="AY150" s="192" t="s">
        <v>679</v>
      </c>
      <c r="AZ150" s="192" t="s">
        <v>679</v>
      </c>
      <c r="BA150" s="192" t="s">
        <v>679</v>
      </c>
      <c r="BB150" s="192" t="s">
        <v>679</v>
      </c>
      <c r="BC150" s="199" t="s">
        <v>679</v>
      </c>
    </row>
    <row r="151" spans="1:55" ht="315.60000000000002" hidden="1" customHeight="1">
      <c r="A151" s="38" t="str">
        <f t="shared" ca="1" si="13"/>
        <v>Ok</v>
      </c>
      <c r="B151" s="39" t="str">
        <f t="shared" si="14"/>
        <v>Ok</v>
      </c>
      <c r="C151" s="39" t="str">
        <f t="shared" ca="1" si="15"/>
        <v>Ok</v>
      </c>
      <c r="D151" s="40">
        <f t="shared" si="16"/>
        <v>45700</v>
      </c>
      <c r="E151" s="166" t="s">
        <v>679</v>
      </c>
      <c r="F151" s="168">
        <v>2737</v>
      </c>
      <c r="G151" s="170" t="s">
        <v>946</v>
      </c>
      <c r="H151" s="171" t="s">
        <v>57</v>
      </c>
      <c r="I151" s="126" t="s">
        <v>106</v>
      </c>
      <c r="J151" s="126" t="s">
        <v>107</v>
      </c>
      <c r="K151" s="52" t="s">
        <v>78</v>
      </c>
      <c r="L151" s="177" t="s">
        <v>949</v>
      </c>
      <c r="M151" s="179" t="s">
        <v>679</v>
      </c>
      <c r="N151" s="5" t="s">
        <v>81</v>
      </c>
      <c r="O151" s="181" t="s">
        <v>947</v>
      </c>
      <c r="P151" s="41" t="s">
        <v>71</v>
      </c>
      <c r="Q151" s="183" t="s">
        <v>947</v>
      </c>
      <c r="R151" s="185" t="s">
        <v>948</v>
      </c>
      <c r="S151" s="42">
        <v>45036</v>
      </c>
      <c r="T151" s="42">
        <v>45334</v>
      </c>
      <c r="U151" s="128" t="s">
        <v>62</v>
      </c>
      <c r="V151" s="128" t="s">
        <v>1210</v>
      </c>
      <c r="W151" s="43" t="s">
        <v>68</v>
      </c>
      <c r="X151" s="128"/>
      <c r="Y151" s="60" t="s">
        <v>67</v>
      </c>
      <c r="Z151" s="60" t="s">
        <v>68</v>
      </c>
      <c r="AA151" s="295" t="s">
        <v>2244</v>
      </c>
      <c r="AB151" s="44">
        <v>45036</v>
      </c>
      <c r="AC151" s="3">
        <v>45700</v>
      </c>
      <c r="AD151" s="160" t="s">
        <v>64</v>
      </c>
      <c r="AE151" s="191" t="s">
        <v>679</v>
      </c>
      <c r="AF151" s="192" t="s">
        <v>679</v>
      </c>
      <c r="AG151" s="192" t="s">
        <v>679</v>
      </c>
      <c r="AH151" s="192" t="s">
        <v>679</v>
      </c>
      <c r="AI151" s="192" t="s">
        <v>679</v>
      </c>
      <c r="AJ151" s="194" t="s">
        <v>679</v>
      </c>
      <c r="AK151" s="192" t="s">
        <v>679</v>
      </c>
      <c r="AL151" s="192" t="s">
        <v>679</v>
      </c>
      <c r="AM151" s="192" t="s">
        <v>679</v>
      </c>
      <c r="AN151" s="192" t="s">
        <v>679</v>
      </c>
      <c r="AO151" s="192" t="s">
        <v>679</v>
      </c>
      <c r="AP151" s="192" t="s">
        <v>679</v>
      </c>
      <c r="AQ151" s="197" t="s">
        <v>679</v>
      </c>
      <c r="AR151" s="198" t="s">
        <v>679</v>
      </c>
      <c r="AS151" s="198" t="s">
        <v>679</v>
      </c>
      <c r="AT151" s="192" t="s">
        <v>679</v>
      </c>
      <c r="AU151" s="192" t="s">
        <v>679</v>
      </c>
      <c r="AV151" s="192" t="s">
        <v>679</v>
      </c>
      <c r="AW151" s="192" t="s">
        <v>679</v>
      </c>
      <c r="AX151" s="192" t="s">
        <v>679</v>
      </c>
      <c r="AY151" s="192" t="s">
        <v>679</v>
      </c>
      <c r="AZ151" s="192" t="s">
        <v>679</v>
      </c>
      <c r="BA151" s="192" t="s">
        <v>679</v>
      </c>
      <c r="BB151" s="192" t="s">
        <v>679</v>
      </c>
      <c r="BC151" s="199" t="s">
        <v>679</v>
      </c>
    </row>
    <row r="152" spans="1:55" ht="57.6" hidden="1">
      <c r="A152" s="38" t="str">
        <f t="shared" ca="1" si="13"/>
        <v>Ok</v>
      </c>
      <c r="B152" s="39" t="str">
        <f t="shared" si="14"/>
        <v>Ok</v>
      </c>
      <c r="C152" s="39" t="str">
        <f t="shared" ca="1" si="15"/>
        <v>Ok</v>
      </c>
      <c r="D152" s="40">
        <f t="shared" si="16"/>
        <v>45483</v>
      </c>
      <c r="E152" s="149" t="s">
        <v>679</v>
      </c>
      <c r="F152" s="153">
        <v>2739</v>
      </c>
      <c r="G152" s="139" t="s">
        <v>939</v>
      </c>
      <c r="H152" s="154" t="s">
        <v>57</v>
      </c>
      <c r="I152" s="140" t="s">
        <v>106</v>
      </c>
      <c r="J152" s="215" t="s">
        <v>107</v>
      </c>
      <c r="K152" s="52" t="s">
        <v>206</v>
      </c>
      <c r="L152" s="159" t="s">
        <v>945</v>
      </c>
      <c r="M152" s="158" t="s">
        <v>679</v>
      </c>
      <c r="N152" s="138" t="s">
        <v>81</v>
      </c>
      <c r="O152" s="141" t="s">
        <v>941</v>
      </c>
      <c r="P152" s="41" t="s">
        <v>71</v>
      </c>
      <c r="Q152" s="183" t="s">
        <v>941</v>
      </c>
      <c r="R152" s="69" t="s">
        <v>944</v>
      </c>
      <c r="S152" s="42">
        <v>45039</v>
      </c>
      <c r="T152" s="42">
        <v>45054</v>
      </c>
      <c r="U152" s="128" t="s">
        <v>62</v>
      </c>
      <c r="V152" s="128" t="s">
        <v>1210</v>
      </c>
      <c r="W152" s="43" t="s">
        <v>68</v>
      </c>
      <c r="X152" s="128"/>
      <c r="Y152" s="60" t="s">
        <v>90</v>
      </c>
      <c r="Z152" s="60"/>
      <c r="AA152" s="267" t="s">
        <v>951</v>
      </c>
      <c r="AB152" s="3">
        <v>45039</v>
      </c>
      <c r="AC152" s="3">
        <v>45483</v>
      </c>
      <c r="AD152" s="162" t="s">
        <v>64</v>
      </c>
      <c r="AE152" s="191" t="s">
        <v>679</v>
      </c>
      <c r="AF152" s="146" t="s">
        <v>679</v>
      </c>
      <c r="AG152" s="146" t="s">
        <v>679</v>
      </c>
      <c r="AH152" s="146" t="s">
        <v>679</v>
      </c>
      <c r="AI152" s="146" t="s">
        <v>679</v>
      </c>
      <c r="AJ152" s="145" t="s">
        <v>679</v>
      </c>
      <c r="AK152" s="152" t="s">
        <v>679</v>
      </c>
      <c r="AL152" s="150" t="s">
        <v>679</v>
      </c>
      <c r="AM152" s="146" t="s">
        <v>679</v>
      </c>
      <c r="AN152" s="146" t="s">
        <v>679</v>
      </c>
      <c r="AO152" s="146" t="s">
        <v>679</v>
      </c>
      <c r="AP152" s="146" t="s">
        <v>679</v>
      </c>
      <c r="AQ152" s="147" t="s">
        <v>679</v>
      </c>
      <c r="AR152" s="144" t="s">
        <v>679</v>
      </c>
      <c r="AS152" s="144" t="s">
        <v>679</v>
      </c>
      <c r="AT152" s="144" t="s">
        <v>679</v>
      </c>
      <c r="AU152" s="144" t="s">
        <v>679</v>
      </c>
      <c r="AV152" s="144" t="s">
        <v>679</v>
      </c>
      <c r="AW152" s="144" t="s">
        <v>679</v>
      </c>
      <c r="AX152" s="144" t="s">
        <v>679</v>
      </c>
      <c r="AY152" s="144" t="s">
        <v>679</v>
      </c>
      <c r="AZ152" s="148" t="s">
        <v>679</v>
      </c>
      <c r="BA152" s="143" t="s">
        <v>679</v>
      </c>
      <c r="BB152" s="144" t="s">
        <v>679</v>
      </c>
      <c r="BC152" s="142" t="s">
        <v>679</v>
      </c>
    </row>
    <row r="153" spans="1:55" ht="57.6" hidden="1">
      <c r="A153" s="38" t="str">
        <f t="shared" ref="A153:A216" ca="1" si="17">IF(OR(S153&lt;$B$1,S153&gt;=TODAY()),"Fuori Range","Ok")</f>
        <v>Ok</v>
      </c>
      <c r="B153" s="39" t="str">
        <f t="shared" ref="B153:B216" si="18">IF(AND(AB153&lt;S153,AB153&lt;&gt;""),"Fuori Range",IF(AND(AB153&gt;AC153,AC153&lt;&gt;""),"Sup ITM",IF(AND(AC153&lt;&gt;"",AB153=""),"Assente","Ok")))</f>
        <v>Ok</v>
      </c>
      <c r="C153" s="39" t="str">
        <f t="shared" ref="C153:C216" ca="1" si="19">IF(AND(AC153&lt;AB153,AC153&lt;&gt;""),"Inf Avvio",IF(AC153&gt;TODAY(),"Errore","Ok"))</f>
        <v>Ok</v>
      </c>
      <c r="D153" s="40">
        <f t="shared" ref="D153:D216" si="20">MAX(AC153,AH153,AL153)</f>
        <v>45483</v>
      </c>
      <c r="E153" s="149" t="s">
        <v>679</v>
      </c>
      <c r="F153" s="153">
        <v>2753</v>
      </c>
      <c r="G153" s="139" t="s">
        <v>952</v>
      </c>
      <c r="H153" s="154" t="s">
        <v>57</v>
      </c>
      <c r="I153" s="140" t="s">
        <v>94</v>
      </c>
      <c r="J153" s="215" t="s">
        <v>95</v>
      </c>
      <c r="K153" s="52" t="s">
        <v>206</v>
      </c>
      <c r="L153" s="159" t="s">
        <v>962</v>
      </c>
      <c r="M153" s="158" t="s">
        <v>679</v>
      </c>
      <c r="N153" s="138" t="s">
        <v>81</v>
      </c>
      <c r="O153" s="141" t="s">
        <v>957</v>
      </c>
      <c r="P153" s="41" t="s">
        <v>71</v>
      </c>
      <c r="Q153" s="183" t="s">
        <v>958</v>
      </c>
      <c r="R153" s="69" t="s">
        <v>959</v>
      </c>
      <c r="S153" s="42">
        <v>45061</v>
      </c>
      <c r="T153" s="42">
        <v>45050</v>
      </c>
      <c r="U153" s="128" t="s">
        <v>62</v>
      </c>
      <c r="V153" s="128" t="s">
        <v>1209</v>
      </c>
      <c r="W153" s="43" t="s">
        <v>68</v>
      </c>
      <c r="X153" s="128"/>
      <c r="Y153" s="60" t="s">
        <v>67</v>
      </c>
      <c r="Z153" s="60"/>
      <c r="AA153" s="267" t="s">
        <v>1568</v>
      </c>
      <c r="AB153" s="3">
        <v>45061</v>
      </c>
      <c r="AC153" s="3">
        <v>45483</v>
      </c>
      <c r="AD153" s="162" t="s">
        <v>64</v>
      </c>
      <c r="AE153" s="191" t="s">
        <v>679</v>
      </c>
      <c r="AF153" s="146" t="s">
        <v>679</v>
      </c>
      <c r="AG153" s="146" t="s">
        <v>679</v>
      </c>
      <c r="AH153" s="146" t="s">
        <v>679</v>
      </c>
      <c r="AI153" s="146" t="s">
        <v>679</v>
      </c>
      <c r="AJ153" s="145" t="s">
        <v>679</v>
      </c>
      <c r="AK153" s="152" t="s">
        <v>679</v>
      </c>
      <c r="AL153" s="150" t="s">
        <v>679</v>
      </c>
      <c r="AM153" s="146" t="s">
        <v>679</v>
      </c>
      <c r="AN153" s="146" t="s">
        <v>679</v>
      </c>
      <c r="AO153" s="146" t="s">
        <v>679</v>
      </c>
      <c r="AP153" s="146" t="s">
        <v>679</v>
      </c>
      <c r="AQ153" s="147" t="s">
        <v>679</v>
      </c>
      <c r="AR153" s="144" t="s">
        <v>679</v>
      </c>
      <c r="AS153" s="144" t="s">
        <v>679</v>
      </c>
      <c r="AT153" s="144" t="s">
        <v>679</v>
      </c>
      <c r="AU153" s="144" t="s">
        <v>679</v>
      </c>
      <c r="AV153" s="144" t="s">
        <v>679</v>
      </c>
      <c r="AW153" s="144" t="s">
        <v>679</v>
      </c>
      <c r="AX153" s="144" t="s">
        <v>679</v>
      </c>
      <c r="AY153" s="144" t="s">
        <v>679</v>
      </c>
      <c r="AZ153" s="148" t="s">
        <v>679</v>
      </c>
      <c r="BA153" s="143" t="s">
        <v>679</v>
      </c>
      <c r="BB153" s="144" t="s">
        <v>679</v>
      </c>
      <c r="BC153" s="142" t="s">
        <v>679</v>
      </c>
    </row>
    <row r="154" spans="1:55" ht="43.2" hidden="1">
      <c r="A154" s="38" t="str">
        <f t="shared" ca="1" si="17"/>
        <v>Ok</v>
      </c>
      <c r="B154" s="39" t="str">
        <f t="shared" si="18"/>
        <v>Ok</v>
      </c>
      <c r="C154" s="39" t="str">
        <f t="shared" ca="1" si="19"/>
        <v>Ok</v>
      </c>
      <c r="D154" s="40">
        <f t="shared" si="20"/>
        <v>45483</v>
      </c>
      <c r="E154" s="149" t="s">
        <v>679</v>
      </c>
      <c r="F154" s="153">
        <v>2754</v>
      </c>
      <c r="G154" s="139" t="s">
        <v>953</v>
      </c>
      <c r="H154" s="154" t="s">
        <v>57</v>
      </c>
      <c r="I154" s="140" t="s">
        <v>94</v>
      </c>
      <c r="J154" s="215" t="s">
        <v>95</v>
      </c>
      <c r="K154" s="52" t="s">
        <v>78</v>
      </c>
      <c r="L154" s="159" t="s">
        <v>963</v>
      </c>
      <c r="M154" s="158" t="s">
        <v>679</v>
      </c>
      <c r="N154" s="138" t="s">
        <v>81</v>
      </c>
      <c r="O154" s="141" t="s">
        <v>956</v>
      </c>
      <c r="P154" s="41" t="s">
        <v>114</v>
      </c>
      <c r="Q154" s="141" t="s">
        <v>961</v>
      </c>
      <c r="R154" s="69" t="s">
        <v>960</v>
      </c>
      <c r="S154" s="42">
        <v>45061</v>
      </c>
      <c r="T154" s="42">
        <v>45052</v>
      </c>
      <c r="U154" s="128" t="s">
        <v>62</v>
      </c>
      <c r="V154" s="128" t="s">
        <v>1209</v>
      </c>
      <c r="W154" s="43" t="s">
        <v>68</v>
      </c>
      <c r="X154" s="128"/>
      <c r="Y154" s="60" t="s">
        <v>90</v>
      </c>
      <c r="Z154" s="60"/>
      <c r="AA154" s="267" t="s">
        <v>967</v>
      </c>
      <c r="AB154" s="3">
        <v>45061</v>
      </c>
      <c r="AC154" s="3">
        <v>45483</v>
      </c>
      <c r="AD154" s="162" t="s">
        <v>64</v>
      </c>
      <c r="AE154" s="191" t="s">
        <v>679</v>
      </c>
      <c r="AF154" s="146" t="s">
        <v>679</v>
      </c>
      <c r="AG154" s="146" t="s">
        <v>679</v>
      </c>
      <c r="AH154" s="146" t="s">
        <v>679</v>
      </c>
      <c r="AI154" s="146" t="s">
        <v>679</v>
      </c>
      <c r="AJ154" s="145" t="s">
        <v>679</v>
      </c>
      <c r="AK154" s="152" t="s">
        <v>679</v>
      </c>
      <c r="AL154" s="150" t="s">
        <v>679</v>
      </c>
      <c r="AM154" s="146" t="s">
        <v>679</v>
      </c>
      <c r="AN154" s="146" t="s">
        <v>679</v>
      </c>
      <c r="AO154" s="146" t="s">
        <v>679</v>
      </c>
      <c r="AP154" s="146" t="s">
        <v>679</v>
      </c>
      <c r="AQ154" s="147" t="s">
        <v>679</v>
      </c>
      <c r="AR154" s="144" t="s">
        <v>679</v>
      </c>
      <c r="AS154" s="144" t="s">
        <v>679</v>
      </c>
      <c r="AT154" s="144" t="s">
        <v>679</v>
      </c>
      <c r="AU154" s="144" t="s">
        <v>679</v>
      </c>
      <c r="AV154" s="144" t="s">
        <v>679</v>
      </c>
      <c r="AW154" s="144" t="s">
        <v>679</v>
      </c>
      <c r="AX154" s="144" t="s">
        <v>679</v>
      </c>
      <c r="AY154" s="144" t="s">
        <v>679</v>
      </c>
      <c r="AZ154" s="148" t="s">
        <v>679</v>
      </c>
      <c r="BA154" s="143" t="s">
        <v>679</v>
      </c>
      <c r="BB154" s="144" t="s">
        <v>679</v>
      </c>
      <c r="BC154" s="142" t="s">
        <v>679</v>
      </c>
    </row>
    <row r="155" spans="1:55" ht="72" hidden="1">
      <c r="A155" s="38" t="str">
        <f t="shared" ca="1" si="17"/>
        <v>Ok</v>
      </c>
      <c r="B155" s="39" t="str">
        <f t="shared" si="18"/>
        <v>Ok</v>
      </c>
      <c r="C155" s="39" t="str">
        <f t="shared" ca="1" si="19"/>
        <v>Ok</v>
      </c>
      <c r="D155" s="40">
        <f t="shared" si="20"/>
        <v>45483</v>
      </c>
      <c r="E155" s="149" t="s">
        <v>679</v>
      </c>
      <c r="F155" s="153">
        <v>2755</v>
      </c>
      <c r="G155" s="139" t="s">
        <v>954</v>
      </c>
      <c r="H155" s="154" t="s">
        <v>57</v>
      </c>
      <c r="I155" s="140" t="s">
        <v>94</v>
      </c>
      <c r="J155" s="215" t="s">
        <v>95</v>
      </c>
      <c r="K155" s="52" t="s">
        <v>78</v>
      </c>
      <c r="L155" s="159" t="s">
        <v>964</v>
      </c>
      <c r="M155" s="158" t="s">
        <v>679</v>
      </c>
      <c r="N155" s="138" t="s">
        <v>81</v>
      </c>
      <c r="O155" s="141" t="s">
        <v>956</v>
      </c>
      <c r="P155" s="41" t="s">
        <v>114</v>
      </c>
      <c r="Q155" s="183" t="s">
        <v>961</v>
      </c>
      <c r="R155" s="69" t="s">
        <v>960</v>
      </c>
      <c r="S155" s="42">
        <v>45061</v>
      </c>
      <c r="T155" s="42">
        <v>45052</v>
      </c>
      <c r="U155" s="128" t="s">
        <v>62</v>
      </c>
      <c r="V155" s="128" t="s">
        <v>1209</v>
      </c>
      <c r="W155" s="43" t="s">
        <v>68</v>
      </c>
      <c r="X155" s="128"/>
      <c r="Y155" s="60" t="s">
        <v>86</v>
      </c>
      <c r="Z155" s="60"/>
      <c r="AA155" s="267" t="s">
        <v>1567</v>
      </c>
      <c r="AB155" s="3">
        <v>45061</v>
      </c>
      <c r="AC155" s="3">
        <v>45483</v>
      </c>
      <c r="AD155" s="162" t="s">
        <v>64</v>
      </c>
      <c r="AE155" s="191" t="s">
        <v>679</v>
      </c>
      <c r="AF155" s="146" t="s">
        <v>679</v>
      </c>
      <c r="AG155" s="146" t="s">
        <v>679</v>
      </c>
      <c r="AH155" s="146" t="s">
        <v>679</v>
      </c>
      <c r="AI155" s="146" t="s">
        <v>679</v>
      </c>
      <c r="AJ155" s="145" t="s">
        <v>679</v>
      </c>
      <c r="AK155" s="152" t="s">
        <v>679</v>
      </c>
      <c r="AL155" s="150" t="s">
        <v>679</v>
      </c>
      <c r="AM155" s="146" t="s">
        <v>679</v>
      </c>
      <c r="AN155" s="146" t="s">
        <v>679</v>
      </c>
      <c r="AO155" s="146" t="s">
        <v>679</v>
      </c>
      <c r="AP155" s="146" t="s">
        <v>679</v>
      </c>
      <c r="AQ155" s="147" t="s">
        <v>679</v>
      </c>
      <c r="AR155" s="144" t="s">
        <v>679</v>
      </c>
      <c r="AS155" s="144" t="s">
        <v>679</v>
      </c>
      <c r="AT155" s="144" t="s">
        <v>679</v>
      </c>
      <c r="AU155" s="144" t="s">
        <v>679</v>
      </c>
      <c r="AV155" s="144" t="s">
        <v>679</v>
      </c>
      <c r="AW155" s="144" t="s">
        <v>679</v>
      </c>
      <c r="AX155" s="144" t="s">
        <v>679</v>
      </c>
      <c r="AY155" s="144" t="s">
        <v>679</v>
      </c>
      <c r="AZ155" s="148" t="s">
        <v>679</v>
      </c>
      <c r="BA155" s="143" t="s">
        <v>679</v>
      </c>
      <c r="BB155" s="144" t="s">
        <v>679</v>
      </c>
      <c r="BC155" s="142" t="s">
        <v>679</v>
      </c>
    </row>
    <row r="156" spans="1:55" ht="43.2" hidden="1">
      <c r="A156" s="38" t="str">
        <f t="shared" ca="1" si="17"/>
        <v>Ok</v>
      </c>
      <c r="B156" s="39" t="str">
        <f t="shared" si="18"/>
        <v>Ok</v>
      </c>
      <c r="C156" s="39" t="str">
        <f t="shared" ca="1" si="19"/>
        <v>Ok</v>
      </c>
      <c r="D156" s="40">
        <f t="shared" si="20"/>
        <v>45483</v>
      </c>
      <c r="E156" s="149" t="s">
        <v>679</v>
      </c>
      <c r="F156" s="153">
        <v>2756</v>
      </c>
      <c r="G156" s="139" t="s">
        <v>955</v>
      </c>
      <c r="H156" s="154" t="s">
        <v>57</v>
      </c>
      <c r="I156" s="140" t="s">
        <v>94</v>
      </c>
      <c r="J156" s="215" t="s">
        <v>95</v>
      </c>
      <c r="K156" s="52" t="s">
        <v>78</v>
      </c>
      <c r="L156" s="159" t="s">
        <v>965</v>
      </c>
      <c r="M156" s="158" t="s">
        <v>679</v>
      </c>
      <c r="N156" s="138" t="s">
        <v>81</v>
      </c>
      <c r="O156" s="141" t="s">
        <v>956</v>
      </c>
      <c r="P156" s="41" t="s">
        <v>114</v>
      </c>
      <c r="Q156" s="183" t="s">
        <v>961</v>
      </c>
      <c r="R156" s="69" t="s">
        <v>960</v>
      </c>
      <c r="S156" s="42">
        <v>45061</v>
      </c>
      <c r="T156" s="42">
        <v>45052</v>
      </c>
      <c r="U156" s="128" t="s">
        <v>62</v>
      </c>
      <c r="V156" s="128" t="s">
        <v>1209</v>
      </c>
      <c r="W156" s="43" t="s">
        <v>68</v>
      </c>
      <c r="X156" s="128"/>
      <c r="Y156" s="60" t="s">
        <v>86</v>
      </c>
      <c r="Z156" s="60"/>
      <c r="AA156" s="267" t="s">
        <v>1566</v>
      </c>
      <c r="AB156" s="3">
        <v>45061</v>
      </c>
      <c r="AC156" s="3">
        <v>45483</v>
      </c>
      <c r="AD156" s="162" t="s">
        <v>64</v>
      </c>
      <c r="AE156" s="191" t="s">
        <v>679</v>
      </c>
      <c r="AF156" s="146" t="s">
        <v>679</v>
      </c>
      <c r="AG156" s="146" t="s">
        <v>679</v>
      </c>
      <c r="AH156" s="146" t="s">
        <v>679</v>
      </c>
      <c r="AI156" s="146" t="s">
        <v>679</v>
      </c>
      <c r="AJ156" s="145" t="s">
        <v>679</v>
      </c>
      <c r="AK156" s="152" t="s">
        <v>679</v>
      </c>
      <c r="AL156" s="150" t="s">
        <v>679</v>
      </c>
      <c r="AM156" s="146" t="s">
        <v>679</v>
      </c>
      <c r="AN156" s="146" t="s">
        <v>679</v>
      </c>
      <c r="AO156" s="146" t="s">
        <v>679</v>
      </c>
      <c r="AP156" s="146" t="s">
        <v>679</v>
      </c>
      <c r="AQ156" s="147" t="s">
        <v>679</v>
      </c>
      <c r="AR156" s="144" t="s">
        <v>679</v>
      </c>
      <c r="AS156" s="144" t="s">
        <v>679</v>
      </c>
      <c r="AT156" s="144" t="s">
        <v>679</v>
      </c>
      <c r="AU156" s="144" t="s">
        <v>679</v>
      </c>
      <c r="AV156" s="144" t="s">
        <v>679</v>
      </c>
      <c r="AW156" s="144" t="s">
        <v>679</v>
      </c>
      <c r="AX156" s="144" t="s">
        <v>679</v>
      </c>
      <c r="AY156" s="144" t="s">
        <v>679</v>
      </c>
      <c r="AZ156" s="148" t="s">
        <v>679</v>
      </c>
      <c r="BA156" s="143" t="s">
        <v>679</v>
      </c>
      <c r="BB156" s="144" t="s">
        <v>679</v>
      </c>
      <c r="BC156" s="142" t="s">
        <v>679</v>
      </c>
    </row>
    <row r="157" spans="1:55" ht="57.6" hidden="1">
      <c r="A157" s="38" t="str">
        <f t="shared" ca="1" si="17"/>
        <v>Ok</v>
      </c>
      <c r="B157" s="39" t="str">
        <f t="shared" si="18"/>
        <v>Ok</v>
      </c>
      <c r="C157" s="39" t="str">
        <f t="shared" ca="1" si="19"/>
        <v>Ok</v>
      </c>
      <c r="D157" s="40">
        <f t="shared" si="20"/>
        <v>45483</v>
      </c>
      <c r="E157" s="149"/>
      <c r="F157" s="153">
        <v>2757</v>
      </c>
      <c r="G157" s="164" t="s">
        <v>1235</v>
      </c>
      <c r="H157" s="210" t="s">
        <v>57</v>
      </c>
      <c r="I157" s="211" t="s">
        <v>94</v>
      </c>
      <c r="J157" s="155" t="s">
        <v>95</v>
      </c>
      <c r="K157" s="52" t="s">
        <v>78</v>
      </c>
      <c r="L157" s="200" t="s">
        <v>1297</v>
      </c>
      <c r="M157" s="158"/>
      <c r="N157" s="203" t="s">
        <v>104</v>
      </c>
      <c r="O157" s="141" t="s">
        <v>956</v>
      </c>
      <c r="P157" s="41" t="s">
        <v>114</v>
      </c>
      <c r="Q157" s="59"/>
      <c r="R157" s="165"/>
      <c r="S157" s="42">
        <v>45052</v>
      </c>
      <c r="T157" s="42">
        <v>45099</v>
      </c>
      <c r="U157" s="128" t="s">
        <v>62</v>
      </c>
      <c r="V157" s="128" t="s">
        <v>1209</v>
      </c>
      <c r="W157" s="128"/>
      <c r="X157" s="128"/>
      <c r="Y157" s="60" t="s">
        <v>86</v>
      </c>
      <c r="Z157" s="60" t="s">
        <v>68</v>
      </c>
      <c r="AA157" s="267" t="s">
        <v>1298</v>
      </c>
      <c r="AB157" s="52">
        <v>45052</v>
      </c>
      <c r="AC157" s="3">
        <v>45483</v>
      </c>
      <c r="AD157" s="52" t="s">
        <v>64</v>
      </c>
      <c r="AE157" s="54"/>
      <c r="AF157" s="146"/>
      <c r="AG157" s="146"/>
      <c r="AH157" s="146"/>
      <c r="AI157" s="146"/>
      <c r="AJ157" s="145"/>
      <c r="AK157" s="152"/>
      <c r="AL157" s="150"/>
      <c r="AM157" s="146"/>
      <c r="AN157" s="146"/>
      <c r="AO157" s="146"/>
      <c r="AP157" s="146"/>
      <c r="AQ157" s="147"/>
      <c r="AR157" s="144"/>
      <c r="AS157" s="144"/>
      <c r="AT157" s="144"/>
      <c r="AU157" s="144"/>
      <c r="AV157" s="144"/>
      <c r="AW157" s="144"/>
      <c r="AX157" s="144"/>
      <c r="AY157" s="144"/>
      <c r="AZ157" s="148"/>
      <c r="BA157" s="143"/>
      <c r="BB157" s="144"/>
      <c r="BC157" s="142"/>
    </row>
    <row r="158" spans="1:55" ht="28.8" hidden="1">
      <c r="A158" s="38" t="str">
        <f t="shared" ca="1" si="17"/>
        <v>Ok</v>
      </c>
      <c r="B158" s="39" t="str">
        <f t="shared" si="18"/>
        <v>Ok</v>
      </c>
      <c r="C158" s="39" t="str">
        <f t="shared" ca="1" si="19"/>
        <v>Ok</v>
      </c>
      <c r="D158" s="40">
        <f t="shared" si="20"/>
        <v>45483</v>
      </c>
      <c r="E158" s="149"/>
      <c r="F158" s="153">
        <v>2770</v>
      </c>
      <c r="G158" s="164" t="s">
        <v>1251</v>
      </c>
      <c r="H158" s="210" t="s">
        <v>57</v>
      </c>
      <c r="I158" s="211" t="s">
        <v>127</v>
      </c>
      <c r="J158" s="155" t="s">
        <v>128</v>
      </c>
      <c r="K158" s="52" t="s">
        <v>78</v>
      </c>
      <c r="L158" s="200" t="s">
        <v>1312</v>
      </c>
      <c r="M158" s="158"/>
      <c r="N158" s="203" t="s">
        <v>104</v>
      </c>
      <c r="O158" s="141" t="s">
        <v>1339</v>
      </c>
      <c r="P158" s="41" t="s">
        <v>114</v>
      </c>
      <c r="Q158" s="224" t="s">
        <v>1565</v>
      </c>
      <c r="R158" s="165" t="s">
        <v>1564</v>
      </c>
      <c r="S158" s="42">
        <v>45068</v>
      </c>
      <c r="T158" s="42">
        <v>45068</v>
      </c>
      <c r="U158" s="128" t="s">
        <v>62</v>
      </c>
      <c r="V158" s="128" t="s">
        <v>1210</v>
      </c>
      <c r="W158" s="60"/>
      <c r="X158" s="60"/>
      <c r="Y158" s="60" t="s">
        <v>67</v>
      </c>
      <c r="Z158" s="60"/>
      <c r="AA158" s="267" t="s">
        <v>1313</v>
      </c>
      <c r="AB158" s="52">
        <v>45068</v>
      </c>
      <c r="AC158" s="3">
        <v>45483</v>
      </c>
      <c r="AD158" s="52" t="s">
        <v>64</v>
      </c>
      <c r="AE158" s="54"/>
      <c r="AF158" s="146"/>
      <c r="AG158" s="146"/>
      <c r="AH158" s="146"/>
      <c r="AI158" s="146"/>
      <c r="AJ158" s="145"/>
      <c r="AK158" s="152"/>
      <c r="AL158" s="150"/>
      <c r="AM158" s="146"/>
      <c r="AN158" s="146"/>
      <c r="AO158" s="146"/>
      <c r="AP158" s="146"/>
      <c r="AQ158" s="147"/>
      <c r="AR158" s="144"/>
      <c r="AS158" s="144"/>
      <c r="AT158" s="144"/>
      <c r="AU158" s="144"/>
      <c r="AV158" s="144"/>
      <c r="AW158" s="144"/>
      <c r="AX158" s="144"/>
      <c r="AY158" s="144"/>
      <c r="AZ158" s="148"/>
      <c r="BA158" s="143"/>
      <c r="BB158" s="144"/>
      <c r="BC158" s="142"/>
    </row>
    <row r="159" spans="1:55" ht="151.80000000000001" customHeight="1">
      <c r="A159" s="38" t="str">
        <f t="shared" ca="1" si="17"/>
        <v>Ok</v>
      </c>
      <c r="B159" s="39" t="str">
        <f t="shared" si="18"/>
        <v>Ok</v>
      </c>
      <c r="C159" s="39" t="str">
        <f t="shared" ca="1" si="19"/>
        <v>Errore</v>
      </c>
      <c r="D159" s="40">
        <f t="shared" si="20"/>
        <v>45728</v>
      </c>
      <c r="E159" s="167"/>
      <c r="F159" s="169">
        <v>1866</v>
      </c>
      <c r="G159" s="347" t="s">
        <v>2185</v>
      </c>
      <c r="H159" s="172" t="s">
        <v>57</v>
      </c>
      <c r="I159" s="173" t="s">
        <v>264</v>
      </c>
      <c r="J159" s="175" t="s">
        <v>95</v>
      </c>
      <c r="K159" s="3" t="s">
        <v>66</v>
      </c>
      <c r="L159" s="219" t="s">
        <v>1656</v>
      </c>
      <c r="M159" s="180"/>
      <c r="N159" s="138" t="s">
        <v>81</v>
      </c>
      <c r="O159" s="182" t="s">
        <v>74</v>
      </c>
      <c r="P159" s="41" t="s">
        <v>74</v>
      </c>
      <c r="Q159" s="41" t="s">
        <v>535</v>
      </c>
      <c r="R159" s="186" t="s">
        <v>536</v>
      </c>
      <c r="S159" s="42">
        <v>44253</v>
      </c>
      <c r="T159" s="42">
        <v>45726</v>
      </c>
      <c r="U159" s="127" t="s">
        <v>2154</v>
      </c>
      <c r="V159" s="127" t="s">
        <v>1209</v>
      </c>
      <c r="W159" s="43" t="s">
        <v>68</v>
      </c>
      <c r="X159" s="127"/>
      <c r="Y159" s="60"/>
      <c r="Z159" s="60"/>
      <c r="AA159" s="355" t="s">
        <v>2357</v>
      </c>
      <c r="AB159" s="3">
        <v>44253</v>
      </c>
      <c r="AC159" s="3">
        <v>45728</v>
      </c>
      <c r="AD159" s="136"/>
      <c r="AE159" s="54" t="s">
        <v>1212</v>
      </c>
      <c r="AF159" s="184" t="s">
        <v>2066</v>
      </c>
      <c r="AG159" s="184" t="s">
        <v>2071</v>
      </c>
      <c r="AH159" s="184" t="s">
        <v>2071</v>
      </c>
      <c r="AI159" s="184">
        <v>45574</v>
      </c>
      <c r="AJ159" s="184" t="s">
        <v>2071</v>
      </c>
      <c r="AK159" s="359">
        <v>2</v>
      </c>
      <c r="AL159" s="362">
        <v>45617</v>
      </c>
      <c r="AM159" s="245" t="s">
        <v>2117</v>
      </c>
      <c r="AN159" s="245" t="s">
        <v>2117</v>
      </c>
      <c r="AO159" s="190">
        <v>45637</v>
      </c>
      <c r="AP159" s="245" t="s">
        <v>2117</v>
      </c>
      <c r="AQ159" s="285" t="s">
        <v>2072</v>
      </c>
      <c r="AR159" s="235">
        <v>45587</v>
      </c>
      <c r="AS159" s="235">
        <v>45629</v>
      </c>
      <c r="AT159" s="190" t="s">
        <v>2117</v>
      </c>
      <c r="AU159" s="190" t="s">
        <v>2117</v>
      </c>
      <c r="AV159" s="190">
        <v>45629</v>
      </c>
      <c r="AW159" s="190">
        <v>45637</v>
      </c>
      <c r="AX159" s="190" t="s">
        <v>2117</v>
      </c>
      <c r="AY159" s="190">
        <v>45638</v>
      </c>
      <c r="AZ159" s="358">
        <v>45677</v>
      </c>
      <c r="BA159" s="204">
        <v>1000000</v>
      </c>
      <c r="BB159" s="370">
        <v>2972849</v>
      </c>
      <c r="BC159" s="371" t="s">
        <v>2327</v>
      </c>
    </row>
    <row r="160" spans="1:55" ht="201.6" hidden="1">
      <c r="A160" s="38" t="str">
        <f t="shared" ca="1" si="17"/>
        <v>Ok</v>
      </c>
      <c r="B160" s="39" t="str">
        <f t="shared" si="18"/>
        <v>Ok</v>
      </c>
      <c r="C160" s="39" t="str">
        <f t="shared" ca="1" si="19"/>
        <v>Ok</v>
      </c>
      <c r="D160" s="40">
        <f t="shared" si="20"/>
        <v>45483</v>
      </c>
      <c r="E160" s="149" t="s">
        <v>679</v>
      </c>
      <c r="F160" s="153">
        <v>2798</v>
      </c>
      <c r="G160" s="164" t="s">
        <v>1213</v>
      </c>
      <c r="H160" s="154" t="s">
        <v>57</v>
      </c>
      <c r="I160" s="140" t="s">
        <v>338</v>
      </c>
      <c r="J160" s="215" t="s">
        <v>339</v>
      </c>
      <c r="K160" s="52" t="s">
        <v>78</v>
      </c>
      <c r="L160" s="159" t="s">
        <v>973</v>
      </c>
      <c r="M160" s="158"/>
      <c r="N160" s="138" t="s">
        <v>81</v>
      </c>
      <c r="O160" s="141" t="s">
        <v>972</v>
      </c>
      <c r="P160" s="41" t="s">
        <v>89</v>
      </c>
      <c r="Q160" s="183" t="s">
        <v>984</v>
      </c>
      <c r="R160" s="69" t="s">
        <v>983</v>
      </c>
      <c r="S160" s="42">
        <v>45099</v>
      </c>
      <c r="T160" s="42">
        <v>45310</v>
      </c>
      <c r="U160" s="127" t="s">
        <v>62</v>
      </c>
      <c r="V160" s="127" t="s">
        <v>1210</v>
      </c>
      <c r="W160" s="43" t="s">
        <v>68</v>
      </c>
      <c r="X160" s="127"/>
      <c r="Y160" s="60" t="s">
        <v>90</v>
      </c>
      <c r="Z160" s="60"/>
      <c r="AA160" s="267" t="s">
        <v>1563</v>
      </c>
      <c r="AB160" s="3">
        <v>45099</v>
      </c>
      <c r="AC160" s="3">
        <v>45483</v>
      </c>
      <c r="AD160" s="136" t="s">
        <v>64</v>
      </c>
      <c r="AE160" s="191"/>
      <c r="AF160" s="146"/>
      <c r="AG160" s="146"/>
      <c r="AH160" s="146"/>
      <c r="AI160" s="146"/>
      <c r="AJ160" s="145"/>
      <c r="AK160" s="152"/>
      <c r="AL160" s="150"/>
      <c r="AM160" s="146"/>
      <c r="AN160" s="146"/>
      <c r="AO160" s="146"/>
      <c r="AP160" s="146"/>
      <c r="AQ160" s="147"/>
      <c r="AR160" s="144"/>
      <c r="AS160" s="144"/>
      <c r="AT160" s="144"/>
      <c r="AU160" s="144"/>
      <c r="AV160" s="144"/>
      <c r="AW160" s="144"/>
      <c r="AX160" s="144"/>
      <c r="AY160" s="144"/>
      <c r="AZ160" s="148"/>
      <c r="BA160" s="143"/>
      <c r="BB160" s="144"/>
      <c r="BC160" s="142"/>
    </row>
    <row r="161" spans="1:55" ht="208.2" hidden="1" customHeight="1">
      <c r="A161" s="38" t="str">
        <f t="shared" ca="1" si="17"/>
        <v>Ok</v>
      </c>
      <c r="B161" s="39" t="str">
        <f t="shared" si="18"/>
        <v>Ok</v>
      </c>
      <c r="C161" s="39" t="str">
        <f t="shared" ca="1" si="19"/>
        <v>Ok</v>
      </c>
      <c r="D161" s="40">
        <f t="shared" si="20"/>
        <v>45504</v>
      </c>
      <c r="E161" s="149"/>
      <c r="F161" s="153">
        <v>2800</v>
      </c>
      <c r="G161" s="164" t="s">
        <v>1230</v>
      </c>
      <c r="H161" s="210" t="s">
        <v>57</v>
      </c>
      <c r="I161" s="211" t="s">
        <v>127</v>
      </c>
      <c r="J161" s="155" t="s">
        <v>128</v>
      </c>
      <c r="K161" s="52" t="s">
        <v>66</v>
      </c>
      <c r="L161" s="200" t="s">
        <v>1282</v>
      </c>
      <c r="M161" s="158"/>
      <c r="N161" s="203" t="s">
        <v>104</v>
      </c>
      <c r="O161" s="141" t="s">
        <v>1329</v>
      </c>
      <c r="P161" s="41" t="s">
        <v>89</v>
      </c>
      <c r="Q161" s="59" t="s">
        <v>1561</v>
      </c>
      <c r="R161" s="165" t="s">
        <v>1562</v>
      </c>
      <c r="S161" s="42">
        <v>45099</v>
      </c>
      <c r="T161" s="42">
        <v>45485</v>
      </c>
      <c r="U161" s="60" t="s">
        <v>62</v>
      </c>
      <c r="V161" s="127" t="s">
        <v>1210</v>
      </c>
      <c r="W161" s="60"/>
      <c r="X161" s="60"/>
      <c r="Y161" s="60" t="s">
        <v>112</v>
      </c>
      <c r="Z161" s="60"/>
      <c r="AA161" s="267" t="s">
        <v>1804</v>
      </c>
      <c r="AB161" s="52">
        <v>45099</v>
      </c>
      <c r="AC161" s="3">
        <v>45504</v>
      </c>
      <c r="AD161" s="52" t="s">
        <v>64</v>
      </c>
      <c r="AE161" s="54"/>
      <c r="AF161" s="146"/>
      <c r="AG161" s="146"/>
      <c r="AH161" s="146"/>
      <c r="AI161" s="146"/>
      <c r="AJ161" s="145"/>
      <c r="AK161" s="152"/>
      <c r="AL161" s="150"/>
      <c r="AM161" s="146"/>
      <c r="AN161" s="146"/>
      <c r="AO161" s="146"/>
      <c r="AP161" s="146"/>
      <c r="AQ161" s="147"/>
      <c r="AR161" s="144"/>
      <c r="AS161" s="144"/>
      <c r="AT161" s="144"/>
      <c r="AU161" s="144"/>
      <c r="AV161" s="144"/>
      <c r="AW161" s="144"/>
      <c r="AX161" s="144"/>
      <c r="AY161" s="144"/>
      <c r="AZ161" s="148"/>
      <c r="BA161" s="143"/>
      <c r="BB161" s="144"/>
      <c r="BC161" s="142"/>
    </row>
    <row r="162" spans="1:55" ht="28.8" hidden="1">
      <c r="A162" s="38" t="str">
        <f t="shared" ca="1" si="17"/>
        <v>Ok</v>
      </c>
      <c r="B162" s="39" t="str">
        <f t="shared" si="18"/>
        <v>Ok</v>
      </c>
      <c r="C162" s="39" t="str">
        <f t="shared" ca="1" si="19"/>
        <v>Ok</v>
      </c>
      <c r="D162" s="40">
        <f t="shared" si="20"/>
        <v>45483</v>
      </c>
      <c r="E162" s="149"/>
      <c r="F162" s="153">
        <v>2811</v>
      </c>
      <c r="G162" s="164" t="s">
        <v>1240</v>
      </c>
      <c r="H162" s="210" t="s">
        <v>57</v>
      </c>
      <c r="I162" s="211" t="s">
        <v>338</v>
      </c>
      <c r="J162" s="155" t="s">
        <v>339</v>
      </c>
      <c r="K162" s="52" t="s">
        <v>117</v>
      </c>
      <c r="L162" s="200" t="s">
        <v>1315</v>
      </c>
      <c r="M162" s="158"/>
      <c r="N162" s="203" t="s">
        <v>104</v>
      </c>
      <c r="O162" s="141" t="s">
        <v>1340</v>
      </c>
      <c r="P162" s="59" t="s">
        <v>74</v>
      </c>
      <c r="Q162" s="59" t="s">
        <v>1340</v>
      </c>
      <c r="R162" s="165" t="s">
        <v>1559</v>
      </c>
      <c r="S162" s="42">
        <v>45111</v>
      </c>
      <c r="T162" s="42">
        <v>45111</v>
      </c>
      <c r="U162" s="128" t="s">
        <v>62</v>
      </c>
      <c r="V162" s="43" t="s">
        <v>1210</v>
      </c>
      <c r="W162" s="128"/>
      <c r="X162" s="128"/>
      <c r="Y162" s="43" t="s">
        <v>86</v>
      </c>
      <c r="Z162" s="60"/>
      <c r="AA162" s="267" t="s">
        <v>1560</v>
      </c>
      <c r="AB162" s="52">
        <v>45111</v>
      </c>
      <c r="AC162" s="3">
        <v>45483</v>
      </c>
      <c r="AD162" s="52" t="s">
        <v>64</v>
      </c>
      <c r="AE162" s="54"/>
      <c r="AF162" s="146"/>
      <c r="AG162" s="146"/>
      <c r="AH162" s="146"/>
      <c r="AI162" s="146"/>
      <c r="AJ162" s="145"/>
      <c r="AK162" s="152"/>
      <c r="AL162" s="150"/>
      <c r="AM162" s="146"/>
      <c r="AN162" s="146"/>
      <c r="AO162" s="146"/>
      <c r="AP162" s="146"/>
      <c r="AQ162" s="147"/>
      <c r="AR162" s="144"/>
      <c r="AS162" s="144"/>
      <c r="AT162" s="144"/>
      <c r="AU162" s="144"/>
      <c r="AV162" s="144"/>
      <c r="AW162" s="144"/>
      <c r="AX162" s="144"/>
      <c r="AY162" s="144"/>
      <c r="AZ162" s="148"/>
      <c r="BA162" s="143"/>
      <c r="BB162" s="144"/>
      <c r="BC162" s="142"/>
    </row>
    <row r="163" spans="1:55" ht="28.8" hidden="1">
      <c r="A163" s="38" t="str">
        <f t="shared" ca="1" si="17"/>
        <v>Ok</v>
      </c>
      <c r="B163" s="39" t="str">
        <f t="shared" si="18"/>
        <v>Ok</v>
      </c>
      <c r="C163" s="39" t="str">
        <f t="shared" ca="1" si="19"/>
        <v>Ok</v>
      </c>
      <c r="D163" s="40">
        <f t="shared" si="20"/>
        <v>45483</v>
      </c>
      <c r="E163" s="149"/>
      <c r="F163" s="153">
        <v>2816</v>
      </c>
      <c r="G163" s="139" t="s">
        <v>1237</v>
      </c>
      <c r="H163" s="210" t="s">
        <v>57</v>
      </c>
      <c r="I163" s="211" t="s">
        <v>127</v>
      </c>
      <c r="J163" s="155" t="s">
        <v>128</v>
      </c>
      <c r="K163" s="52" t="s">
        <v>66</v>
      </c>
      <c r="L163" s="200" t="s">
        <v>1304</v>
      </c>
      <c r="M163" s="158"/>
      <c r="N163" s="203" t="s">
        <v>104</v>
      </c>
      <c r="O163" s="141" t="s">
        <v>1335</v>
      </c>
      <c r="P163" s="59" t="s">
        <v>74</v>
      </c>
      <c r="Q163" s="59" t="s">
        <v>1335</v>
      </c>
      <c r="R163" s="165" t="s">
        <v>1557</v>
      </c>
      <c r="S163" s="42">
        <v>45111</v>
      </c>
      <c r="T163" s="42">
        <v>45341</v>
      </c>
      <c r="U163" s="128" t="s">
        <v>62</v>
      </c>
      <c r="V163" s="43" t="s">
        <v>1210</v>
      </c>
      <c r="W163" s="60"/>
      <c r="X163" s="60"/>
      <c r="Y163" s="43" t="s">
        <v>86</v>
      </c>
      <c r="Z163" s="60"/>
      <c r="AA163" s="267" t="s">
        <v>1558</v>
      </c>
      <c r="AB163" s="52">
        <v>45111</v>
      </c>
      <c r="AC163" s="3">
        <v>45483</v>
      </c>
      <c r="AD163" s="52" t="s">
        <v>64</v>
      </c>
      <c r="AE163" s="54"/>
      <c r="AF163" s="146"/>
      <c r="AG163" s="146"/>
      <c r="AH163" s="146"/>
      <c r="AI163" s="146"/>
      <c r="AJ163" s="145"/>
      <c r="AK163" s="152"/>
      <c r="AL163" s="150"/>
      <c r="AM163" s="146"/>
      <c r="AN163" s="146"/>
      <c r="AO163" s="146"/>
      <c r="AP163" s="146"/>
      <c r="AQ163" s="147"/>
      <c r="AR163" s="144"/>
      <c r="AS163" s="144"/>
      <c r="AT163" s="144"/>
      <c r="AU163" s="144"/>
      <c r="AV163" s="144"/>
      <c r="AW163" s="144"/>
      <c r="AX163" s="144"/>
      <c r="AY163" s="144"/>
      <c r="AZ163" s="148"/>
      <c r="BA163" s="143"/>
      <c r="BB163" s="144"/>
      <c r="BC163" s="142"/>
    </row>
    <row r="164" spans="1:55" ht="86.4" hidden="1">
      <c r="A164" s="38" t="str">
        <f t="shared" ca="1" si="17"/>
        <v>Ok</v>
      </c>
      <c r="B164" s="39" t="str">
        <f t="shared" si="18"/>
        <v>Ok</v>
      </c>
      <c r="C164" s="39" t="str">
        <f t="shared" ca="1" si="19"/>
        <v>Ok</v>
      </c>
      <c r="D164" s="40">
        <f t="shared" si="20"/>
        <v>45483</v>
      </c>
      <c r="E164" s="167" t="s">
        <v>679</v>
      </c>
      <c r="F164" s="169">
        <v>2819</v>
      </c>
      <c r="G164" s="208" t="s">
        <v>977</v>
      </c>
      <c r="H164" s="172" t="s">
        <v>57</v>
      </c>
      <c r="I164" s="173" t="s">
        <v>335</v>
      </c>
      <c r="J164" s="175" t="s">
        <v>128</v>
      </c>
      <c r="K164" s="52" t="s">
        <v>101</v>
      </c>
      <c r="L164" s="178" t="s">
        <v>980</v>
      </c>
      <c r="M164" s="180"/>
      <c r="N164" s="138" t="s">
        <v>81</v>
      </c>
      <c r="O164" s="182" t="s">
        <v>978</v>
      </c>
      <c r="P164" s="59" t="s">
        <v>71</v>
      </c>
      <c r="Q164" s="41" t="s">
        <v>978</v>
      </c>
      <c r="R164" s="186" t="s">
        <v>979</v>
      </c>
      <c r="S164" s="42">
        <v>45112</v>
      </c>
      <c r="T164" s="42">
        <v>45112</v>
      </c>
      <c r="U164" s="43" t="s">
        <v>62</v>
      </c>
      <c r="V164" s="43" t="s">
        <v>1210</v>
      </c>
      <c r="W164" s="43" t="s">
        <v>68</v>
      </c>
      <c r="X164" s="43"/>
      <c r="Y164" s="43" t="s">
        <v>86</v>
      </c>
      <c r="Z164" s="43"/>
      <c r="AA164" s="266" t="s">
        <v>981</v>
      </c>
      <c r="AB164" s="3">
        <v>45112</v>
      </c>
      <c r="AC164" s="3">
        <v>45483</v>
      </c>
      <c r="AD164" s="136" t="s">
        <v>64</v>
      </c>
      <c r="AE164" s="46"/>
      <c r="AF164" s="184"/>
      <c r="AG164" s="184"/>
      <c r="AH164" s="238"/>
      <c r="AI164" s="184"/>
      <c r="AJ164" s="195"/>
      <c r="AK164" s="243"/>
      <c r="AL164" s="244"/>
      <c r="AM164" s="245"/>
      <c r="AN164" s="245"/>
      <c r="AO164" s="245"/>
      <c r="AP164" s="245"/>
      <c r="AQ164" s="247"/>
      <c r="AR164" s="235"/>
      <c r="AS164" s="235"/>
      <c r="AT164" s="249"/>
      <c r="AU164" s="249"/>
      <c r="AV164" s="235"/>
      <c r="AW164" s="235"/>
      <c r="AX164" s="235"/>
      <c r="AY164" s="235"/>
      <c r="AZ164" s="252"/>
      <c r="BA164" s="254"/>
      <c r="BB164" s="256"/>
      <c r="BC164" s="257"/>
    </row>
    <row r="165" spans="1:55" ht="151.80000000000001" customHeight="1">
      <c r="A165" s="38" t="str">
        <f t="shared" ca="1" si="17"/>
        <v>Ok</v>
      </c>
      <c r="B165" s="39" t="str">
        <f t="shared" si="18"/>
        <v>Ok</v>
      </c>
      <c r="C165" s="39" t="str">
        <f t="shared" ca="1" si="19"/>
        <v>Errore</v>
      </c>
      <c r="D165" s="40">
        <f t="shared" si="20"/>
        <v>45728</v>
      </c>
      <c r="E165" s="149" t="s">
        <v>679</v>
      </c>
      <c r="F165" s="153">
        <v>2556</v>
      </c>
      <c r="G165" s="139" t="s">
        <v>1860</v>
      </c>
      <c r="H165" s="154" t="s">
        <v>57</v>
      </c>
      <c r="I165" s="140" t="s">
        <v>94</v>
      </c>
      <c r="J165" s="155" t="s">
        <v>95</v>
      </c>
      <c r="K165" s="52" t="s">
        <v>101</v>
      </c>
      <c r="L165" s="159" t="s">
        <v>1859</v>
      </c>
      <c r="M165" s="158" t="s">
        <v>679</v>
      </c>
      <c r="N165" s="138" t="s">
        <v>81</v>
      </c>
      <c r="O165" s="141" t="s">
        <v>585</v>
      </c>
      <c r="P165" s="41" t="s">
        <v>71</v>
      </c>
      <c r="Q165" s="41" t="s">
        <v>873</v>
      </c>
      <c r="R165" s="69" t="s">
        <v>872</v>
      </c>
      <c r="S165" s="42">
        <v>44869</v>
      </c>
      <c r="T165" s="42">
        <v>45712</v>
      </c>
      <c r="U165" s="127" t="s">
        <v>333</v>
      </c>
      <c r="V165" s="127" t="s">
        <v>1209</v>
      </c>
      <c r="W165" s="43" t="s">
        <v>68</v>
      </c>
      <c r="X165" s="127"/>
      <c r="Y165" s="60"/>
      <c r="Z165" s="60"/>
      <c r="AA165" s="267" t="s">
        <v>2325</v>
      </c>
      <c r="AB165" s="3">
        <v>44869</v>
      </c>
      <c r="AC165" s="3">
        <v>45728</v>
      </c>
      <c r="AD165" s="126"/>
      <c r="AE165" s="191" t="s">
        <v>679</v>
      </c>
      <c r="AF165" s="146" t="s">
        <v>679</v>
      </c>
      <c r="AG165" s="146" t="s">
        <v>679</v>
      </c>
      <c r="AH165" s="146" t="s">
        <v>679</v>
      </c>
      <c r="AI165" s="146" t="s">
        <v>679</v>
      </c>
      <c r="AJ165" s="145" t="s">
        <v>679</v>
      </c>
      <c r="AK165" s="152" t="s">
        <v>679</v>
      </c>
      <c r="AL165" s="150" t="s">
        <v>679</v>
      </c>
      <c r="AM165" s="146" t="s">
        <v>679</v>
      </c>
      <c r="AN165" s="146" t="s">
        <v>679</v>
      </c>
      <c r="AO165" s="146" t="s">
        <v>679</v>
      </c>
      <c r="AP165" s="146" t="s">
        <v>679</v>
      </c>
      <c r="AQ165" s="147" t="s">
        <v>679</v>
      </c>
      <c r="AR165" s="144" t="s">
        <v>679</v>
      </c>
      <c r="AS165" s="144" t="s">
        <v>679</v>
      </c>
      <c r="AT165" s="144" t="s">
        <v>679</v>
      </c>
      <c r="AU165" s="144" t="s">
        <v>679</v>
      </c>
      <c r="AV165" s="144" t="s">
        <v>679</v>
      </c>
      <c r="AW165" s="144" t="s">
        <v>679</v>
      </c>
      <c r="AX165" s="144" t="s">
        <v>679</v>
      </c>
      <c r="AY165" s="144" t="s">
        <v>679</v>
      </c>
      <c r="AZ165" s="148" t="s">
        <v>679</v>
      </c>
      <c r="BA165" s="143" t="s">
        <v>679</v>
      </c>
      <c r="BB165" s="144" t="s">
        <v>679</v>
      </c>
      <c r="BC165" s="142" t="s">
        <v>679</v>
      </c>
    </row>
    <row r="166" spans="1:55" ht="144" hidden="1">
      <c r="A166" s="38" t="str">
        <f t="shared" ca="1" si="17"/>
        <v>Ok</v>
      </c>
      <c r="B166" s="39" t="str">
        <f t="shared" si="18"/>
        <v>Ok</v>
      </c>
      <c r="C166" s="39" t="str">
        <f t="shared" ca="1" si="19"/>
        <v>Ok</v>
      </c>
      <c r="D166" s="40">
        <f t="shared" si="20"/>
        <v>45483</v>
      </c>
      <c r="E166" s="149"/>
      <c r="F166" s="153">
        <v>2848</v>
      </c>
      <c r="G166" s="164" t="s">
        <v>1223</v>
      </c>
      <c r="H166" s="154" t="s">
        <v>57</v>
      </c>
      <c r="I166" s="140" t="s">
        <v>161</v>
      </c>
      <c r="J166" s="215" t="s">
        <v>107</v>
      </c>
      <c r="K166" s="52" t="s">
        <v>88</v>
      </c>
      <c r="L166" s="159" t="s">
        <v>1040</v>
      </c>
      <c r="M166" s="158"/>
      <c r="N166" s="138" t="s">
        <v>81</v>
      </c>
      <c r="O166" s="141" t="s">
        <v>988</v>
      </c>
      <c r="P166" s="41" t="s">
        <v>89</v>
      </c>
      <c r="Q166" s="183" t="s">
        <v>1041</v>
      </c>
      <c r="R166" s="69" t="s">
        <v>1042</v>
      </c>
      <c r="S166" s="42">
        <v>45163</v>
      </c>
      <c r="T166" s="42">
        <v>45250</v>
      </c>
      <c r="U166" s="60" t="s">
        <v>62</v>
      </c>
      <c r="V166" s="60" t="s">
        <v>1210</v>
      </c>
      <c r="W166" s="43" t="s">
        <v>68</v>
      </c>
      <c r="X166" s="60"/>
      <c r="Y166" s="60" t="s">
        <v>90</v>
      </c>
      <c r="Z166" s="60"/>
      <c r="AA166" s="267" t="s">
        <v>1046</v>
      </c>
      <c r="AB166" s="3">
        <v>45163</v>
      </c>
      <c r="AC166" s="3">
        <v>45483</v>
      </c>
      <c r="AD166" s="162" t="s">
        <v>64</v>
      </c>
      <c r="AE166" s="191"/>
      <c r="AF166" s="146"/>
      <c r="AG166" s="146"/>
      <c r="AH166" s="146"/>
      <c r="AI166" s="146"/>
      <c r="AJ166" s="145"/>
      <c r="AK166" s="152"/>
      <c r="AL166" s="150"/>
      <c r="AM166" s="146"/>
      <c r="AN166" s="146"/>
      <c r="AO166" s="146"/>
      <c r="AP166" s="146"/>
      <c r="AQ166" s="147"/>
      <c r="AR166" s="144"/>
      <c r="AS166" s="144"/>
      <c r="AT166" s="144"/>
      <c r="AU166" s="144"/>
      <c r="AV166" s="144"/>
      <c r="AW166" s="144"/>
      <c r="AX166" s="144"/>
      <c r="AY166" s="144"/>
      <c r="AZ166" s="148"/>
      <c r="BA166" s="143"/>
      <c r="BB166" s="144"/>
      <c r="BC166" s="142"/>
    </row>
    <row r="167" spans="1:55" ht="199.2" hidden="1" customHeight="1">
      <c r="A167" s="38" t="str">
        <f t="shared" ca="1" si="17"/>
        <v>Ok</v>
      </c>
      <c r="B167" s="39" t="str">
        <f t="shared" si="18"/>
        <v>Ok</v>
      </c>
      <c r="C167" s="39" t="str">
        <f t="shared" ca="1" si="19"/>
        <v>Ok</v>
      </c>
      <c r="D167" s="40">
        <f t="shared" si="20"/>
        <v>45691</v>
      </c>
      <c r="E167" s="149"/>
      <c r="F167" s="153">
        <v>2851</v>
      </c>
      <c r="G167" s="164" t="s">
        <v>989</v>
      </c>
      <c r="H167" s="154" t="s">
        <v>57</v>
      </c>
      <c r="I167" s="140" t="s">
        <v>338</v>
      </c>
      <c r="J167" s="215" t="s">
        <v>339</v>
      </c>
      <c r="K167" s="52" t="s">
        <v>78</v>
      </c>
      <c r="L167" s="200" t="s">
        <v>992</v>
      </c>
      <c r="M167" s="158"/>
      <c r="N167" s="138" t="s">
        <v>81</v>
      </c>
      <c r="O167" s="141" t="s">
        <v>74</v>
      </c>
      <c r="P167" s="41" t="s">
        <v>74</v>
      </c>
      <c r="Q167" s="183" t="s">
        <v>990</v>
      </c>
      <c r="R167" s="69" t="s">
        <v>991</v>
      </c>
      <c r="S167" s="42">
        <v>45169</v>
      </c>
      <c r="T167" s="42">
        <v>45691</v>
      </c>
      <c r="U167" s="127" t="s">
        <v>62</v>
      </c>
      <c r="V167" s="128" t="s">
        <v>1210</v>
      </c>
      <c r="W167" s="43" t="s">
        <v>68</v>
      </c>
      <c r="X167" s="128"/>
      <c r="Y167" s="60" t="s">
        <v>152</v>
      </c>
      <c r="Z167" s="60"/>
      <c r="AA167" s="267" t="s">
        <v>2220</v>
      </c>
      <c r="AB167" s="3">
        <v>45169</v>
      </c>
      <c r="AC167" s="3">
        <v>45691</v>
      </c>
      <c r="AD167" s="364" t="s">
        <v>64</v>
      </c>
      <c r="AE167" s="191"/>
      <c r="AF167" s="146"/>
      <c r="AG167" s="146"/>
      <c r="AH167" s="146"/>
      <c r="AI167" s="146"/>
      <c r="AJ167" s="145"/>
      <c r="AK167" s="152"/>
      <c r="AL167" s="150"/>
      <c r="AM167" s="146"/>
      <c r="AN167" s="146"/>
      <c r="AO167" s="146"/>
      <c r="AP167" s="146"/>
      <c r="AQ167" s="147"/>
      <c r="AR167" s="144"/>
      <c r="AS167" s="144"/>
      <c r="AT167" s="144"/>
      <c r="AU167" s="144"/>
      <c r="AV167" s="144"/>
      <c r="AW167" s="144"/>
      <c r="AX167" s="144"/>
      <c r="AY167" s="144"/>
      <c r="AZ167" s="148"/>
      <c r="BA167" s="143"/>
      <c r="BB167" s="144"/>
      <c r="BC167" s="142"/>
    </row>
    <row r="168" spans="1:55" ht="222.6" hidden="1" customHeight="1">
      <c r="A168" s="38" t="str">
        <f t="shared" ca="1" si="17"/>
        <v>Ok</v>
      </c>
      <c r="B168" s="39" t="str">
        <f t="shared" si="18"/>
        <v>Ok</v>
      </c>
      <c r="C168" s="39" t="str">
        <f t="shared" ca="1" si="19"/>
        <v>Ok</v>
      </c>
      <c r="D168" s="40">
        <f t="shared" si="20"/>
        <v>45609</v>
      </c>
      <c r="E168" s="149" t="s">
        <v>679</v>
      </c>
      <c r="F168" s="153">
        <v>2562</v>
      </c>
      <c r="G168" s="139" t="s">
        <v>879</v>
      </c>
      <c r="H168" s="171" t="s">
        <v>57</v>
      </c>
      <c r="I168" s="140" t="s">
        <v>173</v>
      </c>
      <c r="J168" s="155" t="s">
        <v>174</v>
      </c>
      <c r="K168" s="52" t="s">
        <v>66</v>
      </c>
      <c r="L168" s="163" t="s">
        <v>874</v>
      </c>
      <c r="M168" s="158" t="s">
        <v>679</v>
      </c>
      <c r="N168" s="138" t="s">
        <v>104</v>
      </c>
      <c r="O168" s="141" t="s">
        <v>637</v>
      </c>
      <c r="P168" s="41" t="s">
        <v>61</v>
      </c>
      <c r="Q168" s="41" t="s">
        <v>892</v>
      </c>
      <c r="R168" s="69" t="s">
        <v>893</v>
      </c>
      <c r="S168" s="42">
        <v>44873</v>
      </c>
      <c r="T168" s="42">
        <v>45609</v>
      </c>
      <c r="U168" s="128" t="s">
        <v>62</v>
      </c>
      <c r="V168" s="128" t="s">
        <v>1210</v>
      </c>
      <c r="W168" s="43" t="s">
        <v>68</v>
      </c>
      <c r="X168" s="128"/>
      <c r="Y168" s="60" t="s">
        <v>86</v>
      </c>
      <c r="Z168" s="60" t="s">
        <v>68</v>
      </c>
      <c r="AA168" s="267" t="s">
        <v>2034</v>
      </c>
      <c r="AB168" s="3">
        <v>44873</v>
      </c>
      <c r="AC168" s="3">
        <v>45609</v>
      </c>
      <c r="AD168" s="136" t="s">
        <v>64</v>
      </c>
      <c r="AE168" s="191" t="s">
        <v>679</v>
      </c>
      <c r="AF168" s="146" t="s">
        <v>679</v>
      </c>
      <c r="AG168" s="146" t="s">
        <v>679</v>
      </c>
      <c r="AH168" s="146" t="s">
        <v>679</v>
      </c>
      <c r="AI168" s="146" t="s">
        <v>679</v>
      </c>
      <c r="AJ168" s="145" t="s">
        <v>679</v>
      </c>
      <c r="AK168" s="152" t="s">
        <v>679</v>
      </c>
      <c r="AL168" s="150" t="s">
        <v>679</v>
      </c>
      <c r="AM168" s="146" t="s">
        <v>679</v>
      </c>
      <c r="AN168" s="146" t="s">
        <v>679</v>
      </c>
      <c r="AO168" s="146" t="s">
        <v>679</v>
      </c>
      <c r="AP168" s="146" t="s">
        <v>679</v>
      </c>
      <c r="AQ168" s="147" t="s">
        <v>679</v>
      </c>
      <c r="AR168" s="144" t="s">
        <v>679</v>
      </c>
      <c r="AS168" s="144" t="s">
        <v>679</v>
      </c>
      <c r="AT168" s="144" t="s">
        <v>679</v>
      </c>
      <c r="AU168" s="144" t="s">
        <v>679</v>
      </c>
      <c r="AV168" s="144" t="s">
        <v>679</v>
      </c>
      <c r="AW168" s="144" t="s">
        <v>679</v>
      </c>
      <c r="AX168" s="144" t="s">
        <v>679</v>
      </c>
      <c r="AY168" s="144" t="s">
        <v>679</v>
      </c>
      <c r="AZ168" s="148" t="s">
        <v>679</v>
      </c>
      <c r="BA168" s="143" t="s">
        <v>679</v>
      </c>
      <c r="BB168" s="144" t="s">
        <v>679</v>
      </c>
      <c r="BC168" s="142" t="s">
        <v>679</v>
      </c>
    </row>
    <row r="169" spans="1:55" ht="72" hidden="1">
      <c r="A169" s="38" t="str">
        <f t="shared" ca="1" si="17"/>
        <v>Ok</v>
      </c>
      <c r="B169" s="39" t="str">
        <f t="shared" si="18"/>
        <v>Ok</v>
      </c>
      <c r="C169" s="39" t="str">
        <f t="shared" ca="1" si="19"/>
        <v>Ok</v>
      </c>
      <c r="D169" s="40">
        <f t="shared" si="20"/>
        <v>45483</v>
      </c>
      <c r="E169" s="149"/>
      <c r="F169" s="153">
        <v>2860</v>
      </c>
      <c r="G169" s="164" t="s">
        <v>993</v>
      </c>
      <c r="H169" s="154" t="s">
        <v>57</v>
      </c>
      <c r="I169" s="140" t="s">
        <v>208</v>
      </c>
      <c r="J169" s="215" t="s">
        <v>107</v>
      </c>
      <c r="K169" s="52" t="s">
        <v>122</v>
      </c>
      <c r="L169" s="201" t="s">
        <v>994</v>
      </c>
      <c r="M169" s="158"/>
      <c r="N169" s="138" t="s">
        <v>81</v>
      </c>
      <c r="O169" s="141" t="s">
        <v>995</v>
      </c>
      <c r="P169" s="41" t="s">
        <v>71</v>
      </c>
      <c r="Q169" s="183" t="s">
        <v>996</v>
      </c>
      <c r="R169" s="69" t="s">
        <v>997</v>
      </c>
      <c r="S169" s="42">
        <v>45177</v>
      </c>
      <c r="T169" s="42">
        <v>45190</v>
      </c>
      <c r="U169" s="128" t="s">
        <v>62</v>
      </c>
      <c r="V169" s="128" t="s">
        <v>1210</v>
      </c>
      <c r="W169" s="43" t="s">
        <v>68</v>
      </c>
      <c r="X169" s="128"/>
      <c r="Y169" s="60" t="s">
        <v>86</v>
      </c>
      <c r="Z169" s="60"/>
      <c r="AA169" s="267" t="s">
        <v>1553</v>
      </c>
      <c r="AB169" s="3">
        <v>45177</v>
      </c>
      <c r="AC169" s="3">
        <v>45483</v>
      </c>
      <c r="AD169" s="189" t="s">
        <v>64</v>
      </c>
      <c r="AE169" s="191"/>
      <c r="AF169" s="146"/>
      <c r="AG169" s="146"/>
      <c r="AH169" s="146"/>
      <c r="AI169" s="146"/>
      <c r="AJ169" s="145"/>
      <c r="AK169" s="152"/>
      <c r="AL169" s="150"/>
      <c r="AM169" s="146"/>
      <c r="AN169" s="146"/>
      <c r="AO169" s="146"/>
      <c r="AP169" s="146"/>
      <c r="AQ169" s="147"/>
      <c r="AR169" s="144"/>
      <c r="AS169" s="144"/>
      <c r="AT169" s="144"/>
      <c r="AU169" s="144"/>
      <c r="AV169" s="144"/>
      <c r="AW169" s="144"/>
      <c r="AX169" s="144"/>
      <c r="AY169" s="144"/>
      <c r="AZ169" s="148"/>
      <c r="BA169" s="143"/>
      <c r="BB169" s="144"/>
      <c r="BC169" s="142"/>
    </row>
    <row r="170" spans="1:55" ht="72" hidden="1">
      <c r="A170" s="38" t="str">
        <f t="shared" ca="1" si="17"/>
        <v>Ok</v>
      </c>
      <c r="B170" s="39" t="str">
        <f t="shared" si="18"/>
        <v>Ok</v>
      </c>
      <c r="C170" s="39" t="str">
        <f t="shared" ca="1" si="19"/>
        <v>Ok</v>
      </c>
      <c r="D170" s="40">
        <f t="shared" si="20"/>
        <v>45483</v>
      </c>
      <c r="E170" s="149"/>
      <c r="F170" s="153">
        <v>2861</v>
      </c>
      <c r="G170" s="164" t="s">
        <v>998</v>
      </c>
      <c r="H170" s="154" t="s">
        <v>57</v>
      </c>
      <c r="I170" s="140" t="s">
        <v>529</v>
      </c>
      <c r="J170" s="215" t="s">
        <v>128</v>
      </c>
      <c r="K170" s="52" t="s">
        <v>101</v>
      </c>
      <c r="L170" s="201" t="s">
        <v>999</v>
      </c>
      <c r="M170" s="158"/>
      <c r="N170" s="138" t="s">
        <v>81</v>
      </c>
      <c r="O170" s="141" t="s">
        <v>995</v>
      </c>
      <c r="P170" s="41" t="s">
        <v>71</v>
      </c>
      <c r="Q170" s="183" t="s">
        <v>996</v>
      </c>
      <c r="R170" s="69" t="s">
        <v>997</v>
      </c>
      <c r="S170" s="42">
        <v>45177</v>
      </c>
      <c r="T170" s="42">
        <v>45190</v>
      </c>
      <c r="U170" s="128" t="s">
        <v>62</v>
      </c>
      <c r="V170" s="128" t="s">
        <v>1210</v>
      </c>
      <c r="W170" s="43" t="s">
        <v>68</v>
      </c>
      <c r="X170" s="128"/>
      <c r="Y170" s="60" t="s">
        <v>86</v>
      </c>
      <c r="Z170" s="60"/>
      <c r="AA170" s="267" t="s">
        <v>1554</v>
      </c>
      <c r="AB170" s="3">
        <v>45177</v>
      </c>
      <c r="AC170" s="3">
        <v>45483</v>
      </c>
      <c r="AD170" s="189" t="s">
        <v>64</v>
      </c>
      <c r="AE170" s="191"/>
      <c r="AF170" s="146"/>
      <c r="AG170" s="146"/>
      <c r="AH170" s="146"/>
      <c r="AI170" s="146"/>
      <c r="AJ170" s="145"/>
      <c r="AK170" s="152"/>
      <c r="AL170" s="150"/>
      <c r="AM170" s="146"/>
      <c r="AN170" s="146"/>
      <c r="AO170" s="146"/>
      <c r="AP170" s="146"/>
      <c r="AQ170" s="147"/>
      <c r="AR170" s="144"/>
      <c r="AS170" s="144"/>
      <c r="AT170" s="144"/>
      <c r="AU170" s="144"/>
      <c r="AV170" s="144"/>
      <c r="AW170" s="144"/>
      <c r="AX170" s="144"/>
      <c r="AY170" s="144"/>
      <c r="AZ170" s="148"/>
      <c r="BA170" s="143"/>
      <c r="BB170" s="144"/>
      <c r="BC170" s="142"/>
    </row>
    <row r="171" spans="1:55" s="306" customFormat="1" ht="144" hidden="1">
      <c r="A171" s="38" t="str">
        <f t="shared" ca="1" si="17"/>
        <v>Ok</v>
      </c>
      <c r="B171" s="39" t="str">
        <f t="shared" si="18"/>
        <v>Ok</v>
      </c>
      <c r="C171" s="39" t="str">
        <f t="shared" ca="1" si="19"/>
        <v>Ok</v>
      </c>
      <c r="D171" s="40">
        <f t="shared" si="20"/>
        <v>45483</v>
      </c>
      <c r="E171" s="329"/>
      <c r="F171" s="314">
        <v>2879</v>
      </c>
      <c r="G171" s="164" t="s">
        <v>1001</v>
      </c>
      <c r="H171" s="315" t="s">
        <v>57</v>
      </c>
      <c r="I171" s="316" t="s">
        <v>94</v>
      </c>
      <c r="J171" s="330" t="s">
        <v>95</v>
      </c>
      <c r="K171" s="160" t="s">
        <v>78</v>
      </c>
      <c r="L171" s="331" t="s">
        <v>1004</v>
      </c>
      <c r="M171" s="317"/>
      <c r="N171" s="138" t="s">
        <v>81</v>
      </c>
      <c r="O171" s="264" t="s">
        <v>1002</v>
      </c>
      <c r="P171" s="41" t="s">
        <v>114</v>
      </c>
      <c r="Q171" s="332" t="s">
        <v>1002</v>
      </c>
      <c r="R171" s="69" t="s">
        <v>1003</v>
      </c>
      <c r="S171" s="42">
        <v>45184</v>
      </c>
      <c r="T171" s="42">
        <v>45208</v>
      </c>
      <c r="U171" s="318" t="s">
        <v>62</v>
      </c>
      <c r="V171" s="318" t="s">
        <v>1209</v>
      </c>
      <c r="W171" s="43" t="s">
        <v>68</v>
      </c>
      <c r="X171" s="318"/>
      <c r="Y171" s="318" t="s">
        <v>86</v>
      </c>
      <c r="Z171" s="318"/>
      <c r="AA171" s="319" t="s">
        <v>1005</v>
      </c>
      <c r="AB171" s="3">
        <v>45184</v>
      </c>
      <c r="AC171" s="3">
        <v>45483</v>
      </c>
      <c r="AD171" s="162" t="s">
        <v>64</v>
      </c>
      <c r="AE171" s="333"/>
      <c r="AF171" s="320"/>
      <c r="AG171" s="320"/>
      <c r="AH171" s="320"/>
      <c r="AI171" s="320"/>
      <c r="AJ171" s="321"/>
      <c r="AK171" s="322"/>
      <c r="AL171" s="323"/>
      <c r="AM171" s="320"/>
      <c r="AN171" s="320"/>
      <c r="AO171" s="320"/>
      <c r="AP171" s="320"/>
      <c r="AQ171" s="324"/>
      <c r="AR171" s="325"/>
      <c r="AS171" s="325"/>
      <c r="AT171" s="325"/>
      <c r="AU171" s="325"/>
      <c r="AV171" s="325"/>
      <c r="AW171" s="325"/>
      <c r="AX171" s="325"/>
      <c r="AY171" s="325"/>
      <c r="AZ171" s="326"/>
      <c r="BA171" s="327"/>
      <c r="BB171" s="325"/>
      <c r="BC171" s="328"/>
    </row>
    <row r="172" spans="1:55" s="306" customFormat="1" ht="172.8" hidden="1">
      <c r="A172" s="38" t="str">
        <f t="shared" ca="1" si="17"/>
        <v>Ok</v>
      </c>
      <c r="B172" s="39" t="str">
        <f t="shared" si="18"/>
        <v>Ok</v>
      </c>
      <c r="C172" s="39" t="str">
        <f t="shared" ca="1" si="19"/>
        <v>Ok</v>
      </c>
      <c r="D172" s="40">
        <f t="shared" si="20"/>
        <v>45483</v>
      </c>
      <c r="E172" s="329"/>
      <c r="F172" s="314">
        <v>2914</v>
      </c>
      <c r="G172" s="164" t="s">
        <v>1187</v>
      </c>
      <c r="H172" s="334" t="s">
        <v>57</v>
      </c>
      <c r="I172" s="316" t="s">
        <v>335</v>
      </c>
      <c r="J172" s="335" t="s">
        <v>128</v>
      </c>
      <c r="K172" s="160" t="s">
        <v>117</v>
      </c>
      <c r="L172" s="307" t="s">
        <v>1189</v>
      </c>
      <c r="M172" s="317"/>
      <c r="N172" s="336" t="s">
        <v>81</v>
      </c>
      <c r="O172" s="264" t="s">
        <v>1006</v>
      </c>
      <c r="P172" s="337" t="s">
        <v>114</v>
      </c>
      <c r="Q172" s="337" t="s">
        <v>1191</v>
      </c>
      <c r="R172" s="338" t="s">
        <v>1190</v>
      </c>
      <c r="S172" s="42">
        <v>45210</v>
      </c>
      <c r="T172" s="42">
        <v>45394</v>
      </c>
      <c r="U172" s="318" t="s">
        <v>62</v>
      </c>
      <c r="V172" s="318" t="s">
        <v>1210</v>
      </c>
      <c r="W172" s="43" t="s">
        <v>68</v>
      </c>
      <c r="X172" s="318"/>
      <c r="Y172" s="318" t="s">
        <v>86</v>
      </c>
      <c r="Z172" s="318"/>
      <c r="AA172" s="319" t="s">
        <v>1199</v>
      </c>
      <c r="AB172" s="160">
        <v>45210</v>
      </c>
      <c r="AC172" s="3">
        <v>45483</v>
      </c>
      <c r="AD172" s="162" t="s">
        <v>64</v>
      </c>
      <c r="AE172" s="339"/>
      <c r="AF172" s="320"/>
      <c r="AG172" s="320"/>
      <c r="AH172" s="320"/>
      <c r="AI172" s="320"/>
      <c r="AJ172" s="321"/>
      <c r="AK172" s="322"/>
      <c r="AL172" s="323"/>
      <c r="AM172" s="320"/>
      <c r="AN172" s="320"/>
      <c r="AO172" s="320"/>
      <c r="AP172" s="320"/>
      <c r="AQ172" s="324"/>
      <c r="AR172" s="325"/>
      <c r="AS172" s="325"/>
      <c r="AT172" s="325"/>
      <c r="AU172" s="325"/>
      <c r="AV172" s="325"/>
      <c r="AW172" s="325"/>
      <c r="AX172" s="325"/>
      <c r="AY172" s="325"/>
      <c r="AZ172" s="326"/>
      <c r="BA172" s="327"/>
      <c r="BB172" s="325"/>
      <c r="BC172" s="328"/>
    </row>
    <row r="173" spans="1:55" ht="43.2" hidden="1">
      <c r="A173" s="38" t="str">
        <f t="shared" ca="1" si="17"/>
        <v>Ok</v>
      </c>
      <c r="B173" s="39" t="str">
        <f t="shared" si="18"/>
        <v>Ok</v>
      </c>
      <c r="C173" s="39" t="str">
        <f t="shared" ca="1" si="19"/>
        <v>Ok</v>
      </c>
      <c r="D173" s="40">
        <f t="shared" si="20"/>
        <v>45483</v>
      </c>
      <c r="E173" s="149"/>
      <c r="F173" s="153">
        <v>2918</v>
      </c>
      <c r="G173" s="164" t="s">
        <v>1268</v>
      </c>
      <c r="H173" s="210" t="s">
        <v>57</v>
      </c>
      <c r="I173" s="211" t="s">
        <v>1326</v>
      </c>
      <c r="J173" s="155" t="s">
        <v>95</v>
      </c>
      <c r="K173" s="52" t="s">
        <v>117</v>
      </c>
      <c r="L173" s="200" t="s">
        <v>1549</v>
      </c>
      <c r="M173" s="158"/>
      <c r="N173" s="203" t="s">
        <v>104</v>
      </c>
      <c r="O173" s="141" t="s">
        <v>1006</v>
      </c>
      <c r="P173" s="59" t="s">
        <v>114</v>
      </c>
      <c r="Q173" s="59" t="s">
        <v>1551</v>
      </c>
      <c r="R173" s="165" t="s">
        <v>1550</v>
      </c>
      <c r="S173" s="42">
        <v>45210</v>
      </c>
      <c r="T173" s="42">
        <v>45439</v>
      </c>
      <c r="U173" s="60" t="s">
        <v>62</v>
      </c>
      <c r="V173" s="60" t="s">
        <v>1209</v>
      </c>
      <c r="W173" s="60"/>
      <c r="X173" s="60"/>
      <c r="Y173" s="60" t="s">
        <v>86</v>
      </c>
      <c r="Z173" s="60" t="s">
        <v>68</v>
      </c>
      <c r="AA173" s="267" t="s">
        <v>1552</v>
      </c>
      <c r="AB173" s="52">
        <v>45210</v>
      </c>
      <c r="AC173" s="3">
        <v>45483</v>
      </c>
      <c r="AD173" s="52" t="s">
        <v>64</v>
      </c>
      <c r="AE173" s="54"/>
      <c r="AF173" s="146"/>
      <c r="AG173" s="146"/>
      <c r="AH173" s="146"/>
      <c r="AI173" s="146"/>
      <c r="AJ173" s="145"/>
      <c r="AK173" s="152"/>
      <c r="AL173" s="150"/>
      <c r="AM173" s="146"/>
      <c r="AN173" s="146"/>
      <c r="AO173" s="146"/>
      <c r="AP173" s="146"/>
      <c r="AQ173" s="147"/>
      <c r="AR173" s="144"/>
      <c r="AS173" s="144"/>
      <c r="AT173" s="144"/>
      <c r="AU173" s="144"/>
      <c r="AV173" s="144"/>
      <c r="AW173" s="144"/>
      <c r="AX173" s="144"/>
      <c r="AY173" s="144"/>
      <c r="AZ173" s="148"/>
      <c r="BA173" s="143"/>
      <c r="BB173" s="144"/>
      <c r="BC173" s="142"/>
    </row>
    <row r="174" spans="1:55" ht="136.19999999999999" customHeight="1">
      <c r="A174" s="38" t="str">
        <f t="shared" ca="1" si="17"/>
        <v>Ok</v>
      </c>
      <c r="B174" s="39" t="str">
        <f t="shared" si="18"/>
        <v>Ok</v>
      </c>
      <c r="C174" s="39" t="str">
        <f t="shared" ca="1" si="19"/>
        <v>Errore</v>
      </c>
      <c r="D174" s="40">
        <f t="shared" si="20"/>
        <v>45728</v>
      </c>
      <c r="E174" s="149"/>
      <c r="F174" s="153">
        <v>2921</v>
      </c>
      <c r="G174" s="164" t="s">
        <v>1016</v>
      </c>
      <c r="H174" s="154" t="s">
        <v>57</v>
      </c>
      <c r="I174" s="140" t="s">
        <v>335</v>
      </c>
      <c r="J174" s="215" t="s">
        <v>128</v>
      </c>
      <c r="K174" s="52" t="s">
        <v>122</v>
      </c>
      <c r="L174" s="202" t="s">
        <v>1010</v>
      </c>
      <c r="M174" s="158"/>
      <c r="N174" s="138" t="s">
        <v>81</v>
      </c>
      <c r="O174" s="141" t="s">
        <v>810</v>
      </c>
      <c r="P174" s="41" t="s">
        <v>71</v>
      </c>
      <c r="Q174" s="183" t="s">
        <v>137</v>
      </c>
      <c r="R174" s="69" t="s">
        <v>138</v>
      </c>
      <c r="S174" s="42">
        <v>45210</v>
      </c>
      <c r="T174" s="42">
        <v>45699</v>
      </c>
      <c r="U174" s="43" t="s">
        <v>333</v>
      </c>
      <c r="V174" s="43" t="s">
        <v>1210</v>
      </c>
      <c r="W174" s="43" t="s">
        <v>68</v>
      </c>
      <c r="X174" s="43"/>
      <c r="Y174" s="43"/>
      <c r="Z174" s="43"/>
      <c r="AA174" s="267" t="s">
        <v>2343</v>
      </c>
      <c r="AB174" s="3">
        <v>45210</v>
      </c>
      <c r="AC174" s="3">
        <v>45728</v>
      </c>
      <c r="AD174" s="160"/>
      <c r="AE174" s="191"/>
      <c r="AF174" s="146"/>
      <c r="AG174" s="146"/>
      <c r="AH174" s="146"/>
      <c r="AI174" s="146"/>
      <c r="AJ174" s="145"/>
      <c r="AK174" s="152"/>
      <c r="AL174" s="150"/>
      <c r="AM174" s="146"/>
      <c r="AN174" s="146"/>
      <c r="AO174" s="146"/>
      <c r="AP174" s="146"/>
      <c r="AQ174" s="147"/>
      <c r="AR174" s="144"/>
      <c r="AS174" s="144"/>
      <c r="AT174" s="144"/>
      <c r="AU174" s="144"/>
      <c r="AV174" s="144"/>
      <c r="AW174" s="144"/>
      <c r="AX174" s="144"/>
      <c r="AY174" s="144"/>
      <c r="AZ174" s="148"/>
      <c r="BA174" s="143"/>
      <c r="BB174" s="144"/>
      <c r="BC174" s="142"/>
    </row>
    <row r="175" spans="1:55" ht="87" hidden="1" customHeight="1">
      <c r="A175" s="38" t="str">
        <f t="shared" ca="1" si="17"/>
        <v>Ok</v>
      </c>
      <c r="B175" s="39" t="str">
        <f t="shared" si="18"/>
        <v>Ok</v>
      </c>
      <c r="C175" s="39" t="str">
        <f t="shared" ca="1" si="19"/>
        <v>Ok</v>
      </c>
      <c r="D175" s="40">
        <f t="shared" si="20"/>
        <v>45483</v>
      </c>
      <c r="E175" s="149"/>
      <c r="F175" s="153">
        <v>2923</v>
      </c>
      <c r="G175" s="164" t="s">
        <v>1008</v>
      </c>
      <c r="H175" s="154" t="s">
        <v>57</v>
      </c>
      <c r="I175" s="140" t="s">
        <v>127</v>
      </c>
      <c r="J175" s="215" t="s">
        <v>128</v>
      </c>
      <c r="K175" s="52" t="s">
        <v>122</v>
      </c>
      <c r="L175" s="202" t="s">
        <v>1011</v>
      </c>
      <c r="M175" s="158"/>
      <c r="N175" s="138" t="s">
        <v>81</v>
      </c>
      <c r="O175" s="141" t="s">
        <v>1007</v>
      </c>
      <c r="P175" s="41" t="s">
        <v>114</v>
      </c>
      <c r="Q175" s="183" t="s">
        <v>1548</v>
      </c>
      <c r="R175" s="69" t="s">
        <v>1547</v>
      </c>
      <c r="S175" s="42">
        <v>45210</v>
      </c>
      <c r="T175" s="42">
        <v>45222</v>
      </c>
      <c r="U175" s="127" t="s">
        <v>62</v>
      </c>
      <c r="V175" s="127" t="s">
        <v>1210</v>
      </c>
      <c r="W175" s="43" t="s">
        <v>68</v>
      </c>
      <c r="X175" s="127"/>
      <c r="Y175" s="43" t="s">
        <v>86</v>
      </c>
      <c r="Z175" s="43" t="s">
        <v>68</v>
      </c>
      <c r="AA175" s="267" t="s">
        <v>1546</v>
      </c>
      <c r="AB175" s="3">
        <v>45210</v>
      </c>
      <c r="AC175" s="3">
        <v>45483</v>
      </c>
      <c r="AD175" s="162" t="s">
        <v>64</v>
      </c>
      <c r="AE175" s="191"/>
      <c r="AF175" s="146"/>
      <c r="AG175" s="146"/>
      <c r="AH175" s="146"/>
      <c r="AI175" s="146"/>
      <c r="AJ175" s="145"/>
      <c r="AK175" s="152"/>
      <c r="AL175" s="150"/>
      <c r="AM175" s="146"/>
      <c r="AN175" s="146"/>
      <c r="AO175" s="146"/>
      <c r="AP175" s="146"/>
      <c r="AQ175" s="147"/>
      <c r="AR175" s="144"/>
      <c r="AS175" s="144"/>
      <c r="AT175" s="144"/>
      <c r="AU175" s="144"/>
      <c r="AV175" s="144"/>
      <c r="AW175" s="144"/>
      <c r="AX175" s="144"/>
      <c r="AY175" s="144"/>
      <c r="AZ175" s="148"/>
      <c r="BA175" s="143"/>
      <c r="BB175" s="144"/>
      <c r="BC175" s="142"/>
    </row>
    <row r="176" spans="1:55" ht="28.8" hidden="1">
      <c r="A176" s="38" t="str">
        <f t="shared" ca="1" si="17"/>
        <v>Ok</v>
      </c>
      <c r="B176" s="39" t="str">
        <f t="shared" si="18"/>
        <v>Ok</v>
      </c>
      <c r="C176" s="39" t="str">
        <f t="shared" ca="1" si="19"/>
        <v>Ok</v>
      </c>
      <c r="D176" s="40">
        <f t="shared" si="20"/>
        <v>45483</v>
      </c>
      <c r="E176" s="149"/>
      <c r="F176" s="153">
        <v>2925</v>
      </c>
      <c r="G176" s="164" t="s">
        <v>1243</v>
      </c>
      <c r="H176" s="210" t="s">
        <v>57</v>
      </c>
      <c r="I176" s="211" t="s">
        <v>510</v>
      </c>
      <c r="J176" s="155" t="s">
        <v>339</v>
      </c>
      <c r="K176" s="52" t="s">
        <v>122</v>
      </c>
      <c r="L176" s="200" t="s">
        <v>1319</v>
      </c>
      <c r="M176" s="158"/>
      <c r="N176" s="203" t="s">
        <v>104</v>
      </c>
      <c r="O176" s="141" t="s">
        <v>1007</v>
      </c>
      <c r="P176" s="59" t="s">
        <v>114</v>
      </c>
      <c r="Q176" s="59" t="s">
        <v>1545</v>
      </c>
      <c r="R176" s="165" t="s">
        <v>1544</v>
      </c>
      <c r="S176" s="42">
        <v>45210</v>
      </c>
      <c r="T176" s="42">
        <v>45210</v>
      </c>
      <c r="U176" s="128" t="s">
        <v>62</v>
      </c>
      <c r="V176" s="127" t="s">
        <v>1210</v>
      </c>
      <c r="W176" s="128"/>
      <c r="X176" s="128"/>
      <c r="Y176" s="43" t="s">
        <v>152</v>
      </c>
      <c r="Z176" s="43"/>
      <c r="AA176" s="267" t="s">
        <v>1320</v>
      </c>
      <c r="AB176" s="52">
        <v>45210</v>
      </c>
      <c r="AC176" s="3">
        <v>45483</v>
      </c>
      <c r="AD176" s="52" t="s">
        <v>64</v>
      </c>
      <c r="AE176" s="54"/>
      <c r="AF176" s="146"/>
      <c r="AG176" s="146"/>
      <c r="AH176" s="146"/>
      <c r="AI176" s="146"/>
      <c r="AJ176" s="145"/>
      <c r="AK176" s="152"/>
      <c r="AL176" s="150"/>
      <c r="AM176" s="146"/>
      <c r="AN176" s="146"/>
      <c r="AO176" s="146"/>
      <c r="AP176" s="146"/>
      <c r="AQ176" s="147"/>
      <c r="AR176" s="144"/>
      <c r="AS176" s="144"/>
      <c r="AT176" s="144"/>
      <c r="AU176" s="144"/>
      <c r="AV176" s="144"/>
      <c r="AW176" s="144"/>
      <c r="AX176" s="144"/>
      <c r="AY176" s="144"/>
      <c r="AZ176" s="148"/>
      <c r="BA176" s="143"/>
      <c r="BB176" s="144"/>
      <c r="BC176" s="142"/>
    </row>
    <row r="177" spans="1:55" ht="28.8" hidden="1">
      <c r="A177" s="38" t="str">
        <f t="shared" ca="1" si="17"/>
        <v>Ok</v>
      </c>
      <c r="B177" s="39" t="str">
        <f t="shared" si="18"/>
        <v>Ok</v>
      </c>
      <c r="C177" s="39" t="str">
        <f t="shared" ca="1" si="19"/>
        <v>Ok</v>
      </c>
      <c r="D177" s="40">
        <f t="shared" si="20"/>
        <v>45483</v>
      </c>
      <c r="E177" s="149"/>
      <c r="F177" s="153">
        <v>2930</v>
      </c>
      <c r="G177" s="164" t="s">
        <v>1238</v>
      </c>
      <c r="H177" s="210" t="s">
        <v>57</v>
      </c>
      <c r="I177" s="211" t="s">
        <v>127</v>
      </c>
      <c r="J177" s="155" t="s">
        <v>128</v>
      </c>
      <c r="K177" s="52" t="s">
        <v>78</v>
      </c>
      <c r="L177" s="200" t="s">
        <v>1310</v>
      </c>
      <c r="M177" s="158"/>
      <c r="N177" s="203" t="s">
        <v>104</v>
      </c>
      <c r="O177" s="141" t="s">
        <v>1338</v>
      </c>
      <c r="P177" s="59" t="s">
        <v>74</v>
      </c>
      <c r="Q177" s="59" t="s">
        <v>1338</v>
      </c>
      <c r="R177" s="165" t="s">
        <v>1543</v>
      </c>
      <c r="S177" s="42">
        <v>45211</v>
      </c>
      <c r="T177" s="42">
        <v>45211</v>
      </c>
      <c r="U177" s="128" t="s">
        <v>62</v>
      </c>
      <c r="V177" s="127" t="s">
        <v>1210</v>
      </c>
      <c r="W177" s="128"/>
      <c r="X177" s="128"/>
      <c r="Y177" s="43" t="s">
        <v>67</v>
      </c>
      <c r="Z177" s="43"/>
      <c r="AA177" s="267" t="s">
        <v>1311</v>
      </c>
      <c r="AB177" s="52">
        <v>45211</v>
      </c>
      <c r="AC177" s="3">
        <v>45483</v>
      </c>
      <c r="AD177" s="52" t="s">
        <v>64</v>
      </c>
      <c r="AE177" s="54"/>
      <c r="AF177" s="146"/>
      <c r="AG177" s="146"/>
      <c r="AH177" s="146"/>
      <c r="AI177" s="146"/>
      <c r="AJ177" s="145"/>
      <c r="AK177" s="152"/>
      <c r="AL177" s="150"/>
      <c r="AM177" s="146"/>
      <c r="AN177" s="146"/>
      <c r="AO177" s="146"/>
      <c r="AP177" s="146"/>
      <c r="AQ177" s="147"/>
      <c r="AR177" s="144"/>
      <c r="AS177" s="144"/>
      <c r="AT177" s="144"/>
      <c r="AU177" s="144"/>
      <c r="AV177" s="144"/>
      <c r="AW177" s="144"/>
      <c r="AX177" s="144"/>
      <c r="AY177" s="144"/>
      <c r="AZ177" s="148"/>
      <c r="BA177" s="143"/>
      <c r="BB177" s="144"/>
      <c r="BC177" s="142"/>
    </row>
    <row r="178" spans="1:55" ht="72" hidden="1">
      <c r="A178" s="38" t="str">
        <f t="shared" ca="1" si="17"/>
        <v>Ok</v>
      </c>
      <c r="B178" s="39" t="str">
        <f t="shared" si="18"/>
        <v>Ok</v>
      </c>
      <c r="C178" s="39" t="str">
        <f t="shared" ca="1" si="19"/>
        <v>Ok</v>
      </c>
      <c r="D178" s="40">
        <f t="shared" si="20"/>
        <v>45483</v>
      </c>
      <c r="E178" s="149"/>
      <c r="F178" s="153">
        <v>2935</v>
      </c>
      <c r="G178" s="164" t="s">
        <v>1009</v>
      </c>
      <c r="H178" s="154" t="s">
        <v>57</v>
      </c>
      <c r="I178" s="140" t="s">
        <v>264</v>
      </c>
      <c r="J178" s="215" t="s">
        <v>95</v>
      </c>
      <c r="K178" s="52" t="s">
        <v>78</v>
      </c>
      <c r="L178" s="202" t="s">
        <v>1014</v>
      </c>
      <c r="M178" s="158"/>
      <c r="N178" s="138" t="s">
        <v>81</v>
      </c>
      <c r="O178" s="182" t="s">
        <v>1021</v>
      </c>
      <c r="P178" s="41" t="s">
        <v>61</v>
      </c>
      <c r="Q178" s="183" t="s">
        <v>1013</v>
      </c>
      <c r="R178" s="69" t="s">
        <v>1012</v>
      </c>
      <c r="S178" s="42">
        <v>45215</v>
      </c>
      <c r="T178" s="42">
        <v>45222</v>
      </c>
      <c r="U178" s="43" t="s">
        <v>62</v>
      </c>
      <c r="V178" s="43" t="s">
        <v>1209</v>
      </c>
      <c r="W178" s="43" t="s">
        <v>68</v>
      </c>
      <c r="X178" s="43"/>
      <c r="Y178" s="43" t="s">
        <v>67</v>
      </c>
      <c r="Z178" s="43"/>
      <c r="AA178" s="267" t="s">
        <v>1542</v>
      </c>
      <c r="AB178" s="3">
        <v>45215</v>
      </c>
      <c r="AC178" s="3">
        <v>45483</v>
      </c>
      <c r="AD178" s="162" t="s">
        <v>64</v>
      </c>
      <c r="AE178" s="191"/>
      <c r="AF178" s="146"/>
      <c r="AG178" s="146"/>
      <c r="AH178" s="146"/>
      <c r="AI178" s="146"/>
      <c r="AJ178" s="145"/>
      <c r="AK178" s="152"/>
      <c r="AL178" s="150"/>
      <c r="AM178" s="146"/>
      <c r="AN178" s="146"/>
      <c r="AO178" s="146"/>
      <c r="AP178" s="146"/>
      <c r="AQ178" s="147"/>
      <c r="AR178" s="144"/>
      <c r="AS178" s="144"/>
      <c r="AT178" s="144"/>
      <c r="AU178" s="144"/>
      <c r="AV178" s="144"/>
      <c r="AW178" s="144"/>
      <c r="AX178" s="144"/>
      <c r="AY178" s="144"/>
      <c r="AZ178" s="148"/>
      <c r="BA178" s="143"/>
      <c r="BB178" s="144"/>
      <c r="BC178" s="142"/>
    </row>
    <row r="179" spans="1:55" ht="220.2" hidden="1" customHeight="1">
      <c r="A179" s="38" t="str">
        <f t="shared" ca="1" si="17"/>
        <v>Ok</v>
      </c>
      <c r="B179" s="39" t="str">
        <f t="shared" si="18"/>
        <v>Ok</v>
      </c>
      <c r="C179" s="39" t="str">
        <f t="shared" ca="1" si="19"/>
        <v>Ok</v>
      </c>
      <c r="D179" s="40">
        <f t="shared" si="20"/>
        <v>45706</v>
      </c>
      <c r="E179" s="149"/>
      <c r="F179" s="153">
        <v>2939</v>
      </c>
      <c r="G179" s="139" t="s">
        <v>1015</v>
      </c>
      <c r="H179" s="154" t="s">
        <v>57</v>
      </c>
      <c r="I179" s="140" t="s">
        <v>94</v>
      </c>
      <c r="J179" s="155" t="s">
        <v>95</v>
      </c>
      <c r="K179" s="52" t="s">
        <v>66</v>
      </c>
      <c r="L179" s="159" t="s">
        <v>1017</v>
      </c>
      <c r="M179" s="158"/>
      <c r="N179" s="138" t="s">
        <v>60</v>
      </c>
      <c r="O179" s="141" t="s">
        <v>74</v>
      </c>
      <c r="P179" s="41" t="s">
        <v>74</v>
      </c>
      <c r="Q179" s="41" t="s">
        <v>1032</v>
      </c>
      <c r="R179" s="69" t="s">
        <v>1031</v>
      </c>
      <c r="S179" s="42">
        <v>45216</v>
      </c>
      <c r="T179" s="42">
        <v>45675</v>
      </c>
      <c r="U179" s="43" t="s">
        <v>62</v>
      </c>
      <c r="V179" s="43" t="s">
        <v>1209</v>
      </c>
      <c r="W179" s="43" t="s">
        <v>68</v>
      </c>
      <c r="X179" s="43"/>
      <c r="Y179" s="43" t="s">
        <v>75</v>
      </c>
      <c r="Z179" s="43" t="s">
        <v>68</v>
      </c>
      <c r="AA179" s="267" t="s">
        <v>2260</v>
      </c>
      <c r="AB179" s="3">
        <v>45216</v>
      </c>
      <c r="AC179" s="3">
        <v>45706</v>
      </c>
      <c r="AD179" s="162" t="s">
        <v>64</v>
      </c>
      <c r="AE179" s="46"/>
      <c r="AF179" s="146"/>
      <c r="AG179" s="146"/>
      <c r="AH179" s="146"/>
      <c r="AI179" s="146"/>
      <c r="AJ179" s="145"/>
      <c r="AK179" s="152"/>
      <c r="AL179" s="150"/>
      <c r="AM179" s="146"/>
      <c r="AN179" s="146"/>
      <c r="AO179" s="146"/>
      <c r="AP179" s="146"/>
      <c r="AQ179" s="147"/>
      <c r="AR179" s="144"/>
      <c r="AS179" s="144"/>
      <c r="AT179" s="144"/>
      <c r="AU179" s="144"/>
      <c r="AV179" s="144"/>
      <c r="AW179" s="144"/>
      <c r="AX179" s="144"/>
      <c r="AY179" s="144"/>
      <c r="AZ179" s="148"/>
      <c r="BA179" s="143"/>
      <c r="BB179" s="144"/>
      <c r="BC179" s="142"/>
    </row>
    <row r="180" spans="1:55" ht="115.2" hidden="1">
      <c r="A180" s="38" t="str">
        <f t="shared" ca="1" si="17"/>
        <v>Ok</v>
      </c>
      <c r="B180" s="39" t="str">
        <f t="shared" si="18"/>
        <v>Ok</v>
      </c>
      <c r="C180" s="39" t="str">
        <f t="shared" ca="1" si="19"/>
        <v>Ok</v>
      </c>
      <c r="D180" s="40">
        <f t="shared" si="20"/>
        <v>45483</v>
      </c>
      <c r="E180" s="167"/>
      <c r="F180" s="205">
        <v>2950</v>
      </c>
      <c r="G180" s="208" t="s">
        <v>1018</v>
      </c>
      <c r="H180" s="172" t="s">
        <v>57</v>
      </c>
      <c r="I180" s="173" t="s">
        <v>127</v>
      </c>
      <c r="J180" s="175" t="s">
        <v>128</v>
      </c>
      <c r="K180" s="52" t="s">
        <v>66</v>
      </c>
      <c r="L180" s="219" t="s">
        <v>1024</v>
      </c>
      <c r="M180" s="180"/>
      <c r="N180" s="138" t="s">
        <v>81</v>
      </c>
      <c r="O180" s="182" t="s">
        <v>1021</v>
      </c>
      <c r="P180" s="41" t="s">
        <v>61</v>
      </c>
      <c r="Q180" s="41" t="s">
        <v>1022</v>
      </c>
      <c r="R180" s="230" t="s">
        <v>1023</v>
      </c>
      <c r="S180" s="42">
        <v>45225</v>
      </c>
      <c r="T180" s="42">
        <v>45236</v>
      </c>
      <c r="U180" s="128" t="s">
        <v>62</v>
      </c>
      <c r="V180" s="128" t="s">
        <v>1210</v>
      </c>
      <c r="W180" s="43" t="s">
        <v>68</v>
      </c>
      <c r="X180" s="128"/>
      <c r="Y180" s="60" t="s">
        <v>67</v>
      </c>
      <c r="Z180" s="60"/>
      <c r="AA180" s="266" t="s">
        <v>1541</v>
      </c>
      <c r="AB180" s="3">
        <v>45225</v>
      </c>
      <c r="AC180" s="3">
        <v>45483</v>
      </c>
      <c r="AD180" s="162" t="s">
        <v>64</v>
      </c>
      <c r="AE180" s="46"/>
      <c r="AF180" s="184"/>
      <c r="AG180" s="238"/>
      <c r="AH180" s="238"/>
      <c r="AI180" s="184"/>
      <c r="AJ180" s="195"/>
      <c r="AK180" s="243"/>
      <c r="AL180" s="196"/>
      <c r="AM180" s="245"/>
      <c r="AN180" s="245"/>
      <c r="AO180" s="193"/>
      <c r="AP180" s="245"/>
      <c r="AQ180" s="247"/>
      <c r="AR180" s="190"/>
      <c r="AS180" s="190"/>
      <c r="AT180" s="190"/>
      <c r="AU180" s="190"/>
      <c r="AV180" s="190"/>
      <c r="AW180" s="190"/>
      <c r="AX180" s="190"/>
      <c r="AY180" s="190"/>
      <c r="AZ180" s="251"/>
      <c r="BA180" s="253"/>
      <c r="BB180" s="255"/>
      <c r="BC180" s="258"/>
    </row>
    <row r="181" spans="1:55" ht="245.4" customHeight="1">
      <c r="A181" s="38" t="str">
        <f t="shared" ca="1" si="17"/>
        <v>Ok</v>
      </c>
      <c r="B181" s="39" t="str">
        <f t="shared" si="18"/>
        <v>Ok</v>
      </c>
      <c r="C181" s="39" t="str">
        <f t="shared" ca="1" si="19"/>
        <v>Errore</v>
      </c>
      <c r="D181" s="40">
        <f t="shared" si="20"/>
        <v>45728</v>
      </c>
      <c r="E181" s="167"/>
      <c r="F181" s="205">
        <v>2951</v>
      </c>
      <c r="G181" s="208" t="s">
        <v>1019</v>
      </c>
      <c r="H181" s="172" t="s">
        <v>57</v>
      </c>
      <c r="I181" s="173" t="s">
        <v>94</v>
      </c>
      <c r="J181" s="175" t="s">
        <v>95</v>
      </c>
      <c r="K181" s="52" t="s">
        <v>66</v>
      </c>
      <c r="L181" s="219" t="s">
        <v>1026</v>
      </c>
      <c r="M181" s="180"/>
      <c r="N181" s="138" t="s">
        <v>81</v>
      </c>
      <c r="O181" s="182" t="s">
        <v>772</v>
      </c>
      <c r="P181" s="41" t="s">
        <v>61</v>
      </c>
      <c r="Q181" s="41" t="s">
        <v>508</v>
      </c>
      <c r="R181" s="230" t="s">
        <v>1025</v>
      </c>
      <c r="S181" s="42">
        <v>45225</v>
      </c>
      <c r="T181" s="42">
        <v>45716</v>
      </c>
      <c r="U181" s="128" t="s">
        <v>333</v>
      </c>
      <c r="V181" s="128" t="s">
        <v>1209</v>
      </c>
      <c r="W181" s="43" t="s">
        <v>68</v>
      </c>
      <c r="X181" s="128"/>
      <c r="Y181" s="60"/>
      <c r="Z181" s="60"/>
      <c r="AA181" s="266" t="s">
        <v>2326</v>
      </c>
      <c r="AB181" s="3">
        <v>45225</v>
      </c>
      <c r="AC181" s="3">
        <v>45728</v>
      </c>
      <c r="AD181" s="136"/>
      <c r="AE181" s="46"/>
      <c r="AF181" s="184"/>
      <c r="AG181" s="238"/>
      <c r="AH181" s="238"/>
      <c r="AI181" s="184"/>
      <c r="AJ181" s="195"/>
      <c r="AK181" s="243"/>
      <c r="AL181" s="196"/>
      <c r="AM181" s="245"/>
      <c r="AN181" s="245"/>
      <c r="AO181" s="193"/>
      <c r="AP181" s="245"/>
      <c r="AQ181" s="247"/>
      <c r="AR181" s="190"/>
      <c r="AS181" s="190"/>
      <c r="AT181" s="190"/>
      <c r="AU181" s="190"/>
      <c r="AV181" s="190"/>
      <c r="AW181" s="190"/>
      <c r="AX181" s="190"/>
      <c r="AY181" s="190"/>
      <c r="AZ181" s="251"/>
      <c r="BA181" s="253"/>
      <c r="BB181" s="255"/>
      <c r="BC181" s="258"/>
    </row>
    <row r="182" spans="1:55" ht="43.2" hidden="1">
      <c r="A182" s="38" t="str">
        <f t="shared" ca="1" si="17"/>
        <v>Ok</v>
      </c>
      <c r="B182" s="39" t="str">
        <f t="shared" si="18"/>
        <v>Ok</v>
      </c>
      <c r="C182" s="39" t="str">
        <f t="shared" ca="1" si="19"/>
        <v>Ok</v>
      </c>
      <c r="D182" s="40">
        <f t="shared" si="20"/>
        <v>45483</v>
      </c>
      <c r="E182" s="149"/>
      <c r="F182" s="153">
        <v>2952</v>
      </c>
      <c r="G182" s="164" t="s">
        <v>1247</v>
      </c>
      <c r="H182" s="210" t="s">
        <v>57</v>
      </c>
      <c r="I182" s="211" t="s">
        <v>94</v>
      </c>
      <c r="J182" s="155" t="s">
        <v>95</v>
      </c>
      <c r="K182" s="52" t="s">
        <v>66</v>
      </c>
      <c r="L182" s="200" t="s">
        <v>1294</v>
      </c>
      <c r="M182" s="158"/>
      <c r="N182" s="203" t="s">
        <v>104</v>
      </c>
      <c r="O182" s="141" t="s">
        <v>772</v>
      </c>
      <c r="P182" s="59" t="s">
        <v>61</v>
      </c>
      <c r="Q182" s="59" t="s">
        <v>1539</v>
      </c>
      <c r="R182" s="165" t="s">
        <v>1538</v>
      </c>
      <c r="S182" s="42">
        <v>45215</v>
      </c>
      <c r="T182" s="42">
        <v>45216</v>
      </c>
      <c r="U182" s="128" t="s">
        <v>62</v>
      </c>
      <c r="V182" s="128" t="s">
        <v>1209</v>
      </c>
      <c r="W182" s="128"/>
      <c r="X182" s="128"/>
      <c r="Y182" s="60" t="s">
        <v>86</v>
      </c>
      <c r="Z182" s="60" t="s">
        <v>68</v>
      </c>
      <c r="AA182" s="267" t="s">
        <v>1540</v>
      </c>
      <c r="AB182" s="52">
        <v>45215</v>
      </c>
      <c r="AC182" s="3">
        <v>45483</v>
      </c>
      <c r="AD182" s="52" t="s">
        <v>64</v>
      </c>
      <c r="AE182" s="54"/>
      <c r="AF182" s="146"/>
      <c r="AG182" s="146"/>
      <c r="AH182" s="146"/>
      <c r="AI182" s="146"/>
      <c r="AJ182" s="145"/>
      <c r="AK182" s="152"/>
      <c r="AL182" s="150"/>
      <c r="AM182" s="146"/>
      <c r="AN182" s="146"/>
      <c r="AO182" s="146"/>
      <c r="AP182" s="146"/>
      <c r="AQ182" s="147"/>
      <c r="AR182" s="144"/>
      <c r="AS182" s="144"/>
      <c r="AT182" s="144"/>
      <c r="AU182" s="144"/>
      <c r="AV182" s="144"/>
      <c r="AW182" s="144"/>
      <c r="AX182" s="144"/>
      <c r="AY182" s="144"/>
      <c r="AZ182" s="148"/>
      <c r="BA182" s="143"/>
      <c r="BB182" s="144"/>
      <c r="BC182" s="142"/>
    </row>
    <row r="183" spans="1:55" ht="144" hidden="1">
      <c r="A183" s="38" t="str">
        <f t="shared" ca="1" si="17"/>
        <v>Ok</v>
      </c>
      <c r="B183" s="39" t="str">
        <f t="shared" si="18"/>
        <v>Ok</v>
      </c>
      <c r="C183" s="39" t="str">
        <f t="shared" ca="1" si="19"/>
        <v>Ok</v>
      </c>
      <c r="D183" s="40">
        <f t="shared" si="20"/>
        <v>45483</v>
      </c>
      <c r="E183" s="167"/>
      <c r="F183" s="205">
        <v>2953</v>
      </c>
      <c r="G183" s="208" t="s">
        <v>1020</v>
      </c>
      <c r="H183" s="274" t="s">
        <v>57</v>
      </c>
      <c r="I183" s="214" t="s">
        <v>559</v>
      </c>
      <c r="J183" s="216" t="s">
        <v>560</v>
      </c>
      <c r="K183" s="52" t="s">
        <v>78</v>
      </c>
      <c r="L183" s="219" t="s">
        <v>1029</v>
      </c>
      <c r="M183" s="220"/>
      <c r="N183" s="203" t="s">
        <v>81</v>
      </c>
      <c r="O183" s="224" t="s">
        <v>74</v>
      </c>
      <c r="P183" s="59" t="s">
        <v>74</v>
      </c>
      <c r="Q183" s="59" t="s">
        <v>1028</v>
      </c>
      <c r="R183" s="227" t="s">
        <v>1027</v>
      </c>
      <c r="S183" s="42">
        <v>45225</v>
      </c>
      <c r="T183" s="42">
        <v>45236</v>
      </c>
      <c r="U183" s="60" t="s">
        <v>62</v>
      </c>
      <c r="V183" s="60" t="s">
        <v>1210</v>
      </c>
      <c r="W183" s="43" t="s">
        <v>68</v>
      </c>
      <c r="X183" s="60"/>
      <c r="Y183" s="60" t="s">
        <v>67</v>
      </c>
      <c r="Z183" s="60"/>
      <c r="AA183" s="266" t="s">
        <v>1537</v>
      </c>
      <c r="AB183" s="52">
        <v>45225</v>
      </c>
      <c r="AC183" s="3">
        <v>45483</v>
      </c>
      <c r="AD183" s="136" t="s">
        <v>64</v>
      </c>
      <c r="AE183" s="46"/>
      <c r="AF183" s="184"/>
      <c r="AG183" s="238"/>
      <c r="AH183" s="238"/>
      <c r="AI183" s="184"/>
      <c r="AJ183" s="195"/>
      <c r="AK183" s="243"/>
      <c r="AL183" s="196"/>
      <c r="AM183" s="245"/>
      <c r="AN183" s="245"/>
      <c r="AO183" s="193"/>
      <c r="AP183" s="245"/>
      <c r="AQ183" s="247"/>
      <c r="AR183" s="190"/>
      <c r="AS183" s="190"/>
      <c r="AT183" s="190"/>
      <c r="AU183" s="190"/>
      <c r="AV183" s="190"/>
      <c r="AW183" s="190"/>
      <c r="AX183" s="190"/>
      <c r="AY183" s="190"/>
      <c r="AZ183" s="251"/>
      <c r="BA183" s="253"/>
      <c r="BB183" s="255"/>
      <c r="BC183" s="258"/>
    </row>
    <row r="184" spans="1:55" ht="180" customHeight="1">
      <c r="A184" s="38" t="str">
        <f t="shared" ca="1" si="17"/>
        <v>Ok</v>
      </c>
      <c r="B184" s="39" t="str">
        <f t="shared" si="18"/>
        <v>Ok</v>
      </c>
      <c r="C184" s="39" t="str">
        <f t="shared" ca="1" si="19"/>
        <v>Errore</v>
      </c>
      <c r="D184" s="40">
        <f t="shared" si="20"/>
        <v>45728</v>
      </c>
      <c r="E184" s="149"/>
      <c r="F184" s="153">
        <v>2620</v>
      </c>
      <c r="G184" s="164" t="s">
        <v>1244</v>
      </c>
      <c r="H184" s="210" t="s">
        <v>57</v>
      </c>
      <c r="I184" s="211" t="s">
        <v>335</v>
      </c>
      <c r="J184" s="155" t="s">
        <v>128</v>
      </c>
      <c r="K184" s="52" t="s">
        <v>66</v>
      </c>
      <c r="L184" s="200" t="s">
        <v>1368</v>
      </c>
      <c r="M184" s="158"/>
      <c r="N184" s="203" t="s">
        <v>104</v>
      </c>
      <c r="O184" s="141" t="s">
        <v>849</v>
      </c>
      <c r="P184" s="59" t="s">
        <v>89</v>
      </c>
      <c r="Q184" s="59" t="s">
        <v>1367</v>
      </c>
      <c r="R184" s="165" t="s">
        <v>1366</v>
      </c>
      <c r="S184" s="42">
        <v>44931</v>
      </c>
      <c r="T184" s="42">
        <v>45722</v>
      </c>
      <c r="U184" s="128" t="s">
        <v>1117</v>
      </c>
      <c r="V184" s="60" t="s">
        <v>1209</v>
      </c>
      <c r="W184" s="43"/>
      <c r="X184" s="128"/>
      <c r="Y184" s="60"/>
      <c r="Z184" s="60"/>
      <c r="AA184" s="267" t="s">
        <v>2344</v>
      </c>
      <c r="AB184" s="52">
        <v>44931</v>
      </c>
      <c r="AC184" s="3">
        <v>45728</v>
      </c>
      <c r="AD184" s="136"/>
      <c r="AE184" s="54"/>
      <c r="AF184" s="146"/>
      <c r="AG184" s="146"/>
      <c r="AH184" s="146"/>
      <c r="AI184" s="146"/>
      <c r="AJ184" s="145"/>
      <c r="AK184" s="152"/>
      <c r="AL184" s="150"/>
      <c r="AM184" s="146"/>
      <c r="AN184" s="146"/>
      <c r="AO184" s="146"/>
      <c r="AP184" s="146"/>
      <c r="AQ184" s="147"/>
      <c r="AR184" s="144"/>
      <c r="AS184" s="144"/>
      <c r="AT184" s="144"/>
      <c r="AU184" s="144"/>
      <c r="AV184" s="144"/>
      <c r="AW184" s="144"/>
      <c r="AX184" s="144"/>
      <c r="AY184" s="144"/>
      <c r="AZ184" s="148"/>
      <c r="BA184" s="143"/>
      <c r="BB184" s="144"/>
      <c r="BC184" s="142"/>
    </row>
    <row r="185" spans="1:55" ht="86.4" hidden="1">
      <c r="A185" s="38" t="str">
        <f t="shared" ca="1" si="17"/>
        <v>Ok</v>
      </c>
      <c r="B185" s="39" t="str">
        <f t="shared" si="18"/>
        <v>Ok</v>
      </c>
      <c r="C185" s="39" t="str">
        <f t="shared" ca="1" si="19"/>
        <v>Ok</v>
      </c>
      <c r="D185" s="40">
        <f t="shared" si="20"/>
        <v>45483</v>
      </c>
      <c r="E185" s="167"/>
      <c r="F185" s="169">
        <v>2965</v>
      </c>
      <c r="G185" s="208" t="s">
        <v>1033</v>
      </c>
      <c r="H185" s="172" t="s">
        <v>57</v>
      </c>
      <c r="I185" s="173" t="s">
        <v>1034</v>
      </c>
      <c r="J185" s="175" t="s">
        <v>107</v>
      </c>
      <c r="K185" s="52" t="s">
        <v>66</v>
      </c>
      <c r="L185" s="178" t="s">
        <v>1035</v>
      </c>
      <c r="M185" s="180"/>
      <c r="N185" s="138" t="s">
        <v>81</v>
      </c>
      <c r="O185" s="182" t="s">
        <v>74</v>
      </c>
      <c r="P185" s="41" t="s">
        <v>74</v>
      </c>
      <c r="Q185" s="41" t="s">
        <v>1036</v>
      </c>
      <c r="R185" s="186" t="s">
        <v>1037</v>
      </c>
      <c r="S185" s="42">
        <v>45239</v>
      </c>
      <c r="T185" s="42">
        <v>45250</v>
      </c>
      <c r="U185" s="43" t="s">
        <v>62</v>
      </c>
      <c r="V185" s="43" t="s">
        <v>1210</v>
      </c>
      <c r="W185" s="43" t="s">
        <v>68</v>
      </c>
      <c r="X185" s="43"/>
      <c r="Y185" s="43" t="s">
        <v>87</v>
      </c>
      <c r="Z185" s="43" t="s">
        <v>68</v>
      </c>
      <c r="AA185" s="301" t="s">
        <v>1043</v>
      </c>
      <c r="AB185" s="3">
        <v>45239</v>
      </c>
      <c r="AC185" s="3">
        <v>45483</v>
      </c>
      <c r="AD185" s="189" t="s">
        <v>64</v>
      </c>
      <c r="AE185" s="46"/>
      <c r="AF185" s="184"/>
      <c r="AG185" s="279"/>
      <c r="AH185" s="184"/>
      <c r="AI185" s="184"/>
      <c r="AJ185" s="195"/>
      <c r="AK185" s="282"/>
      <c r="AL185" s="196"/>
      <c r="AM185" s="193"/>
      <c r="AN185" s="193"/>
      <c r="AO185" s="193"/>
      <c r="AP185" s="184"/>
      <c r="AQ185" s="285"/>
      <c r="AR185" s="190"/>
      <c r="AS185" s="190"/>
      <c r="AT185" s="190"/>
      <c r="AU185" s="190"/>
      <c r="AV185" s="190"/>
      <c r="AW185" s="190"/>
      <c r="AX185" s="190"/>
      <c r="AY185" s="287"/>
      <c r="AZ185" s="251"/>
      <c r="BA185" s="189"/>
      <c r="BB185" s="287"/>
      <c r="BC185" s="292"/>
    </row>
    <row r="186" spans="1:55" ht="86.4" hidden="1">
      <c r="A186" s="38" t="str">
        <f t="shared" ca="1" si="17"/>
        <v>Ok</v>
      </c>
      <c r="B186" s="39" t="str">
        <f t="shared" si="18"/>
        <v>Ok</v>
      </c>
      <c r="C186" s="39" t="str">
        <f t="shared" ca="1" si="19"/>
        <v>Ok</v>
      </c>
      <c r="D186" s="40">
        <f t="shared" si="20"/>
        <v>45483</v>
      </c>
      <c r="E186" s="167"/>
      <c r="F186" s="169">
        <v>2970</v>
      </c>
      <c r="G186" s="208" t="s">
        <v>1222</v>
      </c>
      <c r="H186" s="172" t="s">
        <v>57</v>
      </c>
      <c r="I186" s="173" t="s">
        <v>161</v>
      </c>
      <c r="J186" s="175" t="s">
        <v>107</v>
      </c>
      <c r="K186" s="52" t="s">
        <v>101</v>
      </c>
      <c r="L186" s="178" t="s">
        <v>1044</v>
      </c>
      <c r="M186" s="180"/>
      <c r="N186" s="138" t="s">
        <v>81</v>
      </c>
      <c r="O186" s="182" t="s">
        <v>1038</v>
      </c>
      <c r="P186" s="41" t="s">
        <v>71</v>
      </c>
      <c r="Q186" s="41" t="s">
        <v>1038</v>
      </c>
      <c r="R186" s="186" t="s">
        <v>1039</v>
      </c>
      <c r="S186" s="42">
        <v>45240</v>
      </c>
      <c r="T186" s="42">
        <v>45250</v>
      </c>
      <c r="U186" s="43" t="s">
        <v>62</v>
      </c>
      <c r="V186" s="43" t="s">
        <v>1210</v>
      </c>
      <c r="W186" s="43" t="s">
        <v>68</v>
      </c>
      <c r="X186" s="43"/>
      <c r="Y186" s="43" t="s">
        <v>90</v>
      </c>
      <c r="Z186" s="43"/>
      <c r="AA186" s="301" t="s">
        <v>1045</v>
      </c>
      <c r="AB186" s="3">
        <v>45240</v>
      </c>
      <c r="AC186" s="3">
        <v>45483</v>
      </c>
      <c r="AD186" s="189" t="s">
        <v>64</v>
      </c>
      <c r="AE186" s="46"/>
      <c r="AF186" s="184"/>
      <c r="AG186" s="279"/>
      <c r="AH186" s="184"/>
      <c r="AI186" s="184"/>
      <c r="AJ186" s="195"/>
      <c r="AK186" s="282"/>
      <c r="AL186" s="196"/>
      <c r="AM186" s="193"/>
      <c r="AN186" s="193"/>
      <c r="AO186" s="193"/>
      <c r="AP186" s="184"/>
      <c r="AQ186" s="285"/>
      <c r="AR186" s="190"/>
      <c r="AS186" s="190"/>
      <c r="AT186" s="190"/>
      <c r="AU186" s="190"/>
      <c r="AV186" s="190"/>
      <c r="AW186" s="190"/>
      <c r="AX186" s="190"/>
      <c r="AY186" s="287"/>
      <c r="AZ186" s="251"/>
      <c r="BA186" s="189"/>
      <c r="BB186" s="287"/>
      <c r="BC186" s="292"/>
    </row>
    <row r="187" spans="1:55" ht="113.4" hidden="1" customHeight="1">
      <c r="A187" s="38" t="str">
        <f t="shared" ca="1" si="17"/>
        <v>Ok</v>
      </c>
      <c r="B187" s="39" t="str">
        <f t="shared" si="18"/>
        <v>Ok</v>
      </c>
      <c r="C187" s="39" t="str">
        <f t="shared" ca="1" si="19"/>
        <v>Ok</v>
      </c>
      <c r="D187" s="40">
        <f t="shared" si="20"/>
        <v>45483</v>
      </c>
      <c r="E187" s="167"/>
      <c r="F187" s="169">
        <v>2976</v>
      </c>
      <c r="G187" s="208" t="s">
        <v>1047</v>
      </c>
      <c r="H187" s="172" t="s">
        <v>57</v>
      </c>
      <c r="I187" s="173" t="s">
        <v>94</v>
      </c>
      <c r="J187" s="175" t="s">
        <v>95</v>
      </c>
      <c r="K187" s="52" t="s">
        <v>117</v>
      </c>
      <c r="L187" s="178" t="s">
        <v>1060</v>
      </c>
      <c r="M187" s="180"/>
      <c r="N187" s="138" t="s">
        <v>81</v>
      </c>
      <c r="O187" s="182" t="s">
        <v>1051</v>
      </c>
      <c r="P187" s="41" t="s">
        <v>114</v>
      </c>
      <c r="Q187" s="41" t="s">
        <v>1598</v>
      </c>
      <c r="R187" s="186" t="s">
        <v>1597</v>
      </c>
      <c r="S187" s="42">
        <v>45245</v>
      </c>
      <c r="T187" s="42">
        <v>45482</v>
      </c>
      <c r="U187" s="43" t="s">
        <v>62</v>
      </c>
      <c r="V187" s="128" t="s">
        <v>1209</v>
      </c>
      <c r="W187" s="43" t="s">
        <v>68</v>
      </c>
      <c r="X187" s="43"/>
      <c r="Y187" s="43" t="s">
        <v>73</v>
      </c>
      <c r="Z187" s="43"/>
      <c r="AA187" s="301" t="s">
        <v>1695</v>
      </c>
      <c r="AB187" s="3">
        <v>45245</v>
      </c>
      <c r="AC187" s="3">
        <v>45483</v>
      </c>
      <c r="AD187" s="136" t="s">
        <v>64</v>
      </c>
      <c r="AE187" s="46"/>
      <c r="AF187" s="184"/>
      <c r="AG187" s="279"/>
      <c r="AH187" s="184"/>
      <c r="AI187" s="184"/>
      <c r="AJ187" s="195"/>
      <c r="AK187" s="282"/>
      <c r="AL187" s="196"/>
      <c r="AM187" s="193"/>
      <c r="AN187" s="193"/>
      <c r="AO187" s="193"/>
      <c r="AP187" s="184"/>
      <c r="AQ187" s="285"/>
      <c r="AR187" s="190"/>
      <c r="AS187" s="190"/>
      <c r="AT187" s="190"/>
      <c r="AU187" s="190"/>
      <c r="AV187" s="190"/>
      <c r="AW187" s="190"/>
      <c r="AX187" s="190"/>
      <c r="AY187" s="287"/>
      <c r="AZ187" s="251"/>
      <c r="BA187" s="189"/>
      <c r="BB187" s="287"/>
      <c r="BC187" s="292"/>
    </row>
    <row r="188" spans="1:55" ht="28.8" hidden="1">
      <c r="A188" s="38" t="str">
        <f t="shared" ca="1" si="17"/>
        <v>Ok</v>
      </c>
      <c r="B188" s="39" t="str">
        <f t="shared" si="18"/>
        <v>Ok</v>
      </c>
      <c r="C188" s="39" t="str">
        <f t="shared" ca="1" si="19"/>
        <v>Ok</v>
      </c>
      <c r="D188" s="40">
        <f t="shared" si="20"/>
        <v>45483</v>
      </c>
      <c r="E188" s="167"/>
      <c r="F188" s="169">
        <v>2979</v>
      </c>
      <c r="G188" s="208" t="s">
        <v>1241</v>
      </c>
      <c r="H188" s="210" t="s">
        <v>57</v>
      </c>
      <c r="I188" s="173" t="s">
        <v>94</v>
      </c>
      <c r="J188" s="175" t="s">
        <v>95</v>
      </c>
      <c r="K188" s="52" t="s">
        <v>101</v>
      </c>
      <c r="L188" s="178" t="s">
        <v>1705</v>
      </c>
      <c r="M188" s="180"/>
      <c r="N188" s="138" t="s">
        <v>104</v>
      </c>
      <c r="O188" s="182" t="s">
        <v>1706</v>
      </c>
      <c r="P188" s="41" t="s">
        <v>71</v>
      </c>
      <c r="Q188" s="41" t="s">
        <v>1532</v>
      </c>
      <c r="R188" s="186" t="s">
        <v>1531</v>
      </c>
      <c r="S188" s="42">
        <v>45246</v>
      </c>
      <c r="T188" s="42">
        <v>45478</v>
      </c>
      <c r="U188" s="43" t="s">
        <v>62</v>
      </c>
      <c r="V188" s="128" t="s">
        <v>1209</v>
      </c>
      <c r="W188" s="43"/>
      <c r="X188" s="43"/>
      <c r="Y188" s="43" t="s">
        <v>86</v>
      </c>
      <c r="Z188" s="43" t="s">
        <v>68</v>
      </c>
      <c r="AA188" s="301" t="s">
        <v>1707</v>
      </c>
      <c r="AB188" s="3">
        <v>45246</v>
      </c>
      <c r="AC188" s="3">
        <v>45483</v>
      </c>
      <c r="AD188" s="189" t="s">
        <v>64</v>
      </c>
      <c r="AE188" s="46"/>
      <c r="AF188" s="184"/>
      <c r="AG188" s="279"/>
      <c r="AH188" s="184"/>
      <c r="AI188" s="184"/>
      <c r="AJ188" s="195"/>
      <c r="AK188" s="282"/>
      <c r="AL188" s="196"/>
      <c r="AM188" s="193"/>
      <c r="AN188" s="193"/>
      <c r="AO188" s="193"/>
      <c r="AP188" s="184"/>
      <c r="AQ188" s="285"/>
      <c r="AR188" s="190"/>
      <c r="AS188" s="190"/>
      <c r="AT188" s="190"/>
      <c r="AU188" s="190"/>
      <c r="AV188" s="190"/>
      <c r="AW188" s="190"/>
      <c r="AX188" s="190"/>
      <c r="AY188" s="287"/>
      <c r="AZ188" s="251"/>
      <c r="BA188" s="189"/>
      <c r="BB188" s="287"/>
      <c r="BC188" s="292"/>
    </row>
    <row r="189" spans="1:55" ht="28.8" hidden="1">
      <c r="A189" s="38" t="str">
        <f t="shared" ca="1" si="17"/>
        <v>Ok</v>
      </c>
      <c r="B189" s="39" t="str">
        <f t="shared" si="18"/>
        <v>Ok</v>
      </c>
      <c r="C189" s="39" t="str">
        <f t="shared" ca="1" si="19"/>
        <v>Ok</v>
      </c>
      <c r="D189" s="40">
        <f t="shared" si="20"/>
        <v>45483</v>
      </c>
      <c r="E189" s="167"/>
      <c r="F189" s="169">
        <v>2980</v>
      </c>
      <c r="G189" s="208" t="s">
        <v>1242</v>
      </c>
      <c r="H189" s="210" t="s">
        <v>57</v>
      </c>
      <c r="I189" s="174" t="s">
        <v>84</v>
      </c>
      <c r="J189" s="174" t="s">
        <v>84</v>
      </c>
      <c r="K189" s="52" t="s">
        <v>101</v>
      </c>
      <c r="L189" s="178" t="s">
        <v>1317</v>
      </c>
      <c r="M189" s="180"/>
      <c r="N189" s="138" t="s">
        <v>104</v>
      </c>
      <c r="O189" s="182" t="s">
        <v>1706</v>
      </c>
      <c r="P189" s="41" t="s">
        <v>71</v>
      </c>
      <c r="Q189" s="41" t="s">
        <v>1533</v>
      </c>
      <c r="R189" s="186" t="s">
        <v>1534</v>
      </c>
      <c r="S189" s="42">
        <v>45246</v>
      </c>
      <c r="T189" s="42">
        <v>45246</v>
      </c>
      <c r="U189" s="43" t="s">
        <v>62</v>
      </c>
      <c r="V189" s="43" t="s">
        <v>1210</v>
      </c>
      <c r="W189" s="43"/>
      <c r="X189" s="43"/>
      <c r="Y189" s="43" t="s">
        <v>86</v>
      </c>
      <c r="Z189" s="43"/>
      <c r="AA189" s="301" t="s">
        <v>1316</v>
      </c>
      <c r="AB189" s="3">
        <v>45246</v>
      </c>
      <c r="AC189" s="3">
        <v>45483</v>
      </c>
      <c r="AD189" s="52" t="s">
        <v>64</v>
      </c>
      <c r="AE189" s="46"/>
      <c r="AF189" s="184"/>
      <c r="AG189" s="279"/>
      <c r="AH189" s="184"/>
      <c r="AI189" s="184"/>
      <c r="AJ189" s="195"/>
      <c r="AK189" s="282"/>
      <c r="AL189" s="196"/>
      <c r="AM189" s="193"/>
      <c r="AN189" s="193"/>
      <c r="AO189" s="193"/>
      <c r="AP189" s="184"/>
      <c r="AQ189" s="285"/>
      <c r="AR189" s="190"/>
      <c r="AS189" s="190"/>
      <c r="AT189" s="190"/>
      <c r="AU189" s="190"/>
      <c r="AV189" s="190"/>
      <c r="AW189" s="190"/>
      <c r="AX189" s="190"/>
      <c r="AY189" s="287"/>
      <c r="AZ189" s="251"/>
      <c r="BA189" s="189"/>
      <c r="BB189" s="287"/>
      <c r="BC189" s="292"/>
    </row>
    <row r="190" spans="1:55" ht="28.8" hidden="1">
      <c r="A190" s="38" t="str">
        <f t="shared" ca="1" si="17"/>
        <v>Ok</v>
      </c>
      <c r="B190" s="39" t="str">
        <f t="shared" si="18"/>
        <v>Ok</v>
      </c>
      <c r="C190" s="39" t="str">
        <f t="shared" ca="1" si="19"/>
        <v>Ok</v>
      </c>
      <c r="D190" s="40">
        <f t="shared" si="20"/>
        <v>45483</v>
      </c>
      <c r="E190" s="167"/>
      <c r="F190" s="169">
        <v>2981</v>
      </c>
      <c r="G190" s="208" t="s">
        <v>1262</v>
      </c>
      <c r="H190" s="210" t="s">
        <v>57</v>
      </c>
      <c r="I190" s="173" t="s">
        <v>161</v>
      </c>
      <c r="J190" s="175" t="s">
        <v>107</v>
      </c>
      <c r="K190" s="52" t="s">
        <v>88</v>
      </c>
      <c r="L190" s="178" t="s">
        <v>1305</v>
      </c>
      <c r="M190" s="180"/>
      <c r="N190" s="138" t="s">
        <v>104</v>
      </c>
      <c r="O190" s="182" t="s">
        <v>1096</v>
      </c>
      <c r="P190" s="41" t="s">
        <v>114</v>
      </c>
      <c r="Q190" s="41" t="s">
        <v>1529</v>
      </c>
      <c r="R190" s="186" t="s">
        <v>1530</v>
      </c>
      <c r="S190" s="42">
        <v>45246</v>
      </c>
      <c r="T190" s="42">
        <v>45246</v>
      </c>
      <c r="U190" s="43" t="s">
        <v>62</v>
      </c>
      <c r="V190" s="43" t="s">
        <v>1210</v>
      </c>
      <c r="W190" s="43"/>
      <c r="X190" s="43"/>
      <c r="Y190" s="43" t="s">
        <v>67</v>
      </c>
      <c r="Z190" s="43"/>
      <c r="AA190" s="301" t="s">
        <v>1528</v>
      </c>
      <c r="AB190" s="3">
        <v>45246</v>
      </c>
      <c r="AC190" s="3">
        <v>45483</v>
      </c>
      <c r="AD190" s="52" t="s">
        <v>64</v>
      </c>
      <c r="AE190" s="46"/>
      <c r="AF190" s="184"/>
      <c r="AG190" s="279"/>
      <c r="AH190" s="184"/>
      <c r="AI190" s="184"/>
      <c r="AJ190" s="195"/>
      <c r="AK190" s="282"/>
      <c r="AL190" s="196"/>
      <c r="AM190" s="193"/>
      <c r="AN190" s="193"/>
      <c r="AO190" s="193"/>
      <c r="AP190" s="184"/>
      <c r="AQ190" s="285"/>
      <c r="AR190" s="190"/>
      <c r="AS190" s="190"/>
      <c r="AT190" s="190"/>
      <c r="AU190" s="190"/>
      <c r="AV190" s="190"/>
      <c r="AW190" s="190"/>
      <c r="AX190" s="190"/>
      <c r="AY190" s="287"/>
      <c r="AZ190" s="251"/>
      <c r="BA190" s="189"/>
      <c r="BB190" s="287"/>
      <c r="BC190" s="292"/>
    </row>
    <row r="191" spans="1:55" ht="28.8" hidden="1">
      <c r="A191" s="38" t="str">
        <f t="shared" ca="1" si="17"/>
        <v>Ok</v>
      </c>
      <c r="B191" s="39" t="str">
        <f t="shared" si="18"/>
        <v>Ok</v>
      </c>
      <c r="C191" s="39" t="str">
        <f t="shared" ca="1" si="19"/>
        <v>Ok</v>
      </c>
      <c r="D191" s="40">
        <f t="shared" si="20"/>
        <v>45483</v>
      </c>
      <c r="E191" s="167"/>
      <c r="F191" s="169">
        <v>2982</v>
      </c>
      <c r="G191" s="208" t="s">
        <v>1258</v>
      </c>
      <c r="H191" s="210" t="s">
        <v>57</v>
      </c>
      <c r="I191" s="173" t="s">
        <v>1157</v>
      </c>
      <c r="J191" s="175" t="s">
        <v>95</v>
      </c>
      <c r="K191" s="52" t="s">
        <v>117</v>
      </c>
      <c r="L191" s="178" t="s">
        <v>1285</v>
      </c>
      <c r="M191" s="180"/>
      <c r="N191" s="138" t="s">
        <v>104</v>
      </c>
      <c r="O191" s="182" t="s">
        <v>1096</v>
      </c>
      <c r="P191" s="41" t="s">
        <v>114</v>
      </c>
      <c r="Q191" s="41" t="s">
        <v>1527</v>
      </c>
      <c r="R191" s="186" t="s">
        <v>1526</v>
      </c>
      <c r="S191" s="42">
        <v>45246</v>
      </c>
      <c r="T191" s="42">
        <v>45440</v>
      </c>
      <c r="U191" s="43" t="s">
        <v>62</v>
      </c>
      <c r="V191" s="43" t="s">
        <v>1209</v>
      </c>
      <c r="W191" s="43"/>
      <c r="X191" s="43"/>
      <c r="Y191" s="43" t="s">
        <v>497</v>
      </c>
      <c r="Z191" s="43"/>
      <c r="AA191" s="301" t="s">
        <v>1370</v>
      </c>
      <c r="AB191" s="3">
        <v>45246</v>
      </c>
      <c r="AC191" s="3">
        <v>45483</v>
      </c>
      <c r="AD191" s="52" t="s">
        <v>64</v>
      </c>
      <c r="AE191" s="46"/>
      <c r="AF191" s="184"/>
      <c r="AG191" s="279"/>
      <c r="AH191" s="184"/>
      <c r="AI191" s="184"/>
      <c r="AJ191" s="195"/>
      <c r="AK191" s="282"/>
      <c r="AL191" s="196"/>
      <c r="AM191" s="193"/>
      <c r="AN191" s="193"/>
      <c r="AO191" s="193"/>
      <c r="AP191" s="184"/>
      <c r="AQ191" s="285"/>
      <c r="AR191" s="190"/>
      <c r="AS191" s="190"/>
      <c r="AT191" s="190"/>
      <c r="AU191" s="190"/>
      <c r="AV191" s="190"/>
      <c r="AW191" s="190"/>
      <c r="AX191" s="190"/>
      <c r="AY191" s="287"/>
      <c r="AZ191" s="251"/>
      <c r="BA191" s="189"/>
      <c r="BB191" s="287"/>
      <c r="BC191" s="292"/>
    </row>
    <row r="192" spans="1:55" ht="87.6" hidden="1" customHeight="1">
      <c r="A192" s="38" t="str">
        <f t="shared" ca="1" si="17"/>
        <v>Ok</v>
      </c>
      <c r="B192" s="39" t="str">
        <f t="shared" si="18"/>
        <v>Ok</v>
      </c>
      <c r="C192" s="39" t="str">
        <f t="shared" ca="1" si="19"/>
        <v>Ok</v>
      </c>
      <c r="D192" s="40">
        <f t="shared" si="20"/>
        <v>45679</v>
      </c>
      <c r="E192" s="167"/>
      <c r="F192" s="169">
        <v>2983</v>
      </c>
      <c r="G192" s="208" t="s">
        <v>1259</v>
      </c>
      <c r="H192" s="210" t="s">
        <v>57</v>
      </c>
      <c r="I192" s="173" t="s">
        <v>127</v>
      </c>
      <c r="J192" s="175" t="s">
        <v>128</v>
      </c>
      <c r="K192" s="52" t="s">
        <v>117</v>
      </c>
      <c r="L192" s="178" t="s">
        <v>1286</v>
      </c>
      <c r="M192" s="180"/>
      <c r="N192" s="138" t="s">
        <v>104</v>
      </c>
      <c r="O192" s="182" t="s">
        <v>1096</v>
      </c>
      <c r="P192" s="41" t="s">
        <v>114</v>
      </c>
      <c r="Q192" s="41" t="s">
        <v>1524</v>
      </c>
      <c r="R192" s="186" t="s">
        <v>1525</v>
      </c>
      <c r="S192" s="42">
        <v>45246</v>
      </c>
      <c r="T192" s="42">
        <v>45679</v>
      </c>
      <c r="U192" s="43" t="s">
        <v>62</v>
      </c>
      <c r="V192" s="43" t="s">
        <v>1210</v>
      </c>
      <c r="W192" s="43" t="s">
        <v>68</v>
      </c>
      <c r="X192" s="43"/>
      <c r="Y192" s="43" t="s">
        <v>710</v>
      </c>
      <c r="Z192" s="43"/>
      <c r="AA192" s="301" t="s">
        <v>2210</v>
      </c>
      <c r="AB192" s="3">
        <v>45246</v>
      </c>
      <c r="AC192" s="3">
        <v>45679</v>
      </c>
      <c r="AD192" s="52" t="s">
        <v>64</v>
      </c>
      <c r="AE192" s="46"/>
      <c r="AF192" s="184"/>
      <c r="AG192" s="279"/>
      <c r="AH192" s="184"/>
      <c r="AI192" s="184"/>
      <c r="AJ192" s="195"/>
      <c r="AK192" s="282"/>
      <c r="AL192" s="196"/>
      <c r="AM192" s="193"/>
      <c r="AN192" s="193"/>
      <c r="AO192" s="193"/>
      <c r="AP192" s="184"/>
      <c r="AQ192" s="285"/>
      <c r="AR192" s="190"/>
      <c r="AS192" s="190"/>
      <c r="AT192" s="190"/>
      <c r="AU192" s="190"/>
      <c r="AV192" s="190"/>
      <c r="AW192" s="190"/>
      <c r="AX192" s="190"/>
      <c r="AY192" s="287"/>
      <c r="AZ192" s="251"/>
      <c r="BA192" s="189"/>
      <c r="BB192" s="287"/>
      <c r="BC192" s="292"/>
    </row>
    <row r="193" spans="1:55" ht="86.4" hidden="1">
      <c r="A193" s="38" t="str">
        <f t="shared" ca="1" si="17"/>
        <v>Ok</v>
      </c>
      <c r="B193" s="39" t="str">
        <f t="shared" si="18"/>
        <v>Ok</v>
      </c>
      <c r="C193" s="39" t="str">
        <f t="shared" ca="1" si="19"/>
        <v>Ok</v>
      </c>
      <c r="D193" s="40">
        <f t="shared" si="20"/>
        <v>45483</v>
      </c>
      <c r="E193" s="167"/>
      <c r="F193" s="169">
        <v>2986</v>
      </c>
      <c r="G193" s="208" t="s">
        <v>1048</v>
      </c>
      <c r="H193" s="172" t="s">
        <v>57</v>
      </c>
      <c r="I193" s="173" t="s">
        <v>1050</v>
      </c>
      <c r="J193" s="175" t="s">
        <v>560</v>
      </c>
      <c r="K193" s="52" t="s">
        <v>66</v>
      </c>
      <c r="L193" s="178" t="s">
        <v>1055</v>
      </c>
      <c r="M193" s="180"/>
      <c r="N193" s="138" t="s">
        <v>81</v>
      </c>
      <c r="O193" s="182" t="s">
        <v>74</v>
      </c>
      <c r="P193" s="41" t="s">
        <v>74</v>
      </c>
      <c r="Q193" s="41" t="s">
        <v>1052</v>
      </c>
      <c r="R193" s="186" t="s">
        <v>1053</v>
      </c>
      <c r="S193" s="42">
        <v>45250</v>
      </c>
      <c r="T193" s="42">
        <v>45257</v>
      </c>
      <c r="U193" s="43" t="s">
        <v>62</v>
      </c>
      <c r="V193" s="43" t="s">
        <v>1210</v>
      </c>
      <c r="W193" s="43" t="s">
        <v>68</v>
      </c>
      <c r="X193" s="43"/>
      <c r="Y193" s="43" t="s">
        <v>67</v>
      </c>
      <c r="Z193" s="43"/>
      <c r="AA193" s="301" t="s">
        <v>1054</v>
      </c>
      <c r="AB193" s="3">
        <v>45250</v>
      </c>
      <c r="AC193" s="3">
        <v>45483</v>
      </c>
      <c r="AD193" s="189" t="s">
        <v>64</v>
      </c>
      <c r="AE193" s="46"/>
      <c r="AF193" s="184"/>
      <c r="AG193" s="279"/>
      <c r="AH193" s="184"/>
      <c r="AI193" s="184"/>
      <c r="AJ193" s="195"/>
      <c r="AK193" s="282"/>
      <c r="AL193" s="196"/>
      <c r="AM193" s="193"/>
      <c r="AN193" s="193"/>
      <c r="AO193" s="193"/>
      <c r="AP193" s="184"/>
      <c r="AQ193" s="285"/>
      <c r="AR193" s="190"/>
      <c r="AS193" s="190"/>
      <c r="AT193" s="190"/>
      <c r="AU193" s="190"/>
      <c r="AV193" s="190"/>
      <c r="AW193" s="190"/>
      <c r="AX193" s="190"/>
      <c r="AY193" s="287"/>
      <c r="AZ193" s="251"/>
      <c r="BA193" s="189"/>
      <c r="BB193" s="287"/>
      <c r="BC193" s="292"/>
    </row>
    <row r="194" spans="1:55" ht="86.4" hidden="1">
      <c r="A194" s="38" t="str">
        <f t="shared" ca="1" si="17"/>
        <v>Ok</v>
      </c>
      <c r="B194" s="39" t="str">
        <f t="shared" si="18"/>
        <v>Ok</v>
      </c>
      <c r="C194" s="39" t="str">
        <f t="shared" ca="1" si="19"/>
        <v>Ok</v>
      </c>
      <c r="D194" s="40">
        <f t="shared" si="20"/>
        <v>45483</v>
      </c>
      <c r="E194" s="167"/>
      <c r="F194" s="169">
        <v>2991</v>
      </c>
      <c r="G194" s="208" t="s">
        <v>1049</v>
      </c>
      <c r="H194" s="172" t="s">
        <v>57</v>
      </c>
      <c r="I194" s="173" t="s">
        <v>127</v>
      </c>
      <c r="J194" s="175" t="s">
        <v>128</v>
      </c>
      <c r="K194" s="52" t="s">
        <v>101</v>
      </c>
      <c r="L194" s="178" t="s">
        <v>1061</v>
      </c>
      <c r="M194" s="180"/>
      <c r="N194" s="138" t="s">
        <v>81</v>
      </c>
      <c r="O194" s="182" t="s">
        <v>74</v>
      </c>
      <c r="P194" s="41" t="s">
        <v>74</v>
      </c>
      <c r="Q194" s="41" t="s">
        <v>1056</v>
      </c>
      <c r="R194" s="186" t="s">
        <v>1057</v>
      </c>
      <c r="S194" s="42">
        <v>45252</v>
      </c>
      <c r="T194" s="42">
        <v>45257</v>
      </c>
      <c r="U194" s="43" t="s">
        <v>62</v>
      </c>
      <c r="V194" s="43" t="s">
        <v>1210</v>
      </c>
      <c r="W194" s="43" t="s">
        <v>68</v>
      </c>
      <c r="X194" s="43"/>
      <c r="Y194" s="43" t="s">
        <v>90</v>
      </c>
      <c r="Z194" s="43"/>
      <c r="AA194" s="301" t="s">
        <v>1062</v>
      </c>
      <c r="AB194" s="3">
        <v>45252</v>
      </c>
      <c r="AC194" s="3">
        <v>45483</v>
      </c>
      <c r="AD194" s="189" t="s">
        <v>64</v>
      </c>
      <c r="AE194" s="46"/>
      <c r="AF194" s="184"/>
      <c r="AG194" s="279"/>
      <c r="AH194" s="184"/>
      <c r="AI194" s="184"/>
      <c r="AJ194" s="195"/>
      <c r="AK194" s="282"/>
      <c r="AL194" s="196"/>
      <c r="AM194" s="193"/>
      <c r="AN194" s="193"/>
      <c r="AO194" s="193"/>
      <c r="AP194" s="184"/>
      <c r="AQ194" s="285"/>
      <c r="AR194" s="190"/>
      <c r="AS194" s="190"/>
      <c r="AT194" s="190"/>
      <c r="AU194" s="190"/>
      <c r="AV194" s="190"/>
      <c r="AW194" s="190"/>
      <c r="AX194" s="190"/>
      <c r="AY194" s="287"/>
      <c r="AZ194" s="251"/>
      <c r="BA194" s="189"/>
      <c r="BB194" s="287"/>
      <c r="BC194" s="292"/>
    </row>
    <row r="195" spans="1:55" ht="122.4" hidden="1" customHeight="1">
      <c r="A195" s="38" t="str">
        <f t="shared" ca="1" si="17"/>
        <v>Ok</v>
      </c>
      <c r="B195" s="39" t="str">
        <f t="shared" si="18"/>
        <v>Ok</v>
      </c>
      <c r="C195" s="39" t="str">
        <f t="shared" ca="1" si="19"/>
        <v>Ok</v>
      </c>
      <c r="D195" s="40">
        <f t="shared" si="20"/>
        <v>45504</v>
      </c>
      <c r="E195" s="167"/>
      <c r="F195" s="169">
        <v>3014</v>
      </c>
      <c r="G195" s="208" t="s">
        <v>1063</v>
      </c>
      <c r="H195" s="172" t="s">
        <v>57</v>
      </c>
      <c r="I195" s="173" t="s">
        <v>94</v>
      </c>
      <c r="J195" s="175" t="s">
        <v>95</v>
      </c>
      <c r="K195" s="52" t="s">
        <v>66</v>
      </c>
      <c r="L195" s="178" t="s">
        <v>1196</v>
      </c>
      <c r="M195" s="180"/>
      <c r="N195" s="138" t="s">
        <v>81</v>
      </c>
      <c r="O195" s="182" t="s">
        <v>74</v>
      </c>
      <c r="P195" s="41" t="s">
        <v>74</v>
      </c>
      <c r="Q195" s="41" t="s">
        <v>1068</v>
      </c>
      <c r="R195" s="186" t="s">
        <v>1072</v>
      </c>
      <c r="S195" s="42">
        <v>45260</v>
      </c>
      <c r="T195" s="42">
        <v>45490</v>
      </c>
      <c r="U195" s="43" t="s">
        <v>62</v>
      </c>
      <c r="V195" s="128" t="s">
        <v>1209</v>
      </c>
      <c r="W195" s="43" t="s">
        <v>68</v>
      </c>
      <c r="X195" s="43"/>
      <c r="Y195" s="43" t="s">
        <v>87</v>
      </c>
      <c r="Z195" s="43" t="s">
        <v>68</v>
      </c>
      <c r="AA195" s="301" t="s">
        <v>1800</v>
      </c>
      <c r="AB195" s="3">
        <v>45260</v>
      </c>
      <c r="AC195" s="3">
        <v>45504</v>
      </c>
      <c r="AD195" s="136" t="s">
        <v>64</v>
      </c>
      <c r="AE195" s="46"/>
      <c r="AF195" s="184"/>
      <c r="AG195" s="279"/>
      <c r="AH195" s="184"/>
      <c r="AI195" s="184"/>
      <c r="AJ195" s="195"/>
      <c r="AK195" s="282"/>
      <c r="AL195" s="196"/>
      <c r="AM195" s="193"/>
      <c r="AN195" s="193"/>
      <c r="AO195" s="193"/>
      <c r="AP195" s="184"/>
      <c r="AQ195" s="285"/>
      <c r="AR195" s="190"/>
      <c r="AS195" s="190"/>
      <c r="AT195" s="190"/>
      <c r="AU195" s="190"/>
      <c r="AV195" s="190"/>
      <c r="AW195" s="190"/>
      <c r="AX195" s="190"/>
      <c r="AY195" s="287"/>
      <c r="AZ195" s="251"/>
      <c r="BA195" s="189"/>
      <c r="BB195" s="287"/>
      <c r="BC195" s="292"/>
    </row>
    <row r="196" spans="1:55" ht="28.8" hidden="1">
      <c r="A196" s="38" t="str">
        <f t="shared" ca="1" si="17"/>
        <v>Ok</v>
      </c>
      <c r="B196" s="39" t="str">
        <f t="shared" si="18"/>
        <v>Ok</v>
      </c>
      <c r="C196" s="39" t="str">
        <f t="shared" ca="1" si="19"/>
        <v>Ok</v>
      </c>
      <c r="D196" s="40">
        <f t="shared" si="20"/>
        <v>45483</v>
      </c>
      <c r="E196" s="167"/>
      <c r="F196" s="169">
        <v>3017</v>
      </c>
      <c r="G196" s="208" t="s">
        <v>1265</v>
      </c>
      <c r="H196" s="210" t="s">
        <v>57</v>
      </c>
      <c r="I196" s="173" t="s">
        <v>1308</v>
      </c>
      <c r="J196" s="175" t="s">
        <v>65</v>
      </c>
      <c r="K196" s="52" t="s">
        <v>101</v>
      </c>
      <c r="L196" s="178" t="s">
        <v>1309</v>
      </c>
      <c r="M196" s="180"/>
      <c r="N196" s="138" t="s">
        <v>104</v>
      </c>
      <c r="O196" s="182" t="s">
        <v>1337</v>
      </c>
      <c r="P196" s="41" t="s">
        <v>71</v>
      </c>
      <c r="Q196" s="41" t="s">
        <v>1521</v>
      </c>
      <c r="R196" s="186" t="s">
        <v>1522</v>
      </c>
      <c r="S196" s="42">
        <v>45261</v>
      </c>
      <c r="T196" s="42">
        <v>45261</v>
      </c>
      <c r="U196" s="43" t="s">
        <v>62</v>
      </c>
      <c r="V196" s="43" t="s">
        <v>1210</v>
      </c>
      <c r="W196" s="43"/>
      <c r="X196" s="43"/>
      <c r="Y196" s="43" t="s">
        <v>86</v>
      </c>
      <c r="Z196" s="43"/>
      <c r="AA196" s="301" t="s">
        <v>1523</v>
      </c>
      <c r="AB196" s="3">
        <v>45261</v>
      </c>
      <c r="AC196" s="3">
        <v>45483</v>
      </c>
      <c r="AD196" s="52" t="s">
        <v>64</v>
      </c>
      <c r="AE196" s="46"/>
      <c r="AF196" s="184"/>
      <c r="AG196" s="279"/>
      <c r="AH196" s="184"/>
      <c r="AI196" s="184"/>
      <c r="AJ196" s="195"/>
      <c r="AK196" s="282"/>
      <c r="AL196" s="196"/>
      <c r="AM196" s="193"/>
      <c r="AN196" s="193"/>
      <c r="AO196" s="193"/>
      <c r="AP196" s="184"/>
      <c r="AQ196" s="285"/>
      <c r="AR196" s="190"/>
      <c r="AS196" s="190"/>
      <c r="AT196" s="190"/>
      <c r="AU196" s="190"/>
      <c r="AV196" s="190"/>
      <c r="AW196" s="190"/>
      <c r="AX196" s="190"/>
      <c r="AY196" s="287"/>
      <c r="AZ196" s="251"/>
      <c r="BA196" s="189"/>
      <c r="BB196" s="287"/>
      <c r="BC196" s="292"/>
    </row>
    <row r="197" spans="1:55" ht="129.6" hidden="1">
      <c r="A197" s="38" t="str">
        <f t="shared" ca="1" si="17"/>
        <v>Ok</v>
      </c>
      <c r="B197" s="39" t="str">
        <f t="shared" si="18"/>
        <v>Ok</v>
      </c>
      <c r="C197" s="39" t="str">
        <f t="shared" ca="1" si="19"/>
        <v>Ok</v>
      </c>
      <c r="D197" s="40">
        <f t="shared" si="20"/>
        <v>45483</v>
      </c>
      <c r="E197" s="167"/>
      <c r="F197" s="169">
        <v>3018</v>
      </c>
      <c r="G197" s="208" t="s">
        <v>1064</v>
      </c>
      <c r="H197" s="172" t="s">
        <v>57</v>
      </c>
      <c r="I197" s="173" t="s">
        <v>1067</v>
      </c>
      <c r="J197" s="175" t="s">
        <v>339</v>
      </c>
      <c r="K197" s="52" t="s">
        <v>101</v>
      </c>
      <c r="L197" s="178" t="s">
        <v>1073</v>
      </c>
      <c r="M197" s="180"/>
      <c r="N197" s="138" t="s">
        <v>81</v>
      </c>
      <c r="O197" s="182" t="s">
        <v>1069</v>
      </c>
      <c r="P197" s="41" t="s">
        <v>71</v>
      </c>
      <c r="Q197" s="41" t="s">
        <v>1083</v>
      </c>
      <c r="R197" s="186" t="s">
        <v>1084</v>
      </c>
      <c r="S197" s="42">
        <v>45265</v>
      </c>
      <c r="T197" s="42">
        <v>45306</v>
      </c>
      <c r="U197" s="43" t="s">
        <v>62</v>
      </c>
      <c r="V197" s="43" t="s">
        <v>1210</v>
      </c>
      <c r="W197" s="43" t="s">
        <v>68</v>
      </c>
      <c r="X197" s="43"/>
      <c r="Y197" s="43" t="s">
        <v>86</v>
      </c>
      <c r="Z197" s="43"/>
      <c r="AA197" s="301" t="s">
        <v>1109</v>
      </c>
      <c r="AB197" s="3">
        <v>45265</v>
      </c>
      <c r="AC197" s="3">
        <v>45483</v>
      </c>
      <c r="AD197" s="189" t="s">
        <v>64</v>
      </c>
      <c r="AE197" s="46"/>
      <c r="AF197" s="184"/>
      <c r="AG197" s="279"/>
      <c r="AH197" s="184"/>
      <c r="AI197" s="184"/>
      <c r="AJ197" s="195"/>
      <c r="AK197" s="282"/>
      <c r="AL197" s="196"/>
      <c r="AM197" s="193"/>
      <c r="AN197" s="193"/>
      <c r="AO197" s="193"/>
      <c r="AP197" s="184"/>
      <c r="AQ197" s="285"/>
      <c r="AR197" s="190"/>
      <c r="AS197" s="190"/>
      <c r="AT197" s="190"/>
      <c r="AU197" s="190"/>
      <c r="AV197" s="190"/>
      <c r="AW197" s="190"/>
      <c r="AX197" s="190"/>
      <c r="AY197" s="287"/>
      <c r="AZ197" s="251"/>
      <c r="BA197" s="189"/>
      <c r="BB197" s="287"/>
      <c r="BC197" s="292"/>
    </row>
    <row r="198" spans="1:55" ht="100.8" hidden="1">
      <c r="A198" s="38" t="str">
        <f t="shared" ca="1" si="17"/>
        <v>Ok</v>
      </c>
      <c r="B198" s="39" t="str">
        <f t="shared" si="18"/>
        <v>Ok</v>
      </c>
      <c r="C198" s="39" t="str">
        <f t="shared" ca="1" si="19"/>
        <v>Ok</v>
      </c>
      <c r="D198" s="40">
        <f t="shared" si="20"/>
        <v>45483</v>
      </c>
      <c r="E198" s="167"/>
      <c r="F198" s="169">
        <v>3019</v>
      </c>
      <c r="G198" s="208" t="s">
        <v>1065</v>
      </c>
      <c r="H198" s="172" t="s">
        <v>57</v>
      </c>
      <c r="I198" s="173" t="s">
        <v>94</v>
      </c>
      <c r="J198" s="175" t="s">
        <v>95</v>
      </c>
      <c r="K198" s="52" t="s">
        <v>122</v>
      </c>
      <c r="L198" s="178" t="s">
        <v>1075</v>
      </c>
      <c r="M198" s="180"/>
      <c r="N198" s="138" t="s">
        <v>81</v>
      </c>
      <c r="O198" s="182" t="s">
        <v>74</v>
      </c>
      <c r="P198" s="41" t="s">
        <v>74</v>
      </c>
      <c r="Q198" s="41" t="s">
        <v>1070</v>
      </c>
      <c r="R198" s="186" t="s">
        <v>1074</v>
      </c>
      <c r="S198" s="42">
        <v>45265</v>
      </c>
      <c r="T198" s="42">
        <v>45272</v>
      </c>
      <c r="U198" s="43" t="s">
        <v>62</v>
      </c>
      <c r="V198" s="128" t="s">
        <v>1209</v>
      </c>
      <c r="W198" s="43" t="s">
        <v>68</v>
      </c>
      <c r="X198" s="43"/>
      <c r="Y198" s="43" t="s">
        <v>90</v>
      </c>
      <c r="Z198" s="43"/>
      <c r="AA198" s="301" t="s">
        <v>1076</v>
      </c>
      <c r="AB198" s="3">
        <v>45265</v>
      </c>
      <c r="AC198" s="3">
        <v>45483</v>
      </c>
      <c r="AD198" s="189" t="s">
        <v>64</v>
      </c>
      <c r="AE198" s="46"/>
      <c r="AF198" s="184"/>
      <c r="AG198" s="279"/>
      <c r="AH198" s="184"/>
      <c r="AI198" s="184"/>
      <c r="AJ198" s="195"/>
      <c r="AK198" s="282"/>
      <c r="AL198" s="196"/>
      <c r="AM198" s="193"/>
      <c r="AN198" s="193"/>
      <c r="AO198" s="193"/>
      <c r="AP198" s="184"/>
      <c r="AQ198" s="285"/>
      <c r="AR198" s="190"/>
      <c r="AS198" s="190"/>
      <c r="AT198" s="190"/>
      <c r="AU198" s="190"/>
      <c r="AV198" s="190"/>
      <c r="AW198" s="190"/>
      <c r="AX198" s="190"/>
      <c r="AY198" s="287"/>
      <c r="AZ198" s="251"/>
      <c r="BA198" s="189"/>
      <c r="BB198" s="287"/>
      <c r="BC198" s="292"/>
    </row>
    <row r="199" spans="1:55" ht="43.2" hidden="1">
      <c r="A199" s="38" t="str">
        <f t="shared" ca="1" si="17"/>
        <v>Ok</v>
      </c>
      <c r="B199" s="39" t="str">
        <f t="shared" si="18"/>
        <v>Ok</v>
      </c>
      <c r="C199" s="39" t="str">
        <f t="shared" ca="1" si="19"/>
        <v>Ok</v>
      </c>
      <c r="D199" s="40">
        <f t="shared" si="20"/>
        <v>45483</v>
      </c>
      <c r="E199" s="167"/>
      <c r="F199" s="169">
        <v>3020</v>
      </c>
      <c r="G199" s="208" t="s">
        <v>1066</v>
      </c>
      <c r="H199" s="172" t="s">
        <v>57</v>
      </c>
      <c r="I199" s="173" t="s">
        <v>127</v>
      </c>
      <c r="J199" s="175" t="s">
        <v>128</v>
      </c>
      <c r="K199" s="52" t="s">
        <v>101</v>
      </c>
      <c r="L199" s="178" t="s">
        <v>1078</v>
      </c>
      <c r="M199" s="180"/>
      <c r="N199" s="138" t="s">
        <v>81</v>
      </c>
      <c r="O199" s="182" t="s">
        <v>74</v>
      </c>
      <c r="P199" s="41" t="s">
        <v>74</v>
      </c>
      <c r="Q199" s="41" t="s">
        <v>1071</v>
      </c>
      <c r="R199" s="186" t="s">
        <v>1077</v>
      </c>
      <c r="S199" s="42">
        <v>45251</v>
      </c>
      <c r="T199" s="42">
        <v>45272</v>
      </c>
      <c r="U199" s="43" t="s">
        <v>62</v>
      </c>
      <c r="V199" s="43" t="s">
        <v>1210</v>
      </c>
      <c r="W199" s="43" t="s">
        <v>68</v>
      </c>
      <c r="X199" s="43"/>
      <c r="Y199" s="43" t="s">
        <v>244</v>
      </c>
      <c r="Z199" s="43"/>
      <c r="AA199" s="301" t="s">
        <v>1079</v>
      </c>
      <c r="AB199" s="3">
        <v>45251</v>
      </c>
      <c r="AC199" s="3">
        <v>45483</v>
      </c>
      <c r="AD199" s="189" t="s">
        <v>64</v>
      </c>
      <c r="AE199" s="46"/>
      <c r="AF199" s="184"/>
      <c r="AG199" s="279"/>
      <c r="AH199" s="184"/>
      <c r="AI199" s="184"/>
      <c r="AJ199" s="195"/>
      <c r="AK199" s="282"/>
      <c r="AL199" s="196"/>
      <c r="AM199" s="193"/>
      <c r="AN199" s="193"/>
      <c r="AO199" s="193"/>
      <c r="AP199" s="184"/>
      <c r="AQ199" s="285"/>
      <c r="AR199" s="190"/>
      <c r="AS199" s="190"/>
      <c r="AT199" s="190"/>
      <c r="AU199" s="190"/>
      <c r="AV199" s="190"/>
      <c r="AW199" s="190"/>
      <c r="AX199" s="190"/>
      <c r="AY199" s="287"/>
      <c r="AZ199" s="251"/>
      <c r="BA199" s="189"/>
      <c r="BB199" s="287"/>
      <c r="BC199" s="292"/>
    </row>
    <row r="200" spans="1:55" ht="172.8" hidden="1">
      <c r="A200" s="38" t="str">
        <f t="shared" ca="1" si="17"/>
        <v>Ok</v>
      </c>
      <c r="B200" s="39" t="str">
        <f t="shared" si="18"/>
        <v>Ok</v>
      </c>
      <c r="C200" s="39" t="str">
        <f t="shared" ca="1" si="19"/>
        <v>Ok</v>
      </c>
      <c r="D200" s="40">
        <f t="shared" si="20"/>
        <v>45483</v>
      </c>
      <c r="E200" s="167"/>
      <c r="F200" s="169">
        <v>3023</v>
      </c>
      <c r="G200" s="208" t="s">
        <v>1080</v>
      </c>
      <c r="H200" s="172" t="s">
        <v>57</v>
      </c>
      <c r="I200" s="173" t="s">
        <v>161</v>
      </c>
      <c r="J200" s="175" t="s">
        <v>107</v>
      </c>
      <c r="K200" s="52" t="s">
        <v>78</v>
      </c>
      <c r="L200" s="178" t="s">
        <v>1081</v>
      </c>
      <c r="M200" s="180"/>
      <c r="N200" s="138" t="s">
        <v>81</v>
      </c>
      <c r="O200" s="182" t="s">
        <v>1082</v>
      </c>
      <c r="P200" s="41" t="s">
        <v>71</v>
      </c>
      <c r="Q200" s="41" t="s">
        <v>137</v>
      </c>
      <c r="R200" s="186" t="s">
        <v>138</v>
      </c>
      <c r="S200" s="42">
        <v>45272</v>
      </c>
      <c r="T200" s="42">
        <v>45306</v>
      </c>
      <c r="U200" s="43" t="s">
        <v>62</v>
      </c>
      <c r="V200" s="43" t="s">
        <v>1210</v>
      </c>
      <c r="W200" s="43" t="s">
        <v>68</v>
      </c>
      <c r="X200" s="43"/>
      <c r="Y200" s="43" t="s">
        <v>67</v>
      </c>
      <c r="Z200" s="43"/>
      <c r="AA200" s="301" t="s">
        <v>1108</v>
      </c>
      <c r="AB200" s="3">
        <v>45272</v>
      </c>
      <c r="AC200" s="3">
        <v>45483</v>
      </c>
      <c r="AD200" s="189" t="s">
        <v>64</v>
      </c>
      <c r="AE200" s="46"/>
      <c r="AF200" s="184"/>
      <c r="AG200" s="279"/>
      <c r="AH200" s="184"/>
      <c r="AI200" s="184"/>
      <c r="AJ200" s="195"/>
      <c r="AK200" s="282"/>
      <c r="AL200" s="196"/>
      <c r="AM200" s="193"/>
      <c r="AN200" s="193"/>
      <c r="AO200" s="193"/>
      <c r="AP200" s="184"/>
      <c r="AQ200" s="285"/>
      <c r="AR200" s="190"/>
      <c r="AS200" s="190"/>
      <c r="AT200" s="190"/>
      <c r="AU200" s="190"/>
      <c r="AV200" s="190"/>
      <c r="AW200" s="190"/>
      <c r="AX200" s="190"/>
      <c r="AY200" s="287"/>
      <c r="AZ200" s="251"/>
      <c r="BA200" s="189"/>
      <c r="BB200" s="287"/>
      <c r="BC200" s="292"/>
    </row>
    <row r="201" spans="1:55" ht="159" hidden="1" customHeight="1">
      <c r="A201" s="38" t="str">
        <f t="shared" ca="1" si="17"/>
        <v>Ok</v>
      </c>
      <c r="B201" s="39" t="str">
        <f t="shared" si="18"/>
        <v>Ok</v>
      </c>
      <c r="C201" s="39" t="str">
        <f t="shared" ca="1" si="19"/>
        <v>Ok</v>
      </c>
      <c r="D201" s="40">
        <f t="shared" si="20"/>
        <v>45665</v>
      </c>
      <c r="E201" s="149"/>
      <c r="F201" s="153">
        <v>2723</v>
      </c>
      <c r="G201" s="139" t="s">
        <v>2073</v>
      </c>
      <c r="H201" s="156" t="s">
        <v>57</v>
      </c>
      <c r="I201" s="140" t="s">
        <v>94</v>
      </c>
      <c r="J201" s="215" t="s">
        <v>95</v>
      </c>
      <c r="K201" s="52" t="s">
        <v>66</v>
      </c>
      <c r="L201" s="200" t="s">
        <v>2003</v>
      </c>
      <c r="M201" s="158"/>
      <c r="N201" s="138" t="s">
        <v>81</v>
      </c>
      <c r="O201" s="141" t="s">
        <v>772</v>
      </c>
      <c r="P201" s="41" t="s">
        <v>61</v>
      </c>
      <c r="Q201" s="183" t="s">
        <v>2004</v>
      </c>
      <c r="R201" s="165" t="s">
        <v>2005</v>
      </c>
      <c r="S201" s="42">
        <v>45013</v>
      </c>
      <c r="T201" s="42">
        <v>45665</v>
      </c>
      <c r="U201" s="60" t="s">
        <v>62</v>
      </c>
      <c r="V201" s="43" t="s">
        <v>1209</v>
      </c>
      <c r="W201" s="43" t="s">
        <v>68</v>
      </c>
      <c r="X201" s="43"/>
      <c r="Y201" s="60" t="s">
        <v>152</v>
      </c>
      <c r="Z201" s="350"/>
      <c r="AA201" s="353" t="s">
        <v>2200</v>
      </c>
      <c r="AB201" s="52">
        <v>45013</v>
      </c>
      <c r="AC201" s="3">
        <v>45665</v>
      </c>
      <c r="AD201" s="136" t="s">
        <v>64</v>
      </c>
      <c r="AE201" s="191"/>
      <c r="AF201" s="146"/>
      <c r="AG201" s="146"/>
      <c r="AH201" s="146"/>
      <c r="AI201" s="146"/>
      <c r="AJ201" s="145"/>
      <c r="AK201" s="152"/>
      <c r="AL201" s="150"/>
      <c r="AM201" s="146"/>
      <c r="AN201" s="146"/>
      <c r="AO201" s="146"/>
      <c r="AP201" s="146"/>
      <c r="AQ201" s="147"/>
      <c r="AR201" s="144"/>
      <c r="AS201" s="144"/>
      <c r="AT201" s="144"/>
      <c r="AU201" s="144"/>
      <c r="AV201" s="144"/>
      <c r="AW201" s="144"/>
      <c r="AX201" s="144"/>
      <c r="AY201" s="144"/>
      <c r="AZ201" s="148"/>
      <c r="BA201" s="143"/>
      <c r="BB201" s="144"/>
      <c r="BC201" s="142"/>
    </row>
    <row r="202" spans="1:55" ht="167.4" customHeight="1">
      <c r="A202" s="38" t="str">
        <f t="shared" ca="1" si="17"/>
        <v>Ok</v>
      </c>
      <c r="B202" s="39" t="str">
        <f t="shared" si="18"/>
        <v>Ok</v>
      </c>
      <c r="C202" s="39" t="str">
        <f t="shared" ca="1" si="19"/>
        <v>Errore</v>
      </c>
      <c r="D202" s="40">
        <f t="shared" si="20"/>
        <v>45728</v>
      </c>
      <c r="E202" s="149" t="s">
        <v>679</v>
      </c>
      <c r="F202" s="153">
        <v>2790</v>
      </c>
      <c r="G202" s="139" t="s">
        <v>2345</v>
      </c>
      <c r="H202" s="154" t="s">
        <v>57</v>
      </c>
      <c r="I202" s="140" t="s">
        <v>510</v>
      </c>
      <c r="J202" s="215" t="s">
        <v>339</v>
      </c>
      <c r="K202" s="52" t="s">
        <v>78</v>
      </c>
      <c r="L202" s="159" t="s">
        <v>971</v>
      </c>
      <c r="M202" s="158"/>
      <c r="N202" s="138" t="s">
        <v>81</v>
      </c>
      <c r="O202" s="141" t="s">
        <v>74</v>
      </c>
      <c r="P202" s="41" t="s">
        <v>74</v>
      </c>
      <c r="Q202" s="183" t="s">
        <v>969</v>
      </c>
      <c r="R202" s="69" t="s">
        <v>970</v>
      </c>
      <c r="S202" s="42">
        <v>45096</v>
      </c>
      <c r="T202" s="42">
        <v>45726</v>
      </c>
      <c r="U202" s="60" t="s">
        <v>333</v>
      </c>
      <c r="V202" s="60" t="s">
        <v>1210</v>
      </c>
      <c r="W202" s="43" t="s">
        <v>68</v>
      </c>
      <c r="X202" s="60"/>
      <c r="Y202" s="60"/>
      <c r="Z202" s="60"/>
      <c r="AA202" s="267" t="s">
        <v>2351</v>
      </c>
      <c r="AB202" s="3">
        <v>45096</v>
      </c>
      <c r="AC202" s="3">
        <v>45728</v>
      </c>
      <c r="AD202" s="136"/>
      <c r="AE202" s="191"/>
      <c r="AF202" s="146"/>
      <c r="AG202" s="146"/>
      <c r="AH202" s="146"/>
      <c r="AI202" s="146"/>
      <c r="AJ202" s="145"/>
      <c r="AK202" s="152"/>
      <c r="AL202" s="150"/>
      <c r="AM202" s="146"/>
      <c r="AN202" s="146"/>
      <c r="AO202" s="146"/>
      <c r="AP202" s="146"/>
      <c r="AQ202" s="147"/>
      <c r="AR202" s="144"/>
      <c r="AS202" s="144"/>
      <c r="AT202" s="144"/>
      <c r="AU202" s="144"/>
      <c r="AV202" s="144"/>
      <c r="AW202" s="144"/>
      <c r="AX202" s="144"/>
      <c r="AY202" s="144"/>
      <c r="AZ202" s="148"/>
      <c r="BA202" s="143"/>
      <c r="BB202" s="144"/>
      <c r="BC202" s="142"/>
    </row>
    <row r="203" spans="1:55" ht="129.6" hidden="1">
      <c r="A203" s="38" t="str">
        <f t="shared" ca="1" si="17"/>
        <v>Ok</v>
      </c>
      <c r="B203" s="39" t="str">
        <f t="shared" si="18"/>
        <v>Ok</v>
      </c>
      <c r="C203" s="39" t="str">
        <f t="shared" ca="1" si="19"/>
        <v>Ok</v>
      </c>
      <c r="D203" s="40">
        <f t="shared" si="20"/>
        <v>45483</v>
      </c>
      <c r="E203" s="167"/>
      <c r="F203" s="169">
        <v>3027</v>
      </c>
      <c r="G203" s="208" t="s">
        <v>1092</v>
      </c>
      <c r="H203" s="172" t="s">
        <v>57</v>
      </c>
      <c r="I203" s="173" t="s">
        <v>239</v>
      </c>
      <c r="J203" s="175" t="s">
        <v>95</v>
      </c>
      <c r="K203" s="52" t="s">
        <v>117</v>
      </c>
      <c r="L203" s="178" t="s">
        <v>1093</v>
      </c>
      <c r="M203" s="180"/>
      <c r="N203" s="138" t="s">
        <v>60</v>
      </c>
      <c r="O203" s="182" t="s">
        <v>1105</v>
      </c>
      <c r="P203" s="41" t="s">
        <v>91</v>
      </c>
      <c r="Q203" s="41" t="s">
        <v>1105</v>
      </c>
      <c r="R203" s="186" t="s">
        <v>1106</v>
      </c>
      <c r="S203" s="42">
        <v>45275</v>
      </c>
      <c r="T203" s="42">
        <v>45320</v>
      </c>
      <c r="U203" s="43" t="s">
        <v>62</v>
      </c>
      <c r="V203" s="128" t="s">
        <v>1209</v>
      </c>
      <c r="W203" s="43" t="s">
        <v>68</v>
      </c>
      <c r="X203" s="43"/>
      <c r="Y203" s="43" t="s">
        <v>90</v>
      </c>
      <c r="Z203" s="43"/>
      <c r="AA203" s="301" t="s">
        <v>1112</v>
      </c>
      <c r="AB203" s="3">
        <v>45275</v>
      </c>
      <c r="AC203" s="3">
        <v>45483</v>
      </c>
      <c r="AD203" s="189" t="s">
        <v>64</v>
      </c>
      <c r="AE203" s="46"/>
      <c r="AF203" s="184"/>
      <c r="AG203" s="279"/>
      <c r="AH203" s="184"/>
      <c r="AI203" s="184"/>
      <c r="AJ203" s="195"/>
      <c r="AK203" s="282"/>
      <c r="AL203" s="196"/>
      <c r="AM203" s="193"/>
      <c r="AN203" s="193"/>
      <c r="AO203" s="193"/>
      <c r="AP203" s="184"/>
      <c r="AQ203" s="285"/>
      <c r="AR203" s="190"/>
      <c r="AS203" s="190"/>
      <c r="AT203" s="190"/>
      <c r="AU203" s="190"/>
      <c r="AV203" s="190"/>
      <c r="AW203" s="190"/>
      <c r="AX203" s="190"/>
      <c r="AY203" s="287"/>
      <c r="AZ203" s="251"/>
      <c r="BA203" s="189"/>
      <c r="BB203" s="287"/>
      <c r="BC203" s="292"/>
    </row>
    <row r="204" spans="1:55" ht="235.8" hidden="1" customHeight="1">
      <c r="A204" s="38" t="str">
        <f t="shared" ca="1" si="17"/>
        <v>Ok</v>
      </c>
      <c r="B204" s="39" t="str">
        <f t="shared" si="18"/>
        <v>Ok</v>
      </c>
      <c r="C204" s="39" t="str">
        <f t="shared" ca="1" si="19"/>
        <v>Ok</v>
      </c>
      <c r="D204" s="40">
        <f t="shared" si="20"/>
        <v>45483</v>
      </c>
      <c r="E204" s="167"/>
      <c r="F204" s="169">
        <v>3032</v>
      </c>
      <c r="G204" s="208" t="s">
        <v>1253</v>
      </c>
      <c r="H204" s="210" t="s">
        <v>57</v>
      </c>
      <c r="I204" s="173" t="s">
        <v>127</v>
      </c>
      <c r="J204" s="175" t="s">
        <v>128</v>
      </c>
      <c r="K204" s="52" t="s">
        <v>66</v>
      </c>
      <c r="L204" s="178" t="s">
        <v>1318</v>
      </c>
      <c r="M204" s="180"/>
      <c r="N204" s="138" t="s">
        <v>104</v>
      </c>
      <c r="O204" s="182" t="s">
        <v>1021</v>
      </c>
      <c r="P204" s="41" t="s">
        <v>61</v>
      </c>
      <c r="Q204" s="41" t="s">
        <v>1517</v>
      </c>
      <c r="R204" s="186" t="s">
        <v>1518</v>
      </c>
      <c r="S204" s="42">
        <v>45278</v>
      </c>
      <c r="T204" s="42">
        <v>45482</v>
      </c>
      <c r="U204" s="43" t="s">
        <v>62</v>
      </c>
      <c r="V204" s="43" t="s">
        <v>1210</v>
      </c>
      <c r="W204" s="43"/>
      <c r="X204" s="43"/>
      <c r="Y204" s="43" t="s">
        <v>67</v>
      </c>
      <c r="Z204" s="43" t="s">
        <v>68</v>
      </c>
      <c r="AA204" s="301" t="s">
        <v>1690</v>
      </c>
      <c r="AB204" s="3">
        <v>45278</v>
      </c>
      <c r="AC204" s="3">
        <v>45483</v>
      </c>
      <c r="AD204" s="136" t="s">
        <v>64</v>
      </c>
      <c r="AE204" s="46"/>
      <c r="AF204" s="184"/>
      <c r="AG204" s="279"/>
      <c r="AH204" s="184"/>
      <c r="AI204" s="184"/>
      <c r="AJ204" s="195"/>
      <c r="AK204" s="282"/>
      <c r="AL204" s="196"/>
      <c r="AM204" s="193"/>
      <c r="AN204" s="193"/>
      <c r="AO204" s="193"/>
      <c r="AP204" s="184"/>
      <c r="AQ204" s="285"/>
      <c r="AR204" s="190"/>
      <c r="AS204" s="190"/>
      <c r="AT204" s="190"/>
      <c r="AU204" s="190"/>
      <c r="AV204" s="190"/>
      <c r="AW204" s="190"/>
      <c r="AX204" s="190"/>
      <c r="AY204" s="287"/>
      <c r="AZ204" s="251"/>
      <c r="BA204" s="189"/>
      <c r="BB204" s="287"/>
      <c r="BC204" s="292"/>
    </row>
    <row r="205" spans="1:55" ht="288.60000000000002" customHeight="1">
      <c r="A205" s="38" t="str">
        <f t="shared" ca="1" si="17"/>
        <v>Ok</v>
      </c>
      <c r="B205" s="39" t="str">
        <f t="shared" si="18"/>
        <v>Ok</v>
      </c>
      <c r="C205" s="39" t="str">
        <f t="shared" ca="1" si="19"/>
        <v>Errore</v>
      </c>
      <c r="D205" s="40">
        <f t="shared" si="20"/>
        <v>45728</v>
      </c>
      <c r="E205" s="167"/>
      <c r="F205" s="153">
        <v>2836</v>
      </c>
      <c r="G205" s="164" t="s">
        <v>982</v>
      </c>
      <c r="H205" s="70" t="s">
        <v>57</v>
      </c>
      <c r="I205" s="173" t="s">
        <v>127</v>
      </c>
      <c r="J205" s="175" t="s">
        <v>128</v>
      </c>
      <c r="K205" s="52" t="s">
        <v>88</v>
      </c>
      <c r="L205" s="178" t="s">
        <v>1748</v>
      </c>
      <c r="M205" s="180"/>
      <c r="N205" s="138" t="s">
        <v>81</v>
      </c>
      <c r="O205" s="182" t="s">
        <v>1746</v>
      </c>
      <c r="P205" s="41" t="s">
        <v>114</v>
      </c>
      <c r="Q205" s="59" t="s">
        <v>1745</v>
      </c>
      <c r="R205" s="165" t="s">
        <v>1747</v>
      </c>
      <c r="S205" s="42">
        <v>45132</v>
      </c>
      <c r="T205" s="42">
        <v>45716</v>
      </c>
      <c r="U205" s="43" t="s">
        <v>1117</v>
      </c>
      <c r="V205" s="127" t="s">
        <v>1210</v>
      </c>
      <c r="W205" s="43" t="s">
        <v>68</v>
      </c>
      <c r="X205" s="43"/>
      <c r="Y205" s="60"/>
      <c r="Z205" s="350"/>
      <c r="AA205" s="353" t="s">
        <v>2307</v>
      </c>
      <c r="AB205" s="3">
        <v>45132</v>
      </c>
      <c r="AC205" s="3">
        <v>45728</v>
      </c>
      <c r="AD205" s="136"/>
      <c r="AE205" s="191"/>
      <c r="AF205" s="146"/>
      <c r="AG205" s="146"/>
      <c r="AH205" s="146"/>
      <c r="AI205" s="146"/>
      <c r="AJ205" s="145"/>
      <c r="AK205" s="152"/>
      <c r="AL205" s="150"/>
      <c r="AM205" s="146"/>
      <c r="AN205" s="146"/>
      <c r="AO205" s="146"/>
      <c r="AP205" s="146"/>
      <c r="AQ205" s="147"/>
      <c r="AR205" s="144"/>
      <c r="AS205" s="144"/>
      <c r="AT205" s="144"/>
      <c r="AU205" s="144"/>
      <c r="AV205" s="144"/>
      <c r="AW205" s="144"/>
      <c r="AX205" s="144"/>
      <c r="AY205" s="144"/>
      <c r="AZ205" s="148"/>
      <c r="BA205" s="143"/>
      <c r="BB205" s="144"/>
      <c r="BC205" s="142"/>
    </row>
    <row r="206" spans="1:55" ht="72" hidden="1">
      <c r="A206" s="38" t="str">
        <f t="shared" ca="1" si="17"/>
        <v>Ok</v>
      </c>
      <c r="B206" s="39" t="str">
        <f t="shared" si="18"/>
        <v>Ok</v>
      </c>
      <c r="C206" s="39" t="str">
        <f t="shared" ca="1" si="19"/>
        <v>Ok</v>
      </c>
      <c r="D206" s="40">
        <f t="shared" si="20"/>
        <v>45483</v>
      </c>
      <c r="E206" s="167"/>
      <c r="F206" s="169">
        <v>3035</v>
      </c>
      <c r="G206" s="208" t="s">
        <v>1094</v>
      </c>
      <c r="H206" s="172" t="s">
        <v>57</v>
      </c>
      <c r="I206" s="173" t="s">
        <v>127</v>
      </c>
      <c r="J206" s="175" t="s">
        <v>128</v>
      </c>
      <c r="K206" s="52" t="s">
        <v>70</v>
      </c>
      <c r="L206" s="178" t="s">
        <v>1095</v>
      </c>
      <c r="M206" s="180"/>
      <c r="N206" s="138" t="s">
        <v>81</v>
      </c>
      <c r="O206" s="182" t="s">
        <v>1096</v>
      </c>
      <c r="P206" s="41" t="s">
        <v>114</v>
      </c>
      <c r="Q206" s="41" t="s">
        <v>1097</v>
      </c>
      <c r="R206" s="186" t="s">
        <v>1098</v>
      </c>
      <c r="S206" s="42">
        <v>45278</v>
      </c>
      <c r="T206" s="42">
        <v>45299</v>
      </c>
      <c r="U206" s="43" t="s">
        <v>62</v>
      </c>
      <c r="V206" s="43" t="s">
        <v>1210</v>
      </c>
      <c r="W206" s="43" t="s">
        <v>68</v>
      </c>
      <c r="X206" s="43"/>
      <c r="Y206" s="43" t="s">
        <v>90</v>
      </c>
      <c r="Z206" s="43"/>
      <c r="AA206" s="301" t="s">
        <v>1101</v>
      </c>
      <c r="AB206" s="3">
        <v>45278</v>
      </c>
      <c r="AC206" s="3">
        <v>45483</v>
      </c>
      <c r="AD206" s="189" t="s">
        <v>64</v>
      </c>
      <c r="AE206" s="46"/>
      <c r="AF206" s="184"/>
      <c r="AG206" s="279"/>
      <c r="AH206" s="184"/>
      <c r="AI206" s="184"/>
      <c r="AJ206" s="195"/>
      <c r="AK206" s="282"/>
      <c r="AL206" s="196"/>
      <c r="AM206" s="193"/>
      <c r="AN206" s="193"/>
      <c r="AO206" s="193"/>
      <c r="AP206" s="184"/>
      <c r="AQ206" s="285"/>
      <c r="AR206" s="190"/>
      <c r="AS206" s="190"/>
      <c r="AT206" s="190"/>
      <c r="AU206" s="190"/>
      <c r="AV206" s="190"/>
      <c r="AW206" s="190"/>
      <c r="AX206" s="190"/>
      <c r="AY206" s="287"/>
      <c r="AZ206" s="251"/>
      <c r="BA206" s="189"/>
      <c r="BB206" s="287"/>
      <c r="BC206" s="292"/>
    </row>
    <row r="207" spans="1:55" ht="230.4" hidden="1">
      <c r="A207" s="38" t="str">
        <f t="shared" ca="1" si="17"/>
        <v>Ok</v>
      </c>
      <c r="B207" s="39" t="str">
        <f t="shared" si="18"/>
        <v>Ok</v>
      </c>
      <c r="C207" s="39" t="str">
        <f t="shared" ca="1" si="19"/>
        <v>Ok</v>
      </c>
      <c r="D207" s="40">
        <f t="shared" si="20"/>
        <v>45483</v>
      </c>
      <c r="E207" s="167"/>
      <c r="F207" s="169">
        <v>3041</v>
      </c>
      <c r="G207" s="208" t="s">
        <v>1099</v>
      </c>
      <c r="H207" s="172" t="s">
        <v>57</v>
      </c>
      <c r="I207" s="173" t="s">
        <v>510</v>
      </c>
      <c r="J207" s="175" t="s">
        <v>339</v>
      </c>
      <c r="K207" s="52" t="s">
        <v>66</v>
      </c>
      <c r="L207" s="178" t="s">
        <v>1100</v>
      </c>
      <c r="M207" s="180"/>
      <c r="N207" s="138" t="s">
        <v>81</v>
      </c>
      <c r="O207" s="182" t="s">
        <v>1096</v>
      </c>
      <c r="P207" s="41" t="s">
        <v>114</v>
      </c>
      <c r="Q207" s="41" t="s">
        <v>1119</v>
      </c>
      <c r="R207" s="186" t="s">
        <v>1118</v>
      </c>
      <c r="S207" s="42">
        <v>45278</v>
      </c>
      <c r="T207" s="42">
        <v>45327</v>
      </c>
      <c r="U207" s="43" t="s">
        <v>62</v>
      </c>
      <c r="V207" s="43" t="s">
        <v>1210</v>
      </c>
      <c r="W207" s="43" t="s">
        <v>68</v>
      </c>
      <c r="X207" s="43"/>
      <c r="Y207" s="43" t="s">
        <v>86</v>
      </c>
      <c r="Z207" s="43"/>
      <c r="AA207" s="301" t="s">
        <v>1116</v>
      </c>
      <c r="AB207" s="3">
        <v>45278</v>
      </c>
      <c r="AC207" s="3">
        <v>45483</v>
      </c>
      <c r="AD207" s="189" t="s">
        <v>64</v>
      </c>
      <c r="AE207" s="46"/>
      <c r="AF207" s="184"/>
      <c r="AG207" s="279"/>
      <c r="AH207" s="184"/>
      <c r="AI207" s="184"/>
      <c r="AJ207" s="195"/>
      <c r="AK207" s="282"/>
      <c r="AL207" s="196"/>
      <c r="AM207" s="193"/>
      <c r="AN207" s="193"/>
      <c r="AO207" s="193"/>
      <c r="AP207" s="184"/>
      <c r="AQ207" s="285"/>
      <c r="AR207" s="190"/>
      <c r="AS207" s="190"/>
      <c r="AT207" s="190"/>
      <c r="AU207" s="190"/>
      <c r="AV207" s="190"/>
      <c r="AW207" s="190"/>
      <c r="AX207" s="190"/>
      <c r="AY207" s="287"/>
      <c r="AZ207" s="251"/>
      <c r="BA207" s="189"/>
      <c r="BB207" s="287"/>
      <c r="BC207" s="292"/>
    </row>
    <row r="208" spans="1:55" ht="43.2" hidden="1">
      <c r="A208" s="38" t="str">
        <f t="shared" ca="1" si="17"/>
        <v>Ok</v>
      </c>
      <c r="B208" s="39" t="str">
        <f t="shared" si="18"/>
        <v>Ok</v>
      </c>
      <c r="C208" s="39" t="str">
        <f t="shared" ca="1" si="19"/>
        <v>Ok</v>
      </c>
      <c r="D208" s="40">
        <f t="shared" si="20"/>
        <v>45483</v>
      </c>
      <c r="E208" s="167"/>
      <c r="F208" s="169">
        <v>3045</v>
      </c>
      <c r="G208" s="208" t="s">
        <v>1102</v>
      </c>
      <c r="H208" s="172" t="s">
        <v>57</v>
      </c>
      <c r="I208" s="173" t="s">
        <v>283</v>
      </c>
      <c r="J208" s="175" t="s">
        <v>107</v>
      </c>
      <c r="K208" s="52" t="s">
        <v>66</v>
      </c>
      <c r="L208" s="178" t="s">
        <v>1107</v>
      </c>
      <c r="M208" s="180"/>
      <c r="N208" s="138" t="s">
        <v>81</v>
      </c>
      <c r="O208" s="182" t="s">
        <v>74</v>
      </c>
      <c r="P208" s="41" t="s">
        <v>74</v>
      </c>
      <c r="Q208" s="41" t="s">
        <v>1103</v>
      </c>
      <c r="R208" s="186" t="s">
        <v>1104</v>
      </c>
      <c r="S208" s="42">
        <v>45299</v>
      </c>
      <c r="T208" s="42">
        <v>45306</v>
      </c>
      <c r="U208" s="43" t="s">
        <v>62</v>
      </c>
      <c r="V208" s="43" t="s">
        <v>1210</v>
      </c>
      <c r="W208" s="43" t="s">
        <v>68</v>
      </c>
      <c r="X208" s="43"/>
      <c r="Y208" s="43" t="s">
        <v>90</v>
      </c>
      <c r="Z208" s="43"/>
      <c r="AA208" s="301" t="s">
        <v>1110</v>
      </c>
      <c r="AB208" s="3">
        <v>45299</v>
      </c>
      <c r="AC208" s="3">
        <v>45483</v>
      </c>
      <c r="AD208" s="189" t="s">
        <v>64</v>
      </c>
      <c r="AE208" s="46"/>
      <c r="AF208" s="184"/>
      <c r="AG208" s="279"/>
      <c r="AH208" s="184"/>
      <c r="AI208" s="184"/>
      <c r="AJ208" s="195"/>
      <c r="AK208" s="282"/>
      <c r="AL208" s="196"/>
      <c r="AM208" s="193"/>
      <c r="AN208" s="193"/>
      <c r="AO208" s="193"/>
      <c r="AP208" s="184"/>
      <c r="AQ208" s="285"/>
      <c r="AR208" s="190"/>
      <c r="AS208" s="190"/>
      <c r="AT208" s="190"/>
      <c r="AU208" s="190"/>
      <c r="AV208" s="190"/>
      <c r="AW208" s="190"/>
      <c r="AX208" s="190"/>
      <c r="AY208" s="287"/>
      <c r="AZ208" s="251"/>
      <c r="BA208" s="189"/>
      <c r="BB208" s="287"/>
      <c r="BC208" s="292"/>
    </row>
    <row r="209" spans="1:55" ht="28.8" hidden="1">
      <c r="A209" s="38" t="str">
        <f t="shared" ca="1" si="17"/>
        <v>Ok</v>
      </c>
      <c r="B209" s="39" t="str">
        <f t="shared" si="18"/>
        <v>Ok</v>
      </c>
      <c r="C209" s="39" t="str">
        <f t="shared" ca="1" si="19"/>
        <v>Ok</v>
      </c>
      <c r="D209" s="40">
        <f t="shared" si="20"/>
        <v>45483</v>
      </c>
      <c r="E209" s="167"/>
      <c r="F209" s="169">
        <v>3051</v>
      </c>
      <c r="G209" s="208" t="s">
        <v>1267</v>
      </c>
      <c r="H209" s="210" t="s">
        <v>57</v>
      </c>
      <c r="I209" s="173" t="s">
        <v>1325</v>
      </c>
      <c r="J209" s="175" t="s">
        <v>69</v>
      </c>
      <c r="K209" s="52" t="s">
        <v>117</v>
      </c>
      <c r="L209" s="178" t="s">
        <v>1347</v>
      </c>
      <c r="M209" s="180"/>
      <c r="N209" s="138" t="s">
        <v>104</v>
      </c>
      <c r="O209" s="182" t="s">
        <v>1343</v>
      </c>
      <c r="P209" s="41" t="s">
        <v>74</v>
      </c>
      <c r="Q209" s="41" t="s">
        <v>1343</v>
      </c>
      <c r="R209" s="186" t="s">
        <v>1515</v>
      </c>
      <c r="S209" s="42">
        <v>45313</v>
      </c>
      <c r="T209" s="42">
        <v>45328</v>
      </c>
      <c r="U209" s="43" t="s">
        <v>62</v>
      </c>
      <c r="V209" s="43" t="s">
        <v>1210</v>
      </c>
      <c r="W209" s="43"/>
      <c r="X209" s="43"/>
      <c r="Y209" s="43" t="s">
        <v>497</v>
      </c>
      <c r="Z209" s="43"/>
      <c r="AA209" s="301" t="s">
        <v>1322</v>
      </c>
      <c r="AB209" s="3">
        <v>45313</v>
      </c>
      <c r="AC209" s="3">
        <v>45483</v>
      </c>
      <c r="AD209" s="52" t="s">
        <v>64</v>
      </c>
      <c r="AE209" s="46"/>
      <c r="AF209" s="184"/>
      <c r="AG209" s="279"/>
      <c r="AH209" s="184"/>
      <c r="AI209" s="184"/>
      <c r="AJ209" s="195"/>
      <c r="AK209" s="282"/>
      <c r="AL209" s="196"/>
      <c r="AM209" s="193"/>
      <c r="AN209" s="193"/>
      <c r="AO209" s="193"/>
      <c r="AP209" s="184"/>
      <c r="AQ209" s="285"/>
      <c r="AR209" s="190"/>
      <c r="AS209" s="190"/>
      <c r="AT209" s="190"/>
      <c r="AU209" s="190"/>
      <c r="AV209" s="190"/>
      <c r="AW209" s="190"/>
      <c r="AX209" s="190"/>
      <c r="AY209" s="287"/>
      <c r="AZ209" s="251"/>
      <c r="BA209" s="189"/>
      <c r="BB209" s="287"/>
      <c r="BC209" s="292"/>
    </row>
    <row r="210" spans="1:55" ht="57.6" hidden="1">
      <c r="A210" s="38" t="str">
        <f t="shared" ca="1" si="17"/>
        <v>Ok</v>
      </c>
      <c r="B210" s="39" t="str">
        <f t="shared" si="18"/>
        <v>Ok</v>
      </c>
      <c r="C210" s="39" t="str">
        <f t="shared" ca="1" si="19"/>
        <v>Ok</v>
      </c>
      <c r="D210" s="40">
        <f t="shared" si="20"/>
        <v>45483</v>
      </c>
      <c r="E210" s="167"/>
      <c r="F210" s="169">
        <v>3060</v>
      </c>
      <c r="G210" s="208" t="s">
        <v>1113</v>
      </c>
      <c r="H210" s="172" t="s">
        <v>57</v>
      </c>
      <c r="I210" s="173" t="s">
        <v>127</v>
      </c>
      <c r="J210" s="175" t="s">
        <v>128</v>
      </c>
      <c r="K210" s="52" t="s">
        <v>78</v>
      </c>
      <c r="L210" s="178" t="s">
        <v>1114</v>
      </c>
      <c r="M210" s="180"/>
      <c r="N210" s="138" t="s">
        <v>60</v>
      </c>
      <c r="O210" s="182" t="s">
        <v>1105</v>
      </c>
      <c r="P210" s="41" t="s">
        <v>71</v>
      </c>
      <c r="Q210" s="41" t="s">
        <v>1105</v>
      </c>
      <c r="R210" s="186" t="s">
        <v>1106</v>
      </c>
      <c r="S210" s="42">
        <v>45317</v>
      </c>
      <c r="T210" s="42">
        <v>45327</v>
      </c>
      <c r="U210" s="43" t="s">
        <v>62</v>
      </c>
      <c r="V210" s="43" t="s">
        <v>1210</v>
      </c>
      <c r="W210" s="43" t="s">
        <v>68</v>
      </c>
      <c r="X210" s="43"/>
      <c r="Y210" s="43" t="s">
        <v>75</v>
      </c>
      <c r="Z210" s="43"/>
      <c r="AA210" s="301" t="s">
        <v>1115</v>
      </c>
      <c r="AB210" s="3">
        <v>45317</v>
      </c>
      <c r="AC210" s="3">
        <v>45483</v>
      </c>
      <c r="AD210" s="189" t="s">
        <v>64</v>
      </c>
      <c r="AE210" s="46"/>
      <c r="AF210" s="184"/>
      <c r="AG210" s="279"/>
      <c r="AH210" s="184"/>
      <c r="AI210" s="184"/>
      <c r="AJ210" s="195"/>
      <c r="AK210" s="282"/>
      <c r="AL210" s="196"/>
      <c r="AM210" s="193"/>
      <c r="AN210" s="193"/>
      <c r="AO210" s="193"/>
      <c r="AP210" s="184"/>
      <c r="AQ210" s="285"/>
      <c r="AR210" s="190"/>
      <c r="AS210" s="190"/>
      <c r="AT210" s="190"/>
      <c r="AU210" s="190"/>
      <c r="AV210" s="190"/>
      <c r="AW210" s="190"/>
      <c r="AX210" s="190"/>
      <c r="AY210" s="287"/>
      <c r="AZ210" s="251"/>
      <c r="BA210" s="189"/>
      <c r="BB210" s="287"/>
      <c r="BC210" s="292"/>
    </row>
    <row r="211" spans="1:55" ht="217.2" customHeight="1">
      <c r="A211" s="38" t="str">
        <f t="shared" ca="1" si="17"/>
        <v>Ok</v>
      </c>
      <c r="B211" s="39" t="str">
        <f t="shared" si="18"/>
        <v>Ok</v>
      </c>
      <c r="C211" s="39" t="str">
        <f t="shared" ca="1" si="19"/>
        <v>Errore</v>
      </c>
      <c r="D211" s="40">
        <f t="shared" si="20"/>
        <v>45728</v>
      </c>
      <c r="E211" s="149" t="s">
        <v>679</v>
      </c>
      <c r="F211" s="153">
        <v>2838</v>
      </c>
      <c r="G211" s="164" t="s">
        <v>985</v>
      </c>
      <c r="H211" s="154" t="s">
        <v>57</v>
      </c>
      <c r="I211" s="140" t="s">
        <v>94</v>
      </c>
      <c r="J211" s="215" t="s">
        <v>95</v>
      </c>
      <c r="K211" s="52" t="s">
        <v>66</v>
      </c>
      <c r="L211" s="178" t="s">
        <v>1655</v>
      </c>
      <c r="M211" s="158"/>
      <c r="N211" s="138" t="s">
        <v>81</v>
      </c>
      <c r="O211" s="141" t="s">
        <v>77</v>
      </c>
      <c r="P211" s="41" t="s">
        <v>61</v>
      </c>
      <c r="Q211" s="183" t="s">
        <v>987</v>
      </c>
      <c r="R211" s="69" t="s">
        <v>986</v>
      </c>
      <c r="S211" s="42">
        <v>45133</v>
      </c>
      <c r="T211" s="42">
        <v>45714</v>
      </c>
      <c r="U211" s="43" t="s">
        <v>2179</v>
      </c>
      <c r="V211" s="43" t="s">
        <v>1209</v>
      </c>
      <c r="W211" s="43" t="s">
        <v>68</v>
      </c>
      <c r="X211" s="43"/>
      <c r="Y211" s="60"/>
      <c r="Z211" s="60"/>
      <c r="AA211" s="267" t="s">
        <v>2346</v>
      </c>
      <c r="AB211" s="3">
        <v>45133</v>
      </c>
      <c r="AC211" s="3">
        <v>45728</v>
      </c>
      <c r="AD211" s="3"/>
      <c r="AE211" s="54" t="s">
        <v>125</v>
      </c>
      <c r="AF211" s="184" t="s">
        <v>2066</v>
      </c>
      <c r="AG211" s="184" t="s">
        <v>2071</v>
      </c>
      <c r="AH211" s="184" t="s">
        <v>2071</v>
      </c>
      <c r="AI211" s="184">
        <v>45311</v>
      </c>
      <c r="AJ211" s="184" t="s">
        <v>2071</v>
      </c>
      <c r="AK211" s="359">
        <v>3</v>
      </c>
      <c r="AL211" s="362">
        <v>45674</v>
      </c>
      <c r="AM211" s="245" t="s">
        <v>2117</v>
      </c>
      <c r="AN211" s="245" t="s">
        <v>2117</v>
      </c>
      <c r="AO211" s="190">
        <v>45692</v>
      </c>
      <c r="AP211" s="245" t="s">
        <v>2117</v>
      </c>
      <c r="AQ211" s="285" t="s">
        <v>2222</v>
      </c>
      <c r="AR211" s="365">
        <v>45693</v>
      </c>
      <c r="AS211" s="365"/>
      <c r="AT211" s="372"/>
      <c r="AU211" s="372"/>
      <c r="AV211" s="372"/>
      <c r="AW211" s="372"/>
      <c r="AX211" s="372"/>
      <c r="AY211" s="372"/>
      <c r="AZ211" s="373"/>
      <c r="BA211" s="360">
        <v>1200000</v>
      </c>
      <c r="BB211" s="360">
        <v>3000000</v>
      </c>
      <c r="BC211" s="361" t="s">
        <v>2223</v>
      </c>
    </row>
    <row r="212" spans="1:55" ht="164.4" customHeight="1">
      <c r="A212" s="38" t="str">
        <f t="shared" ca="1" si="17"/>
        <v>Ok</v>
      </c>
      <c r="B212" s="39" t="str">
        <f t="shared" si="18"/>
        <v>Ok</v>
      </c>
      <c r="C212" s="39" t="str">
        <f t="shared" ca="1" si="19"/>
        <v>Errore</v>
      </c>
      <c r="D212" s="40">
        <f t="shared" si="20"/>
        <v>45728</v>
      </c>
      <c r="E212" s="167"/>
      <c r="F212" s="169">
        <v>3074</v>
      </c>
      <c r="G212" s="208" t="s">
        <v>1121</v>
      </c>
      <c r="H212" s="172" t="s">
        <v>57</v>
      </c>
      <c r="I212" s="173" t="s">
        <v>1123</v>
      </c>
      <c r="J212" s="175" t="s">
        <v>95</v>
      </c>
      <c r="K212" s="52" t="s">
        <v>88</v>
      </c>
      <c r="L212" s="178" t="s">
        <v>1126</v>
      </c>
      <c r="M212" s="180"/>
      <c r="N212" s="138" t="s">
        <v>60</v>
      </c>
      <c r="O212" s="182" t="s">
        <v>1124</v>
      </c>
      <c r="P212" s="41" t="s">
        <v>71</v>
      </c>
      <c r="Q212" s="41" t="s">
        <v>1130</v>
      </c>
      <c r="R212" s="186" t="s">
        <v>1131</v>
      </c>
      <c r="S212" s="42">
        <v>45330</v>
      </c>
      <c r="T212" s="42">
        <v>45720</v>
      </c>
      <c r="U212" s="43" t="s">
        <v>333</v>
      </c>
      <c r="V212" s="128" t="s">
        <v>1209</v>
      </c>
      <c r="W212" s="43" t="s">
        <v>68</v>
      </c>
      <c r="X212" s="43"/>
      <c r="Y212" s="43"/>
      <c r="Z212" s="43"/>
      <c r="AA212" s="313" t="s">
        <v>2322</v>
      </c>
      <c r="AB212" s="3">
        <v>45330</v>
      </c>
      <c r="AC212" s="3">
        <v>45728</v>
      </c>
      <c r="AD212" s="160"/>
      <c r="AE212" s="46"/>
      <c r="AF212" s="184"/>
      <c r="AG212" s="279"/>
      <c r="AH212" s="184"/>
      <c r="AI212" s="184"/>
      <c r="AJ212" s="195"/>
      <c r="AK212" s="282"/>
      <c r="AL212" s="196"/>
      <c r="AM212" s="193"/>
      <c r="AN212" s="193"/>
      <c r="AO212" s="193"/>
      <c r="AP212" s="184"/>
      <c r="AQ212" s="285"/>
      <c r="AR212" s="190"/>
      <c r="AS212" s="190"/>
      <c r="AT212" s="190"/>
      <c r="AU212" s="190"/>
      <c r="AV212" s="190"/>
      <c r="AW212" s="190"/>
      <c r="AX212" s="190"/>
      <c r="AY212" s="287"/>
      <c r="AZ212" s="251"/>
      <c r="BA212" s="189"/>
      <c r="BB212" s="287"/>
      <c r="BC212" s="292"/>
    </row>
    <row r="213" spans="1:55" ht="314.39999999999998" customHeight="1">
      <c r="A213" s="38" t="str">
        <f t="shared" ca="1" si="17"/>
        <v>Ok</v>
      </c>
      <c r="B213" s="39" t="str">
        <f t="shared" si="18"/>
        <v>Ok</v>
      </c>
      <c r="C213" s="39" t="str">
        <f t="shared" ca="1" si="19"/>
        <v>Errore</v>
      </c>
      <c r="D213" s="40">
        <f t="shared" si="20"/>
        <v>45728</v>
      </c>
      <c r="E213" s="167"/>
      <c r="F213" s="169">
        <v>3075</v>
      </c>
      <c r="G213" s="208" t="s">
        <v>1122</v>
      </c>
      <c r="H213" s="172" t="s">
        <v>57</v>
      </c>
      <c r="I213" s="173" t="s">
        <v>127</v>
      </c>
      <c r="J213" s="175" t="s">
        <v>128</v>
      </c>
      <c r="K213" s="52" t="s">
        <v>88</v>
      </c>
      <c r="L213" s="178" t="s">
        <v>1127</v>
      </c>
      <c r="M213" s="180"/>
      <c r="N213" s="138" t="s">
        <v>60</v>
      </c>
      <c r="O213" s="182" t="s">
        <v>125</v>
      </c>
      <c r="P213" s="41" t="s">
        <v>61</v>
      </c>
      <c r="Q213" s="41" t="s">
        <v>1133</v>
      </c>
      <c r="R213" s="186" t="s">
        <v>1132</v>
      </c>
      <c r="S213" s="42">
        <v>45330</v>
      </c>
      <c r="T213" s="42">
        <v>45700</v>
      </c>
      <c r="U213" s="43" t="s">
        <v>333</v>
      </c>
      <c r="V213" s="43" t="s">
        <v>1210</v>
      </c>
      <c r="W213" s="43" t="s">
        <v>68</v>
      </c>
      <c r="X213" s="43"/>
      <c r="Y213" s="43"/>
      <c r="Z213" s="43"/>
      <c r="AA213" s="301" t="s">
        <v>2259</v>
      </c>
      <c r="AB213" s="3">
        <v>45330</v>
      </c>
      <c r="AC213" s="3">
        <v>45728</v>
      </c>
      <c r="AD213" s="189"/>
      <c r="AE213" s="46"/>
      <c r="AF213" s="184"/>
      <c r="AG213" s="279"/>
      <c r="AH213" s="184"/>
      <c r="AI213" s="184"/>
      <c r="AJ213" s="195"/>
      <c r="AK213" s="282"/>
      <c r="AL213" s="196"/>
      <c r="AM213" s="193"/>
      <c r="AN213" s="193"/>
      <c r="AO213" s="193"/>
      <c r="AP213" s="184"/>
      <c r="AQ213" s="285"/>
      <c r="AR213" s="190"/>
      <c r="AS213" s="190"/>
      <c r="AT213" s="190"/>
      <c r="AU213" s="190"/>
      <c r="AV213" s="190"/>
      <c r="AW213" s="190"/>
      <c r="AX213" s="190"/>
      <c r="AY213" s="287"/>
      <c r="AZ213" s="251"/>
      <c r="BA213" s="189"/>
      <c r="BB213" s="287"/>
      <c r="BC213" s="292"/>
    </row>
    <row r="214" spans="1:55" ht="180.6" hidden="1" customHeight="1">
      <c r="A214" s="38" t="str">
        <f t="shared" ca="1" si="17"/>
        <v>Ok</v>
      </c>
      <c r="B214" s="39" t="str">
        <f t="shared" si="18"/>
        <v>Ok</v>
      </c>
      <c r="C214" s="39" t="str">
        <f t="shared" ca="1" si="19"/>
        <v>Ok</v>
      </c>
      <c r="D214" s="40">
        <f t="shared" si="20"/>
        <v>45630</v>
      </c>
      <c r="E214" s="149"/>
      <c r="F214" s="153">
        <v>2856</v>
      </c>
      <c r="G214" s="164" t="s">
        <v>1250</v>
      </c>
      <c r="H214" s="156" t="s">
        <v>57</v>
      </c>
      <c r="I214" s="211" t="s">
        <v>127</v>
      </c>
      <c r="J214" s="155" t="s">
        <v>128</v>
      </c>
      <c r="K214" s="52" t="s">
        <v>78</v>
      </c>
      <c r="L214" s="200" t="s">
        <v>1799</v>
      </c>
      <c r="M214" s="158"/>
      <c r="N214" s="203" t="s">
        <v>104</v>
      </c>
      <c r="O214" s="141" t="s">
        <v>304</v>
      </c>
      <c r="P214" s="59" t="s">
        <v>61</v>
      </c>
      <c r="Q214" s="59" t="s">
        <v>1556</v>
      </c>
      <c r="R214" s="165" t="s">
        <v>1555</v>
      </c>
      <c r="S214" s="42">
        <v>45166</v>
      </c>
      <c r="T214" s="42">
        <v>45630</v>
      </c>
      <c r="U214" s="60" t="s">
        <v>62</v>
      </c>
      <c r="V214" s="60" t="s">
        <v>1210</v>
      </c>
      <c r="W214" s="60"/>
      <c r="X214" s="60"/>
      <c r="Y214" s="60" t="s">
        <v>86</v>
      </c>
      <c r="Z214" s="60" t="s">
        <v>68</v>
      </c>
      <c r="AA214" s="267" t="s">
        <v>2074</v>
      </c>
      <c r="AB214" s="52">
        <v>45166</v>
      </c>
      <c r="AC214" s="3">
        <v>45630</v>
      </c>
      <c r="AD214" s="162" t="s">
        <v>64</v>
      </c>
      <c r="AE214" s="54"/>
      <c r="AF214" s="146"/>
      <c r="AG214" s="146"/>
      <c r="AH214" s="146"/>
      <c r="AI214" s="146"/>
      <c r="AJ214" s="145"/>
      <c r="AK214" s="152"/>
      <c r="AL214" s="150"/>
      <c r="AM214" s="146"/>
      <c r="AN214" s="146"/>
      <c r="AO214" s="146"/>
      <c r="AP214" s="146"/>
      <c r="AQ214" s="147"/>
      <c r="AR214" s="144"/>
      <c r="AS214" s="144"/>
      <c r="AT214" s="144"/>
      <c r="AU214" s="144"/>
      <c r="AV214" s="144"/>
      <c r="AW214" s="144"/>
      <c r="AX214" s="144"/>
      <c r="AY214" s="144"/>
      <c r="AZ214" s="148"/>
      <c r="BA214" s="143"/>
      <c r="BB214" s="144"/>
      <c r="BC214" s="142"/>
    </row>
    <row r="215" spans="1:55" ht="72" hidden="1">
      <c r="A215" s="38" t="str">
        <f t="shared" ca="1" si="17"/>
        <v>Ok</v>
      </c>
      <c r="B215" s="39" t="str">
        <f t="shared" si="18"/>
        <v>Ok</v>
      </c>
      <c r="C215" s="39" t="str">
        <f t="shared" ca="1" si="19"/>
        <v>Ok</v>
      </c>
      <c r="D215" s="40">
        <f t="shared" si="20"/>
        <v>45714</v>
      </c>
      <c r="E215" s="167"/>
      <c r="F215" s="169">
        <v>3096</v>
      </c>
      <c r="G215" s="208" t="s">
        <v>1138</v>
      </c>
      <c r="H215" s="172" t="s">
        <v>57</v>
      </c>
      <c r="I215" s="173" t="s">
        <v>94</v>
      </c>
      <c r="J215" s="175" t="s">
        <v>95</v>
      </c>
      <c r="K215" s="52" t="s">
        <v>101</v>
      </c>
      <c r="L215" s="178" t="s">
        <v>1142</v>
      </c>
      <c r="M215" s="180"/>
      <c r="N215" s="138" t="s">
        <v>81</v>
      </c>
      <c r="O215" s="182" t="s">
        <v>1141</v>
      </c>
      <c r="P215" s="41" t="s">
        <v>71</v>
      </c>
      <c r="Q215" s="41" t="s">
        <v>906</v>
      </c>
      <c r="R215" s="186" t="s">
        <v>871</v>
      </c>
      <c r="S215" s="42">
        <v>45344</v>
      </c>
      <c r="T215" s="42">
        <v>45714</v>
      </c>
      <c r="U215" s="43" t="s">
        <v>62</v>
      </c>
      <c r="V215" s="128" t="s">
        <v>1209</v>
      </c>
      <c r="W215" s="43" t="s">
        <v>68</v>
      </c>
      <c r="X215" s="43"/>
      <c r="Y215" s="43" t="s">
        <v>710</v>
      </c>
      <c r="Z215" s="43"/>
      <c r="AA215" s="301" t="s">
        <v>2296</v>
      </c>
      <c r="AB215" s="3">
        <v>45344</v>
      </c>
      <c r="AC215" s="3">
        <v>45714</v>
      </c>
      <c r="AD215" s="189" t="s">
        <v>64</v>
      </c>
      <c r="AE215" s="46"/>
      <c r="AF215" s="184"/>
      <c r="AG215" s="279"/>
      <c r="AH215" s="184"/>
      <c r="AI215" s="184"/>
      <c r="AJ215" s="195"/>
      <c r="AK215" s="282"/>
      <c r="AL215" s="196"/>
      <c r="AM215" s="193"/>
      <c r="AN215" s="193"/>
      <c r="AO215" s="193"/>
      <c r="AP215" s="184"/>
      <c r="AQ215" s="285"/>
      <c r="AR215" s="190"/>
      <c r="AS215" s="190"/>
      <c r="AT215" s="190"/>
      <c r="AU215" s="190"/>
      <c r="AV215" s="190"/>
      <c r="AW215" s="190"/>
      <c r="AX215" s="190"/>
      <c r="AY215" s="287"/>
      <c r="AZ215" s="251"/>
      <c r="BA215" s="189"/>
      <c r="BB215" s="287"/>
      <c r="BC215" s="292"/>
    </row>
    <row r="216" spans="1:55" ht="57.6" hidden="1">
      <c r="A216" s="38" t="str">
        <f t="shared" ca="1" si="17"/>
        <v>Ok</v>
      </c>
      <c r="B216" s="39" t="str">
        <f t="shared" si="18"/>
        <v>Ok</v>
      </c>
      <c r="C216" s="39" t="str">
        <f t="shared" ca="1" si="19"/>
        <v>Ok</v>
      </c>
      <c r="D216" s="40">
        <f t="shared" si="20"/>
        <v>45483</v>
      </c>
      <c r="E216" s="167"/>
      <c r="F216" s="169">
        <v>3099</v>
      </c>
      <c r="G216" s="208" t="s">
        <v>1139</v>
      </c>
      <c r="H216" s="172" t="s">
        <v>57</v>
      </c>
      <c r="I216" s="173" t="s">
        <v>127</v>
      </c>
      <c r="J216" s="175" t="s">
        <v>128</v>
      </c>
      <c r="K216" s="52" t="s">
        <v>101</v>
      </c>
      <c r="L216" s="178" t="s">
        <v>1143</v>
      </c>
      <c r="M216" s="180"/>
      <c r="N216" s="138" t="s">
        <v>81</v>
      </c>
      <c r="O216" s="182" t="s">
        <v>74</v>
      </c>
      <c r="P216" s="41" t="s">
        <v>74</v>
      </c>
      <c r="Q216" s="41" t="s">
        <v>1140</v>
      </c>
      <c r="R216" s="186" t="s">
        <v>1144</v>
      </c>
      <c r="S216" s="42">
        <v>45344</v>
      </c>
      <c r="T216" s="42">
        <v>45355</v>
      </c>
      <c r="U216" s="43" t="s">
        <v>62</v>
      </c>
      <c r="V216" s="43" t="s">
        <v>1210</v>
      </c>
      <c r="W216" s="43" t="s">
        <v>68</v>
      </c>
      <c r="X216" s="43"/>
      <c r="Y216" s="43" t="s">
        <v>90</v>
      </c>
      <c r="Z216" s="43"/>
      <c r="AA216" s="301" t="s">
        <v>1145</v>
      </c>
      <c r="AB216" s="3">
        <v>45344</v>
      </c>
      <c r="AC216" s="3">
        <v>45483</v>
      </c>
      <c r="AD216" s="189" t="s">
        <v>64</v>
      </c>
      <c r="AE216" s="46"/>
      <c r="AF216" s="184"/>
      <c r="AG216" s="279"/>
      <c r="AH216" s="184"/>
      <c r="AI216" s="184"/>
      <c r="AJ216" s="195"/>
      <c r="AK216" s="282"/>
      <c r="AL216" s="196"/>
      <c r="AM216" s="193"/>
      <c r="AN216" s="193"/>
      <c r="AO216" s="193"/>
      <c r="AP216" s="184"/>
      <c r="AQ216" s="285"/>
      <c r="AR216" s="190"/>
      <c r="AS216" s="190"/>
      <c r="AT216" s="190"/>
      <c r="AU216" s="190"/>
      <c r="AV216" s="190"/>
      <c r="AW216" s="190"/>
      <c r="AX216" s="190"/>
      <c r="AY216" s="287"/>
      <c r="AZ216" s="251"/>
      <c r="BA216" s="189"/>
      <c r="BB216" s="287"/>
      <c r="BC216" s="292"/>
    </row>
    <row r="217" spans="1:55" ht="91.2" hidden="1" customHeight="1">
      <c r="A217" s="38" t="str">
        <f t="shared" ref="A217:A280" ca="1" si="21">IF(OR(S217&lt;$B$1,S217&gt;=TODAY()),"Fuori Range","Ok")</f>
        <v>Ok</v>
      </c>
      <c r="B217" s="39" t="str">
        <f t="shared" ref="B217:B280" si="22">IF(AND(AB217&lt;S217,AB217&lt;&gt;""),"Fuori Range",IF(AND(AB217&gt;AC217,AC217&lt;&gt;""),"Sup ITM",IF(AND(AC217&lt;&gt;"",AB217=""),"Assente","Ok")))</f>
        <v>Ok</v>
      </c>
      <c r="C217" s="39" t="str">
        <f t="shared" ref="C217:C280" ca="1" si="23">IF(AND(AC217&lt;AB217,AC217&lt;&gt;""),"Inf Avvio",IF(AC217&gt;TODAY(),"Errore","Ok"))</f>
        <v>Ok</v>
      </c>
      <c r="D217" s="40">
        <f t="shared" ref="D217:D280" si="24">MAX(AC217,AH217,AL217)</f>
        <v>45483</v>
      </c>
      <c r="E217" s="167"/>
      <c r="F217" s="169">
        <v>3102</v>
      </c>
      <c r="G217" s="208" t="s">
        <v>1147</v>
      </c>
      <c r="H217" s="172" t="s">
        <v>57</v>
      </c>
      <c r="I217" s="173" t="s">
        <v>239</v>
      </c>
      <c r="J217" s="175" t="s">
        <v>95</v>
      </c>
      <c r="K217" s="52" t="s">
        <v>122</v>
      </c>
      <c r="L217" s="178" t="s">
        <v>1182</v>
      </c>
      <c r="M217" s="180"/>
      <c r="N217" s="138" t="s">
        <v>81</v>
      </c>
      <c r="O217" s="182" t="s">
        <v>74</v>
      </c>
      <c r="P217" s="41" t="s">
        <v>74</v>
      </c>
      <c r="Q217" s="41" t="s">
        <v>1158</v>
      </c>
      <c r="R217" s="186" t="s">
        <v>1163</v>
      </c>
      <c r="S217" s="42">
        <v>45350</v>
      </c>
      <c r="T217" s="42">
        <v>45404</v>
      </c>
      <c r="U217" s="43" t="s">
        <v>62</v>
      </c>
      <c r="V217" s="128" t="s">
        <v>1209</v>
      </c>
      <c r="W217" s="43" t="s">
        <v>68</v>
      </c>
      <c r="X217" s="43"/>
      <c r="Y217" s="43" t="s">
        <v>67</v>
      </c>
      <c r="Z217" s="43"/>
      <c r="AA217" s="301" t="s">
        <v>1696</v>
      </c>
      <c r="AB217" s="3">
        <v>45350</v>
      </c>
      <c r="AC217" s="3">
        <v>45483</v>
      </c>
      <c r="AD217" s="189" t="s">
        <v>64</v>
      </c>
      <c r="AE217" s="46"/>
      <c r="AF217" s="184"/>
      <c r="AG217" s="279"/>
      <c r="AH217" s="184"/>
      <c r="AI217" s="184"/>
      <c r="AJ217" s="195"/>
      <c r="AK217" s="282"/>
      <c r="AL217" s="196"/>
      <c r="AM217" s="193"/>
      <c r="AN217" s="193"/>
      <c r="AO217" s="193"/>
      <c r="AP217" s="184"/>
      <c r="AQ217" s="285"/>
      <c r="AR217" s="190"/>
      <c r="AS217" s="190"/>
      <c r="AT217" s="190"/>
      <c r="AU217" s="190"/>
      <c r="AV217" s="190"/>
      <c r="AW217" s="190"/>
      <c r="AX217" s="190"/>
      <c r="AY217" s="287"/>
      <c r="AZ217" s="251"/>
      <c r="BA217" s="189"/>
      <c r="BB217" s="287"/>
      <c r="BC217" s="292"/>
    </row>
    <row r="218" spans="1:55" ht="43.2" hidden="1">
      <c r="A218" s="38" t="str">
        <f t="shared" ca="1" si="21"/>
        <v>Ok</v>
      </c>
      <c r="B218" s="39" t="str">
        <f t="shared" si="22"/>
        <v>Ok</v>
      </c>
      <c r="C218" s="39" t="str">
        <f t="shared" ca="1" si="23"/>
        <v>Ok</v>
      </c>
      <c r="D218" s="40">
        <f t="shared" si="24"/>
        <v>45588</v>
      </c>
      <c r="E218" s="167"/>
      <c r="F218" s="169">
        <v>3107</v>
      </c>
      <c r="G218" s="208" t="s">
        <v>1204</v>
      </c>
      <c r="H218" s="172" t="s">
        <v>57</v>
      </c>
      <c r="I218" s="173" t="s">
        <v>127</v>
      </c>
      <c r="J218" s="175" t="s">
        <v>128</v>
      </c>
      <c r="K218" s="52" t="s">
        <v>88</v>
      </c>
      <c r="L218" s="178" t="s">
        <v>1162</v>
      </c>
      <c r="M218" s="180"/>
      <c r="N218" s="138" t="s">
        <v>81</v>
      </c>
      <c r="O218" s="182" t="s">
        <v>74</v>
      </c>
      <c r="P218" s="41" t="s">
        <v>74</v>
      </c>
      <c r="Q218" s="41" t="s">
        <v>1159</v>
      </c>
      <c r="R218" s="186" t="s">
        <v>1161</v>
      </c>
      <c r="S218" s="42">
        <v>45355</v>
      </c>
      <c r="T218" s="42">
        <v>45588</v>
      </c>
      <c r="U218" s="43" t="s">
        <v>1945</v>
      </c>
      <c r="V218" s="43" t="s">
        <v>1210</v>
      </c>
      <c r="W218" s="43" t="s">
        <v>68</v>
      </c>
      <c r="X218" s="43"/>
      <c r="Y218" s="43" t="s">
        <v>710</v>
      </c>
      <c r="Z218" s="43" t="s">
        <v>68</v>
      </c>
      <c r="AA218" s="301" t="s">
        <v>1954</v>
      </c>
      <c r="AB218" s="3">
        <v>45355</v>
      </c>
      <c r="AC218" s="3">
        <v>45588</v>
      </c>
      <c r="AD218" s="189" t="s">
        <v>64</v>
      </c>
      <c r="AE218" s="46"/>
      <c r="AF218" s="184"/>
      <c r="AG218" s="279"/>
      <c r="AH218" s="184"/>
      <c r="AI218" s="184"/>
      <c r="AJ218" s="195"/>
      <c r="AK218" s="282"/>
      <c r="AL218" s="196"/>
      <c r="AM218" s="193"/>
      <c r="AN218" s="193"/>
      <c r="AO218" s="193"/>
      <c r="AP218" s="184"/>
      <c r="AQ218" s="285"/>
      <c r="AR218" s="190"/>
      <c r="AS218" s="190"/>
      <c r="AT218" s="190"/>
      <c r="AU218" s="190"/>
      <c r="AV218" s="190"/>
      <c r="AW218" s="190"/>
      <c r="AX218" s="190"/>
      <c r="AY218" s="287"/>
      <c r="AZ218" s="251"/>
      <c r="BA218" s="189"/>
      <c r="BB218" s="287"/>
      <c r="BC218" s="292"/>
    </row>
    <row r="219" spans="1:55" ht="246" customHeight="1">
      <c r="A219" s="38" t="str">
        <f t="shared" ca="1" si="21"/>
        <v>Ok</v>
      </c>
      <c r="B219" s="39" t="str">
        <f t="shared" si="22"/>
        <v>Ok</v>
      </c>
      <c r="C219" s="39" t="str">
        <f t="shared" ca="1" si="23"/>
        <v>Errore</v>
      </c>
      <c r="D219" s="40">
        <f t="shared" si="24"/>
        <v>45728</v>
      </c>
      <c r="E219" s="149"/>
      <c r="F219" s="153">
        <v>2954</v>
      </c>
      <c r="G219" s="164" t="s">
        <v>1249</v>
      </c>
      <c r="H219" s="156" t="s">
        <v>57</v>
      </c>
      <c r="I219" s="211" t="s">
        <v>335</v>
      </c>
      <c r="J219" s="155" t="s">
        <v>128</v>
      </c>
      <c r="K219" s="52" t="s">
        <v>66</v>
      </c>
      <c r="L219" s="200" t="s">
        <v>1302</v>
      </c>
      <c r="M219" s="158"/>
      <c r="N219" s="203" t="s">
        <v>104</v>
      </c>
      <c r="O219" s="141" t="s">
        <v>772</v>
      </c>
      <c r="P219" s="59" t="s">
        <v>61</v>
      </c>
      <c r="Q219" s="59" t="s">
        <v>1536</v>
      </c>
      <c r="R219" s="165" t="s">
        <v>1535</v>
      </c>
      <c r="S219" s="42">
        <v>45223</v>
      </c>
      <c r="T219" s="42">
        <v>45709</v>
      </c>
      <c r="U219" s="60" t="s">
        <v>333</v>
      </c>
      <c r="V219" s="128" t="s">
        <v>1210</v>
      </c>
      <c r="W219" s="60"/>
      <c r="X219" s="60"/>
      <c r="Y219" s="60"/>
      <c r="Z219" s="60"/>
      <c r="AA219" s="319" t="s">
        <v>2302</v>
      </c>
      <c r="AB219" s="52">
        <v>45223</v>
      </c>
      <c r="AC219" s="3">
        <v>45728</v>
      </c>
      <c r="AD219" s="136"/>
      <c r="AE219" s="54"/>
      <c r="AF219" s="146"/>
      <c r="AG219" s="146"/>
      <c r="AH219" s="146"/>
      <c r="AI219" s="146"/>
      <c r="AJ219" s="145"/>
      <c r="AK219" s="152"/>
      <c r="AL219" s="150"/>
      <c r="AM219" s="146"/>
      <c r="AN219" s="146"/>
      <c r="AO219" s="146"/>
      <c r="AP219" s="146"/>
      <c r="AQ219" s="147"/>
      <c r="AR219" s="144"/>
      <c r="AS219" s="144"/>
      <c r="AT219" s="144"/>
      <c r="AU219" s="144"/>
      <c r="AV219" s="144"/>
      <c r="AW219" s="144"/>
      <c r="AX219" s="144"/>
      <c r="AY219" s="144"/>
      <c r="AZ219" s="148"/>
      <c r="BA219" s="143"/>
      <c r="BB219" s="144"/>
      <c r="BC219" s="142"/>
    </row>
    <row r="220" spans="1:55" ht="72" hidden="1">
      <c r="A220" s="38" t="str">
        <f t="shared" ca="1" si="21"/>
        <v>Ok</v>
      </c>
      <c r="B220" s="39" t="str">
        <f t="shared" si="22"/>
        <v>Ok</v>
      </c>
      <c r="C220" s="39" t="str">
        <f t="shared" ca="1" si="23"/>
        <v>Ok</v>
      </c>
      <c r="D220" s="40">
        <f t="shared" si="24"/>
        <v>45483</v>
      </c>
      <c r="E220" s="167"/>
      <c r="F220" s="169">
        <v>3116</v>
      </c>
      <c r="G220" s="208" t="s">
        <v>1149</v>
      </c>
      <c r="H220" s="172" t="s">
        <v>57</v>
      </c>
      <c r="I220" s="173" t="s">
        <v>127</v>
      </c>
      <c r="J220" s="175" t="s">
        <v>128</v>
      </c>
      <c r="K220" s="52" t="s">
        <v>66</v>
      </c>
      <c r="L220" s="178" t="s">
        <v>1178</v>
      </c>
      <c r="M220" s="180"/>
      <c r="N220" s="138" t="s">
        <v>81</v>
      </c>
      <c r="O220" s="182" t="s">
        <v>125</v>
      </c>
      <c r="P220" s="41" t="s">
        <v>61</v>
      </c>
      <c r="Q220" s="41" t="s">
        <v>1167</v>
      </c>
      <c r="R220" s="186" t="s">
        <v>1166</v>
      </c>
      <c r="S220" s="42">
        <v>45337</v>
      </c>
      <c r="T220" s="42">
        <v>45362</v>
      </c>
      <c r="U220" s="43" t="s">
        <v>62</v>
      </c>
      <c r="V220" s="43" t="s">
        <v>1210</v>
      </c>
      <c r="W220" s="43" t="s">
        <v>68</v>
      </c>
      <c r="X220" s="43"/>
      <c r="Y220" s="43" t="s">
        <v>87</v>
      </c>
      <c r="Z220" s="43"/>
      <c r="AA220" s="301" t="s">
        <v>1186</v>
      </c>
      <c r="AB220" s="3">
        <v>45337</v>
      </c>
      <c r="AC220" s="3">
        <v>45483</v>
      </c>
      <c r="AD220" s="189" t="s">
        <v>64</v>
      </c>
      <c r="AE220" s="46"/>
      <c r="AF220" s="184"/>
      <c r="AG220" s="279"/>
      <c r="AH220" s="184"/>
      <c r="AI220" s="184"/>
      <c r="AJ220" s="195"/>
      <c r="AK220" s="282"/>
      <c r="AL220" s="196"/>
      <c r="AM220" s="193"/>
      <c r="AN220" s="193"/>
      <c r="AO220" s="193"/>
      <c r="AP220" s="184"/>
      <c r="AQ220" s="285"/>
      <c r="AR220" s="190"/>
      <c r="AS220" s="190"/>
      <c r="AT220" s="190"/>
      <c r="AU220" s="190"/>
      <c r="AV220" s="190"/>
      <c r="AW220" s="190"/>
      <c r="AX220" s="190"/>
      <c r="AY220" s="287"/>
      <c r="AZ220" s="251"/>
      <c r="BA220" s="189"/>
      <c r="BB220" s="287"/>
      <c r="BC220" s="292"/>
    </row>
    <row r="221" spans="1:55" ht="115.2" hidden="1">
      <c r="A221" s="38" t="str">
        <f t="shared" ca="1" si="21"/>
        <v>Ok</v>
      </c>
      <c r="B221" s="39" t="str">
        <f t="shared" si="22"/>
        <v>Ok</v>
      </c>
      <c r="C221" s="39" t="str">
        <f t="shared" ca="1" si="23"/>
        <v>Ok</v>
      </c>
      <c r="D221" s="40">
        <f t="shared" si="24"/>
        <v>45483</v>
      </c>
      <c r="E221" s="167"/>
      <c r="F221" s="169">
        <v>3117</v>
      </c>
      <c r="G221" s="208" t="s">
        <v>1150</v>
      </c>
      <c r="H221" s="172" t="s">
        <v>57</v>
      </c>
      <c r="I221" s="173" t="s">
        <v>127</v>
      </c>
      <c r="J221" s="175" t="s">
        <v>128</v>
      </c>
      <c r="K221" s="52" t="s">
        <v>66</v>
      </c>
      <c r="L221" s="178" t="s">
        <v>1179</v>
      </c>
      <c r="M221" s="180"/>
      <c r="N221" s="138" t="s">
        <v>81</v>
      </c>
      <c r="O221" s="182" t="s">
        <v>1124</v>
      </c>
      <c r="P221" s="41" t="s">
        <v>71</v>
      </c>
      <c r="Q221" s="41" t="s">
        <v>1184</v>
      </c>
      <c r="R221" s="186" t="s">
        <v>1168</v>
      </c>
      <c r="S221" s="42">
        <v>45337</v>
      </c>
      <c r="T221" s="42">
        <v>45394</v>
      </c>
      <c r="U221" s="43" t="s">
        <v>62</v>
      </c>
      <c r="V221" s="43" t="s">
        <v>1210</v>
      </c>
      <c r="W221" s="43" t="s">
        <v>68</v>
      </c>
      <c r="X221" s="43"/>
      <c r="Y221" s="43" t="s">
        <v>67</v>
      </c>
      <c r="Z221" s="43"/>
      <c r="AA221" s="301" t="s">
        <v>1200</v>
      </c>
      <c r="AB221" s="3">
        <v>45337</v>
      </c>
      <c r="AC221" s="3">
        <v>45483</v>
      </c>
      <c r="AD221" s="189" t="s">
        <v>64</v>
      </c>
      <c r="AE221" s="46"/>
      <c r="AF221" s="184"/>
      <c r="AG221" s="279"/>
      <c r="AH221" s="184"/>
      <c r="AI221" s="184"/>
      <c r="AJ221" s="195"/>
      <c r="AK221" s="282"/>
      <c r="AL221" s="196"/>
      <c r="AM221" s="193"/>
      <c r="AN221" s="193"/>
      <c r="AO221" s="193"/>
      <c r="AP221" s="184"/>
      <c r="AQ221" s="285"/>
      <c r="AR221" s="190"/>
      <c r="AS221" s="190"/>
      <c r="AT221" s="190"/>
      <c r="AU221" s="190"/>
      <c r="AV221" s="190"/>
      <c r="AW221" s="190"/>
      <c r="AX221" s="190"/>
      <c r="AY221" s="287"/>
      <c r="AZ221" s="251"/>
      <c r="BA221" s="189"/>
      <c r="BB221" s="287"/>
      <c r="BC221" s="292"/>
    </row>
    <row r="222" spans="1:55" s="306" customFormat="1" ht="149.4" hidden="1" customHeight="1">
      <c r="A222" s="38" t="str">
        <f t="shared" ca="1" si="21"/>
        <v>Ok</v>
      </c>
      <c r="B222" s="39" t="str">
        <f t="shared" si="22"/>
        <v>Ok</v>
      </c>
      <c r="C222" s="39" t="str">
        <f t="shared" ca="1" si="23"/>
        <v>Ok</v>
      </c>
      <c r="D222" s="40">
        <f t="shared" si="24"/>
        <v>45567</v>
      </c>
      <c r="E222" s="167"/>
      <c r="F222" s="169">
        <v>3118</v>
      </c>
      <c r="G222" s="304" t="s">
        <v>1151</v>
      </c>
      <c r="H222" s="172" t="s">
        <v>57</v>
      </c>
      <c r="I222" s="173" t="s">
        <v>1156</v>
      </c>
      <c r="J222" s="175" t="s">
        <v>768</v>
      </c>
      <c r="K222" s="160" t="s">
        <v>66</v>
      </c>
      <c r="L222" s="178" t="s">
        <v>1180</v>
      </c>
      <c r="M222" s="180"/>
      <c r="N222" s="138" t="s">
        <v>81</v>
      </c>
      <c r="O222" s="182" t="s">
        <v>772</v>
      </c>
      <c r="P222" s="41" t="s">
        <v>61</v>
      </c>
      <c r="Q222" s="41" t="s">
        <v>1170</v>
      </c>
      <c r="R222" s="186" t="s">
        <v>1169</v>
      </c>
      <c r="S222" s="42">
        <v>45337</v>
      </c>
      <c r="T222" s="42">
        <v>45567</v>
      </c>
      <c r="U222" s="43" t="s">
        <v>62</v>
      </c>
      <c r="V222" s="43" t="s">
        <v>1210</v>
      </c>
      <c r="W222" s="43" t="s">
        <v>68</v>
      </c>
      <c r="X222" s="43"/>
      <c r="Y222" s="43" t="s">
        <v>277</v>
      </c>
      <c r="Z222" s="43"/>
      <c r="AA222" s="301" t="s">
        <v>1887</v>
      </c>
      <c r="AB222" s="3">
        <v>45337</v>
      </c>
      <c r="AC222" s="3">
        <v>45567</v>
      </c>
      <c r="AD222" s="189" t="s">
        <v>64</v>
      </c>
      <c r="AE222" s="46"/>
      <c r="AF222" s="184"/>
      <c r="AG222" s="279"/>
      <c r="AH222" s="184"/>
      <c r="AI222" s="184"/>
      <c r="AJ222" s="195"/>
      <c r="AK222" s="282"/>
      <c r="AL222" s="196"/>
      <c r="AM222" s="193"/>
      <c r="AN222" s="193"/>
      <c r="AO222" s="193"/>
      <c r="AP222" s="184"/>
      <c r="AQ222" s="285"/>
      <c r="AR222" s="190"/>
      <c r="AS222" s="190"/>
      <c r="AT222" s="190"/>
      <c r="AU222" s="190"/>
      <c r="AV222" s="190"/>
      <c r="AW222" s="190"/>
      <c r="AX222" s="190"/>
      <c r="AY222" s="287"/>
      <c r="AZ222" s="251"/>
      <c r="BA222" s="189"/>
      <c r="BB222" s="287"/>
      <c r="BC222" s="305"/>
    </row>
    <row r="223" spans="1:55" ht="132" customHeight="1">
      <c r="A223" s="38" t="str">
        <f t="shared" ca="1" si="21"/>
        <v>Ok</v>
      </c>
      <c r="B223" s="39" t="str">
        <f t="shared" si="22"/>
        <v>Ok</v>
      </c>
      <c r="C223" s="39" t="str">
        <f t="shared" ca="1" si="23"/>
        <v>Errore</v>
      </c>
      <c r="D223" s="40">
        <f t="shared" si="24"/>
        <v>45728</v>
      </c>
      <c r="E223" s="167"/>
      <c r="F223" s="169">
        <v>3025</v>
      </c>
      <c r="G223" s="208" t="s">
        <v>1085</v>
      </c>
      <c r="H223" s="172" t="s">
        <v>57</v>
      </c>
      <c r="I223" s="173" t="s">
        <v>127</v>
      </c>
      <c r="J223" s="175" t="s">
        <v>128</v>
      </c>
      <c r="K223" s="52" t="s">
        <v>66</v>
      </c>
      <c r="L223" s="178" t="s">
        <v>1657</v>
      </c>
      <c r="M223" s="180"/>
      <c r="N223" s="138" t="s">
        <v>81</v>
      </c>
      <c r="O223" s="182" t="s">
        <v>171</v>
      </c>
      <c r="P223" s="41" t="s">
        <v>61</v>
      </c>
      <c r="Q223" s="41" t="s">
        <v>1086</v>
      </c>
      <c r="R223" s="186" t="s">
        <v>1087</v>
      </c>
      <c r="S223" s="42">
        <v>45273</v>
      </c>
      <c r="T223" s="42">
        <v>45714</v>
      </c>
      <c r="U223" s="43" t="s">
        <v>1117</v>
      </c>
      <c r="V223" s="43" t="s">
        <v>1210</v>
      </c>
      <c r="W223" s="43" t="s">
        <v>68</v>
      </c>
      <c r="X223" s="43"/>
      <c r="Y223" s="43"/>
      <c r="Z223" s="43"/>
      <c r="AA223" s="301" t="s">
        <v>2304</v>
      </c>
      <c r="AB223" s="3">
        <v>45273</v>
      </c>
      <c r="AC223" s="3">
        <v>45728</v>
      </c>
      <c r="AD223" s="189"/>
      <c r="AE223" s="46"/>
      <c r="AF223" s="184"/>
      <c r="AG223" s="279"/>
      <c r="AH223" s="184"/>
      <c r="AI223" s="184"/>
      <c r="AJ223" s="195"/>
      <c r="AK223" s="282"/>
      <c r="AL223" s="196"/>
      <c r="AM223" s="193"/>
      <c r="AN223" s="193"/>
      <c r="AO223" s="193"/>
      <c r="AP223" s="184"/>
      <c r="AQ223" s="285"/>
      <c r="AR223" s="190"/>
      <c r="AS223" s="190"/>
      <c r="AT223" s="190"/>
      <c r="AU223" s="190"/>
      <c r="AV223" s="190"/>
      <c r="AW223" s="190"/>
      <c r="AX223" s="190"/>
      <c r="AY223" s="287"/>
      <c r="AZ223" s="251"/>
      <c r="BA223" s="189"/>
      <c r="BB223" s="287"/>
      <c r="BC223" s="292"/>
    </row>
    <row r="224" spans="1:55" s="306" customFormat="1" ht="124.2" hidden="1" customHeight="1">
      <c r="A224" s="38" t="str">
        <f t="shared" ca="1" si="21"/>
        <v>Ok</v>
      </c>
      <c r="B224" s="39" t="str">
        <f t="shared" si="22"/>
        <v>Ok</v>
      </c>
      <c r="C224" s="39" t="str">
        <f t="shared" ca="1" si="23"/>
        <v>Ok</v>
      </c>
      <c r="D224" s="40">
        <f t="shared" si="24"/>
        <v>45574</v>
      </c>
      <c r="E224" s="167"/>
      <c r="F224" s="169">
        <v>3120</v>
      </c>
      <c r="G224" s="304" t="s">
        <v>1260</v>
      </c>
      <c r="H224" s="210" t="s">
        <v>57</v>
      </c>
      <c r="I224" s="173" t="s">
        <v>94</v>
      </c>
      <c r="J224" s="175" t="s">
        <v>95</v>
      </c>
      <c r="K224" s="160" t="s">
        <v>101</v>
      </c>
      <c r="L224" s="178" t="s">
        <v>1299</v>
      </c>
      <c r="M224" s="180"/>
      <c r="N224" s="138" t="s">
        <v>104</v>
      </c>
      <c r="O224" s="182" t="s">
        <v>74</v>
      </c>
      <c r="P224" s="41" t="s">
        <v>74</v>
      </c>
      <c r="Q224" s="41" t="s">
        <v>1513</v>
      </c>
      <c r="R224" s="186" t="s">
        <v>1514</v>
      </c>
      <c r="S224" s="42">
        <v>45337</v>
      </c>
      <c r="T224" s="42">
        <v>45574</v>
      </c>
      <c r="U224" s="43" t="s">
        <v>62</v>
      </c>
      <c r="V224" s="43" t="s">
        <v>1209</v>
      </c>
      <c r="W224" s="43"/>
      <c r="X224" s="43"/>
      <c r="Y224" s="43" t="s">
        <v>86</v>
      </c>
      <c r="Z224" s="43" t="s">
        <v>68</v>
      </c>
      <c r="AA224" s="301" t="s">
        <v>1903</v>
      </c>
      <c r="AB224" s="3">
        <v>45337</v>
      </c>
      <c r="AC224" s="3">
        <v>45574</v>
      </c>
      <c r="AD224" s="189" t="s">
        <v>64</v>
      </c>
      <c r="AE224" s="46"/>
      <c r="AF224" s="184"/>
      <c r="AG224" s="279"/>
      <c r="AH224" s="184"/>
      <c r="AI224" s="184"/>
      <c r="AJ224" s="195"/>
      <c r="AK224" s="282"/>
      <c r="AL224" s="196"/>
      <c r="AM224" s="193"/>
      <c r="AN224" s="193"/>
      <c r="AO224" s="193"/>
      <c r="AP224" s="184"/>
      <c r="AQ224" s="285"/>
      <c r="AR224" s="190"/>
      <c r="AS224" s="190"/>
      <c r="AT224" s="190"/>
      <c r="AU224" s="190"/>
      <c r="AV224" s="190"/>
      <c r="AW224" s="190"/>
      <c r="AX224" s="190"/>
      <c r="AY224" s="287"/>
      <c r="AZ224" s="251"/>
      <c r="BA224" s="189"/>
      <c r="BB224" s="287"/>
      <c r="BC224" s="305"/>
    </row>
    <row r="225" spans="1:55" ht="28.8" hidden="1">
      <c r="A225" s="38" t="str">
        <f t="shared" ca="1" si="21"/>
        <v>Ok</v>
      </c>
      <c r="B225" s="39" t="str">
        <f t="shared" si="22"/>
        <v>Ok</v>
      </c>
      <c r="C225" s="39" t="str">
        <f t="shared" ca="1" si="23"/>
        <v>Ok</v>
      </c>
      <c r="D225" s="40">
        <f t="shared" si="24"/>
        <v>45483</v>
      </c>
      <c r="E225" s="167"/>
      <c r="F225" s="169">
        <v>3121</v>
      </c>
      <c r="G225" s="208" t="s">
        <v>1261</v>
      </c>
      <c r="H225" s="210" t="s">
        <v>57</v>
      </c>
      <c r="I225" s="173" t="s">
        <v>335</v>
      </c>
      <c r="J225" s="175" t="s">
        <v>128</v>
      </c>
      <c r="K225" s="52" t="s">
        <v>88</v>
      </c>
      <c r="L225" s="178" t="s">
        <v>1300</v>
      </c>
      <c r="M225" s="180"/>
      <c r="N225" s="138" t="s">
        <v>104</v>
      </c>
      <c r="O225" s="182" t="s">
        <v>1334</v>
      </c>
      <c r="P225" s="41" t="s">
        <v>114</v>
      </c>
      <c r="Q225" s="41" t="s">
        <v>1389</v>
      </c>
      <c r="R225" s="186" t="s">
        <v>1390</v>
      </c>
      <c r="S225" s="42">
        <v>45337</v>
      </c>
      <c r="T225" s="42">
        <v>45091</v>
      </c>
      <c r="U225" s="43" t="s">
        <v>62</v>
      </c>
      <c r="V225" s="43" t="s">
        <v>1210</v>
      </c>
      <c r="W225" s="43"/>
      <c r="X225" s="43"/>
      <c r="Y225" s="43" t="s">
        <v>86</v>
      </c>
      <c r="Z225" s="43" t="s">
        <v>68</v>
      </c>
      <c r="AA225" s="301" t="s">
        <v>1301</v>
      </c>
      <c r="AB225" s="3">
        <v>45337</v>
      </c>
      <c r="AC225" s="3">
        <v>45483</v>
      </c>
      <c r="AD225" s="52" t="s">
        <v>64</v>
      </c>
      <c r="AE225" s="46"/>
      <c r="AF225" s="184"/>
      <c r="AG225" s="279"/>
      <c r="AH225" s="184"/>
      <c r="AI225" s="184"/>
      <c r="AJ225" s="195"/>
      <c r="AK225" s="282"/>
      <c r="AL225" s="196"/>
      <c r="AM225" s="193"/>
      <c r="AN225" s="193"/>
      <c r="AO225" s="193"/>
      <c r="AP225" s="184"/>
      <c r="AQ225" s="285"/>
      <c r="AR225" s="190"/>
      <c r="AS225" s="190"/>
      <c r="AT225" s="190"/>
      <c r="AU225" s="190"/>
      <c r="AV225" s="190"/>
      <c r="AW225" s="190"/>
      <c r="AX225" s="190"/>
      <c r="AY225" s="287"/>
      <c r="AZ225" s="251"/>
      <c r="BA225" s="189"/>
      <c r="BB225" s="287"/>
      <c r="BC225" s="292"/>
    </row>
    <row r="226" spans="1:55" ht="300.60000000000002" hidden="1" customHeight="1">
      <c r="A226" s="38" t="str">
        <f t="shared" ca="1" si="21"/>
        <v>Ok</v>
      </c>
      <c r="B226" s="39" t="str">
        <f t="shared" si="22"/>
        <v>Ok</v>
      </c>
      <c r="C226" s="39" t="str">
        <f t="shared" ca="1" si="23"/>
        <v>Ok</v>
      </c>
      <c r="D226" s="40">
        <f t="shared" si="24"/>
        <v>45574</v>
      </c>
      <c r="E226" s="167"/>
      <c r="F226" s="169">
        <v>3122</v>
      </c>
      <c r="G226" s="208" t="s">
        <v>1153</v>
      </c>
      <c r="H226" s="172" t="s">
        <v>57</v>
      </c>
      <c r="I226" s="173" t="s">
        <v>1157</v>
      </c>
      <c r="J226" s="175" t="s">
        <v>95</v>
      </c>
      <c r="K226" s="52" t="s">
        <v>101</v>
      </c>
      <c r="L226" s="178" t="s">
        <v>1658</v>
      </c>
      <c r="M226" s="180"/>
      <c r="N226" s="138" t="s">
        <v>81</v>
      </c>
      <c r="O226" s="182" t="s">
        <v>1124</v>
      </c>
      <c r="P226" s="41" t="s">
        <v>71</v>
      </c>
      <c r="Q226" s="41" t="s">
        <v>1173</v>
      </c>
      <c r="R226" s="186" t="s">
        <v>1172</v>
      </c>
      <c r="S226" s="42">
        <v>45337</v>
      </c>
      <c r="T226" s="42">
        <v>45574</v>
      </c>
      <c r="U226" s="43" t="s">
        <v>62</v>
      </c>
      <c r="V226" s="128" t="s">
        <v>1209</v>
      </c>
      <c r="W226" s="43" t="s">
        <v>68</v>
      </c>
      <c r="X226" s="43"/>
      <c r="Y226" s="43" t="s">
        <v>710</v>
      </c>
      <c r="Z226" s="43" t="s">
        <v>68</v>
      </c>
      <c r="AA226" s="301" t="s">
        <v>1904</v>
      </c>
      <c r="AB226" s="3">
        <v>45337</v>
      </c>
      <c r="AC226" s="3">
        <v>45574</v>
      </c>
      <c r="AD226" s="189" t="s">
        <v>64</v>
      </c>
      <c r="AE226" s="46"/>
      <c r="AF226" s="184"/>
      <c r="AG226" s="279"/>
      <c r="AH226" s="184"/>
      <c r="AI226" s="184"/>
      <c r="AJ226" s="195"/>
      <c r="AK226" s="282"/>
      <c r="AL226" s="196"/>
      <c r="AM226" s="193"/>
      <c r="AN226" s="193"/>
      <c r="AO226" s="193"/>
      <c r="AP226" s="184"/>
      <c r="AQ226" s="285"/>
      <c r="AR226" s="190"/>
      <c r="AS226" s="190"/>
      <c r="AT226" s="190"/>
      <c r="AU226" s="190"/>
      <c r="AV226" s="190"/>
      <c r="AW226" s="190"/>
      <c r="AX226" s="190"/>
      <c r="AY226" s="287"/>
      <c r="AZ226" s="251"/>
      <c r="BA226" s="189"/>
      <c r="BB226" s="287"/>
      <c r="BC226" s="292"/>
    </row>
    <row r="227" spans="1:55" ht="122.4" customHeight="1">
      <c r="A227" s="38" t="str">
        <f t="shared" ca="1" si="21"/>
        <v>Ok</v>
      </c>
      <c r="B227" s="39" t="str">
        <f t="shared" si="22"/>
        <v>Ok</v>
      </c>
      <c r="C227" s="39" t="str">
        <f t="shared" ca="1" si="23"/>
        <v>Errore</v>
      </c>
      <c r="D227" s="40">
        <f t="shared" si="24"/>
        <v>45728</v>
      </c>
      <c r="E227" s="167"/>
      <c r="F227" s="169">
        <v>3026</v>
      </c>
      <c r="G227" s="208" t="s">
        <v>1088</v>
      </c>
      <c r="H227" s="172" t="s">
        <v>57</v>
      </c>
      <c r="I227" s="173" t="s">
        <v>127</v>
      </c>
      <c r="J227" s="175" t="s">
        <v>128</v>
      </c>
      <c r="K227" s="52" t="s">
        <v>66</v>
      </c>
      <c r="L227" s="178" t="s">
        <v>1089</v>
      </c>
      <c r="M227" s="180"/>
      <c r="N227" s="138" t="s">
        <v>81</v>
      </c>
      <c r="O227" s="182" t="s">
        <v>74</v>
      </c>
      <c r="P227" s="41" t="s">
        <v>71</v>
      </c>
      <c r="Q227" s="41" t="s">
        <v>1090</v>
      </c>
      <c r="R227" s="186" t="s">
        <v>1091</v>
      </c>
      <c r="S227" s="42">
        <v>45274</v>
      </c>
      <c r="T227" s="42">
        <v>45636</v>
      </c>
      <c r="U227" s="43" t="s">
        <v>1519</v>
      </c>
      <c r="V227" s="127" t="s">
        <v>1210</v>
      </c>
      <c r="W227" s="43" t="s">
        <v>68</v>
      </c>
      <c r="X227" s="43"/>
      <c r="Y227" s="43"/>
      <c r="Z227" s="43"/>
      <c r="AA227" s="313" t="s">
        <v>2143</v>
      </c>
      <c r="AB227" s="3">
        <v>45274</v>
      </c>
      <c r="AC227" s="3">
        <v>45728</v>
      </c>
      <c r="AD227" s="189"/>
      <c r="AE227" s="46"/>
      <c r="AF227" s="184"/>
      <c r="AG227" s="279"/>
      <c r="AH227" s="184"/>
      <c r="AI227" s="184"/>
      <c r="AJ227" s="195"/>
      <c r="AK227" s="282"/>
      <c r="AL227" s="196"/>
      <c r="AM227" s="193"/>
      <c r="AN227" s="193"/>
      <c r="AO227" s="193"/>
      <c r="AP227" s="184"/>
      <c r="AQ227" s="285"/>
      <c r="AR227" s="190"/>
      <c r="AS227" s="190"/>
      <c r="AT227" s="190"/>
      <c r="AU227" s="190"/>
      <c r="AV227" s="190"/>
      <c r="AW227" s="190"/>
      <c r="AX227" s="190"/>
      <c r="AY227" s="287"/>
      <c r="AZ227" s="251"/>
      <c r="BA227" s="189"/>
      <c r="BB227" s="287"/>
      <c r="BC227" s="292"/>
    </row>
    <row r="228" spans="1:55" ht="159" hidden="1" customHeight="1">
      <c r="A228" s="38" t="str">
        <f t="shared" ca="1" si="21"/>
        <v>Ok</v>
      </c>
      <c r="B228" s="39" t="str">
        <f t="shared" si="22"/>
        <v>Ok</v>
      </c>
      <c r="C228" s="39" t="str">
        <f t="shared" ca="1" si="23"/>
        <v>Ok</v>
      </c>
      <c r="D228" s="40">
        <f t="shared" si="24"/>
        <v>45700</v>
      </c>
      <c r="E228" s="167"/>
      <c r="F228" s="169">
        <v>3124</v>
      </c>
      <c r="G228" s="208" t="s">
        <v>1155</v>
      </c>
      <c r="H228" s="172" t="s">
        <v>57</v>
      </c>
      <c r="I228" s="173" t="s">
        <v>106</v>
      </c>
      <c r="J228" s="175" t="s">
        <v>107</v>
      </c>
      <c r="K228" s="52" t="s">
        <v>101</v>
      </c>
      <c r="L228" s="178" t="s">
        <v>1181</v>
      </c>
      <c r="M228" s="180"/>
      <c r="N228" s="138" t="s">
        <v>60</v>
      </c>
      <c r="O228" s="182" t="s">
        <v>74</v>
      </c>
      <c r="P228" s="41" t="s">
        <v>74</v>
      </c>
      <c r="Q228" s="41" t="s">
        <v>1177</v>
      </c>
      <c r="R228" s="186" t="s">
        <v>1176</v>
      </c>
      <c r="S228" s="42">
        <v>45337</v>
      </c>
      <c r="T228" s="42">
        <v>45700</v>
      </c>
      <c r="U228" s="43" t="s">
        <v>62</v>
      </c>
      <c r="V228" s="43" t="s">
        <v>1210</v>
      </c>
      <c r="W228" s="43" t="s">
        <v>68</v>
      </c>
      <c r="X228" s="43"/>
      <c r="Y228" s="43" t="s">
        <v>112</v>
      </c>
      <c r="Z228" s="43"/>
      <c r="AA228" s="301" t="s">
        <v>2251</v>
      </c>
      <c r="AB228" s="3">
        <v>45337</v>
      </c>
      <c r="AC228" s="3">
        <v>45700</v>
      </c>
      <c r="AD228" s="189" t="s">
        <v>64</v>
      </c>
      <c r="AE228" s="46"/>
      <c r="AF228" s="184"/>
      <c r="AG228" s="279"/>
      <c r="AH228" s="184"/>
      <c r="AI228" s="184"/>
      <c r="AJ228" s="195"/>
      <c r="AK228" s="282"/>
      <c r="AL228" s="196"/>
      <c r="AM228" s="193"/>
      <c r="AN228" s="193"/>
      <c r="AO228" s="193"/>
      <c r="AP228" s="184"/>
      <c r="AQ228" s="285"/>
      <c r="AR228" s="190"/>
      <c r="AS228" s="190"/>
      <c r="AT228" s="190"/>
      <c r="AU228" s="190"/>
      <c r="AV228" s="190"/>
      <c r="AW228" s="190"/>
      <c r="AX228" s="190"/>
      <c r="AY228" s="287"/>
      <c r="AZ228" s="251"/>
      <c r="BA228" s="189"/>
      <c r="BB228" s="287"/>
      <c r="BC228" s="292"/>
    </row>
    <row r="229" spans="1:55" ht="43.2" hidden="1">
      <c r="A229" s="38" t="str">
        <f t="shared" ca="1" si="21"/>
        <v>Ok</v>
      </c>
      <c r="B229" s="39" t="str">
        <f t="shared" si="22"/>
        <v>Ok</v>
      </c>
      <c r="C229" s="39" t="str">
        <f t="shared" ca="1" si="23"/>
        <v>Ok</v>
      </c>
      <c r="D229" s="40">
        <f t="shared" si="24"/>
        <v>45483</v>
      </c>
      <c r="E229" s="167"/>
      <c r="F229" s="169">
        <v>3131</v>
      </c>
      <c r="G229" s="208" t="s">
        <v>1188</v>
      </c>
      <c r="H229" s="172" t="s">
        <v>57</v>
      </c>
      <c r="I229" s="173" t="s">
        <v>94</v>
      </c>
      <c r="J229" s="175" t="s">
        <v>95</v>
      </c>
      <c r="K229" s="52" t="s">
        <v>206</v>
      </c>
      <c r="L229" s="178" t="s">
        <v>1192</v>
      </c>
      <c r="M229" s="180"/>
      <c r="N229" s="138" t="s">
        <v>81</v>
      </c>
      <c r="O229" s="182" t="s">
        <v>918</v>
      </c>
      <c r="P229" s="41" t="s">
        <v>71</v>
      </c>
      <c r="Q229" s="41" t="s">
        <v>918</v>
      </c>
      <c r="R229" s="186" t="s">
        <v>920</v>
      </c>
      <c r="S229" s="42">
        <v>45371</v>
      </c>
      <c r="T229" s="42">
        <v>45376</v>
      </c>
      <c r="U229" s="43" t="s">
        <v>62</v>
      </c>
      <c r="V229" s="128" t="s">
        <v>1209</v>
      </c>
      <c r="W229" s="43" t="s">
        <v>68</v>
      </c>
      <c r="X229" s="43"/>
      <c r="Y229" s="43" t="s">
        <v>90</v>
      </c>
      <c r="Z229" s="43"/>
      <c r="AA229" s="301" t="s">
        <v>1193</v>
      </c>
      <c r="AB229" s="3">
        <v>45371</v>
      </c>
      <c r="AC229" s="3">
        <v>45483</v>
      </c>
      <c r="AD229" s="189" t="s">
        <v>64</v>
      </c>
      <c r="AE229" s="46"/>
      <c r="AF229" s="184"/>
      <c r="AG229" s="279"/>
      <c r="AH229" s="184"/>
      <c r="AI229" s="184"/>
      <c r="AJ229" s="195"/>
      <c r="AK229" s="282"/>
      <c r="AL229" s="196"/>
      <c r="AM229" s="193"/>
      <c r="AN229" s="193"/>
      <c r="AO229" s="193"/>
      <c r="AP229" s="184"/>
      <c r="AQ229" s="285"/>
      <c r="AR229" s="190"/>
      <c r="AS229" s="190"/>
      <c r="AT229" s="190"/>
      <c r="AU229" s="190"/>
      <c r="AV229" s="190"/>
      <c r="AW229" s="190"/>
      <c r="AX229" s="190"/>
      <c r="AY229" s="287"/>
      <c r="AZ229" s="251"/>
      <c r="BA229" s="189"/>
      <c r="BB229" s="287"/>
      <c r="BC229" s="292"/>
    </row>
    <row r="230" spans="1:55" ht="112.2" hidden="1" customHeight="1">
      <c r="A230" s="38" t="str">
        <f t="shared" ca="1" si="21"/>
        <v>Ok</v>
      </c>
      <c r="B230" s="39" t="str">
        <f t="shared" si="22"/>
        <v>Ok</v>
      </c>
      <c r="C230" s="39" t="str">
        <f t="shared" ca="1" si="23"/>
        <v>Ok</v>
      </c>
      <c r="D230" s="40">
        <f t="shared" si="24"/>
        <v>45483</v>
      </c>
      <c r="E230" s="167"/>
      <c r="F230" s="169">
        <v>3139</v>
      </c>
      <c r="G230" s="208" t="s">
        <v>1197</v>
      </c>
      <c r="H230" s="172" t="s">
        <v>57</v>
      </c>
      <c r="I230" s="173" t="s">
        <v>161</v>
      </c>
      <c r="J230" s="175" t="s">
        <v>107</v>
      </c>
      <c r="K230" s="52" t="s">
        <v>66</v>
      </c>
      <c r="L230" s="178" t="s">
        <v>1384</v>
      </c>
      <c r="M230" s="180"/>
      <c r="N230" s="138" t="s">
        <v>81</v>
      </c>
      <c r="O230" s="182" t="s">
        <v>1198</v>
      </c>
      <c r="P230" s="41" t="s">
        <v>71</v>
      </c>
      <c r="Q230" s="41" t="s">
        <v>1387</v>
      </c>
      <c r="R230" s="186" t="s">
        <v>1388</v>
      </c>
      <c r="S230" s="42">
        <v>45377</v>
      </c>
      <c r="T230" s="42">
        <v>45394</v>
      </c>
      <c r="U230" s="43" t="s">
        <v>62</v>
      </c>
      <c r="V230" s="43" t="s">
        <v>1210</v>
      </c>
      <c r="W230" s="43" t="s">
        <v>68</v>
      </c>
      <c r="X230" s="43"/>
      <c r="Y230" s="43" t="s">
        <v>112</v>
      </c>
      <c r="Z230" s="43" t="s">
        <v>68</v>
      </c>
      <c r="AA230" s="301" t="s">
        <v>1697</v>
      </c>
      <c r="AB230" s="3">
        <v>45377</v>
      </c>
      <c r="AC230" s="3">
        <v>45483</v>
      </c>
      <c r="AD230" s="189" t="s">
        <v>64</v>
      </c>
      <c r="AE230" s="46"/>
      <c r="AF230" s="184"/>
      <c r="AG230" s="279"/>
      <c r="AH230" s="184"/>
      <c r="AI230" s="184"/>
      <c r="AJ230" s="195"/>
      <c r="AK230" s="282"/>
      <c r="AL230" s="196"/>
      <c r="AM230" s="193"/>
      <c r="AN230" s="193"/>
      <c r="AO230" s="193"/>
      <c r="AP230" s="184"/>
      <c r="AQ230" s="285"/>
      <c r="AR230" s="190"/>
      <c r="AS230" s="190"/>
      <c r="AT230" s="190"/>
      <c r="AU230" s="190"/>
      <c r="AV230" s="190"/>
      <c r="AW230" s="190"/>
      <c r="AX230" s="190"/>
      <c r="AY230" s="287"/>
      <c r="AZ230" s="251"/>
      <c r="BA230" s="189"/>
      <c r="BB230" s="287"/>
      <c r="BC230" s="292"/>
    </row>
    <row r="231" spans="1:55" ht="74.400000000000006" hidden="1" customHeight="1">
      <c r="A231" s="38" t="str">
        <f t="shared" ca="1" si="21"/>
        <v>Ok</v>
      </c>
      <c r="B231" s="39" t="str">
        <f t="shared" si="22"/>
        <v>Ok</v>
      </c>
      <c r="C231" s="39" t="str">
        <f t="shared" ca="1" si="23"/>
        <v>Ok</v>
      </c>
      <c r="D231" s="40">
        <f t="shared" si="24"/>
        <v>45483</v>
      </c>
      <c r="E231" s="167"/>
      <c r="F231" s="169">
        <v>3158</v>
      </c>
      <c r="G231" s="208" t="s">
        <v>1202</v>
      </c>
      <c r="H231" s="172" t="s">
        <v>57</v>
      </c>
      <c r="I231" s="173" t="s">
        <v>127</v>
      </c>
      <c r="J231" s="175" t="s">
        <v>128</v>
      </c>
      <c r="K231" s="52" t="s">
        <v>66</v>
      </c>
      <c r="L231" s="178" t="s">
        <v>1203</v>
      </c>
      <c r="M231" s="180"/>
      <c r="N231" s="138" t="s">
        <v>81</v>
      </c>
      <c r="O231" s="182" t="s">
        <v>1201</v>
      </c>
      <c r="P231" s="41" t="s">
        <v>71</v>
      </c>
      <c r="Q231" s="41" t="s">
        <v>1385</v>
      </c>
      <c r="R231" s="186" t="s">
        <v>1386</v>
      </c>
      <c r="S231" s="42">
        <v>45388</v>
      </c>
      <c r="T231" s="42">
        <v>45436</v>
      </c>
      <c r="U231" s="43" t="s">
        <v>62</v>
      </c>
      <c r="V231" s="43" t="s">
        <v>1210</v>
      </c>
      <c r="W231" s="43" t="s">
        <v>68</v>
      </c>
      <c r="X231" s="43"/>
      <c r="Y231" s="43" t="s">
        <v>710</v>
      </c>
      <c r="Z231" s="43" t="s">
        <v>68</v>
      </c>
      <c r="AA231" s="301" t="s">
        <v>1369</v>
      </c>
      <c r="AB231" s="3">
        <v>45388</v>
      </c>
      <c r="AC231" s="3">
        <v>45483</v>
      </c>
      <c r="AD231" s="189" t="s">
        <v>64</v>
      </c>
      <c r="AE231" s="46"/>
      <c r="AF231" s="184"/>
      <c r="AG231" s="279"/>
      <c r="AH231" s="184"/>
      <c r="AI231" s="184"/>
      <c r="AJ231" s="195"/>
      <c r="AK231" s="282"/>
      <c r="AL231" s="196"/>
      <c r="AM231" s="193"/>
      <c r="AN231" s="193"/>
      <c r="AO231" s="193"/>
      <c r="AP231" s="184"/>
      <c r="AQ231" s="285"/>
      <c r="AR231" s="190"/>
      <c r="AS231" s="190"/>
      <c r="AT231" s="190"/>
      <c r="AU231" s="190"/>
      <c r="AV231" s="190"/>
      <c r="AW231" s="190"/>
      <c r="AX231" s="190"/>
      <c r="AY231" s="287"/>
      <c r="AZ231" s="251"/>
      <c r="BA231" s="189"/>
      <c r="BB231" s="287"/>
      <c r="BC231" s="292"/>
    </row>
    <row r="232" spans="1:55" ht="28.8" hidden="1">
      <c r="A232" s="38" t="str">
        <f t="shared" ca="1" si="21"/>
        <v>Ok</v>
      </c>
      <c r="B232" s="39" t="str">
        <f t="shared" si="22"/>
        <v>Ok</v>
      </c>
      <c r="C232" s="39" t="str">
        <f t="shared" ca="1" si="23"/>
        <v>Ok</v>
      </c>
      <c r="D232" s="40">
        <f t="shared" si="24"/>
        <v>45483</v>
      </c>
      <c r="E232" s="167"/>
      <c r="F232" s="169"/>
      <c r="G232" s="208" t="s">
        <v>139</v>
      </c>
      <c r="H232" s="172" t="s">
        <v>57</v>
      </c>
      <c r="I232" s="173" t="s">
        <v>140</v>
      </c>
      <c r="J232" s="175" t="s">
        <v>95</v>
      </c>
      <c r="K232" s="52" t="s">
        <v>66</v>
      </c>
      <c r="L232" s="178" t="s">
        <v>141</v>
      </c>
      <c r="M232" s="180"/>
      <c r="N232" s="138" t="s">
        <v>81</v>
      </c>
      <c r="O232" s="182" t="s">
        <v>142</v>
      </c>
      <c r="P232" s="41" t="s">
        <v>89</v>
      </c>
      <c r="Q232" s="41" t="s">
        <v>143</v>
      </c>
      <c r="R232" s="186" t="s">
        <v>144</v>
      </c>
      <c r="S232" s="42">
        <v>43005</v>
      </c>
      <c r="T232" s="42">
        <v>43014</v>
      </c>
      <c r="U232" s="43" t="s">
        <v>62</v>
      </c>
      <c r="V232" s="128" t="s">
        <v>1209</v>
      </c>
      <c r="W232" s="43" t="s">
        <v>68</v>
      </c>
      <c r="X232" s="43"/>
      <c r="Y232" s="43" t="s">
        <v>86</v>
      </c>
      <c r="Z232" s="43"/>
      <c r="AA232" s="301"/>
      <c r="AB232" s="3">
        <v>43005</v>
      </c>
      <c r="AC232" s="3">
        <v>45483</v>
      </c>
      <c r="AD232" s="189" t="s">
        <v>64</v>
      </c>
      <c r="AE232" s="46"/>
      <c r="AF232" s="184"/>
      <c r="AG232" s="279"/>
      <c r="AH232" s="184"/>
      <c r="AI232" s="184"/>
      <c r="AJ232" s="195"/>
      <c r="AK232" s="282"/>
      <c r="AL232" s="196"/>
      <c r="AM232" s="193"/>
      <c r="AN232" s="193"/>
      <c r="AO232" s="193"/>
      <c r="AP232" s="184"/>
      <c r="AQ232" s="285"/>
      <c r="AR232" s="190"/>
      <c r="AS232" s="190"/>
      <c r="AT232" s="190"/>
      <c r="AU232" s="190"/>
      <c r="AV232" s="190"/>
      <c r="AW232" s="190"/>
      <c r="AX232" s="190"/>
      <c r="AY232" s="287"/>
      <c r="AZ232" s="251"/>
      <c r="BA232" s="189"/>
      <c r="BB232" s="287"/>
      <c r="BC232" s="292"/>
    </row>
    <row r="233" spans="1:55" ht="28.8" hidden="1">
      <c r="A233" s="38" t="str">
        <f t="shared" ca="1" si="21"/>
        <v>Ok</v>
      </c>
      <c r="B233" s="39" t="str">
        <f t="shared" si="22"/>
        <v>Ok</v>
      </c>
      <c r="C233" s="39" t="str">
        <f t="shared" ca="1" si="23"/>
        <v>Ok</v>
      </c>
      <c r="D233" s="40">
        <f t="shared" si="24"/>
        <v>45483</v>
      </c>
      <c r="E233" s="167"/>
      <c r="F233" s="169"/>
      <c r="G233" s="208" t="s">
        <v>116</v>
      </c>
      <c r="H233" s="172" t="s">
        <v>57</v>
      </c>
      <c r="I233" s="173" t="s">
        <v>94</v>
      </c>
      <c r="J233" s="175" t="s">
        <v>95</v>
      </c>
      <c r="K233" s="52" t="s">
        <v>117</v>
      </c>
      <c r="L233" s="178" t="s">
        <v>118</v>
      </c>
      <c r="M233" s="180"/>
      <c r="N233" s="138" t="s">
        <v>81</v>
      </c>
      <c r="O233" s="182" t="s">
        <v>74</v>
      </c>
      <c r="P233" s="41" t="s">
        <v>74</v>
      </c>
      <c r="Q233" s="41" t="s">
        <v>119</v>
      </c>
      <c r="R233" s="186" t="s">
        <v>120</v>
      </c>
      <c r="S233" s="42">
        <v>42998</v>
      </c>
      <c r="T233" s="42">
        <v>43014</v>
      </c>
      <c r="U233" s="43" t="s">
        <v>62</v>
      </c>
      <c r="V233" s="128" t="s">
        <v>1209</v>
      </c>
      <c r="W233" s="43" t="s">
        <v>68</v>
      </c>
      <c r="X233" s="43"/>
      <c r="Y233" s="43" t="s">
        <v>86</v>
      </c>
      <c r="Z233" s="43"/>
      <c r="AA233" s="301"/>
      <c r="AB233" s="3">
        <v>42998</v>
      </c>
      <c r="AC233" s="3">
        <v>45483</v>
      </c>
      <c r="AD233" s="189" t="s">
        <v>64</v>
      </c>
      <c r="AE233" s="46"/>
      <c r="AF233" s="184"/>
      <c r="AG233" s="279"/>
      <c r="AH233" s="184"/>
      <c r="AI233" s="184"/>
      <c r="AJ233" s="195"/>
      <c r="AK233" s="282"/>
      <c r="AL233" s="196"/>
      <c r="AM233" s="193"/>
      <c r="AN233" s="193"/>
      <c r="AO233" s="193"/>
      <c r="AP233" s="184"/>
      <c r="AQ233" s="285"/>
      <c r="AR233" s="190"/>
      <c r="AS233" s="190"/>
      <c r="AT233" s="190"/>
      <c r="AU233" s="190"/>
      <c r="AV233" s="190"/>
      <c r="AW233" s="190"/>
      <c r="AX233" s="190"/>
      <c r="AY233" s="287"/>
      <c r="AZ233" s="251"/>
      <c r="BA233" s="189"/>
      <c r="BB233" s="287"/>
      <c r="BC233" s="292"/>
    </row>
    <row r="234" spans="1:55" ht="28.8" hidden="1">
      <c r="A234" s="38" t="str">
        <f t="shared" ca="1" si="21"/>
        <v>Ok</v>
      </c>
      <c r="B234" s="39" t="str">
        <f t="shared" si="22"/>
        <v>Ok</v>
      </c>
      <c r="C234" s="39" t="str">
        <f t="shared" ca="1" si="23"/>
        <v>Ok</v>
      </c>
      <c r="D234" s="40">
        <f t="shared" si="24"/>
        <v>45483</v>
      </c>
      <c r="E234" s="167"/>
      <c r="F234" s="169"/>
      <c r="G234" s="208" t="s">
        <v>93</v>
      </c>
      <c r="H234" s="172" t="s">
        <v>57</v>
      </c>
      <c r="I234" s="173" t="s">
        <v>94</v>
      </c>
      <c r="J234" s="175" t="s">
        <v>95</v>
      </c>
      <c r="K234" s="52" t="s">
        <v>78</v>
      </c>
      <c r="L234" s="178" t="s">
        <v>96</v>
      </c>
      <c r="M234" s="180"/>
      <c r="N234" s="138" t="s">
        <v>60</v>
      </c>
      <c r="O234" s="182" t="s">
        <v>76</v>
      </c>
      <c r="P234" s="41" t="s">
        <v>61</v>
      </c>
      <c r="Q234" s="41" t="s">
        <v>97</v>
      </c>
      <c r="R234" s="186" t="s">
        <v>98</v>
      </c>
      <c r="S234" s="42">
        <v>42919</v>
      </c>
      <c r="T234" s="42">
        <v>43227</v>
      </c>
      <c r="U234" s="43" t="s">
        <v>62</v>
      </c>
      <c r="V234" s="128" t="s">
        <v>1209</v>
      </c>
      <c r="W234" s="43" t="s">
        <v>68</v>
      </c>
      <c r="X234" s="43"/>
      <c r="Y234" s="43" t="s">
        <v>73</v>
      </c>
      <c r="Z234" s="43"/>
      <c r="AA234" s="301"/>
      <c r="AB234" s="3">
        <v>42919</v>
      </c>
      <c r="AC234" s="3">
        <v>45483</v>
      </c>
      <c r="AD234" s="189" t="s">
        <v>64</v>
      </c>
      <c r="AE234" s="46"/>
      <c r="AF234" s="184"/>
      <c r="AG234" s="279"/>
      <c r="AH234" s="184"/>
      <c r="AI234" s="184"/>
      <c r="AJ234" s="195"/>
      <c r="AK234" s="282"/>
      <c r="AL234" s="196"/>
      <c r="AM234" s="193"/>
      <c r="AN234" s="193"/>
      <c r="AO234" s="193"/>
      <c r="AP234" s="184"/>
      <c r="AQ234" s="285"/>
      <c r="AR234" s="190"/>
      <c r="AS234" s="190"/>
      <c r="AT234" s="190"/>
      <c r="AU234" s="190"/>
      <c r="AV234" s="190"/>
      <c r="AW234" s="190"/>
      <c r="AX234" s="190"/>
      <c r="AY234" s="287"/>
      <c r="AZ234" s="251"/>
      <c r="BA234" s="189"/>
      <c r="BB234" s="287"/>
      <c r="BC234" s="292"/>
    </row>
    <row r="235" spans="1:55" ht="43.2" hidden="1">
      <c r="A235" s="38" t="str">
        <f t="shared" ca="1" si="21"/>
        <v>Ok</v>
      </c>
      <c r="B235" s="39" t="str">
        <f t="shared" si="22"/>
        <v>Ok</v>
      </c>
      <c r="C235" s="39" t="str">
        <f t="shared" ca="1" si="23"/>
        <v>Ok</v>
      </c>
      <c r="D235" s="40">
        <f t="shared" si="24"/>
        <v>45483</v>
      </c>
      <c r="E235" s="167"/>
      <c r="F235" s="169"/>
      <c r="G235" s="208" t="s">
        <v>131</v>
      </c>
      <c r="H235" s="172" t="s">
        <v>57</v>
      </c>
      <c r="I235" s="173" t="s">
        <v>127</v>
      </c>
      <c r="J235" s="175" t="s">
        <v>128</v>
      </c>
      <c r="K235" s="52" t="s">
        <v>78</v>
      </c>
      <c r="L235" s="178" t="s">
        <v>132</v>
      </c>
      <c r="M235" s="180"/>
      <c r="N235" s="138" t="s">
        <v>60</v>
      </c>
      <c r="O235" s="182" t="s">
        <v>74</v>
      </c>
      <c r="P235" s="41" t="s">
        <v>74</v>
      </c>
      <c r="Q235" s="41" t="s">
        <v>133</v>
      </c>
      <c r="R235" s="186" t="s">
        <v>134</v>
      </c>
      <c r="S235" s="42">
        <v>43006</v>
      </c>
      <c r="T235" s="42">
        <v>43014</v>
      </c>
      <c r="U235" s="43" t="s">
        <v>62</v>
      </c>
      <c r="V235" s="43" t="s">
        <v>1210</v>
      </c>
      <c r="W235" s="43" t="s">
        <v>68</v>
      </c>
      <c r="X235" s="43"/>
      <c r="Y235" s="43" t="s">
        <v>67</v>
      </c>
      <c r="Z235" s="43"/>
      <c r="AA235" s="301" t="s">
        <v>135</v>
      </c>
      <c r="AB235" s="3">
        <v>43006</v>
      </c>
      <c r="AC235" s="3">
        <v>45483</v>
      </c>
      <c r="AD235" s="189" t="s">
        <v>64</v>
      </c>
      <c r="AE235" s="46"/>
      <c r="AF235" s="184"/>
      <c r="AG235" s="279"/>
      <c r="AH235" s="184"/>
      <c r="AI235" s="184"/>
      <c r="AJ235" s="195"/>
      <c r="AK235" s="282"/>
      <c r="AL235" s="196"/>
      <c r="AM235" s="193"/>
      <c r="AN235" s="193"/>
      <c r="AO235" s="193"/>
      <c r="AP235" s="184"/>
      <c r="AQ235" s="285"/>
      <c r="AR235" s="190"/>
      <c r="AS235" s="190"/>
      <c r="AT235" s="190"/>
      <c r="AU235" s="190"/>
      <c r="AV235" s="190"/>
      <c r="AW235" s="190"/>
      <c r="AX235" s="190"/>
      <c r="AY235" s="287"/>
      <c r="AZ235" s="251"/>
      <c r="BA235" s="189"/>
      <c r="BB235" s="287"/>
      <c r="BC235" s="292"/>
    </row>
    <row r="236" spans="1:55" ht="129.6" hidden="1">
      <c r="A236" s="38" t="str">
        <f t="shared" ca="1" si="21"/>
        <v>Ok</v>
      </c>
      <c r="B236" s="39" t="str">
        <f t="shared" si="22"/>
        <v>Ok</v>
      </c>
      <c r="C236" s="39" t="str">
        <f t="shared" ca="1" si="23"/>
        <v>Ok</v>
      </c>
      <c r="D236" s="40">
        <f t="shared" si="24"/>
        <v>45581</v>
      </c>
      <c r="E236" s="167"/>
      <c r="F236" s="169">
        <v>447</v>
      </c>
      <c r="G236" s="208" t="s">
        <v>1214</v>
      </c>
      <c r="H236" s="172" t="s">
        <v>57</v>
      </c>
      <c r="I236" s="173" t="s">
        <v>94</v>
      </c>
      <c r="J236" s="175" t="s">
        <v>95</v>
      </c>
      <c r="K236" s="52" t="s">
        <v>101</v>
      </c>
      <c r="L236" s="178" t="s">
        <v>1355</v>
      </c>
      <c r="M236" s="180"/>
      <c r="N236" s="138" t="s">
        <v>60</v>
      </c>
      <c r="O236" s="182" t="s">
        <v>74</v>
      </c>
      <c r="P236" s="41" t="s">
        <v>74</v>
      </c>
      <c r="Q236" s="41" t="s">
        <v>1356</v>
      </c>
      <c r="R236" s="186" t="s">
        <v>1357</v>
      </c>
      <c r="S236" s="42">
        <v>43273</v>
      </c>
      <c r="T236" s="42">
        <v>45581</v>
      </c>
      <c r="U236" s="43" t="s">
        <v>62</v>
      </c>
      <c r="V236" s="43" t="s">
        <v>1209</v>
      </c>
      <c r="W236" s="43" t="s">
        <v>68</v>
      </c>
      <c r="X236" s="43"/>
      <c r="Y236" s="273" t="s">
        <v>75</v>
      </c>
      <c r="Z236" s="273"/>
      <c r="AA236" s="68" t="s">
        <v>2201</v>
      </c>
      <c r="AB236" s="53">
        <v>43273</v>
      </c>
      <c r="AC236" s="3">
        <v>45581</v>
      </c>
      <c r="AD236" s="189" t="s">
        <v>64</v>
      </c>
      <c r="AE236" s="54"/>
      <c r="AF236" s="52"/>
      <c r="AG236" s="52"/>
      <c r="AH236" s="52"/>
      <c r="AI236" s="52"/>
      <c r="AJ236" s="56"/>
      <c r="AK236" s="242"/>
      <c r="AL236" s="52"/>
      <c r="AM236" s="55"/>
      <c r="AN236" s="55"/>
      <c r="AO236" s="55"/>
      <c r="AP236" s="55"/>
      <c r="AQ236" s="118"/>
      <c r="AR236" s="248"/>
      <c r="AS236" s="248"/>
      <c r="AT236" s="52"/>
      <c r="AU236" s="52"/>
      <c r="AV236" s="52"/>
      <c r="AW236" s="52"/>
      <c r="AX236" s="52"/>
      <c r="AY236" s="52"/>
      <c r="AZ236" s="56"/>
      <c r="BA236" s="204"/>
      <c r="BB236" s="204"/>
      <c r="BC236" s="57"/>
    </row>
    <row r="237" spans="1:55" ht="67.2" hidden="1" customHeight="1">
      <c r="A237" s="38" t="str">
        <f t="shared" ca="1" si="21"/>
        <v>Ok</v>
      </c>
      <c r="B237" s="39" t="str">
        <f t="shared" si="22"/>
        <v>Ok</v>
      </c>
      <c r="C237" s="39" t="str">
        <f t="shared" ca="1" si="23"/>
        <v>Ok</v>
      </c>
      <c r="D237" s="40">
        <f t="shared" si="24"/>
        <v>45504</v>
      </c>
      <c r="E237" s="149"/>
      <c r="F237" s="153">
        <v>3199</v>
      </c>
      <c r="G237" s="164" t="s">
        <v>1264</v>
      </c>
      <c r="H237" s="156" t="s">
        <v>57</v>
      </c>
      <c r="I237" s="140" t="s">
        <v>859</v>
      </c>
      <c r="J237" s="155" t="s">
        <v>107</v>
      </c>
      <c r="K237" s="52" t="s">
        <v>66</v>
      </c>
      <c r="L237" s="200" t="s">
        <v>1383</v>
      </c>
      <c r="M237" s="158"/>
      <c r="N237" s="138" t="s">
        <v>81</v>
      </c>
      <c r="O237" s="141" t="s">
        <v>1352</v>
      </c>
      <c r="P237" s="41" t="s">
        <v>89</v>
      </c>
      <c r="Q237" s="59" t="s">
        <v>1353</v>
      </c>
      <c r="R237" s="165" t="s">
        <v>1354</v>
      </c>
      <c r="S237" s="42">
        <v>45432</v>
      </c>
      <c r="T237" s="42">
        <v>45483</v>
      </c>
      <c r="U237" s="128" t="s">
        <v>62</v>
      </c>
      <c r="V237" s="43" t="s">
        <v>1210</v>
      </c>
      <c r="W237" s="43"/>
      <c r="X237" s="43"/>
      <c r="Y237" s="273" t="s">
        <v>152</v>
      </c>
      <c r="Z237" s="153"/>
      <c r="AA237" s="161" t="s">
        <v>1716</v>
      </c>
      <c r="AB237" s="52">
        <v>45432</v>
      </c>
      <c r="AC237" s="3">
        <v>45504</v>
      </c>
      <c r="AD237" s="136" t="s">
        <v>64</v>
      </c>
      <c r="AE237" s="54"/>
      <c r="AF237" s="146"/>
      <c r="AG237" s="146"/>
      <c r="AH237" s="146"/>
      <c r="AI237" s="146"/>
      <c r="AJ237" s="145"/>
      <c r="AK237" s="152"/>
      <c r="AL237" s="150"/>
      <c r="AM237" s="146"/>
      <c r="AN237" s="146"/>
      <c r="AO237" s="146"/>
      <c r="AP237" s="146"/>
      <c r="AQ237" s="147"/>
      <c r="AR237" s="144"/>
      <c r="AS237" s="144"/>
      <c r="AT237" s="144"/>
      <c r="AU237" s="144"/>
      <c r="AV237" s="144"/>
      <c r="AW237" s="144"/>
      <c r="AX237" s="144"/>
      <c r="AY237" s="144"/>
      <c r="AZ237" s="148"/>
      <c r="BA237" s="143"/>
      <c r="BB237" s="144"/>
      <c r="BC237" s="142"/>
    </row>
    <row r="238" spans="1:55" ht="222.6" hidden="1" customHeight="1">
      <c r="A238" s="38" t="str">
        <f t="shared" ca="1" si="21"/>
        <v>Ok</v>
      </c>
      <c r="B238" s="39" t="str">
        <f t="shared" si="22"/>
        <v>Ok</v>
      </c>
      <c r="C238" s="39" t="str">
        <f t="shared" ca="1" si="23"/>
        <v>Ok</v>
      </c>
      <c r="D238" s="40">
        <f t="shared" si="24"/>
        <v>45546</v>
      </c>
      <c r="E238" s="149"/>
      <c r="F238" s="153">
        <v>3192</v>
      </c>
      <c r="G238" s="164" t="s">
        <v>1351</v>
      </c>
      <c r="H238" s="156" t="s">
        <v>57</v>
      </c>
      <c r="I238" s="140" t="s">
        <v>161</v>
      </c>
      <c r="J238" s="155" t="s">
        <v>107</v>
      </c>
      <c r="K238" s="52" t="s">
        <v>88</v>
      </c>
      <c r="L238" s="200" t="s">
        <v>1365</v>
      </c>
      <c r="M238" s="158"/>
      <c r="N238" s="138" t="s">
        <v>81</v>
      </c>
      <c r="O238" s="141" t="s">
        <v>74</v>
      </c>
      <c r="P238" s="41" t="s">
        <v>74</v>
      </c>
      <c r="Q238" s="59" t="s">
        <v>1801</v>
      </c>
      <c r="R238" s="165" t="s">
        <v>1802</v>
      </c>
      <c r="S238" s="42">
        <v>45426</v>
      </c>
      <c r="T238" s="42">
        <v>45546</v>
      </c>
      <c r="U238" s="128" t="s">
        <v>62</v>
      </c>
      <c r="V238" s="43" t="s">
        <v>1210</v>
      </c>
      <c r="W238" s="43"/>
      <c r="X238" s="272"/>
      <c r="Y238" s="273" t="s">
        <v>67</v>
      </c>
      <c r="Z238" s="153"/>
      <c r="AA238" s="303" t="s">
        <v>1839</v>
      </c>
      <c r="AB238" s="52">
        <v>45426</v>
      </c>
      <c r="AC238" s="3">
        <v>45546</v>
      </c>
      <c r="AD238" s="52" t="s">
        <v>64</v>
      </c>
      <c r="AE238" s="54"/>
      <c r="AF238" s="146"/>
      <c r="AG238" s="146"/>
      <c r="AH238" s="146"/>
      <c r="AI238" s="146"/>
      <c r="AJ238" s="145"/>
      <c r="AK238" s="152"/>
      <c r="AL238" s="150"/>
      <c r="AM238" s="146"/>
      <c r="AN238" s="146"/>
      <c r="AO238" s="146"/>
      <c r="AP238" s="146"/>
      <c r="AQ238" s="147"/>
      <c r="AR238" s="144"/>
      <c r="AS238" s="144"/>
      <c r="AT238" s="144"/>
      <c r="AU238" s="144"/>
      <c r="AV238" s="144"/>
      <c r="AW238" s="144"/>
      <c r="AX238" s="144"/>
      <c r="AY238" s="144"/>
      <c r="AZ238" s="148"/>
      <c r="BA238" s="143"/>
      <c r="BB238" s="144"/>
      <c r="BC238" s="142"/>
    </row>
    <row r="239" spans="1:55" ht="124.8" hidden="1" customHeight="1">
      <c r="A239" s="38" t="str">
        <f t="shared" ca="1" si="21"/>
        <v>Ok</v>
      </c>
      <c r="B239" s="39" t="str">
        <f t="shared" si="22"/>
        <v>Ok</v>
      </c>
      <c r="C239" s="39" t="str">
        <f t="shared" ca="1" si="23"/>
        <v>Ok</v>
      </c>
      <c r="D239" s="40">
        <f t="shared" si="24"/>
        <v>45489</v>
      </c>
      <c r="E239" s="149"/>
      <c r="F239" s="153">
        <v>3189</v>
      </c>
      <c r="G239" s="164" t="s">
        <v>1349</v>
      </c>
      <c r="H239" s="156" t="s">
        <v>57</v>
      </c>
      <c r="I239" s="140" t="s">
        <v>1292</v>
      </c>
      <c r="J239" s="155" t="s">
        <v>69</v>
      </c>
      <c r="K239" s="52" t="s">
        <v>88</v>
      </c>
      <c r="L239" s="200" t="s">
        <v>1382</v>
      </c>
      <c r="M239" s="158"/>
      <c r="N239" s="138" t="s">
        <v>81</v>
      </c>
      <c r="O239" s="141" t="s">
        <v>1358</v>
      </c>
      <c r="P239" s="41" t="s">
        <v>91</v>
      </c>
      <c r="Q239" s="59" t="s">
        <v>1358</v>
      </c>
      <c r="R239" s="165" t="s">
        <v>1359</v>
      </c>
      <c r="S239" s="42">
        <v>45420</v>
      </c>
      <c r="T239" s="42">
        <v>45468</v>
      </c>
      <c r="U239" s="128" t="s">
        <v>62</v>
      </c>
      <c r="V239" s="43" t="s">
        <v>1210</v>
      </c>
      <c r="W239" s="43" t="s">
        <v>68</v>
      </c>
      <c r="X239" s="272"/>
      <c r="Y239" s="273" t="s">
        <v>75</v>
      </c>
      <c r="Z239" s="153"/>
      <c r="AA239" s="161" t="s">
        <v>1732</v>
      </c>
      <c r="AB239" s="52">
        <v>45420</v>
      </c>
      <c r="AC239" s="3">
        <v>45489</v>
      </c>
      <c r="AD239" s="136" t="s">
        <v>64</v>
      </c>
      <c r="AE239" s="54"/>
      <c r="AF239" s="146"/>
      <c r="AG239" s="146"/>
      <c r="AH239" s="146"/>
      <c r="AI239" s="146"/>
      <c r="AJ239" s="145"/>
      <c r="AK239" s="152"/>
      <c r="AL239" s="150"/>
      <c r="AM239" s="146"/>
      <c r="AN239" s="146"/>
      <c r="AO239" s="146"/>
      <c r="AP239" s="146"/>
      <c r="AQ239" s="147"/>
      <c r="AR239" s="144"/>
      <c r="AS239" s="144"/>
      <c r="AT239" s="144"/>
      <c r="AU239" s="144"/>
      <c r="AV239" s="144"/>
      <c r="AW239" s="144"/>
      <c r="AX239" s="144"/>
      <c r="AY239" s="144"/>
      <c r="AZ239" s="148"/>
      <c r="BA239" s="143"/>
      <c r="BB239" s="144"/>
      <c r="BC239" s="142"/>
    </row>
    <row r="240" spans="1:55" ht="324.60000000000002" customHeight="1">
      <c r="A240" s="38" t="str">
        <f t="shared" ca="1" si="21"/>
        <v>Ok</v>
      </c>
      <c r="B240" s="39" t="str">
        <f t="shared" si="22"/>
        <v>Ok</v>
      </c>
      <c r="C240" s="39" t="str">
        <f t="shared" ca="1" si="23"/>
        <v>Errore</v>
      </c>
      <c r="D240" s="40">
        <f t="shared" si="24"/>
        <v>45728</v>
      </c>
      <c r="E240" s="149"/>
      <c r="F240" s="153">
        <v>3185</v>
      </c>
      <c r="G240" s="164" t="s">
        <v>1350</v>
      </c>
      <c r="H240" s="156" t="s">
        <v>57</v>
      </c>
      <c r="I240" s="140" t="s">
        <v>317</v>
      </c>
      <c r="J240" s="155" t="s">
        <v>95</v>
      </c>
      <c r="K240" s="52" t="s">
        <v>78</v>
      </c>
      <c r="L240" s="200" t="s">
        <v>1364</v>
      </c>
      <c r="M240" s="158"/>
      <c r="N240" s="138" t="s">
        <v>81</v>
      </c>
      <c r="O240" s="141" t="s">
        <v>1360</v>
      </c>
      <c r="P240" s="41" t="s">
        <v>71</v>
      </c>
      <c r="Q240" s="59" t="s">
        <v>1809</v>
      </c>
      <c r="R240" s="165" t="s">
        <v>1808</v>
      </c>
      <c r="S240" s="42">
        <v>45412</v>
      </c>
      <c r="T240" s="42">
        <v>45706</v>
      </c>
      <c r="U240" s="128" t="s">
        <v>333</v>
      </c>
      <c r="V240" s="43" t="s">
        <v>1209</v>
      </c>
      <c r="W240" s="43"/>
      <c r="X240" s="272"/>
      <c r="Y240" s="273"/>
      <c r="Z240" s="153"/>
      <c r="AA240" s="303" t="s">
        <v>2290</v>
      </c>
      <c r="AB240" s="52">
        <v>45412</v>
      </c>
      <c r="AC240" s="3">
        <v>45728</v>
      </c>
      <c r="AD240" s="136"/>
      <c r="AE240" s="54"/>
      <c r="AF240" s="146"/>
      <c r="AG240" s="146"/>
      <c r="AH240" s="146"/>
      <c r="AI240" s="146"/>
      <c r="AJ240" s="145"/>
      <c r="AK240" s="152"/>
      <c r="AL240" s="150"/>
      <c r="AM240" s="146"/>
      <c r="AN240" s="146"/>
      <c r="AO240" s="146"/>
      <c r="AP240" s="146"/>
      <c r="AQ240" s="147"/>
      <c r="AR240" s="144"/>
      <c r="AS240" s="144"/>
      <c r="AT240" s="144"/>
      <c r="AU240" s="144"/>
      <c r="AV240" s="144"/>
      <c r="AW240" s="144"/>
      <c r="AX240" s="144"/>
      <c r="AY240" s="144"/>
      <c r="AZ240" s="148"/>
      <c r="BA240" s="143"/>
      <c r="BB240" s="144"/>
      <c r="BC240" s="142"/>
    </row>
    <row r="241" spans="1:55" ht="86.4" hidden="1">
      <c r="A241" s="38" t="str">
        <f t="shared" ca="1" si="21"/>
        <v>Ok</v>
      </c>
      <c r="B241" s="39" t="str">
        <f t="shared" si="22"/>
        <v>Ok</v>
      </c>
      <c r="C241" s="39" t="str">
        <f t="shared" ca="1" si="23"/>
        <v>Ok</v>
      </c>
      <c r="D241" s="40">
        <f t="shared" si="24"/>
        <v>45483</v>
      </c>
      <c r="E241" s="134"/>
      <c r="F241" s="108">
        <v>672</v>
      </c>
      <c r="G241" s="19" t="s">
        <v>329</v>
      </c>
      <c r="H241" s="70" t="s">
        <v>57</v>
      </c>
      <c r="I241" s="2" t="s">
        <v>94</v>
      </c>
      <c r="J241" s="1" t="s">
        <v>95</v>
      </c>
      <c r="K241" s="52" t="s">
        <v>78</v>
      </c>
      <c r="L241" s="61" t="s">
        <v>1361</v>
      </c>
      <c r="M241" s="158"/>
      <c r="N241" s="138" t="s">
        <v>60</v>
      </c>
      <c r="O241" s="12" t="s">
        <v>330</v>
      </c>
      <c r="P241" s="41" t="s">
        <v>89</v>
      </c>
      <c r="Q241" s="41" t="s">
        <v>331</v>
      </c>
      <c r="R241" s="67" t="s">
        <v>332</v>
      </c>
      <c r="S241" s="42">
        <v>43420</v>
      </c>
      <c r="T241" s="42">
        <v>45432</v>
      </c>
      <c r="U241" s="43" t="s">
        <v>62</v>
      </c>
      <c r="V241" s="43" t="s">
        <v>1209</v>
      </c>
      <c r="W241" s="43"/>
      <c r="X241" s="270"/>
      <c r="Y241" s="271" t="s">
        <v>112</v>
      </c>
      <c r="Z241" s="271"/>
      <c r="AA241" s="68" t="s">
        <v>1381</v>
      </c>
      <c r="AB241" s="44">
        <v>43420</v>
      </c>
      <c r="AC241" s="3">
        <v>45483</v>
      </c>
      <c r="AD241" s="160" t="s">
        <v>64</v>
      </c>
      <c r="AE241" s="46"/>
      <c r="AF241" s="3"/>
      <c r="AG241" s="3"/>
      <c r="AH241" s="4"/>
      <c r="AI241" s="3"/>
      <c r="AJ241" s="48"/>
      <c r="AK241" s="48"/>
      <c r="AL241" s="47"/>
      <c r="AM241" s="47"/>
      <c r="AN241" s="47"/>
      <c r="AO241" s="47"/>
      <c r="AP241" s="47"/>
      <c r="AQ241" s="6"/>
      <c r="AR241" s="44"/>
      <c r="AS241" s="44"/>
      <c r="AT241" s="3"/>
      <c r="AU241" s="3"/>
      <c r="AV241" s="3"/>
      <c r="AW241" s="3"/>
      <c r="AX241" s="3"/>
      <c r="AY241" s="3"/>
      <c r="AZ241" s="49"/>
      <c r="BA241" s="3"/>
      <c r="BB241" s="3"/>
      <c r="BC241" s="50"/>
    </row>
    <row r="242" spans="1:55" ht="129" hidden="1" customHeight="1">
      <c r="A242" s="38" t="str">
        <f t="shared" ca="1" si="21"/>
        <v>Ok</v>
      </c>
      <c r="B242" s="39" t="str">
        <f t="shared" si="22"/>
        <v>Ok</v>
      </c>
      <c r="C242" s="39" t="str">
        <f t="shared" ca="1" si="23"/>
        <v>Ok</v>
      </c>
      <c r="D242" s="40">
        <f t="shared" si="24"/>
        <v>45504</v>
      </c>
      <c r="E242" s="149"/>
      <c r="F242" s="153">
        <v>3178</v>
      </c>
      <c r="G242" s="164" t="s">
        <v>1205</v>
      </c>
      <c r="H242" s="156" t="s">
        <v>57</v>
      </c>
      <c r="I242" s="140" t="s">
        <v>94</v>
      </c>
      <c r="J242" s="155" t="s">
        <v>95</v>
      </c>
      <c r="K242" s="52" t="s">
        <v>66</v>
      </c>
      <c r="L242" s="200" t="s">
        <v>1380</v>
      </c>
      <c r="M242" s="158"/>
      <c r="N242" s="138" t="s">
        <v>81</v>
      </c>
      <c r="O242" s="141" t="s">
        <v>1206</v>
      </c>
      <c r="P242" s="41" t="s">
        <v>89</v>
      </c>
      <c r="Q242" s="59" t="s">
        <v>1208</v>
      </c>
      <c r="R242" s="67" t="s">
        <v>1207</v>
      </c>
      <c r="S242" s="42">
        <v>45404</v>
      </c>
      <c r="T242" s="42">
        <v>45447</v>
      </c>
      <c r="U242" s="127" t="s">
        <v>62</v>
      </c>
      <c r="V242" s="43" t="s">
        <v>1209</v>
      </c>
      <c r="W242" s="43" t="s">
        <v>68</v>
      </c>
      <c r="X242" s="270"/>
      <c r="Y242" s="273" t="s">
        <v>73</v>
      </c>
      <c r="Z242" s="153"/>
      <c r="AA242" s="161" t="s">
        <v>1752</v>
      </c>
      <c r="AB242" s="52">
        <v>45404</v>
      </c>
      <c r="AC242" s="3">
        <v>45504</v>
      </c>
      <c r="AD242" s="52" t="s">
        <v>64</v>
      </c>
      <c r="AE242" s="54"/>
      <c r="AF242" s="146"/>
      <c r="AG242" s="146"/>
      <c r="AH242" s="146"/>
      <c r="AI242" s="146"/>
      <c r="AJ242" s="145"/>
      <c r="AK242" s="152"/>
      <c r="AL242" s="150"/>
      <c r="AM242" s="146"/>
      <c r="AN242" s="146"/>
      <c r="AO242" s="146"/>
      <c r="AP242" s="146"/>
      <c r="AQ242" s="147"/>
      <c r="AR242" s="144"/>
      <c r="AS242" s="144"/>
      <c r="AT242" s="144"/>
      <c r="AU242" s="144"/>
      <c r="AV242" s="144"/>
      <c r="AW242" s="144"/>
      <c r="AX242" s="144"/>
      <c r="AY242" s="144"/>
      <c r="AZ242" s="148"/>
      <c r="BA242" s="143"/>
      <c r="BB242" s="144"/>
      <c r="BC242" s="142"/>
    </row>
    <row r="243" spans="1:55" ht="72" hidden="1">
      <c r="A243" s="38" t="str">
        <f t="shared" ca="1" si="21"/>
        <v>Ok</v>
      </c>
      <c r="B243" s="39" t="str">
        <f t="shared" si="22"/>
        <v>Ok</v>
      </c>
      <c r="C243" s="39" t="str">
        <f t="shared" ca="1" si="23"/>
        <v>Ok</v>
      </c>
      <c r="D243" s="40">
        <f t="shared" si="24"/>
        <v>45665</v>
      </c>
      <c r="E243" s="149"/>
      <c r="F243" s="153">
        <f>+F242+1</f>
        <v>3179</v>
      </c>
      <c r="G243" s="164" t="s">
        <v>1257</v>
      </c>
      <c r="H243" s="156" t="s">
        <v>57</v>
      </c>
      <c r="I243" s="140" t="s">
        <v>94</v>
      </c>
      <c r="J243" s="155" t="s">
        <v>95</v>
      </c>
      <c r="K243" s="52" t="s">
        <v>66</v>
      </c>
      <c r="L243" s="200" t="s">
        <v>1379</v>
      </c>
      <c r="M243" s="158"/>
      <c r="N243" s="138" t="s">
        <v>104</v>
      </c>
      <c r="O243" s="141" t="s">
        <v>74</v>
      </c>
      <c r="P243" s="41" t="s">
        <v>74</v>
      </c>
      <c r="Q243" s="59" t="s">
        <v>1344</v>
      </c>
      <c r="R243" s="67" t="s">
        <v>1378</v>
      </c>
      <c r="S243" s="42">
        <v>45399</v>
      </c>
      <c r="T243" s="42">
        <v>45665</v>
      </c>
      <c r="U243" s="127" t="s">
        <v>62</v>
      </c>
      <c r="V243" s="43" t="s">
        <v>1209</v>
      </c>
      <c r="W243" s="43"/>
      <c r="X243" s="270"/>
      <c r="Y243" s="273" t="s">
        <v>86</v>
      </c>
      <c r="Z243" s="153"/>
      <c r="AA243" s="161" t="s">
        <v>2112</v>
      </c>
      <c r="AB243" s="160">
        <v>45399</v>
      </c>
      <c r="AC243" s="3">
        <v>45665</v>
      </c>
      <c r="AD243" s="160" t="s">
        <v>64</v>
      </c>
      <c r="AE243" s="54"/>
      <c r="AF243" s="146"/>
      <c r="AG243" s="146"/>
      <c r="AH243" s="146"/>
      <c r="AI243" s="146"/>
      <c r="AJ243" s="145"/>
      <c r="AK243" s="152"/>
      <c r="AL243" s="150"/>
      <c r="AM243" s="146"/>
      <c r="AN243" s="146"/>
      <c r="AO243" s="146"/>
      <c r="AP243" s="146"/>
      <c r="AQ243" s="147"/>
      <c r="AR243" s="144"/>
      <c r="AS243" s="144"/>
      <c r="AT243" s="144"/>
      <c r="AU243" s="144"/>
      <c r="AV243" s="144"/>
      <c r="AW243" s="144"/>
      <c r="AX243" s="144"/>
      <c r="AY243" s="144"/>
      <c r="AZ243" s="148"/>
      <c r="BA243" s="143"/>
      <c r="BB243" s="144"/>
      <c r="BC243" s="142"/>
    </row>
    <row r="244" spans="1:55" ht="226.2" hidden="1" customHeight="1">
      <c r="A244" s="38" t="str">
        <f t="shared" ca="1" si="21"/>
        <v>Ok</v>
      </c>
      <c r="B244" s="39" t="str">
        <f t="shared" si="22"/>
        <v>Ok</v>
      </c>
      <c r="C244" s="39" t="str">
        <f t="shared" ca="1" si="23"/>
        <v>Ok</v>
      </c>
      <c r="D244" s="40">
        <f t="shared" si="24"/>
        <v>45630</v>
      </c>
      <c r="E244" s="167"/>
      <c r="F244" s="169">
        <v>3034</v>
      </c>
      <c r="G244" s="208" t="s">
        <v>1252</v>
      </c>
      <c r="H244" s="156" t="s">
        <v>57</v>
      </c>
      <c r="I244" s="173" t="s">
        <v>94</v>
      </c>
      <c r="J244" s="175" t="s">
        <v>95</v>
      </c>
      <c r="K244" s="52" t="s">
        <v>66</v>
      </c>
      <c r="L244" s="178" t="s">
        <v>1321</v>
      </c>
      <c r="M244" s="180"/>
      <c r="N244" s="138" t="s">
        <v>104</v>
      </c>
      <c r="O244" s="182" t="s">
        <v>1342</v>
      </c>
      <c r="P244" s="41" t="s">
        <v>74</v>
      </c>
      <c r="Q244" s="41" t="s">
        <v>1342</v>
      </c>
      <c r="R244" s="67" t="s">
        <v>1516</v>
      </c>
      <c r="S244" s="42">
        <v>45275</v>
      </c>
      <c r="T244" s="42">
        <v>45630</v>
      </c>
      <c r="U244" s="127" t="s">
        <v>62</v>
      </c>
      <c r="V244" s="60" t="s">
        <v>1209</v>
      </c>
      <c r="W244" s="43"/>
      <c r="X244" s="270"/>
      <c r="Y244" s="271" t="s">
        <v>86</v>
      </c>
      <c r="Z244" s="351" t="s">
        <v>68</v>
      </c>
      <c r="AA244" s="301" t="s">
        <v>2075</v>
      </c>
      <c r="AB244" s="3">
        <v>45275</v>
      </c>
      <c r="AC244" s="3">
        <v>45630</v>
      </c>
      <c r="AD244" s="162" t="s">
        <v>64</v>
      </c>
      <c r="AE244" s="46"/>
      <c r="AF244" s="184"/>
      <c r="AG244" s="279"/>
      <c r="AH244" s="184"/>
      <c r="AI244" s="184"/>
      <c r="AJ244" s="195"/>
      <c r="AK244" s="282"/>
      <c r="AL244" s="196"/>
      <c r="AM244" s="193"/>
      <c r="AN244" s="193"/>
      <c r="AO244" s="193"/>
      <c r="AP244" s="184"/>
      <c r="AQ244" s="285"/>
      <c r="AR244" s="190"/>
      <c r="AS244" s="190"/>
      <c r="AT244" s="190"/>
      <c r="AU244" s="190"/>
      <c r="AV244" s="190"/>
      <c r="AW244" s="190"/>
      <c r="AX244" s="190"/>
      <c r="AY244" s="287"/>
      <c r="AZ244" s="251"/>
      <c r="BA244" s="189"/>
      <c r="BB244" s="287"/>
      <c r="BC244" s="292"/>
    </row>
    <row r="245" spans="1:55" ht="72" hidden="1">
      <c r="A245" s="38" t="str">
        <f t="shared" ca="1" si="21"/>
        <v>Ok</v>
      </c>
      <c r="B245" s="39" t="str">
        <f t="shared" si="22"/>
        <v>Ok</v>
      </c>
      <c r="C245" s="39" t="str">
        <f t="shared" ca="1" si="23"/>
        <v>Ok</v>
      </c>
      <c r="D245" s="40">
        <f t="shared" si="24"/>
        <v>45483</v>
      </c>
      <c r="E245" s="149"/>
      <c r="F245" s="153">
        <v>3145</v>
      </c>
      <c r="G245" s="164" t="s">
        <v>1269</v>
      </c>
      <c r="H245" s="156" t="s">
        <v>57</v>
      </c>
      <c r="I245" s="140" t="s">
        <v>94</v>
      </c>
      <c r="J245" s="155" t="s">
        <v>95</v>
      </c>
      <c r="K245" s="52" t="s">
        <v>117</v>
      </c>
      <c r="L245" s="200" t="s">
        <v>1373</v>
      </c>
      <c r="M245" s="158"/>
      <c r="N245" s="138" t="s">
        <v>104</v>
      </c>
      <c r="O245" s="141" t="s">
        <v>1363</v>
      </c>
      <c r="P245" s="41" t="s">
        <v>71</v>
      </c>
      <c r="Q245" s="59" t="s">
        <v>1372</v>
      </c>
      <c r="R245" s="67" t="s">
        <v>1371</v>
      </c>
      <c r="S245" s="42">
        <v>45379</v>
      </c>
      <c r="T245" s="42">
        <v>45440</v>
      </c>
      <c r="U245" s="127" t="s">
        <v>62</v>
      </c>
      <c r="V245" s="43" t="s">
        <v>1209</v>
      </c>
      <c r="W245" s="43"/>
      <c r="X245" s="270"/>
      <c r="Y245" s="273" t="s">
        <v>90</v>
      </c>
      <c r="Z245" s="153"/>
      <c r="AA245" s="161" t="s">
        <v>1374</v>
      </c>
      <c r="AB245" s="187">
        <v>45379</v>
      </c>
      <c r="AC245" s="3">
        <v>45483</v>
      </c>
      <c r="AD245" s="52" t="s">
        <v>64</v>
      </c>
      <c r="AE245" s="54"/>
      <c r="AF245" s="146"/>
      <c r="AG245" s="146"/>
      <c r="AH245" s="146"/>
      <c r="AI245" s="146"/>
      <c r="AJ245" s="145"/>
      <c r="AK245" s="152"/>
      <c r="AL245" s="150"/>
      <c r="AM245" s="146"/>
      <c r="AN245" s="146"/>
      <c r="AO245" s="146"/>
      <c r="AP245" s="146"/>
      <c r="AQ245" s="147"/>
      <c r="AR245" s="144"/>
      <c r="AS245" s="144"/>
      <c r="AT245" s="144"/>
      <c r="AU245" s="144"/>
      <c r="AV245" s="144"/>
      <c r="AW245" s="144"/>
      <c r="AX245" s="144"/>
      <c r="AY245" s="144"/>
      <c r="AZ245" s="148"/>
      <c r="BA245" s="143"/>
      <c r="BB245" s="144"/>
      <c r="BC245" s="142"/>
    </row>
    <row r="246" spans="1:55" ht="72" hidden="1">
      <c r="A246" s="38" t="str">
        <f t="shared" ca="1" si="21"/>
        <v>Ok</v>
      </c>
      <c r="B246" s="39" t="str">
        <f t="shared" si="22"/>
        <v>Ok</v>
      </c>
      <c r="C246" s="39" t="str">
        <f t="shared" ca="1" si="23"/>
        <v>Ok</v>
      </c>
      <c r="D246" s="40">
        <f t="shared" si="24"/>
        <v>45483</v>
      </c>
      <c r="E246" s="149"/>
      <c r="F246" s="153">
        <v>3209</v>
      </c>
      <c r="G246" s="164" t="s">
        <v>1391</v>
      </c>
      <c r="H246" s="156" t="s">
        <v>57</v>
      </c>
      <c r="I246" s="140" t="s">
        <v>1392</v>
      </c>
      <c r="J246" s="155" t="s">
        <v>560</v>
      </c>
      <c r="K246" s="52" t="s">
        <v>66</v>
      </c>
      <c r="L246" s="200" t="s">
        <v>1579</v>
      </c>
      <c r="M246" s="158"/>
      <c r="N246" s="138" t="s">
        <v>104</v>
      </c>
      <c r="O246" s="141" t="s">
        <v>1425</v>
      </c>
      <c r="P246" s="41" t="s">
        <v>89</v>
      </c>
      <c r="Q246" s="59" t="s">
        <v>1581</v>
      </c>
      <c r="R246" s="67" t="s">
        <v>1580</v>
      </c>
      <c r="S246" s="42">
        <v>45434</v>
      </c>
      <c r="T246" s="42">
        <v>45453</v>
      </c>
      <c r="U246" s="127" t="s">
        <v>62</v>
      </c>
      <c r="V246" s="43" t="s">
        <v>1210</v>
      </c>
      <c r="W246" s="43"/>
      <c r="X246" s="270"/>
      <c r="Y246" s="273" t="s">
        <v>710</v>
      </c>
      <c r="Z246" s="153"/>
      <c r="AA246" s="161" t="s">
        <v>1595</v>
      </c>
      <c r="AB246" s="52">
        <v>45434</v>
      </c>
      <c r="AC246" s="3">
        <v>45483</v>
      </c>
      <c r="AD246" s="52" t="s">
        <v>64</v>
      </c>
      <c r="AE246" s="54"/>
      <c r="AF246" s="146"/>
      <c r="AG246" s="146"/>
      <c r="AH246" s="146"/>
      <c r="AI246" s="146"/>
      <c r="AJ246" s="145"/>
      <c r="AK246" s="152"/>
      <c r="AL246" s="150"/>
      <c r="AM246" s="146"/>
      <c r="AN246" s="146"/>
      <c r="AO246" s="146"/>
      <c r="AP246" s="146"/>
      <c r="AQ246" s="147"/>
      <c r="AR246" s="144"/>
      <c r="AS246" s="144"/>
      <c r="AT246" s="144"/>
      <c r="AU246" s="144"/>
      <c r="AV246" s="144"/>
      <c r="AW246" s="144"/>
      <c r="AX246" s="144"/>
      <c r="AY246" s="144"/>
      <c r="AZ246" s="148"/>
      <c r="BA246" s="143"/>
      <c r="BB246" s="144"/>
      <c r="BC246" s="142"/>
    </row>
    <row r="247" spans="1:55" ht="129.6" hidden="1">
      <c r="A247" s="38" t="str">
        <f t="shared" ca="1" si="21"/>
        <v>Ok</v>
      </c>
      <c r="B247" s="39" t="str">
        <f t="shared" si="22"/>
        <v>Ok</v>
      </c>
      <c r="C247" s="39" t="str">
        <f t="shared" ca="1" si="23"/>
        <v>Ok</v>
      </c>
      <c r="D247" s="40">
        <f t="shared" si="24"/>
        <v>45483</v>
      </c>
      <c r="E247" s="149"/>
      <c r="F247" s="153">
        <v>3214</v>
      </c>
      <c r="G247" s="164" t="s">
        <v>1393</v>
      </c>
      <c r="H247" s="156" t="s">
        <v>57</v>
      </c>
      <c r="I247" s="140" t="s">
        <v>127</v>
      </c>
      <c r="J247" s="155" t="s">
        <v>128</v>
      </c>
      <c r="K247" s="52" t="s">
        <v>78</v>
      </c>
      <c r="L247" s="200" t="s">
        <v>1426</v>
      </c>
      <c r="M247" s="158"/>
      <c r="N247" s="138" t="s">
        <v>81</v>
      </c>
      <c r="O247" s="141" t="s">
        <v>1124</v>
      </c>
      <c r="P247" s="41" t="s">
        <v>71</v>
      </c>
      <c r="Q247" s="59" t="s">
        <v>585</v>
      </c>
      <c r="R247" s="67" t="s">
        <v>586</v>
      </c>
      <c r="S247" s="42">
        <v>45436</v>
      </c>
      <c r="T247" s="42">
        <v>45436</v>
      </c>
      <c r="U247" s="127" t="s">
        <v>62</v>
      </c>
      <c r="V247" s="43" t="s">
        <v>1210</v>
      </c>
      <c r="W247" s="43" t="s">
        <v>68</v>
      </c>
      <c r="X247" s="270"/>
      <c r="Y247" s="273" t="s">
        <v>90</v>
      </c>
      <c r="Z247" s="153"/>
      <c r="AA247" s="161" t="s">
        <v>1427</v>
      </c>
      <c r="AB247" s="52">
        <v>45436</v>
      </c>
      <c r="AC247" s="3">
        <v>45483</v>
      </c>
      <c r="AD247" s="136" t="s">
        <v>64</v>
      </c>
      <c r="AE247" s="54"/>
      <c r="AF247" s="146"/>
      <c r="AG247" s="146"/>
      <c r="AH247" s="146"/>
      <c r="AI247" s="146"/>
      <c r="AJ247" s="145"/>
      <c r="AK247" s="152"/>
      <c r="AL247" s="150"/>
      <c r="AM247" s="146"/>
      <c r="AN247" s="146"/>
      <c r="AO247" s="146"/>
      <c r="AP247" s="146"/>
      <c r="AQ247" s="147"/>
      <c r="AR247" s="144"/>
      <c r="AS247" s="144"/>
      <c r="AT247" s="144"/>
      <c r="AU247" s="144"/>
      <c r="AV247" s="144"/>
      <c r="AW247" s="144"/>
      <c r="AX247" s="144"/>
      <c r="AY247" s="144"/>
      <c r="AZ247" s="148"/>
      <c r="BA247" s="143"/>
      <c r="BB247" s="144"/>
      <c r="BC247" s="142"/>
    </row>
    <row r="248" spans="1:55" ht="100.8" hidden="1">
      <c r="A248" s="38" t="str">
        <f t="shared" ca="1" si="21"/>
        <v>Ok</v>
      </c>
      <c r="B248" s="39" t="str">
        <f t="shared" si="22"/>
        <v>Ok</v>
      </c>
      <c r="C248" s="39" t="str">
        <f t="shared" ca="1" si="23"/>
        <v>Ok</v>
      </c>
      <c r="D248" s="40">
        <f t="shared" si="24"/>
        <v>45483</v>
      </c>
      <c r="E248" s="149"/>
      <c r="F248" s="153">
        <v>3215</v>
      </c>
      <c r="G248" s="164" t="s">
        <v>1394</v>
      </c>
      <c r="H248" s="156" t="s">
        <v>57</v>
      </c>
      <c r="I248" s="140" t="s">
        <v>127</v>
      </c>
      <c r="J248" s="155" t="s">
        <v>128</v>
      </c>
      <c r="K248" s="52" t="s">
        <v>66</v>
      </c>
      <c r="L248" s="200" t="s">
        <v>1428</v>
      </c>
      <c r="M248" s="158"/>
      <c r="N248" s="138" t="s">
        <v>104</v>
      </c>
      <c r="O248" s="141" t="s">
        <v>125</v>
      </c>
      <c r="P248" s="41" t="s">
        <v>61</v>
      </c>
      <c r="Q248" s="59" t="s">
        <v>1429</v>
      </c>
      <c r="R248" s="67" t="s">
        <v>1430</v>
      </c>
      <c r="S248" s="42">
        <v>45436</v>
      </c>
      <c r="T248" s="42">
        <v>45436</v>
      </c>
      <c r="U248" s="127" t="s">
        <v>62</v>
      </c>
      <c r="V248" s="43" t="s">
        <v>1210</v>
      </c>
      <c r="W248" s="43"/>
      <c r="X248" s="270"/>
      <c r="Y248" s="273" t="s">
        <v>87</v>
      </c>
      <c r="Z248" s="153" t="s">
        <v>68</v>
      </c>
      <c r="AA248" s="161" t="s">
        <v>1437</v>
      </c>
      <c r="AB248" s="52">
        <v>45436</v>
      </c>
      <c r="AC248" s="3">
        <v>45483</v>
      </c>
      <c r="AD248" s="136" t="s">
        <v>64</v>
      </c>
      <c r="AE248" s="54"/>
      <c r="AF248" s="146"/>
      <c r="AG248" s="146"/>
      <c r="AH248" s="146"/>
      <c r="AI248" s="146"/>
      <c r="AJ248" s="145"/>
      <c r="AK248" s="152"/>
      <c r="AL248" s="150"/>
      <c r="AM248" s="146"/>
      <c r="AN248" s="146"/>
      <c r="AO248" s="146"/>
      <c r="AP248" s="146"/>
      <c r="AQ248" s="147"/>
      <c r="AR248" s="144"/>
      <c r="AS248" s="144"/>
      <c r="AT248" s="144"/>
      <c r="AU248" s="144"/>
      <c r="AV248" s="144"/>
      <c r="AW248" s="144"/>
      <c r="AX248" s="144"/>
      <c r="AY248" s="144"/>
      <c r="AZ248" s="148"/>
      <c r="BA248" s="143"/>
      <c r="BB248" s="144"/>
      <c r="BC248" s="142"/>
    </row>
    <row r="249" spans="1:55" ht="100.8" hidden="1">
      <c r="A249" s="38" t="str">
        <f t="shared" ca="1" si="21"/>
        <v>Ok</v>
      </c>
      <c r="B249" s="39" t="str">
        <f t="shared" si="22"/>
        <v>Ok</v>
      </c>
      <c r="C249" s="39" t="str">
        <f t="shared" ca="1" si="23"/>
        <v>Ok</v>
      </c>
      <c r="D249" s="40">
        <f t="shared" si="24"/>
        <v>45483</v>
      </c>
      <c r="E249" s="149"/>
      <c r="F249" s="153">
        <v>3216</v>
      </c>
      <c r="G249" s="164" t="s">
        <v>1395</v>
      </c>
      <c r="H249" s="156" t="s">
        <v>57</v>
      </c>
      <c r="I249" s="140" t="s">
        <v>127</v>
      </c>
      <c r="J249" s="155" t="s">
        <v>128</v>
      </c>
      <c r="K249" s="52" t="s">
        <v>66</v>
      </c>
      <c r="L249" s="200" t="s">
        <v>1431</v>
      </c>
      <c r="M249" s="158"/>
      <c r="N249" s="138" t="s">
        <v>104</v>
      </c>
      <c r="O249" s="141" t="s">
        <v>1124</v>
      </c>
      <c r="P249" s="41" t="s">
        <v>71</v>
      </c>
      <c r="Q249" s="59" t="s">
        <v>1432</v>
      </c>
      <c r="R249" s="67" t="s">
        <v>1433</v>
      </c>
      <c r="S249" s="42">
        <v>45436</v>
      </c>
      <c r="T249" s="42">
        <v>45436</v>
      </c>
      <c r="U249" s="127" t="s">
        <v>62</v>
      </c>
      <c r="V249" s="43" t="s">
        <v>1210</v>
      </c>
      <c r="W249" s="43"/>
      <c r="X249" s="270"/>
      <c r="Y249" s="273" t="s">
        <v>73</v>
      </c>
      <c r="Z249" s="153" t="s">
        <v>68</v>
      </c>
      <c r="AA249" s="161" t="s">
        <v>1434</v>
      </c>
      <c r="AB249" s="52">
        <v>45436</v>
      </c>
      <c r="AC249" s="3">
        <v>45483</v>
      </c>
      <c r="AD249" s="136" t="s">
        <v>64</v>
      </c>
      <c r="AE249" s="54"/>
      <c r="AF249" s="146"/>
      <c r="AG249" s="146"/>
      <c r="AH249" s="146"/>
      <c r="AI249" s="146"/>
      <c r="AJ249" s="145"/>
      <c r="AK249" s="152"/>
      <c r="AL249" s="150"/>
      <c r="AM249" s="146"/>
      <c r="AN249" s="146"/>
      <c r="AO249" s="146"/>
      <c r="AP249" s="146"/>
      <c r="AQ249" s="147"/>
      <c r="AR249" s="144"/>
      <c r="AS249" s="144"/>
      <c r="AT249" s="144"/>
      <c r="AU249" s="144"/>
      <c r="AV249" s="144"/>
      <c r="AW249" s="144"/>
      <c r="AX249" s="144"/>
      <c r="AY249" s="144"/>
      <c r="AZ249" s="148"/>
      <c r="BA249" s="143"/>
      <c r="BB249" s="144"/>
      <c r="BC249" s="142"/>
    </row>
    <row r="250" spans="1:55" ht="268.2" hidden="1" customHeight="1">
      <c r="A250" s="38" t="str">
        <f t="shared" ca="1" si="21"/>
        <v>Ok</v>
      </c>
      <c r="B250" s="39" t="str">
        <f t="shared" si="22"/>
        <v>Ok</v>
      </c>
      <c r="C250" s="39" t="str">
        <f t="shared" ca="1" si="23"/>
        <v>Ok</v>
      </c>
      <c r="D250" s="40">
        <f t="shared" si="24"/>
        <v>45483</v>
      </c>
      <c r="E250" s="149"/>
      <c r="F250" s="153">
        <v>3217</v>
      </c>
      <c r="G250" s="164" t="s">
        <v>1396</v>
      </c>
      <c r="H250" s="156" t="s">
        <v>57</v>
      </c>
      <c r="I250" s="140" t="s">
        <v>94</v>
      </c>
      <c r="J250" s="155" t="s">
        <v>95</v>
      </c>
      <c r="K250" s="52" t="s">
        <v>66</v>
      </c>
      <c r="L250" s="200" t="s">
        <v>1664</v>
      </c>
      <c r="M250" s="158"/>
      <c r="N250" s="138" t="s">
        <v>104</v>
      </c>
      <c r="O250" s="141" t="s">
        <v>1124</v>
      </c>
      <c r="P250" s="41" t="s">
        <v>71</v>
      </c>
      <c r="Q250" s="59" t="s">
        <v>1436</v>
      </c>
      <c r="R250" s="67" t="s">
        <v>1435</v>
      </c>
      <c r="S250" s="42">
        <v>45436</v>
      </c>
      <c r="T250" s="42">
        <v>45461</v>
      </c>
      <c r="U250" s="127" t="s">
        <v>62</v>
      </c>
      <c r="V250" s="43" t="s">
        <v>1209</v>
      </c>
      <c r="W250" s="43"/>
      <c r="X250" s="270"/>
      <c r="Y250" s="273" t="s">
        <v>277</v>
      </c>
      <c r="Z250" s="153"/>
      <c r="AA250" s="161" t="s">
        <v>1699</v>
      </c>
      <c r="AB250" s="52">
        <v>45436</v>
      </c>
      <c r="AC250" s="3">
        <v>45483</v>
      </c>
      <c r="AD250" s="136" t="s">
        <v>64</v>
      </c>
      <c r="AE250" s="54"/>
      <c r="AF250" s="146"/>
      <c r="AG250" s="146"/>
      <c r="AH250" s="146"/>
      <c r="AI250" s="146"/>
      <c r="AJ250" s="145"/>
      <c r="AK250" s="152"/>
      <c r="AL250" s="150"/>
      <c r="AM250" s="146"/>
      <c r="AN250" s="146"/>
      <c r="AO250" s="146"/>
      <c r="AP250" s="146"/>
      <c r="AQ250" s="147"/>
      <c r="AR250" s="144"/>
      <c r="AS250" s="144"/>
      <c r="AT250" s="144"/>
      <c r="AU250" s="144"/>
      <c r="AV250" s="144"/>
      <c r="AW250" s="144"/>
      <c r="AX250" s="144"/>
      <c r="AY250" s="144"/>
      <c r="AZ250" s="148"/>
      <c r="BA250" s="143"/>
      <c r="BB250" s="144"/>
      <c r="BC250" s="142"/>
    </row>
    <row r="251" spans="1:55" ht="100.8" hidden="1">
      <c r="A251" s="38" t="str">
        <f t="shared" ca="1" si="21"/>
        <v>Ok</v>
      </c>
      <c r="B251" s="39" t="str">
        <f t="shared" si="22"/>
        <v>Ok</v>
      </c>
      <c r="C251" s="39" t="str">
        <f t="shared" ca="1" si="23"/>
        <v>Ok</v>
      </c>
      <c r="D251" s="40">
        <f t="shared" si="24"/>
        <v>45483</v>
      </c>
      <c r="E251" s="149"/>
      <c r="F251" s="153">
        <v>3218</v>
      </c>
      <c r="G251" s="164" t="s">
        <v>1397</v>
      </c>
      <c r="H251" s="156" t="s">
        <v>57</v>
      </c>
      <c r="I251" s="140" t="s">
        <v>208</v>
      </c>
      <c r="J251" s="155" t="s">
        <v>107</v>
      </c>
      <c r="K251" s="52" t="s">
        <v>66</v>
      </c>
      <c r="L251" s="200" t="s">
        <v>1438</v>
      </c>
      <c r="M251" s="158"/>
      <c r="N251" s="138" t="s">
        <v>81</v>
      </c>
      <c r="O251" s="141" t="s">
        <v>1124</v>
      </c>
      <c r="P251" s="41" t="s">
        <v>71</v>
      </c>
      <c r="Q251" s="59" t="s">
        <v>1459</v>
      </c>
      <c r="R251" s="67" t="s">
        <v>1458</v>
      </c>
      <c r="S251" s="42">
        <v>45436</v>
      </c>
      <c r="T251" s="42">
        <v>45436</v>
      </c>
      <c r="U251" s="127" t="s">
        <v>62</v>
      </c>
      <c r="V251" s="43" t="s">
        <v>1210</v>
      </c>
      <c r="W251" s="43" t="s">
        <v>68</v>
      </c>
      <c r="X251" s="270"/>
      <c r="Y251" s="340" t="s">
        <v>277</v>
      </c>
      <c r="Z251" s="153" t="s">
        <v>68</v>
      </c>
      <c r="AA251" s="161" t="s">
        <v>1666</v>
      </c>
      <c r="AB251" s="52">
        <v>45436</v>
      </c>
      <c r="AC251" s="3">
        <v>45483</v>
      </c>
      <c r="AD251" s="136" t="s">
        <v>64</v>
      </c>
      <c r="AE251" s="54"/>
      <c r="AF251" s="146"/>
      <c r="AG251" s="146"/>
      <c r="AH251" s="146"/>
      <c r="AI251" s="146"/>
      <c r="AJ251" s="145"/>
      <c r="AK251" s="152"/>
      <c r="AL251" s="150"/>
      <c r="AM251" s="146"/>
      <c r="AN251" s="146"/>
      <c r="AO251" s="146"/>
      <c r="AP251" s="146"/>
      <c r="AQ251" s="147"/>
      <c r="AR251" s="144"/>
      <c r="AS251" s="144"/>
      <c r="AT251" s="144"/>
      <c r="AU251" s="144"/>
      <c r="AV251" s="144"/>
      <c r="AW251" s="144"/>
      <c r="AX251" s="144"/>
      <c r="AY251" s="144"/>
      <c r="AZ251" s="148"/>
      <c r="BA251" s="143"/>
      <c r="BB251" s="144"/>
      <c r="BC251" s="142"/>
    </row>
    <row r="252" spans="1:55" ht="145.94999999999999" hidden="1" customHeight="1">
      <c r="A252" s="38" t="str">
        <f t="shared" ca="1" si="21"/>
        <v>Ok</v>
      </c>
      <c r="B252" s="39" t="str">
        <f t="shared" si="22"/>
        <v>Ok</v>
      </c>
      <c r="C252" s="39" t="str">
        <f t="shared" ca="1" si="23"/>
        <v>Ok</v>
      </c>
      <c r="D252" s="40">
        <f t="shared" si="24"/>
        <v>45483</v>
      </c>
      <c r="E252" s="149"/>
      <c r="F252" s="153">
        <v>3219</v>
      </c>
      <c r="G252" s="164" t="s">
        <v>1398</v>
      </c>
      <c r="H252" s="156" t="s">
        <v>57</v>
      </c>
      <c r="I252" s="140" t="s">
        <v>94</v>
      </c>
      <c r="J252" s="155" t="s">
        <v>95</v>
      </c>
      <c r="K252" s="52" t="s">
        <v>66</v>
      </c>
      <c r="L252" s="200" t="s">
        <v>1439</v>
      </c>
      <c r="M252" s="158"/>
      <c r="N252" s="138" t="s">
        <v>104</v>
      </c>
      <c r="O252" s="141" t="s">
        <v>1418</v>
      </c>
      <c r="P252" s="41" t="s">
        <v>71</v>
      </c>
      <c r="Q252" s="59" t="s">
        <v>1461</v>
      </c>
      <c r="R252" s="67" t="s">
        <v>1460</v>
      </c>
      <c r="S252" s="42">
        <v>45436</v>
      </c>
      <c r="T252" s="42">
        <v>45436</v>
      </c>
      <c r="U252" s="127" t="s">
        <v>62</v>
      </c>
      <c r="V252" s="43" t="s">
        <v>1209</v>
      </c>
      <c r="W252" s="43"/>
      <c r="X252" s="270"/>
      <c r="Y252" s="273" t="s">
        <v>112</v>
      </c>
      <c r="Z252" s="153"/>
      <c r="AA252" s="161" t="s">
        <v>1462</v>
      </c>
      <c r="AB252" s="52">
        <v>45436</v>
      </c>
      <c r="AC252" s="3">
        <v>45483</v>
      </c>
      <c r="AD252" s="136" t="s">
        <v>64</v>
      </c>
      <c r="AE252" s="54"/>
      <c r="AF252" s="146"/>
      <c r="AG252" s="146"/>
      <c r="AH252" s="146"/>
      <c r="AI252" s="146"/>
      <c r="AJ252" s="145"/>
      <c r="AK252" s="152"/>
      <c r="AL252" s="150"/>
      <c r="AM252" s="146"/>
      <c r="AN252" s="146"/>
      <c r="AO252" s="146"/>
      <c r="AP252" s="146"/>
      <c r="AQ252" s="147"/>
      <c r="AR252" s="144"/>
      <c r="AS252" s="144"/>
      <c r="AT252" s="144"/>
      <c r="AU252" s="144"/>
      <c r="AV252" s="144"/>
      <c r="AW252" s="144"/>
      <c r="AX252" s="144"/>
      <c r="AY252" s="144"/>
      <c r="AZ252" s="148"/>
      <c r="BA252" s="143"/>
      <c r="BB252" s="144"/>
      <c r="BC252" s="142"/>
    </row>
    <row r="253" spans="1:55" ht="86.4" hidden="1">
      <c r="A253" s="38" t="str">
        <f t="shared" ca="1" si="21"/>
        <v>Ok</v>
      </c>
      <c r="B253" s="39" t="str">
        <f t="shared" si="22"/>
        <v>Ok</v>
      </c>
      <c r="C253" s="39" t="str">
        <f t="shared" ca="1" si="23"/>
        <v>Ok</v>
      </c>
      <c r="D253" s="40">
        <f t="shared" si="24"/>
        <v>45483</v>
      </c>
      <c r="E253" s="149"/>
      <c r="F253" s="153">
        <v>3220</v>
      </c>
      <c r="G253" s="164" t="s">
        <v>1399</v>
      </c>
      <c r="H253" s="156" t="s">
        <v>57</v>
      </c>
      <c r="I253" s="140" t="s">
        <v>1157</v>
      </c>
      <c r="J253" s="155" t="s">
        <v>95</v>
      </c>
      <c r="K253" s="52" t="s">
        <v>66</v>
      </c>
      <c r="L253" s="200" t="s">
        <v>1440</v>
      </c>
      <c r="M253" s="158"/>
      <c r="N253" s="138" t="s">
        <v>104</v>
      </c>
      <c r="O253" s="141" t="s">
        <v>1124</v>
      </c>
      <c r="P253" s="41" t="s">
        <v>71</v>
      </c>
      <c r="Q253" s="59" t="s">
        <v>802</v>
      </c>
      <c r="R253" s="67" t="s">
        <v>1463</v>
      </c>
      <c r="S253" s="42">
        <v>45436</v>
      </c>
      <c r="T253" s="42">
        <v>45436</v>
      </c>
      <c r="U253" s="127" t="s">
        <v>62</v>
      </c>
      <c r="V253" s="43" t="s">
        <v>1209</v>
      </c>
      <c r="W253" s="43"/>
      <c r="X253" s="270"/>
      <c r="Y253" s="273" t="s">
        <v>112</v>
      </c>
      <c r="Z253" s="153"/>
      <c r="AA253" s="161" t="s">
        <v>1464</v>
      </c>
      <c r="AB253" s="52">
        <v>45436</v>
      </c>
      <c r="AC253" s="3">
        <v>45483</v>
      </c>
      <c r="AD253" s="136" t="s">
        <v>64</v>
      </c>
      <c r="AE253" s="54"/>
      <c r="AF253" s="146"/>
      <c r="AG253" s="146"/>
      <c r="AH253" s="146"/>
      <c r="AI253" s="146"/>
      <c r="AJ253" s="145"/>
      <c r="AK253" s="152"/>
      <c r="AL253" s="150"/>
      <c r="AM253" s="146"/>
      <c r="AN253" s="146"/>
      <c r="AO253" s="146"/>
      <c r="AP253" s="146"/>
      <c r="AQ253" s="147"/>
      <c r="AR253" s="144"/>
      <c r="AS253" s="144"/>
      <c r="AT253" s="144"/>
      <c r="AU253" s="144"/>
      <c r="AV253" s="144"/>
      <c r="AW253" s="144"/>
      <c r="AX253" s="144"/>
      <c r="AY253" s="144"/>
      <c r="AZ253" s="148"/>
      <c r="BA253" s="143"/>
      <c r="BB253" s="144"/>
      <c r="BC253" s="142"/>
    </row>
    <row r="254" spans="1:55" ht="90.6" hidden="1" customHeight="1">
      <c r="A254" s="38" t="str">
        <f t="shared" ca="1" si="21"/>
        <v>Ok</v>
      </c>
      <c r="B254" s="39" t="str">
        <f t="shared" si="22"/>
        <v>Ok</v>
      </c>
      <c r="C254" s="39" t="str">
        <f t="shared" ca="1" si="23"/>
        <v>Ok</v>
      </c>
      <c r="D254" s="40">
        <f t="shared" si="24"/>
        <v>45483</v>
      </c>
      <c r="E254" s="149"/>
      <c r="F254" s="153">
        <v>3221</v>
      </c>
      <c r="G254" s="164" t="s">
        <v>1400</v>
      </c>
      <c r="H254" s="156" t="s">
        <v>57</v>
      </c>
      <c r="I254" s="140" t="s">
        <v>127</v>
      </c>
      <c r="J254" s="155" t="s">
        <v>128</v>
      </c>
      <c r="K254" s="52" t="s">
        <v>66</v>
      </c>
      <c r="L254" s="200" t="s">
        <v>1441</v>
      </c>
      <c r="M254" s="158"/>
      <c r="N254" s="138" t="s">
        <v>60</v>
      </c>
      <c r="O254" s="141" t="s">
        <v>1124</v>
      </c>
      <c r="P254" s="41" t="s">
        <v>71</v>
      </c>
      <c r="Q254" s="59" t="s">
        <v>585</v>
      </c>
      <c r="R254" s="67" t="s">
        <v>586</v>
      </c>
      <c r="S254" s="42">
        <v>45436</v>
      </c>
      <c r="T254" s="42">
        <v>45436</v>
      </c>
      <c r="U254" s="127" t="s">
        <v>62</v>
      </c>
      <c r="V254" s="43" t="s">
        <v>1210</v>
      </c>
      <c r="W254" s="43" t="s">
        <v>68</v>
      </c>
      <c r="X254" s="270"/>
      <c r="Y254" s="273" t="s">
        <v>152</v>
      </c>
      <c r="Z254" s="153"/>
      <c r="AA254" s="161" t="s">
        <v>1465</v>
      </c>
      <c r="AB254" s="52">
        <v>45436</v>
      </c>
      <c r="AC254" s="3">
        <v>45483</v>
      </c>
      <c r="AD254" s="136" t="s">
        <v>64</v>
      </c>
      <c r="AE254" s="54"/>
      <c r="AF254" s="146"/>
      <c r="AG254" s="146"/>
      <c r="AH254" s="146"/>
      <c r="AI254" s="146"/>
      <c r="AJ254" s="145"/>
      <c r="AK254" s="152"/>
      <c r="AL254" s="150"/>
      <c r="AM254" s="146"/>
      <c r="AN254" s="146"/>
      <c r="AO254" s="146"/>
      <c r="AP254" s="146"/>
      <c r="AQ254" s="147"/>
      <c r="AR254" s="144"/>
      <c r="AS254" s="144"/>
      <c r="AT254" s="144"/>
      <c r="AU254" s="144"/>
      <c r="AV254" s="144"/>
      <c r="AW254" s="144"/>
      <c r="AX254" s="144"/>
      <c r="AY254" s="144"/>
      <c r="AZ254" s="148"/>
      <c r="BA254" s="143"/>
      <c r="BB254" s="144"/>
      <c r="BC254" s="142"/>
    </row>
    <row r="255" spans="1:55" ht="141.6" hidden="1" customHeight="1">
      <c r="A255" s="38" t="str">
        <f t="shared" ca="1" si="21"/>
        <v>Ok</v>
      </c>
      <c r="B255" s="39" t="str">
        <f t="shared" si="22"/>
        <v>Ok</v>
      </c>
      <c r="C255" s="39" t="str">
        <f t="shared" ca="1" si="23"/>
        <v>Ok</v>
      </c>
      <c r="D255" s="40">
        <f t="shared" si="24"/>
        <v>45483</v>
      </c>
      <c r="E255" s="149"/>
      <c r="F255" s="153">
        <v>3222</v>
      </c>
      <c r="G255" s="164" t="s">
        <v>1401</v>
      </c>
      <c r="H255" s="156" t="s">
        <v>57</v>
      </c>
      <c r="I255" s="140" t="s">
        <v>127</v>
      </c>
      <c r="J255" s="155" t="s">
        <v>128</v>
      </c>
      <c r="K255" s="52" t="s">
        <v>78</v>
      </c>
      <c r="L255" s="200" t="s">
        <v>1442</v>
      </c>
      <c r="M255" s="158"/>
      <c r="N255" s="138" t="s">
        <v>60</v>
      </c>
      <c r="O255" s="141" t="s">
        <v>1124</v>
      </c>
      <c r="P255" s="41" t="s">
        <v>71</v>
      </c>
      <c r="Q255" s="59" t="s">
        <v>1467</v>
      </c>
      <c r="R255" s="67" t="s">
        <v>1468</v>
      </c>
      <c r="S255" s="42">
        <v>45436</v>
      </c>
      <c r="T255" s="42">
        <v>45436</v>
      </c>
      <c r="U255" s="127" t="s">
        <v>62</v>
      </c>
      <c r="V255" s="43" t="s">
        <v>1210</v>
      </c>
      <c r="W255" s="43" t="s">
        <v>68</v>
      </c>
      <c r="X255" s="270"/>
      <c r="Y255" s="273" t="s">
        <v>710</v>
      </c>
      <c r="Z255" s="153"/>
      <c r="AA255" s="161" t="s">
        <v>1466</v>
      </c>
      <c r="AB255" s="52">
        <v>45436</v>
      </c>
      <c r="AC255" s="3">
        <v>45483</v>
      </c>
      <c r="AD255" s="136" t="s">
        <v>64</v>
      </c>
      <c r="AE255" s="54"/>
      <c r="AF255" s="146"/>
      <c r="AG255" s="146"/>
      <c r="AH255" s="146"/>
      <c r="AI255" s="146"/>
      <c r="AJ255" s="145"/>
      <c r="AK255" s="152"/>
      <c r="AL255" s="150"/>
      <c r="AM255" s="146"/>
      <c r="AN255" s="146"/>
      <c r="AO255" s="146"/>
      <c r="AP255" s="146"/>
      <c r="AQ255" s="147"/>
      <c r="AR255" s="144"/>
      <c r="AS255" s="144"/>
      <c r="AT255" s="144"/>
      <c r="AU255" s="144"/>
      <c r="AV255" s="144"/>
      <c r="AW255" s="144"/>
      <c r="AX255" s="144"/>
      <c r="AY255" s="144"/>
      <c r="AZ255" s="148"/>
      <c r="BA255" s="143"/>
      <c r="BB255" s="144"/>
      <c r="BC255" s="142"/>
    </row>
    <row r="256" spans="1:55" ht="72" hidden="1">
      <c r="A256" s="38" t="str">
        <f t="shared" ca="1" si="21"/>
        <v>Ok</v>
      </c>
      <c r="B256" s="39" t="str">
        <f t="shared" si="22"/>
        <v>Ok</v>
      </c>
      <c r="C256" s="39" t="str">
        <f t="shared" ca="1" si="23"/>
        <v>Ok</v>
      </c>
      <c r="D256" s="40">
        <f t="shared" si="24"/>
        <v>45483</v>
      </c>
      <c r="E256" s="149"/>
      <c r="F256" s="153">
        <v>3223</v>
      </c>
      <c r="G256" s="164" t="s">
        <v>1402</v>
      </c>
      <c r="H256" s="156" t="s">
        <v>57</v>
      </c>
      <c r="I256" s="140" t="s">
        <v>173</v>
      </c>
      <c r="J256" s="155" t="s">
        <v>174</v>
      </c>
      <c r="K256" s="52" t="s">
        <v>66</v>
      </c>
      <c r="L256" s="200" t="s">
        <v>1443</v>
      </c>
      <c r="M256" s="158"/>
      <c r="N256" s="138" t="s">
        <v>81</v>
      </c>
      <c r="O256" s="141" t="s">
        <v>1124</v>
      </c>
      <c r="P256" s="41" t="s">
        <v>71</v>
      </c>
      <c r="Q256" s="59" t="s">
        <v>1469</v>
      </c>
      <c r="R256" s="67" t="s">
        <v>1470</v>
      </c>
      <c r="S256" s="42">
        <v>45436</v>
      </c>
      <c r="T256" s="42">
        <v>45436</v>
      </c>
      <c r="U256" s="127" t="s">
        <v>62</v>
      </c>
      <c r="V256" s="43" t="s">
        <v>1210</v>
      </c>
      <c r="W256" s="43" t="s">
        <v>68</v>
      </c>
      <c r="X256" s="270"/>
      <c r="Y256" s="340" t="s">
        <v>67</v>
      </c>
      <c r="Z256" s="153"/>
      <c r="AA256" s="161" t="s">
        <v>1471</v>
      </c>
      <c r="AB256" s="52">
        <v>45436</v>
      </c>
      <c r="AC256" s="3">
        <v>45483</v>
      </c>
      <c r="AD256" s="136" t="s">
        <v>64</v>
      </c>
      <c r="AE256" s="54"/>
      <c r="AF256" s="146"/>
      <c r="AG256" s="146"/>
      <c r="AH256" s="146"/>
      <c r="AI256" s="146"/>
      <c r="AJ256" s="145"/>
      <c r="AK256" s="152"/>
      <c r="AL256" s="150"/>
      <c r="AM256" s="146"/>
      <c r="AN256" s="146"/>
      <c r="AO256" s="146"/>
      <c r="AP256" s="146"/>
      <c r="AQ256" s="147"/>
      <c r="AR256" s="144"/>
      <c r="AS256" s="144"/>
      <c r="AT256" s="144"/>
      <c r="AU256" s="144"/>
      <c r="AV256" s="144"/>
      <c r="AW256" s="144"/>
      <c r="AX256" s="144"/>
      <c r="AY256" s="144"/>
      <c r="AZ256" s="148"/>
      <c r="BA256" s="143"/>
      <c r="BB256" s="144"/>
      <c r="BC256" s="142"/>
    </row>
    <row r="257" spans="1:55" ht="86.4" hidden="1">
      <c r="A257" s="38" t="str">
        <f t="shared" ca="1" si="21"/>
        <v>Ok</v>
      </c>
      <c r="B257" s="39" t="str">
        <f t="shared" si="22"/>
        <v>Ok</v>
      </c>
      <c r="C257" s="39" t="str">
        <f t="shared" ca="1" si="23"/>
        <v>Ok</v>
      </c>
      <c r="D257" s="40">
        <f t="shared" si="24"/>
        <v>45483</v>
      </c>
      <c r="E257" s="149"/>
      <c r="F257" s="153">
        <v>3224</v>
      </c>
      <c r="G257" s="164" t="s">
        <v>1403</v>
      </c>
      <c r="H257" s="156" t="s">
        <v>57</v>
      </c>
      <c r="I257" s="140" t="s">
        <v>94</v>
      </c>
      <c r="J257" s="155" t="s">
        <v>95</v>
      </c>
      <c r="K257" s="52" t="s">
        <v>66</v>
      </c>
      <c r="L257" s="200" t="s">
        <v>1444</v>
      </c>
      <c r="M257" s="158"/>
      <c r="N257" s="138" t="s">
        <v>104</v>
      </c>
      <c r="O257" s="141" t="s">
        <v>1419</v>
      </c>
      <c r="P257" s="41" t="s">
        <v>114</v>
      </c>
      <c r="Q257" s="59" t="s">
        <v>1473</v>
      </c>
      <c r="R257" s="67" t="s">
        <v>1472</v>
      </c>
      <c r="S257" s="42">
        <v>45436</v>
      </c>
      <c r="T257" s="42">
        <v>45436</v>
      </c>
      <c r="U257" s="127" t="s">
        <v>62</v>
      </c>
      <c r="V257" s="43" t="s">
        <v>1209</v>
      </c>
      <c r="W257" s="43"/>
      <c r="X257" s="270"/>
      <c r="Y257" s="273" t="s">
        <v>112</v>
      </c>
      <c r="Z257" s="153"/>
      <c r="AA257" s="161" t="s">
        <v>1474</v>
      </c>
      <c r="AB257" s="52">
        <v>45436</v>
      </c>
      <c r="AC257" s="3">
        <v>45483</v>
      </c>
      <c r="AD257" s="136" t="s">
        <v>64</v>
      </c>
      <c r="AE257" s="54"/>
      <c r="AF257" s="146"/>
      <c r="AG257" s="146"/>
      <c r="AH257" s="146"/>
      <c r="AI257" s="146"/>
      <c r="AJ257" s="145"/>
      <c r="AK257" s="152"/>
      <c r="AL257" s="150"/>
      <c r="AM257" s="146"/>
      <c r="AN257" s="146"/>
      <c r="AO257" s="146"/>
      <c r="AP257" s="146"/>
      <c r="AQ257" s="147"/>
      <c r="AR257" s="144"/>
      <c r="AS257" s="144"/>
      <c r="AT257" s="144"/>
      <c r="AU257" s="144"/>
      <c r="AV257" s="144"/>
      <c r="AW257" s="144"/>
      <c r="AX257" s="144"/>
      <c r="AY257" s="144"/>
      <c r="AZ257" s="148"/>
      <c r="BA257" s="143"/>
      <c r="BB257" s="144"/>
      <c r="BC257" s="142"/>
    </row>
    <row r="258" spans="1:55" ht="57.6" hidden="1">
      <c r="A258" s="38" t="str">
        <f t="shared" ca="1" si="21"/>
        <v>Ok</v>
      </c>
      <c r="B258" s="39" t="str">
        <f t="shared" si="22"/>
        <v>Ok</v>
      </c>
      <c r="C258" s="39" t="str">
        <f t="shared" ca="1" si="23"/>
        <v>Ok</v>
      </c>
      <c r="D258" s="40">
        <f t="shared" si="24"/>
        <v>45483</v>
      </c>
      <c r="E258" s="149"/>
      <c r="F258" s="153">
        <v>3225</v>
      </c>
      <c r="G258" s="164" t="s">
        <v>1404</v>
      </c>
      <c r="H258" s="156" t="s">
        <v>57</v>
      </c>
      <c r="I258" s="140" t="s">
        <v>173</v>
      </c>
      <c r="J258" s="155" t="s">
        <v>174</v>
      </c>
      <c r="K258" s="52" t="s">
        <v>117</v>
      </c>
      <c r="L258" s="200" t="s">
        <v>1445</v>
      </c>
      <c r="M258" s="158"/>
      <c r="N258" s="138" t="s">
        <v>60</v>
      </c>
      <c r="O258" s="141" t="s">
        <v>1124</v>
      </c>
      <c r="P258" s="41" t="s">
        <v>71</v>
      </c>
      <c r="Q258" s="59" t="s">
        <v>1476</v>
      </c>
      <c r="R258" s="67" t="s">
        <v>1477</v>
      </c>
      <c r="S258" s="42">
        <v>45436</v>
      </c>
      <c r="T258" s="42">
        <v>45436</v>
      </c>
      <c r="U258" s="127" t="s">
        <v>62</v>
      </c>
      <c r="V258" s="43" t="s">
        <v>1210</v>
      </c>
      <c r="W258" s="43" t="s">
        <v>68</v>
      </c>
      <c r="X258" s="270"/>
      <c r="Y258" s="273" t="s">
        <v>86</v>
      </c>
      <c r="Z258" s="153"/>
      <c r="AA258" s="161" t="s">
        <v>1475</v>
      </c>
      <c r="AB258" s="52">
        <v>45436</v>
      </c>
      <c r="AC258" s="3">
        <v>45483</v>
      </c>
      <c r="AD258" s="136" t="s">
        <v>64</v>
      </c>
      <c r="AE258" s="54"/>
      <c r="AF258" s="146"/>
      <c r="AG258" s="146"/>
      <c r="AH258" s="146"/>
      <c r="AI258" s="146"/>
      <c r="AJ258" s="145"/>
      <c r="AK258" s="152"/>
      <c r="AL258" s="150"/>
      <c r="AM258" s="146"/>
      <c r="AN258" s="146"/>
      <c r="AO258" s="146"/>
      <c r="AP258" s="146"/>
      <c r="AQ258" s="147"/>
      <c r="AR258" s="144"/>
      <c r="AS258" s="144"/>
      <c r="AT258" s="144"/>
      <c r="AU258" s="144"/>
      <c r="AV258" s="144"/>
      <c r="AW258" s="144"/>
      <c r="AX258" s="144"/>
      <c r="AY258" s="144"/>
      <c r="AZ258" s="148"/>
      <c r="BA258" s="143"/>
      <c r="BB258" s="144"/>
      <c r="BC258" s="142"/>
    </row>
    <row r="259" spans="1:55" ht="117" hidden="1" customHeight="1">
      <c r="A259" s="38" t="str">
        <f t="shared" ca="1" si="21"/>
        <v>Ok</v>
      </c>
      <c r="B259" s="39" t="str">
        <f t="shared" si="22"/>
        <v>Ok</v>
      </c>
      <c r="C259" s="39" t="str">
        <f t="shared" ca="1" si="23"/>
        <v>Ok</v>
      </c>
      <c r="D259" s="40">
        <f t="shared" si="24"/>
        <v>45700</v>
      </c>
      <c r="E259" s="149"/>
      <c r="F259" s="153">
        <v>3226</v>
      </c>
      <c r="G259" s="164" t="s">
        <v>1405</v>
      </c>
      <c r="H259" s="156" t="s">
        <v>57</v>
      </c>
      <c r="I259" s="140" t="s">
        <v>294</v>
      </c>
      <c r="J259" s="155" t="s">
        <v>128</v>
      </c>
      <c r="K259" s="52" t="s">
        <v>66</v>
      </c>
      <c r="L259" s="200" t="s">
        <v>2142</v>
      </c>
      <c r="M259" s="158"/>
      <c r="N259" s="138" t="s">
        <v>81</v>
      </c>
      <c r="O259" s="141" t="s">
        <v>1420</v>
      </c>
      <c r="P259" s="41" t="s">
        <v>71</v>
      </c>
      <c r="Q259" s="59" t="s">
        <v>1479</v>
      </c>
      <c r="R259" s="67" t="s">
        <v>1478</v>
      </c>
      <c r="S259" s="42">
        <v>45436</v>
      </c>
      <c r="T259" s="42">
        <v>45700</v>
      </c>
      <c r="U259" s="127" t="s">
        <v>62</v>
      </c>
      <c r="V259" s="43" t="s">
        <v>1210</v>
      </c>
      <c r="W259" s="43" t="s">
        <v>68</v>
      </c>
      <c r="X259" s="270"/>
      <c r="Y259" s="340" t="s">
        <v>277</v>
      </c>
      <c r="Z259" s="153"/>
      <c r="AA259" s="161" t="s">
        <v>2221</v>
      </c>
      <c r="AB259" s="52">
        <v>45436</v>
      </c>
      <c r="AC259" s="3">
        <v>45700</v>
      </c>
      <c r="AD259" s="189" t="s">
        <v>64</v>
      </c>
      <c r="AE259" s="54"/>
      <c r="AF259" s="146"/>
      <c r="AG259" s="146"/>
      <c r="AH259" s="146"/>
      <c r="AI259" s="146"/>
      <c r="AJ259" s="145"/>
      <c r="AK259" s="152"/>
      <c r="AL259" s="150"/>
      <c r="AM259" s="146"/>
      <c r="AN259" s="146"/>
      <c r="AO259" s="146"/>
      <c r="AP259" s="146"/>
      <c r="AQ259" s="147"/>
      <c r="AR259" s="144"/>
      <c r="AS259" s="144"/>
      <c r="AT259" s="144"/>
      <c r="AU259" s="144"/>
      <c r="AV259" s="144"/>
      <c r="AW259" s="144"/>
      <c r="AX259" s="144"/>
      <c r="AY259" s="144"/>
      <c r="AZ259" s="148"/>
      <c r="BA259" s="143"/>
      <c r="BB259" s="144"/>
      <c r="BC259" s="142"/>
    </row>
    <row r="260" spans="1:55" ht="86.4" hidden="1">
      <c r="A260" s="38" t="str">
        <f t="shared" ca="1" si="21"/>
        <v>Ok</v>
      </c>
      <c r="B260" s="39" t="str">
        <f t="shared" si="22"/>
        <v>Ok</v>
      </c>
      <c r="C260" s="39" t="str">
        <f t="shared" ca="1" si="23"/>
        <v>Ok</v>
      </c>
      <c r="D260" s="40">
        <f t="shared" si="24"/>
        <v>45483</v>
      </c>
      <c r="E260" s="149"/>
      <c r="F260" s="153">
        <v>3227</v>
      </c>
      <c r="G260" s="164" t="s">
        <v>1406</v>
      </c>
      <c r="H260" s="156" t="s">
        <v>57</v>
      </c>
      <c r="I260" s="140" t="s">
        <v>127</v>
      </c>
      <c r="J260" s="155" t="s">
        <v>128</v>
      </c>
      <c r="K260" s="52" t="s">
        <v>66</v>
      </c>
      <c r="L260" s="200" t="s">
        <v>1446</v>
      </c>
      <c r="M260" s="158"/>
      <c r="N260" s="138" t="s">
        <v>104</v>
      </c>
      <c r="O260" s="141" t="s">
        <v>1124</v>
      </c>
      <c r="P260" s="41" t="s">
        <v>71</v>
      </c>
      <c r="Q260" s="59" t="s">
        <v>1481</v>
      </c>
      <c r="R260" s="67" t="s">
        <v>1480</v>
      </c>
      <c r="S260" s="42">
        <v>45436</v>
      </c>
      <c r="T260" s="42">
        <v>45436</v>
      </c>
      <c r="U260" s="127" t="s">
        <v>62</v>
      </c>
      <c r="V260" s="43" t="s">
        <v>1210</v>
      </c>
      <c r="W260" s="43"/>
      <c r="X260" s="270"/>
      <c r="Y260" s="273" t="s">
        <v>112</v>
      </c>
      <c r="Z260" s="153"/>
      <c r="AA260" s="161" t="s">
        <v>1498</v>
      </c>
      <c r="AB260" s="52">
        <v>45436</v>
      </c>
      <c r="AC260" s="3">
        <v>45483</v>
      </c>
      <c r="AD260" s="136" t="s">
        <v>64</v>
      </c>
      <c r="AE260" s="54"/>
      <c r="AF260" s="146"/>
      <c r="AG260" s="146"/>
      <c r="AH260" s="146"/>
      <c r="AI260" s="146"/>
      <c r="AJ260" s="145"/>
      <c r="AK260" s="152"/>
      <c r="AL260" s="150"/>
      <c r="AM260" s="146"/>
      <c r="AN260" s="146"/>
      <c r="AO260" s="146"/>
      <c r="AP260" s="146"/>
      <c r="AQ260" s="147"/>
      <c r="AR260" s="144"/>
      <c r="AS260" s="144"/>
      <c r="AT260" s="144"/>
      <c r="AU260" s="144"/>
      <c r="AV260" s="144"/>
      <c r="AW260" s="144"/>
      <c r="AX260" s="144"/>
      <c r="AY260" s="144"/>
      <c r="AZ260" s="148"/>
      <c r="BA260" s="143"/>
      <c r="BB260" s="144"/>
      <c r="BC260" s="142"/>
    </row>
    <row r="261" spans="1:55" ht="86.4" hidden="1">
      <c r="A261" s="38" t="str">
        <f t="shared" ca="1" si="21"/>
        <v>Ok</v>
      </c>
      <c r="B261" s="39" t="str">
        <f t="shared" si="22"/>
        <v>Ok</v>
      </c>
      <c r="C261" s="39" t="str">
        <f t="shared" ca="1" si="23"/>
        <v>Ok</v>
      </c>
      <c r="D261" s="40">
        <f t="shared" si="24"/>
        <v>45483</v>
      </c>
      <c r="E261" s="149"/>
      <c r="F261" s="153">
        <v>3228</v>
      </c>
      <c r="G261" s="164" t="s">
        <v>1407</v>
      </c>
      <c r="H261" s="156" t="s">
        <v>57</v>
      </c>
      <c r="I261" s="140" t="s">
        <v>127</v>
      </c>
      <c r="J261" s="155" t="s">
        <v>128</v>
      </c>
      <c r="K261" s="52" t="s">
        <v>66</v>
      </c>
      <c r="L261" s="200" t="s">
        <v>1447</v>
      </c>
      <c r="M261" s="158"/>
      <c r="N261" s="138" t="s">
        <v>100</v>
      </c>
      <c r="O261" s="141" t="s">
        <v>1421</v>
      </c>
      <c r="P261" s="41" t="s">
        <v>114</v>
      </c>
      <c r="Q261" s="59" t="s">
        <v>1482</v>
      </c>
      <c r="R261" s="67" t="s">
        <v>1483</v>
      </c>
      <c r="S261" s="42">
        <v>45436</v>
      </c>
      <c r="T261" s="42">
        <v>45436</v>
      </c>
      <c r="U261" s="127" t="s">
        <v>62</v>
      </c>
      <c r="V261" s="43" t="s">
        <v>1210</v>
      </c>
      <c r="W261" s="43"/>
      <c r="X261" s="270"/>
      <c r="Y261" s="273" t="s">
        <v>86</v>
      </c>
      <c r="Z261" s="153"/>
      <c r="AA261" s="161" t="s">
        <v>1499</v>
      </c>
      <c r="AB261" s="52">
        <v>45436</v>
      </c>
      <c r="AC261" s="3">
        <v>45483</v>
      </c>
      <c r="AD261" s="136" t="s">
        <v>64</v>
      </c>
      <c r="AE261" s="54"/>
      <c r="AF261" s="146"/>
      <c r="AG261" s="146"/>
      <c r="AH261" s="146"/>
      <c r="AI261" s="146"/>
      <c r="AJ261" s="145"/>
      <c r="AK261" s="152"/>
      <c r="AL261" s="150"/>
      <c r="AM261" s="146"/>
      <c r="AN261" s="146"/>
      <c r="AO261" s="146"/>
      <c r="AP261" s="146"/>
      <c r="AQ261" s="147"/>
      <c r="AR261" s="144"/>
      <c r="AS261" s="144"/>
      <c r="AT261" s="144"/>
      <c r="AU261" s="144"/>
      <c r="AV261" s="144"/>
      <c r="AW261" s="144"/>
      <c r="AX261" s="144"/>
      <c r="AY261" s="144"/>
      <c r="AZ261" s="148"/>
      <c r="BA261" s="143"/>
      <c r="BB261" s="144"/>
      <c r="BC261" s="142"/>
    </row>
    <row r="262" spans="1:55" ht="100.8" hidden="1">
      <c r="A262" s="38" t="str">
        <f t="shared" ca="1" si="21"/>
        <v>Ok</v>
      </c>
      <c r="B262" s="39" t="str">
        <f t="shared" si="22"/>
        <v>Ok</v>
      </c>
      <c r="C262" s="39" t="str">
        <f t="shared" ca="1" si="23"/>
        <v>Ok</v>
      </c>
      <c r="D262" s="40">
        <f t="shared" si="24"/>
        <v>45483</v>
      </c>
      <c r="E262" s="149"/>
      <c r="F262" s="153">
        <v>3229</v>
      </c>
      <c r="G262" s="164" t="s">
        <v>1408</v>
      </c>
      <c r="H262" s="156" t="s">
        <v>57</v>
      </c>
      <c r="I262" s="140" t="s">
        <v>127</v>
      </c>
      <c r="J262" s="155" t="s">
        <v>128</v>
      </c>
      <c r="K262" s="52" t="s">
        <v>66</v>
      </c>
      <c r="L262" s="200" t="s">
        <v>1448</v>
      </c>
      <c r="M262" s="158"/>
      <c r="N262" s="138" t="s">
        <v>104</v>
      </c>
      <c r="O262" s="141" t="s">
        <v>1422</v>
      </c>
      <c r="P262" s="41" t="s">
        <v>114</v>
      </c>
      <c r="Q262" s="59" t="s">
        <v>1485</v>
      </c>
      <c r="R262" s="67" t="s">
        <v>1484</v>
      </c>
      <c r="S262" s="42">
        <v>45436</v>
      </c>
      <c r="T262" s="42">
        <v>45436</v>
      </c>
      <c r="U262" s="127" t="s">
        <v>62</v>
      </c>
      <c r="V262" s="43" t="s">
        <v>1210</v>
      </c>
      <c r="W262" s="43"/>
      <c r="X262" s="270"/>
      <c r="Y262" s="273" t="s">
        <v>67</v>
      </c>
      <c r="Z262" s="153"/>
      <c r="AA262" s="161" t="s">
        <v>1500</v>
      </c>
      <c r="AB262" s="52">
        <v>45436</v>
      </c>
      <c r="AC262" s="3">
        <v>45483</v>
      </c>
      <c r="AD262" s="136" t="s">
        <v>64</v>
      </c>
      <c r="AE262" s="54"/>
      <c r="AF262" s="146"/>
      <c r="AG262" s="146"/>
      <c r="AH262" s="146"/>
      <c r="AI262" s="146"/>
      <c r="AJ262" s="145"/>
      <c r="AK262" s="152"/>
      <c r="AL262" s="150"/>
      <c r="AM262" s="146"/>
      <c r="AN262" s="146"/>
      <c r="AO262" s="146"/>
      <c r="AP262" s="146"/>
      <c r="AQ262" s="147"/>
      <c r="AR262" s="144"/>
      <c r="AS262" s="144"/>
      <c r="AT262" s="144"/>
      <c r="AU262" s="144"/>
      <c r="AV262" s="144"/>
      <c r="AW262" s="144"/>
      <c r="AX262" s="144"/>
      <c r="AY262" s="144"/>
      <c r="AZ262" s="148"/>
      <c r="BA262" s="143"/>
      <c r="BB262" s="144"/>
      <c r="BC262" s="142"/>
    </row>
    <row r="263" spans="1:55" ht="72" hidden="1">
      <c r="A263" s="38" t="str">
        <f t="shared" ca="1" si="21"/>
        <v>Ok</v>
      </c>
      <c r="B263" s="39" t="str">
        <f t="shared" si="22"/>
        <v>Ok</v>
      </c>
      <c r="C263" s="39" t="str">
        <f t="shared" ca="1" si="23"/>
        <v>Ok</v>
      </c>
      <c r="D263" s="40">
        <f t="shared" si="24"/>
        <v>45483</v>
      </c>
      <c r="E263" s="149"/>
      <c r="F263" s="153">
        <v>3230</v>
      </c>
      <c r="G263" s="164" t="s">
        <v>1409</v>
      </c>
      <c r="H263" s="156" t="s">
        <v>57</v>
      </c>
      <c r="I263" s="174" t="s">
        <v>84</v>
      </c>
      <c r="J263" s="174" t="s">
        <v>84</v>
      </c>
      <c r="K263" s="52" t="s">
        <v>66</v>
      </c>
      <c r="L263" s="200" t="s">
        <v>1449</v>
      </c>
      <c r="M263" s="158"/>
      <c r="N263" s="138" t="s">
        <v>100</v>
      </c>
      <c r="O263" s="141" t="s">
        <v>1423</v>
      </c>
      <c r="P263" s="41" t="s">
        <v>71</v>
      </c>
      <c r="Q263" s="59" t="s">
        <v>1502</v>
      </c>
      <c r="R263" s="67" t="s">
        <v>1503</v>
      </c>
      <c r="S263" s="42">
        <v>45436</v>
      </c>
      <c r="T263" s="42">
        <v>45436</v>
      </c>
      <c r="U263" s="127" t="s">
        <v>62</v>
      </c>
      <c r="V263" s="43" t="s">
        <v>1210</v>
      </c>
      <c r="W263" s="43"/>
      <c r="X263" s="270"/>
      <c r="Y263" s="273" t="s">
        <v>86</v>
      </c>
      <c r="Z263" s="153"/>
      <c r="AA263" s="161" t="s">
        <v>1501</v>
      </c>
      <c r="AB263" s="52">
        <v>45436</v>
      </c>
      <c r="AC263" s="3">
        <v>45483</v>
      </c>
      <c r="AD263" s="136" t="s">
        <v>64</v>
      </c>
      <c r="AE263" s="54"/>
      <c r="AF263" s="146"/>
      <c r="AG263" s="146"/>
      <c r="AH263" s="146"/>
      <c r="AI263" s="146"/>
      <c r="AJ263" s="145"/>
      <c r="AK263" s="152"/>
      <c r="AL263" s="150"/>
      <c r="AM263" s="146"/>
      <c r="AN263" s="146"/>
      <c r="AO263" s="146"/>
      <c r="AP263" s="146"/>
      <c r="AQ263" s="147"/>
      <c r="AR263" s="144"/>
      <c r="AS263" s="144"/>
      <c r="AT263" s="144"/>
      <c r="AU263" s="144"/>
      <c r="AV263" s="144"/>
      <c r="AW263" s="144"/>
      <c r="AX263" s="144"/>
      <c r="AY263" s="144"/>
      <c r="AZ263" s="148"/>
      <c r="BA263" s="143"/>
      <c r="BB263" s="144"/>
      <c r="BC263" s="142"/>
    </row>
    <row r="264" spans="1:55" ht="28.8" hidden="1">
      <c r="A264" s="38" t="str">
        <f t="shared" ca="1" si="21"/>
        <v>Ok</v>
      </c>
      <c r="B264" s="39" t="str">
        <f t="shared" si="22"/>
        <v>Ok</v>
      </c>
      <c r="C264" s="39" t="str">
        <f t="shared" ca="1" si="23"/>
        <v>Ok</v>
      </c>
      <c r="D264" s="40">
        <f t="shared" si="24"/>
        <v>45483</v>
      </c>
      <c r="E264" s="149"/>
      <c r="F264" s="153">
        <v>3231</v>
      </c>
      <c r="G264" s="164" t="s">
        <v>1410</v>
      </c>
      <c r="H264" s="156" t="s">
        <v>57</v>
      </c>
      <c r="I264" s="140" t="s">
        <v>127</v>
      </c>
      <c r="J264" s="155" t="s">
        <v>128</v>
      </c>
      <c r="K264" s="52" t="s">
        <v>66</v>
      </c>
      <c r="L264" s="200" t="s">
        <v>1451</v>
      </c>
      <c r="M264" s="158"/>
      <c r="N264" s="138" t="s">
        <v>100</v>
      </c>
      <c r="O264" s="141" t="s">
        <v>186</v>
      </c>
      <c r="P264" s="41" t="s">
        <v>114</v>
      </c>
      <c r="Q264" s="141" t="s">
        <v>186</v>
      </c>
      <c r="R264" s="67" t="s">
        <v>187</v>
      </c>
      <c r="S264" s="42">
        <v>45436</v>
      </c>
      <c r="T264" s="42">
        <v>45436</v>
      </c>
      <c r="U264" s="127" t="s">
        <v>62</v>
      </c>
      <c r="V264" s="43" t="s">
        <v>1210</v>
      </c>
      <c r="W264" s="43"/>
      <c r="X264" s="270"/>
      <c r="Y264" s="340" t="s">
        <v>112</v>
      </c>
      <c r="Z264" s="153"/>
      <c r="AA264" s="161" t="s">
        <v>1504</v>
      </c>
      <c r="AB264" s="52">
        <v>45436</v>
      </c>
      <c r="AC264" s="3">
        <v>45483</v>
      </c>
      <c r="AD264" s="136" t="s">
        <v>64</v>
      </c>
      <c r="AE264" s="54"/>
      <c r="AF264" s="146"/>
      <c r="AG264" s="146"/>
      <c r="AH264" s="146"/>
      <c r="AI264" s="146"/>
      <c r="AJ264" s="145"/>
      <c r="AK264" s="152"/>
      <c r="AL264" s="150"/>
      <c r="AM264" s="146"/>
      <c r="AN264" s="146"/>
      <c r="AO264" s="146"/>
      <c r="AP264" s="146"/>
      <c r="AQ264" s="147"/>
      <c r="AR264" s="144"/>
      <c r="AS264" s="144"/>
      <c r="AT264" s="144"/>
      <c r="AU264" s="144"/>
      <c r="AV264" s="144"/>
      <c r="AW264" s="144"/>
      <c r="AX264" s="144"/>
      <c r="AY264" s="144"/>
      <c r="AZ264" s="148"/>
      <c r="BA264" s="143"/>
      <c r="BB264" s="144"/>
      <c r="BC264" s="142"/>
    </row>
    <row r="265" spans="1:55" ht="57.6" hidden="1">
      <c r="A265" s="38" t="str">
        <f t="shared" ca="1" si="21"/>
        <v>Ok</v>
      </c>
      <c r="B265" s="39" t="str">
        <f t="shared" si="22"/>
        <v>Ok</v>
      </c>
      <c r="C265" s="39" t="str">
        <f t="shared" ca="1" si="23"/>
        <v>Ok</v>
      </c>
      <c r="D265" s="40">
        <f t="shared" si="24"/>
        <v>45483</v>
      </c>
      <c r="E265" s="149"/>
      <c r="F265" s="153">
        <v>3232</v>
      </c>
      <c r="G265" s="164" t="s">
        <v>1411</v>
      </c>
      <c r="H265" s="156" t="s">
        <v>57</v>
      </c>
      <c r="I265" s="140" t="s">
        <v>127</v>
      </c>
      <c r="J265" s="155" t="s">
        <v>128</v>
      </c>
      <c r="K265" s="52" t="s">
        <v>66</v>
      </c>
      <c r="L265" s="200" t="s">
        <v>1450</v>
      </c>
      <c r="M265" s="158"/>
      <c r="N265" s="138" t="s">
        <v>100</v>
      </c>
      <c r="O265" s="141" t="s">
        <v>186</v>
      </c>
      <c r="P265" s="41" t="s">
        <v>114</v>
      </c>
      <c r="Q265" s="141" t="s">
        <v>186</v>
      </c>
      <c r="R265" s="67" t="s">
        <v>187</v>
      </c>
      <c r="S265" s="42">
        <v>45436</v>
      </c>
      <c r="T265" s="42">
        <v>45436</v>
      </c>
      <c r="U265" s="127" t="s">
        <v>62</v>
      </c>
      <c r="V265" s="43" t="s">
        <v>1210</v>
      </c>
      <c r="W265" s="43"/>
      <c r="X265" s="270"/>
      <c r="Y265" s="340" t="s">
        <v>112</v>
      </c>
      <c r="Z265" s="153"/>
      <c r="AA265" s="161" t="s">
        <v>1505</v>
      </c>
      <c r="AB265" s="52">
        <v>45436</v>
      </c>
      <c r="AC265" s="3">
        <v>45483</v>
      </c>
      <c r="AD265" s="136" t="s">
        <v>64</v>
      </c>
      <c r="AE265" s="54"/>
      <c r="AF265" s="146"/>
      <c r="AG265" s="146"/>
      <c r="AH265" s="146"/>
      <c r="AI265" s="146"/>
      <c r="AJ265" s="145"/>
      <c r="AK265" s="152"/>
      <c r="AL265" s="150"/>
      <c r="AM265" s="146"/>
      <c r="AN265" s="146"/>
      <c r="AO265" s="146"/>
      <c r="AP265" s="146"/>
      <c r="AQ265" s="147"/>
      <c r="AR265" s="144"/>
      <c r="AS265" s="144"/>
      <c r="AT265" s="144"/>
      <c r="AU265" s="144"/>
      <c r="AV265" s="144"/>
      <c r="AW265" s="144"/>
      <c r="AX265" s="144"/>
      <c r="AY265" s="144"/>
      <c r="AZ265" s="148"/>
      <c r="BA265" s="143"/>
      <c r="BB265" s="144"/>
      <c r="BC265" s="142"/>
    </row>
    <row r="266" spans="1:55" ht="86.4" hidden="1">
      <c r="A266" s="38" t="str">
        <f t="shared" ca="1" si="21"/>
        <v>Ok</v>
      </c>
      <c r="B266" s="39" t="str">
        <f t="shared" si="22"/>
        <v>Ok</v>
      </c>
      <c r="C266" s="39" t="str">
        <f t="shared" ca="1" si="23"/>
        <v>Ok</v>
      </c>
      <c r="D266" s="40">
        <f t="shared" si="24"/>
        <v>45483</v>
      </c>
      <c r="E266" s="149"/>
      <c r="F266" s="153">
        <v>3233</v>
      </c>
      <c r="G266" s="164" t="s">
        <v>1412</v>
      </c>
      <c r="H266" s="156" t="s">
        <v>57</v>
      </c>
      <c r="I266" s="140" t="s">
        <v>127</v>
      </c>
      <c r="J266" s="155" t="s">
        <v>128</v>
      </c>
      <c r="K266" s="52" t="s">
        <v>66</v>
      </c>
      <c r="L266" s="200" t="s">
        <v>1452</v>
      </c>
      <c r="M266" s="158"/>
      <c r="N266" s="138" t="s">
        <v>104</v>
      </c>
      <c r="O266" s="141" t="s">
        <v>1124</v>
      </c>
      <c r="P266" s="41" t="s">
        <v>71</v>
      </c>
      <c r="Q266" s="59" t="s">
        <v>1487</v>
      </c>
      <c r="R266" s="67" t="s">
        <v>1486</v>
      </c>
      <c r="S266" s="42">
        <v>45436</v>
      </c>
      <c r="T266" s="42">
        <v>45436</v>
      </c>
      <c r="U266" s="127" t="s">
        <v>62</v>
      </c>
      <c r="V266" s="43" t="s">
        <v>1210</v>
      </c>
      <c r="W266" s="43"/>
      <c r="X266" s="270"/>
      <c r="Y266" s="273" t="s">
        <v>150</v>
      </c>
      <c r="Z266" s="153"/>
      <c r="AA266" s="161" t="s">
        <v>1506</v>
      </c>
      <c r="AB266" s="52">
        <v>45436</v>
      </c>
      <c r="AC266" s="3">
        <v>45483</v>
      </c>
      <c r="AD266" s="136" t="s">
        <v>64</v>
      </c>
      <c r="AE266" s="54"/>
      <c r="AF266" s="146"/>
      <c r="AG266" s="146"/>
      <c r="AH266" s="146"/>
      <c r="AI266" s="146"/>
      <c r="AJ266" s="145"/>
      <c r="AK266" s="152"/>
      <c r="AL266" s="150"/>
      <c r="AM266" s="146"/>
      <c r="AN266" s="146"/>
      <c r="AO266" s="146"/>
      <c r="AP266" s="146"/>
      <c r="AQ266" s="147"/>
      <c r="AR266" s="144"/>
      <c r="AS266" s="144"/>
      <c r="AT266" s="144"/>
      <c r="AU266" s="144"/>
      <c r="AV266" s="144"/>
      <c r="AW266" s="144"/>
      <c r="AX266" s="144"/>
      <c r="AY266" s="144"/>
      <c r="AZ266" s="148"/>
      <c r="BA266" s="143"/>
      <c r="BB266" s="144"/>
      <c r="BC266" s="142"/>
    </row>
    <row r="267" spans="1:55" ht="86.4" hidden="1">
      <c r="A267" s="38" t="str">
        <f t="shared" ca="1" si="21"/>
        <v>Ok</v>
      </c>
      <c r="B267" s="39" t="str">
        <f t="shared" si="22"/>
        <v>Ok</v>
      </c>
      <c r="C267" s="39" t="str">
        <f t="shared" ca="1" si="23"/>
        <v>Ok</v>
      </c>
      <c r="D267" s="40">
        <f t="shared" si="24"/>
        <v>45483</v>
      </c>
      <c r="E267" s="149"/>
      <c r="F267" s="153">
        <v>3234</v>
      </c>
      <c r="G267" s="164" t="s">
        <v>1413</v>
      </c>
      <c r="H267" s="156" t="s">
        <v>57</v>
      </c>
      <c r="I267" s="140" t="s">
        <v>127</v>
      </c>
      <c r="J267" s="155" t="s">
        <v>128</v>
      </c>
      <c r="K267" s="52" t="s">
        <v>78</v>
      </c>
      <c r="L267" s="200" t="s">
        <v>1453</v>
      </c>
      <c r="M267" s="158"/>
      <c r="N267" s="138" t="s">
        <v>100</v>
      </c>
      <c r="O267" s="141" t="s">
        <v>308</v>
      </c>
      <c r="P267" s="41" t="s">
        <v>114</v>
      </c>
      <c r="Q267" s="59" t="s">
        <v>1489</v>
      </c>
      <c r="R267" s="67" t="s">
        <v>1488</v>
      </c>
      <c r="S267" s="42">
        <v>45436</v>
      </c>
      <c r="T267" s="42">
        <v>45436</v>
      </c>
      <c r="U267" s="127" t="s">
        <v>62</v>
      </c>
      <c r="V267" s="43" t="s">
        <v>1210</v>
      </c>
      <c r="W267" s="43"/>
      <c r="X267" s="270"/>
      <c r="Y267" s="273" t="s">
        <v>710</v>
      </c>
      <c r="Z267" s="153"/>
      <c r="AA267" s="161" t="s">
        <v>1507</v>
      </c>
      <c r="AB267" s="52">
        <v>45436</v>
      </c>
      <c r="AC267" s="3">
        <v>45483</v>
      </c>
      <c r="AD267" s="136" t="s">
        <v>64</v>
      </c>
      <c r="AE267" s="54"/>
      <c r="AF267" s="146"/>
      <c r="AG267" s="146"/>
      <c r="AH267" s="146"/>
      <c r="AI267" s="146"/>
      <c r="AJ267" s="145"/>
      <c r="AK267" s="152"/>
      <c r="AL267" s="150"/>
      <c r="AM267" s="146"/>
      <c r="AN267" s="146"/>
      <c r="AO267" s="146"/>
      <c r="AP267" s="146"/>
      <c r="AQ267" s="147"/>
      <c r="AR267" s="144"/>
      <c r="AS267" s="144"/>
      <c r="AT267" s="144"/>
      <c r="AU267" s="144"/>
      <c r="AV267" s="144"/>
      <c r="AW267" s="144"/>
      <c r="AX267" s="144"/>
      <c r="AY267" s="144"/>
      <c r="AZ267" s="148"/>
      <c r="BA267" s="143"/>
      <c r="BB267" s="144"/>
      <c r="BC267" s="142"/>
    </row>
    <row r="268" spans="1:55" ht="100.8" hidden="1">
      <c r="A268" s="38" t="str">
        <f t="shared" ca="1" si="21"/>
        <v>Ok</v>
      </c>
      <c r="B268" s="39" t="str">
        <f t="shared" si="22"/>
        <v>Ok</v>
      </c>
      <c r="C268" s="39" t="str">
        <f t="shared" ca="1" si="23"/>
        <v>Ok</v>
      </c>
      <c r="D268" s="40">
        <f t="shared" si="24"/>
        <v>45483</v>
      </c>
      <c r="E268" s="149"/>
      <c r="F268" s="153">
        <v>3235</v>
      </c>
      <c r="G268" s="164" t="s">
        <v>1414</v>
      </c>
      <c r="H268" s="156" t="s">
        <v>57</v>
      </c>
      <c r="I268" s="140" t="s">
        <v>264</v>
      </c>
      <c r="J268" s="155" t="s">
        <v>95</v>
      </c>
      <c r="K268" s="52" t="s">
        <v>358</v>
      </c>
      <c r="L268" s="200" t="s">
        <v>1454</v>
      </c>
      <c r="M268" s="158"/>
      <c r="N268" s="138" t="s">
        <v>104</v>
      </c>
      <c r="O268" s="141" t="s">
        <v>130</v>
      </c>
      <c r="P268" s="41" t="s">
        <v>114</v>
      </c>
      <c r="Q268" s="59" t="s">
        <v>1490</v>
      </c>
      <c r="R268" s="67" t="s">
        <v>1491</v>
      </c>
      <c r="S268" s="42">
        <v>45436</v>
      </c>
      <c r="T268" s="42">
        <v>45436</v>
      </c>
      <c r="U268" s="127" t="s">
        <v>62</v>
      </c>
      <c r="V268" s="43" t="s">
        <v>1209</v>
      </c>
      <c r="W268" s="43"/>
      <c r="X268" s="270"/>
      <c r="Y268" s="273" t="s">
        <v>75</v>
      </c>
      <c r="Z268" s="153"/>
      <c r="AA268" s="161" t="s">
        <v>1520</v>
      </c>
      <c r="AB268" s="52">
        <v>45436</v>
      </c>
      <c r="AC268" s="3">
        <v>45483</v>
      </c>
      <c r="AD268" s="136" t="s">
        <v>64</v>
      </c>
      <c r="AE268" s="54"/>
      <c r="AF268" s="146"/>
      <c r="AG268" s="146"/>
      <c r="AH268" s="146"/>
      <c r="AI268" s="146"/>
      <c r="AJ268" s="145"/>
      <c r="AK268" s="152"/>
      <c r="AL268" s="150"/>
      <c r="AM268" s="146"/>
      <c r="AN268" s="146"/>
      <c r="AO268" s="146"/>
      <c r="AP268" s="146"/>
      <c r="AQ268" s="147"/>
      <c r="AR268" s="144"/>
      <c r="AS268" s="144"/>
      <c r="AT268" s="144"/>
      <c r="AU268" s="144"/>
      <c r="AV268" s="144"/>
      <c r="AW268" s="144"/>
      <c r="AX268" s="144"/>
      <c r="AY268" s="144"/>
      <c r="AZ268" s="148"/>
      <c r="BA268" s="143"/>
      <c r="BB268" s="144"/>
      <c r="BC268" s="142"/>
    </row>
    <row r="269" spans="1:55" ht="106.2" hidden="1" customHeight="1">
      <c r="A269" s="38" t="str">
        <f t="shared" ca="1" si="21"/>
        <v>Ok</v>
      </c>
      <c r="B269" s="39" t="str">
        <f t="shared" si="22"/>
        <v>Ok</v>
      </c>
      <c r="C269" s="39" t="str">
        <f t="shared" ca="1" si="23"/>
        <v>Ok</v>
      </c>
      <c r="D269" s="40">
        <f t="shared" si="24"/>
        <v>45483</v>
      </c>
      <c r="E269" s="149"/>
      <c r="F269" s="153">
        <v>3236</v>
      </c>
      <c r="G269" s="164" t="s">
        <v>1415</v>
      </c>
      <c r="H269" s="156" t="s">
        <v>57</v>
      </c>
      <c r="I269" s="140" t="s">
        <v>395</v>
      </c>
      <c r="J269" s="155" t="s">
        <v>396</v>
      </c>
      <c r="K269" s="52" t="s">
        <v>66</v>
      </c>
      <c r="L269" s="200" t="s">
        <v>1455</v>
      </c>
      <c r="M269" s="158"/>
      <c r="N269" s="138" t="s">
        <v>104</v>
      </c>
      <c r="O269" s="141" t="s">
        <v>1424</v>
      </c>
      <c r="P269" s="41" t="s">
        <v>114</v>
      </c>
      <c r="Q269" s="59" t="s">
        <v>1493</v>
      </c>
      <c r="R269" s="67" t="s">
        <v>1492</v>
      </c>
      <c r="S269" s="42">
        <v>45436</v>
      </c>
      <c r="T269" s="42">
        <v>45436</v>
      </c>
      <c r="U269" s="127" t="s">
        <v>62</v>
      </c>
      <c r="V269" s="43" t="s">
        <v>1210</v>
      </c>
      <c r="W269" s="43"/>
      <c r="X269" s="270"/>
      <c r="Y269" s="273" t="s">
        <v>86</v>
      </c>
      <c r="Z269" s="153"/>
      <c r="AA269" s="161" t="s">
        <v>1508</v>
      </c>
      <c r="AB269" s="52">
        <v>45436</v>
      </c>
      <c r="AC269" s="3">
        <v>45483</v>
      </c>
      <c r="AD269" s="136" t="s">
        <v>64</v>
      </c>
      <c r="AE269" s="54"/>
      <c r="AF269" s="146"/>
      <c r="AG269" s="146"/>
      <c r="AH269" s="146"/>
      <c r="AI269" s="146"/>
      <c r="AJ269" s="145"/>
      <c r="AK269" s="152"/>
      <c r="AL269" s="150"/>
      <c r="AM269" s="146"/>
      <c r="AN269" s="146"/>
      <c r="AO269" s="146"/>
      <c r="AP269" s="146"/>
      <c r="AQ269" s="147"/>
      <c r="AR269" s="144"/>
      <c r="AS269" s="144"/>
      <c r="AT269" s="144"/>
      <c r="AU269" s="144"/>
      <c r="AV269" s="144"/>
      <c r="AW269" s="144"/>
      <c r="AX269" s="144"/>
      <c r="AY269" s="144"/>
      <c r="AZ269" s="148"/>
      <c r="BA269" s="143"/>
      <c r="BB269" s="144"/>
      <c r="BC269" s="142"/>
    </row>
    <row r="270" spans="1:55" ht="103.2" hidden="1" customHeight="1">
      <c r="A270" s="38" t="str">
        <f t="shared" ca="1" si="21"/>
        <v>Ok</v>
      </c>
      <c r="B270" s="39" t="str">
        <f t="shared" si="22"/>
        <v>Ok</v>
      </c>
      <c r="C270" s="39" t="str">
        <f t="shared" ca="1" si="23"/>
        <v>Ok</v>
      </c>
      <c r="D270" s="40">
        <f t="shared" si="24"/>
        <v>45483</v>
      </c>
      <c r="E270" s="149"/>
      <c r="F270" s="153">
        <v>3237</v>
      </c>
      <c r="G270" s="164" t="s">
        <v>1416</v>
      </c>
      <c r="H270" s="156" t="s">
        <v>57</v>
      </c>
      <c r="I270" s="140" t="s">
        <v>338</v>
      </c>
      <c r="J270" s="155" t="s">
        <v>339</v>
      </c>
      <c r="K270" s="52" t="s">
        <v>117</v>
      </c>
      <c r="L270" s="200" t="s">
        <v>1456</v>
      </c>
      <c r="M270" s="158"/>
      <c r="N270" s="138" t="s">
        <v>104</v>
      </c>
      <c r="O270" s="141" t="s">
        <v>1424</v>
      </c>
      <c r="P270" s="41" t="s">
        <v>114</v>
      </c>
      <c r="Q270" s="59" t="s">
        <v>1495</v>
      </c>
      <c r="R270" s="67" t="s">
        <v>1494</v>
      </c>
      <c r="S270" s="42">
        <v>45436</v>
      </c>
      <c r="T270" s="42">
        <v>45436</v>
      </c>
      <c r="U270" s="127" t="s">
        <v>62</v>
      </c>
      <c r="V270" s="43" t="s">
        <v>1210</v>
      </c>
      <c r="W270" s="43"/>
      <c r="X270" s="270"/>
      <c r="Y270" s="273" t="s">
        <v>86</v>
      </c>
      <c r="Z270" s="153"/>
      <c r="AA270" s="161" t="s">
        <v>1508</v>
      </c>
      <c r="AB270" s="52">
        <v>45436</v>
      </c>
      <c r="AC270" s="3">
        <v>45483</v>
      </c>
      <c r="AD270" s="136" t="s">
        <v>64</v>
      </c>
      <c r="AE270" s="54"/>
      <c r="AF270" s="146"/>
      <c r="AG270" s="146"/>
      <c r="AH270" s="146"/>
      <c r="AI270" s="146"/>
      <c r="AJ270" s="145"/>
      <c r="AK270" s="152"/>
      <c r="AL270" s="150"/>
      <c r="AM270" s="146"/>
      <c r="AN270" s="146"/>
      <c r="AO270" s="146"/>
      <c r="AP270" s="146"/>
      <c r="AQ270" s="147"/>
      <c r="AR270" s="144"/>
      <c r="AS270" s="144"/>
      <c r="AT270" s="144"/>
      <c r="AU270" s="144"/>
      <c r="AV270" s="144"/>
      <c r="AW270" s="144"/>
      <c r="AX270" s="144"/>
      <c r="AY270" s="144"/>
      <c r="AZ270" s="148"/>
      <c r="BA270" s="143"/>
      <c r="BB270" s="144"/>
      <c r="BC270" s="142"/>
    </row>
    <row r="271" spans="1:55" ht="86.4" hidden="1">
      <c r="A271" s="38" t="str">
        <f t="shared" ca="1" si="21"/>
        <v>Ok</v>
      </c>
      <c r="B271" s="39" t="str">
        <f t="shared" si="22"/>
        <v>Ok</v>
      </c>
      <c r="C271" s="39" t="str">
        <f t="shared" ca="1" si="23"/>
        <v>Ok</v>
      </c>
      <c r="D271" s="40">
        <f t="shared" si="24"/>
        <v>45483</v>
      </c>
      <c r="E271" s="149"/>
      <c r="F271" s="153">
        <v>3238</v>
      </c>
      <c r="G271" s="164" t="s">
        <v>1417</v>
      </c>
      <c r="H271" s="156" t="s">
        <v>57</v>
      </c>
      <c r="I271" s="140" t="s">
        <v>338</v>
      </c>
      <c r="J271" s="155" t="s">
        <v>339</v>
      </c>
      <c r="K271" s="52" t="s">
        <v>66</v>
      </c>
      <c r="L271" s="200" t="s">
        <v>1457</v>
      </c>
      <c r="M271" s="158"/>
      <c r="N271" s="138" t="s">
        <v>104</v>
      </c>
      <c r="O271" s="141" t="s">
        <v>1424</v>
      </c>
      <c r="P271" s="41" t="s">
        <v>114</v>
      </c>
      <c r="Q271" s="59" t="s">
        <v>1496</v>
      </c>
      <c r="R271" s="67" t="s">
        <v>1497</v>
      </c>
      <c r="S271" s="42">
        <v>45436</v>
      </c>
      <c r="T271" s="42">
        <v>45436</v>
      </c>
      <c r="U271" s="127" t="s">
        <v>62</v>
      </c>
      <c r="V271" s="43" t="s">
        <v>1210</v>
      </c>
      <c r="W271" s="43"/>
      <c r="X271" s="270"/>
      <c r="Y271" s="273" t="s">
        <v>87</v>
      </c>
      <c r="Z271" s="153"/>
      <c r="AA271" s="161" t="s">
        <v>1509</v>
      </c>
      <c r="AB271" s="52">
        <v>45436</v>
      </c>
      <c r="AC271" s="3">
        <v>45483</v>
      </c>
      <c r="AD271" s="136" t="s">
        <v>64</v>
      </c>
      <c r="AE271" s="54"/>
      <c r="AF271" s="146"/>
      <c r="AG271" s="146"/>
      <c r="AH271" s="146"/>
      <c r="AI271" s="146"/>
      <c r="AJ271" s="145"/>
      <c r="AK271" s="152"/>
      <c r="AL271" s="150"/>
      <c r="AM271" s="146"/>
      <c r="AN271" s="146"/>
      <c r="AO271" s="146"/>
      <c r="AP271" s="146"/>
      <c r="AQ271" s="147"/>
      <c r="AR271" s="144"/>
      <c r="AS271" s="144"/>
      <c r="AT271" s="144"/>
      <c r="AU271" s="144"/>
      <c r="AV271" s="144"/>
      <c r="AW271" s="144"/>
      <c r="AX271" s="144"/>
      <c r="AY271" s="144"/>
      <c r="AZ271" s="148"/>
      <c r="BA271" s="143"/>
      <c r="BB271" s="144"/>
      <c r="BC271" s="142"/>
    </row>
    <row r="272" spans="1:55" ht="226.2" hidden="1" customHeight="1">
      <c r="A272" s="38" t="str">
        <f t="shared" ca="1" si="21"/>
        <v>Ok</v>
      </c>
      <c r="B272" s="39" t="str">
        <f t="shared" si="22"/>
        <v>Ok</v>
      </c>
      <c r="C272" s="39" t="str">
        <f t="shared" ca="1" si="23"/>
        <v>Ok</v>
      </c>
      <c r="D272" s="40">
        <f t="shared" si="24"/>
        <v>45504</v>
      </c>
      <c r="E272" s="149"/>
      <c r="F272" s="168">
        <v>2565</v>
      </c>
      <c r="G272" s="170" t="s">
        <v>1510</v>
      </c>
      <c r="H272" s="156" t="s">
        <v>57</v>
      </c>
      <c r="I272" s="126" t="s">
        <v>931</v>
      </c>
      <c r="J272" s="174" t="s">
        <v>95</v>
      </c>
      <c r="K272" s="52" t="s">
        <v>66</v>
      </c>
      <c r="L272" s="307" t="s">
        <v>1660</v>
      </c>
      <c r="M272" s="158"/>
      <c r="N272" s="138" t="s">
        <v>81</v>
      </c>
      <c r="O272" s="141" t="s">
        <v>637</v>
      </c>
      <c r="P272" s="41" t="s">
        <v>61</v>
      </c>
      <c r="Q272" s="59" t="s">
        <v>1511</v>
      </c>
      <c r="R272" s="67" t="s">
        <v>1512</v>
      </c>
      <c r="S272" s="42">
        <v>44873</v>
      </c>
      <c r="T272" s="42">
        <v>45476</v>
      </c>
      <c r="U272" s="127" t="s">
        <v>62</v>
      </c>
      <c r="V272" s="43" t="s">
        <v>1209</v>
      </c>
      <c r="W272" s="43" t="s">
        <v>68</v>
      </c>
      <c r="X272" s="270"/>
      <c r="Y272" s="273" t="s">
        <v>112</v>
      </c>
      <c r="Z272" s="153"/>
      <c r="AA272" s="303" t="s">
        <v>1805</v>
      </c>
      <c r="AB272" s="52">
        <v>44873</v>
      </c>
      <c r="AC272" s="3">
        <v>45504</v>
      </c>
      <c r="AD272" s="52" t="s">
        <v>64</v>
      </c>
      <c r="AE272" s="54"/>
      <c r="AF272" s="146"/>
      <c r="AG272" s="146"/>
      <c r="AH272" s="146"/>
      <c r="AI272" s="146"/>
      <c r="AJ272" s="145"/>
      <c r="AK272" s="152"/>
      <c r="AL272" s="150"/>
      <c r="AM272" s="146"/>
      <c r="AN272" s="146"/>
      <c r="AO272" s="146"/>
      <c r="AP272" s="146"/>
      <c r="AQ272" s="147"/>
      <c r="AR272" s="144"/>
      <c r="AS272" s="144"/>
      <c r="AT272" s="144"/>
      <c r="AU272" s="144"/>
      <c r="AV272" s="144"/>
      <c r="AW272" s="144"/>
      <c r="AX272" s="144"/>
      <c r="AY272" s="144"/>
      <c r="AZ272" s="148"/>
      <c r="BA272" s="143"/>
      <c r="BB272" s="144"/>
      <c r="BC272" s="142"/>
    </row>
    <row r="273" spans="1:55" ht="201.6" customHeight="1">
      <c r="A273" s="38" t="str">
        <f t="shared" ca="1" si="21"/>
        <v>Ok</v>
      </c>
      <c r="B273" s="39" t="str">
        <f t="shared" si="22"/>
        <v>Ok</v>
      </c>
      <c r="C273" s="39" t="str">
        <f t="shared" ca="1" si="23"/>
        <v>Errore</v>
      </c>
      <c r="D273" s="40">
        <f t="shared" si="24"/>
        <v>45728</v>
      </c>
      <c r="E273" s="166"/>
      <c r="F273" s="168">
        <v>3066</v>
      </c>
      <c r="G273" s="206" t="s">
        <v>1266</v>
      </c>
      <c r="H273" s="210" t="s">
        <v>57</v>
      </c>
      <c r="I273" s="126" t="s">
        <v>127</v>
      </c>
      <c r="J273" s="174" t="s">
        <v>128</v>
      </c>
      <c r="K273" s="52" t="s">
        <v>101</v>
      </c>
      <c r="L273" s="217" t="s">
        <v>1377</v>
      </c>
      <c r="M273" s="179"/>
      <c r="N273" s="138" t="s">
        <v>104</v>
      </c>
      <c r="O273" s="181" t="s">
        <v>1362</v>
      </c>
      <c r="P273" s="41" t="s">
        <v>71</v>
      </c>
      <c r="Q273" s="59" t="s">
        <v>1376</v>
      </c>
      <c r="R273" s="67" t="s">
        <v>1375</v>
      </c>
      <c r="S273" s="42">
        <v>45324</v>
      </c>
      <c r="T273" s="42">
        <v>45719</v>
      </c>
      <c r="U273" s="43" t="s">
        <v>1519</v>
      </c>
      <c r="V273" s="43" t="s">
        <v>1210</v>
      </c>
      <c r="W273" s="43"/>
      <c r="X273" s="270"/>
      <c r="Y273" s="273"/>
      <c r="Z273" s="352"/>
      <c r="AA273" s="354" t="s">
        <v>2303</v>
      </c>
      <c r="AB273" s="356">
        <v>45324</v>
      </c>
      <c r="AC273" s="3">
        <v>45728</v>
      </c>
      <c r="AD273" s="52"/>
      <c r="AE273" s="54"/>
      <c r="AF273" s="192"/>
      <c r="AG273" s="192"/>
      <c r="AH273" s="192"/>
      <c r="AI273" s="192"/>
      <c r="AJ273" s="194"/>
      <c r="AK273" s="194"/>
      <c r="AL273" s="192"/>
      <c r="AM273" s="192"/>
      <c r="AN273" s="192"/>
      <c r="AO273" s="192"/>
      <c r="AP273" s="192"/>
      <c r="AQ273" s="197"/>
      <c r="AR273" s="198"/>
      <c r="AS273" s="198"/>
      <c r="AT273" s="192"/>
      <c r="AU273" s="192"/>
      <c r="AV273" s="192"/>
      <c r="AW273" s="192"/>
      <c r="AX273" s="192"/>
      <c r="AY273" s="192"/>
      <c r="AZ273" s="194"/>
      <c r="BA273" s="192"/>
      <c r="BB273" s="192"/>
      <c r="BC273" s="199"/>
    </row>
    <row r="274" spans="1:55" ht="141" hidden="1" customHeight="1">
      <c r="A274" s="38" t="str">
        <f t="shared" ca="1" si="21"/>
        <v>Ok</v>
      </c>
      <c r="B274" s="39" t="str">
        <f t="shared" si="22"/>
        <v>Ok</v>
      </c>
      <c r="C274" s="39" t="str">
        <f t="shared" ca="1" si="23"/>
        <v>Ok</v>
      </c>
      <c r="D274" s="40">
        <f t="shared" si="24"/>
        <v>45504</v>
      </c>
      <c r="E274" s="149" t="s">
        <v>679</v>
      </c>
      <c r="F274" s="153">
        <v>2587</v>
      </c>
      <c r="G274" s="164" t="s">
        <v>1586</v>
      </c>
      <c r="H274" s="154" t="s">
        <v>57</v>
      </c>
      <c r="I274" s="140" t="s">
        <v>1587</v>
      </c>
      <c r="J274" s="155" t="s">
        <v>65</v>
      </c>
      <c r="K274" s="52" t="s">
        <v>88</v>
      </c>
      <c r="L274" s="159" t="s">
        <v>1797</v>
      </c>
      <c r="M274" s="158" t="s">
        <v>679</v>
      </c>
      <c r="N274" s="138" t="s">
        <v>60</v>
      </c>
      <c r="O274" s="141" t="s">
        <v>1588</v>
      </c>
      <c r="P274" s="41" t="s">
        <v>89</v>
      </c>
      <c r="Q274" s="141" t="s">
        <v>1588</v>
      </c>
      <c r="R274" s="69" t="s">
        <v>1589</v>
      </c>
      <c r="S274" s="42">
        <v>44890</v>
      </c>
      <c r="T274" s="42">
        <v>45504</v>
      </c>
      <c r="U274" s="128" t="s">
        <v>62</v>
      </c>
      <c r="V274" s="43" t="s">
        <v>1210</v>
      </c>
      <c r="W274" s="43" t="s">
        <v>68</v>
      </c>
      <c r="X274" s="270"/>
      <c r="Y274" s="273" t="s">
        <v>67</v>
      </c>
      <c r="Z274" s="153" t="s">
        <v>679</v>
      </c>
      <c r="AA274" s="161" t="s">
        <v>1798</v>
      </c>
      <c r="AB274" s="3">
        <v>44890</v>
      </c>
      <c r="AC274" s="3">
        <v>45504</v>
      </c>
      <c r="AD274" s="52" t="s">
        <v>64</v>
      </c>
      <c r="AE274" s="151" t="s">
        <v>679</v>
      </c>
      <c r="AF274" s="146" t="s">
        <v>679</v>
      </c>
      <c r="AG274" s="146" t="s">
        <v>679</v>
      </c>
      <c r="AH274" s="146" t="s">
        <v>679</v>
      </c>
      <c r="AI274" s="146" t="s">
        <v>679</v>
      </c>
      <c r="AJ274" s="145" t="s">
        <v>679</v>
      </c>
      <c r="AK274" s="152" t="s">
        <v>679</v>
      </c>
      <c r="AL274" s="150" t="s">
        <v>679</v>
      </c>
      <c r="AM274" s="146" t="s">
        <v>679</v>
      </c>
      <c r="AN274" s="146" t="s">
        <v>679</v>
      </c>
      <c r="AO274" s="146" t="s">
        <v>679</v>
      </c>
      <c r="AP274" s="146" t="s">
        <v>679</v>
      </c>
      <c r="AQ274" s="147" t="s">
        <v>679</v>
      </c>
      <c r="AR274" s="144" t="s">
        <v>679</v>
      </c>
      <c r="AS274" s="144" t="s">
        <v>679</v>
      </c>
      <c r="AT274" s="144" t="s">
        <v>679</v>
      </c>
      <c r="AU274" s="144" t="s">
        <v>679</v>
      </c>
      <c r="AV274" s="144" t="s">
        <v>679</v>
      </c>
      <c r="AW274" s="144" t="s">
        <v>679</v>
      </c>
      <c r="AX274" s="144" t="s">
        <v>679</v>
      </c>
      <c r="AY274" s="144" t="s">
        <v>679</v>
      </c>
      <c r="AZ274" s="148" t="s">
        <v>679</v>
      </c>
      <c r="BA274" s="143" t="s">
        <v>679</v>
      </c>
      <c r="BB274" s="144" t="s">
        <v>679</v>
      </c>
      <c r="BC274" s="142" t="s">
        <v>679</v>
      </c>
    </row>
    <row r="275" spans="1:55" ht="43.2" hidden="1">
      <c r="A275" s="38" t="str">
        <f t="shared" ca="1" si="21"/>
        <v>Ok</v>
      </c>
      <c r="B275" s="39" t="str">
        <f t="shared" si="22"/>
        <v>Ok</v>
      </c>
      <c r="C275" s="39" t="str">
        <f t="shared" ca="1" si="23"/>
        <v>Ok</v>
      </c>
      <c r="D275" s="40">
        <f t="shared" si="24"/>
        <v>45483</v>
      </c>
      <c r="E275" s="149" t="s">
        <v>679</v>
      </c>
      <c r="F275" s="153">
        <v>3243</v>
      </c>
      <c r="G275" s="164" t="s">
        <v>1590</v>
      </c>
      <c r="H275" s="154" t="s">
        <v>57</v>
      </c>
      <c r="I275" s="140" t="s">
        <v>127</v>
      </c>
      <c r="J275" s="155" t="s">
        <v>128</v>
      </c>
      <c r="K275" s="52" t="s">
        <v>78</v>
      </c>
      <c r="L275" s="159" t="s">
        <v>1594</v>
      </c>
      <c r="M275" s="158" t="s">
        <v>679</v>
      </c>
      <c r="N275" s="138" t="s">
        <v>104</v>
      </c>
      <c r="O275" s="141" t="s">
        <v>129</v>
      </c>
      <c r="P275" s="41" t="s">
        <v>61</v>
      </c>
      <c r="Q275" s="141" t="s">
        <v>1593</v>
      </c>
      <c r="R275" s="69" t="s">
        <v>1592</v>
      </c>
      <c r="S275" s="42">
        <v>45444</v>
      </c>
      <c r="T275" s="42">
        <v>45449</v>
      </c>
      <c r="U275" s="128" t="s">
        <v>62</v>
      </c>
      <c r="V275" s="43" t="s">
        <v>1210</v>
      </c>
      <c r="W275" s="43"/>
      <c r="X275" s="270"/>
      <c r="Y275" s="273" t="s">
        <v>86</v>
      </c>
      <c r="Z275" s="153" t="s">
        <v>679</v>
      </c>
      <c r="AA275" s="161" t="s">
        <v>1591</v>
      </c>
      <c r="AB275" s="3">
        <v>45444</v>
      </c>
      <c r="AC275" s="3">
        <v>45483</v>
      </c>
      <c r="AD275" s="52" t="s">
        <v>64</v>
      </c>
      <c r="AE275" s="151" t="s">
        <v>679</v>
      </c>
      <c r="AF275" s="146" t="s">
        <v>679</v>
      </c>
      <c r="AG275" s="146" t="s">
        <v>679</v>
      </c>
      <c r="AH275" s="146" t="s">
        <v>679</v>
      </c>
      <c r="AI275" s="146" t="s">
        <v>679</v>
      </c>
      <c r="AJ275" s="145" t="s">
        <v>679</v>
      </c>
      <c r="AK275" s="152" t="s">
        <v>679</v>
      </c>
      <c r="AL275" s="150" t="s">
        <v>679</v>
      </c>
      <c r="AM275" s="146" t="s">
        <v>679</v>
      </c>
      <c r="AN275" s="146" t="s">
        <v>679</v>
      </c>
      <c r="AO275" s="146" t="s">
        <v>679</v>
      </c>
      <c r="AP275" s="146" t="s">
        <v>679</v>
      </c>
      <c r="AQ275" s="147" t="s">
        <v>679</v>
      </c>
      <c r="AR275" s="144" t="s">
        <v>679</v>
      </c>
      <c r="AS275" s="144" t="s">
        <v>679</v>
      </c>
      <c r="AT275" s="144" t="s">
        <v>679</v>
      </c>
      <c r="AU275" s="144" t="s">
        <v>679</v>
      </c>
      <c r="AV275" s="144" t="s">
        <v>679</v>
      </c>
      <c r="AW275" s="144" t="s">
        <v>679</v>
      </c>
      <c r="AX275" s="144" t="s">
        <v>679</v>
      </c>
      <c r="AY275" s="144" t="s">
        <v>679</v>
      </c>
      <c r="AZ275" s="148" t="s">
        <v>679</v>
      </c>
      <c r="BA275" s="143" t="s">
        <v>679</v>
      </c>
      <c r="BB275" s="144" t="s">
        <v>679</v>
      </c>
      <c r="BC275" s="142" t="s">
        <v>679</v>
      </c>
    </row>
    <row r="276" spans="1:55" ht="198.6" hidden="1" customHeight="1">
      <c r="A276" s="38" t="str">
        <f t="shared" ca="1" si="21"/>
        <v>Ok</v>
      </c>
      <c r="B276" s="39" t="str">
        <f t="shared" si="22"/>
        <v>Ok</v>
      </c>
      <c r="C276" s="39" t="str">
        <f t="shared" ca="1" si="23"/>
        <v>Ok</v>
      </c>
      <c r="D276" s="40">
        <f t="shared" si="24"/>
        <v>45489</v>
      </c>
      <c r="E276" s="149"/>
      <c r="F276" s="153">
        <v>3253</v>
      </c>
      <c r="G276" s="164" t="s">
        <v>1599</v>
      </c>
      <c r="H276" s="154" t="s">
        <v>57</v>
      </c>
      <c r="I276" s="140" t="s">
        <v>94</v>
      </c>
      <c r="J276" s="155" t="s">
        <v>95</v>
      </c>
      <c r="K276" s="52" t="s">
        <v>88</v>
      </c>
      <c r="L276" s="159" t="s">
        <v>1608</v>
      </c>
      <c r="M276" s="158"/>
      <c r="N276" s="138" t="s">
        <v>81</v>
      </c>
      <c r="O276" s="141" t="s">
        <v>1604</v>
      </c>
      <c r="P276" s="41" t="s">
        <v>71</v>
      </c>
      <c r="Q276" s="141" t="s">
        <v>1607</v>
      </c>
      <c r="R276" s="69" t="s">
        <v>1606</v>
      </c>
      <c r="S276" s="42">
        <v>45450</v>
      </c>
      <c r="T276" s="42">
        <v>45485</v>
      </c>
      <c r="U276" s="128" t="s">
        <v>62</v>
      </c>
      <c r="V276" s="43" t="s">
        <v>1209</v>
      </c>
      <c r="W276" s="43" t="s">
        <v>68</v>
      </c>
      <c r="X276" s="270"/>
      <c r="Y276" s="273" t="s">
        <v>710</v>
      </c>
      <c r="Z276" s="153"/>
      <c r="AA276" s="161" t="s">
        <v>1749</v>
      </c>
      <c r="AB276" s="3">
        <v>45450</v>
      </c>
      <c r="AC276" s="3">
        <v>45489</v>
      </c>
      <c r="AD276" s="52" t="s">
        <v>64</v>
      </c>
      <c r="AE276" s="151"/>
      <c r="AF276" s="146"/>
      <c r="AG276" s="146"/>
      <c r="AH276" s="146"/>
      <c r="AI276" s="146"/>
      <c r="AJ276" s="145"/>
      <c r="AK276" s="152"/>
      <c r="AL276" s="150"/>
      <c r="AM276" s="146"/>
      <c r="AN276" s="146"/>
      <c r="AO276" s="146"/>
      <c r="AP276" s="146"/>
      <c r="AQ276" s="147"/>
      <c r="AR276" s="144"/>
      <c r="AS276" s="144"/>
      <c r="AT276" s="144"/>
      <c r="AU276" s="144"/>
      <c r="AV276" s="144"/>
      <c r="AW276" s="144"/>
      <c r="AX276" s="144"/>
      <c r="AY276" s="144"/>
      <c r="AZ276" s="148"/>
      <c r="BA276" s="143"/>
      <c r="BB276" s="144"/>
      <c r="BC276" s="142"/>
    </row>
    <row r="277" spans="1:55" ht="129.6" hidden="1" customHeight="1">
      <c r="A277" s="38" t="str">
        <f t="shared" ca="1" si="21"/>
        <v>Ok</v>
      </c>
      <c r="B277" s="39" t="str">
        <f t="shared" si="22"/>
        <v>Ok</v>
      </c>
      <c r="C277" s="39" t="str">
        <f t="shared" ca="1" si="23"/>
        <v>Ok</v>
      </c>
      <c r="D277" s="40">
        <f t="shared" si="24"/>
        <v>45483</v>
      </c>
      <c r="E277" s="149"/>
      <c r="F277" s="153">
        <v>3255</v>
      </c>
      <c r="G277" s="164" t="s">
        <v>1600</v>
      </c>
      <c r="H277" s="154" t="s">
        <v>57</v>
      </c>
      <c r="I277" s="140" t="s">
        <v>94</v>
      </c>
      <c r="J277" s="155" t="s">
        <v>95</v>
      </c>
      <c r="K277" s="52" t="s">
        <v>66</v>
      </c>
      <c r="L277" s="159" t="s">
        <v>1610</v>
      </c>
      <c r="M277" s="158"/>
      <c r="N277" s="138" t="s">
        <v>81</v>
      </c>
      <c r="O277" s="141" t="s">
        <v>74</v>
      </c>
      <c r="P277" s="41" t="s">
        <v>74</v>
      </c>
      <c r="Q277" s="141" t="s">
        <v>1603</v>
      </c>
      <c r="R277" s="69" t="s">
        <v>1609</v>
      </c>
      <c r="S277" s="42">
        <v>45450</v>
      </c>
      <c r="T277" s="42">
        <v>45482</v>
      </c>
      <c r="U277" s="128" t="s">
        <v>62</v>
      </c>
      <c r="V277" s="43" t="s">
        <v>1209</v>
      </c>
      <c r="W277" s="43" t="s">
        <v>68</v>
      </c>
      <c r="X277" s="270"/>
      <c r="Y277" s="273" t="s">
        <v>67</v>
      </c>
      <c r="Z277" s="153"/>
      <c r="AA277" s="161" t="s">
        <v>1691</v>
      </c>
      <c r="AB277" s="3">
        <v>45450</v>
      </c>
      <c r="AC277" s="3">
        <v>45483</v>
      </c>
      <c r="AD277" s="52" t="s">
        <v>64</v>
      </c>
      <c r="AE277" s="151"/>
      <c r="AF277" s="146"/>
      <c r="AG277" s="146"/>
      <c r="AH277" s="146"/>
      <c r="AI277" s="146"/>
      <c r="AJ277" s="145"/>
      <c r="AK277" s="152"/>
      <c r="AL277" s="150"/>
      <c r="AM277" s="146"/>
      <c r="AN277" s="146"/>
      <c r="AO277" s="146"/>
      <c r="AP277" s="146"/>
      <c r="AQ277" s="147"/>
      <c r="AR277" s="144"/>
      <c r="AS277" s="144"/>
      <c r="AT277" s="144"/>
      <c r="AU277" s="144"/>
      <c r="AV277" s="144"/>
      <c r="AW277" s="144"/>
      <c r="AX277" s="144"/>
      <c r="AY277" s="144"/>
      <c r="AZ277" s="148"/>
      <c r="BA277" s="143"/>
      <c r="BB277" s="144"/>
      <c r="BC277" s="142"/>
    </row>
    <row r="278" spans="1:55" ht="129.6" hidden="1">
      <c r="A278" s="38" t="str">
        <f t="shared" ca="1" si="21"/>
        <v>Ok</v>
      </c>
      <c r="B278" s="39" t="str">
        <f t="shared" si="22"/>
        <v>Ok</v>
      </c>
      <c r="C278" s="39" t="str">
        <f t="shared" ca="1" si="23"/>
        <v>Ok</v>
      </c>
      <c r="D278" s="40">
        <f t="shared" si="24"/>
        <v>45483</v>
      </c>
      <c r="E278" s="149"/>
      <c r="F278" s="153">
        <v>3256</v>
      </c>
      <c r="G278" s="164" t="s">
        <v>1601</v>
      </c>
      <c r="H278" s="154" t="s">
        <v>57</v>
      </c>
      <c r="I278" s="140" t="s">
        <v>127</v>
      </c>
      <c r="J278" s="155" t="s">
        <v>128</v>
      </c>
      <c r="K278" s="52" t="s">
        <v>66</v>
      </c>
      <c r="L278" s="159" t="s">
        <v>1611</v>
      </c>
      <c r="M278" s="158"/>
      <c r="N278" s="138" t="s">
        <v>104</v>
      </c>
      <c r="O278" s="141" t="s">
        <v>772</v>
      </c>
      <c r="P278" s="41" t="s">
        <v>61</v>
      </c>
      <c r="Q278" s="141" t="s">
        <v>1613</v>
      </c>
      <c r="R278" s="69" t="s">
        <v>1612</v>
      </c>
      <c r="S278" s="42">
        <v>45453</v>
      </c>
      <c r="T278" s="42">
        <v>45482</v>
      </c>
      <c r="U278" s="128" t="s">
        <v>62</v>
      </c>
      <c r="V278" s="43" t="s">
        <v>1210</v>
      </c>
      <c r="W278" s="43"/>
      <c r="X278" s="270"/>
      <c r="Y278" s="273" t="s">
        <v>86</v>
      </c>
      <c r="Z278" s="153" t="s">
        <v>68</v>
      </c>
      <c r="AA278" s="161" t="s">
        <v>1715</v>
      </c>
      <c r="AB278" s="3">
        <v>45453</v>
      </c>
      <c r="AC278" s="3">
        <v>45483</v>
      </c>
      <c r="AD278" s="52" t="s">
        <v>64</v>
      </c>
      <c r="AE278" s="151"/>
      <c r="AF278" s="146"/>
      <c r="AG278" s="146"/>
      <c r="AH278" s="146"/>
      <c r="AI278" s="146"/>
      <c r="AJ278" s="145"/>
      <c r="AK278" s="152"/>
      <c r="AL278" s="150"/>
      <c r="AM278" s="146"/>
      <c r="AN278" s="146"/>
      <c r="AO278" s="146"/>
      <c r="AP278" s="146"/>
      <c r="AQ278" s="147"/>
      <c r="AR278" s="144"/>
      <c r="AS278" s="144"/>
      <c r="AT278" s="144"/>
      <c r="AU278" s="144"/>
      <c r="AV278" s="144"/>
      <c r="AW278" s="144"/>
      <c r="AX278" s="144"/>
      <c r="AY278" s="144"/>
      <c r="AZ278" s="148"/>
      <c r="BA278" s="143"/>
      <c r="BB278" s="144"/>
      <c r="BC278" s="142"/>
    </row>
    <row r="279" spans="1:55" ht="28.8" hidden="1">
      <c r="A279" s="38" t="str">
        <f t="shared" ca="1" si="21"/>
        <v>Ok</v>
      </c>
      <c r="B279" s="39" t="str">
        <f t="shared" si="22"/>
        <v>Ok</v>
      </c>
      <c r="C279" s="39" t="str">
        <f t="shared" ca="1" si="23"/>
        <v>Ok</v>
      </c>
      <c r="D279" s="40">
        <f t="shared" si="24"/>
        <v>45483</v>
      </c>
      <c r="E279" s="149"/>
      <c r="F279" s="153">
        <v>3257</v>
      </c>
      <c r="G279" s="164" t="s">
        <v>1602</v>
      </c>
      <c r="H279" s="154" t="s">
        <v>57</v>
      </c>
      <c r="I279" s="140" t="s">
        <v>1123</v>
      </c>
      <c r="J279" s="155" t="s">
        <v>95</v>
      </c>
      <c r="K279" s="52" t="s">
        <v>78</v>
      </c>
      <c r="L279" s="159" t="s">
        <v>1619</v>
      </c>
      <c r="M279" s="158"/>
      <c r="N279" s="138" t="s">
        <v>81</v>
      </c>
      <c r="O279" s="141" t="s">
        <v>74</v>
      </c>
      <c r="P279" s="41" t="s">
        <v>74</v>
      </c>
      <c r="Q279" s="141" t="s">
        <v>1605</v>
      </c>
      <c r="R279" s="69" t="s">
        <v>1618</v>
      </c>
      <c r="S279" s="42">
        <v>45453</v>
      </c>
      <c r="T279" s="42">
        <v>45453</v>
      </c>
      <c r="U279" s="128" t="s">
        <v>62</v>
      </c>
      <c r="V279" s="43" t="s">
        <v>1209</v>
      </c>
      <c r="W279" s="43" t="s">
        <v>68</v>
      </c>
      <c r="X279" s="270"/>
      <c r="Y279" s="273" t="s">
        <v>67</v>
      </c>
      <c r="Z279" s="153"/>
      <c r="AA279" s="161" t="s">
        <v>1620</v>
      </c>
      <c r="AB279" s="3">
        <v>45453</v>
      </c>
      <c r="AC279" s="3">
        <v>45483</v>
      </c>
      <c r="AD279" s="52" t="s">
        <v>64</v>
      </c>
      <c r="AE279" s="151"/>
      <c r="AF279" s="146"/>
      <c r="AG279" s="146"/>
      <c r="AH279" s="146"/>
      <c r="AI279" s="146"/>
      <c r="AJ279" s="145"/>
      <c r="AK279" s="152"/>
      <c r="AL279" s="150"/>
      <c r="AM279" s="146"/>
      <c r="AN279" s="146"/>
      <c r="AO279" s="146"/>
      <c r="AP279" s="146"/>
      <c r="AQ279" s="147"/>
      <c r="AR279" s="144"/>
      <c r="AS279" s="144"/>
      <c r="AT279" s="144"/>
      <c r="AU279" s="144"/>
      <c r="AV279" s="144"/>
      <c r="AW279" s="144"/>
      <c r="AX279" s="144"/>
      <c r="AY279" s="144"/>
      <c r="AZ279" s="148"/>
      <c r="BA279" s="143"/>
      <c r="BB279" s="144"/>
      <c r="BC279" s="142"/>
    </row>
    <row r="280" spans="1:55" ht="202.2" hidden="1" customHeight="1">
      <c r="A280" s="38" t="str">
        <f t="shared" ca="1" si="21"/>
        <v>Ok</v>
      </c>
      <c r="B280" s="39" t="str">
        <f t="shared" si="22"/>
        <v>Ok</v>
      </c>
      <c r="C280" s="39" t="str">
        <f t="shared" ca="1" si="23"/>
        <v>Ok</v>
      </c>
      <c r="D280" s="40">
        <f t="shared" si="24"/>
        <v>45497</v>
      </c>
      <c r="E280" s="149"/>
      <c r="F280" s="153">
        <v>356</v>
      </c>
      <c r="G280" s="164" t="s">
        <v>1622</v>
      </c>
      <c r="H280" s="154" t="s">
        <v>57</v>
      </c>
      <c r="I280" s="140" t="s">
        <v>127</v>
      </c>
      <c r="J280" s="155" t="s">
        <v>128</v>
      </c>
      <c r="K280" s="52" t="s">
        <v>66</v>
      </c>
      <c r="L280" s="159" t="s">
        <v>1623</v>
      </c>
      <c r="M280" s="158"/>
      <c r="N280" s="138" t="s">
        <v>81</v>
      </c>
      <c r="O280" s="141" t="s">
        <v>357</v>
      </c>
      <c r="P280" s="41" t="s">
        <v>61</v>
      </c>
      <c r="Q280" s="141" t="s">
        <v>1744</v>
      </c>
      <c r="R280" s="69" t="s">
        <v>1743</v>
      </c>
      <c r="S280" s="42">
        <v>43229</v>
      </c>
      <c r="T280" s="42">
        <v>45495</v>
      </c>
      <c r="U280" s="128" t="s">
        <v>62</v>
      </c>
      <c r="V280" s="43" t="s">
        <v>1210</v>
      </c>
      <c r="W280" s="43"/>
      <c r="X280" s="270"/>
      <c r="Y280" s="273" t="s">
        <v>87</v>
      </c>
      <c r="Z280" s="153" t="s">
        <v>68</v>
      </c>
      <c r="AA280" s="161" t="s">
        <v>1753</v>
      </c>
      <c r="AB280" s="3">
        <v>43229</v>
      </c>
      <c r="AC280" s="3">
        <v>45497</v>
      </c>
      <c r="AD280" s="136" t="s">
        <v>64</v>
      </c>
      <c r="AE280" s="151"/>
      <c r="AF280" s="146"/>
      <c r="AG280" s="146"/>
      <c r="AH280" s="146"/>
      <c r="AI280" s="146"/>
      <c r="AJ280" s="145"/>
      <c r="AK280" s="152"/>
      <c r="AL280" s="150"/>
      <c r="AM280" s="146"/>
      <c r="AN280" s="146"/>
      <c r="AO280" s="146"/>
      <c r="AP280" s="146"/>
      <c r="AQ280" s="147"/>
      <c r="AR280" s="144"/>
      <c r="AS280" s="144"/>
      <c r="AT280" s="144"/>
      <c r="AU280" s="144"/>
      <c r="AV280" s="144"/>
      <c r="AW280" s="144"/>
      <c r="AX280" s="144"/>
      <c r="AY280" s="144"/>
      <c r="AZ280" s="148"/>
      <c r="BA280" s="143"/>
      <c r="BB280" s="144"/>
      <c r="BC280" s="142"/>
    </row>
    <row r="281" spans="1:55" ht="96.6" hidden="1" customHeight="1">
      <c r="A281" s="38" t="str">
        <f t="shared" ref="A281:A344" ca="1" si="25">IF(OR(S281&lt;$B$1,S281&gt;=TODAY()),"Fuori Range","Ok")</f>
        <v>Ok</v>
      </c>
      <c r="B281" s="39" t="str">
        <f t="shared" ref="B281:B344" si="26">IF(AND(AB281&lt;S281,AB281&lt;&gt;""),"Fuori Range",IF(AND(AB281&gt;AC281,AC281&lt;&gt;""),"Sup ITM",IF(AND(AC281&lt;&gt;"",AB281=""),"Assente","Ok")))</f>
        <v>Ok</v>
      </c>
      <c r="C281" s="39" t="str">
        <f t="shared" ref="C281:C344" ca="1" si="27">IF(AND(AC281&lt;AB281,AC281&lt;&gt;""),"Inf Avvio",IF(AC281&gt;TODAY(),"Errore","Ok"))</f>
        <v>Ok</v>
      </c>
      <c r="D281" s="40">
        <f t="shared" ref="D281:D344" si="28">MAX(AC281,AH281,AL281)</f>
        <v>45483</v>
      </c>
      <c r="E281" s="149"/>
      <c r="F281" s="153">
        <v>3267</v>
      </c>
      <c r="G281" s="164" t="s">
        <v>1624</v>
      </c>
      <c r="H281" s="154" t="s">
        <v>57</v>
      </c>
      <c r="I281" s="140" t="s">
        <v>94</v>
      </c>
      <c r="J281" s="155" t="s">
        <v>95</v>
      </c>
      <c r="K281" s="52" t="s">
        <v>66</v>
      </c>
      <c r="L281" s="159" t="s">
        <v>1637</v>
      </c>
      <c r="M281" s="158"/>
      <c r="N281" s="138" t="s">
        <v>104</v>
      </c>
      <c r="O281" s="141" t="s">
        <v>77</v>
      </c>
      <c r="P281" s="41" t="s">
        <v>61</v>
      </c>
      <c r="Q281" s="141" t="s">
        <v>1636</v>
      </c>
      <c r="R281" s="69" t="s">
        <v>1635</v>
      </c>
      <c r="S281" s="42">
        <v>45455</v>
      </c>
      <c r="T281" s="42">
        <v>45455</v>
      </c>
      <c r="U281" s="128" t="s">
        <v>62</v>
      </c>
      <c r="V281" s="43" t="s">
        <v>1209</v>
      </c>
      <c r="W281" s="43"/>
      <c r="X281" s="270"/>
      <c r="Y281" s="273" t="s">
        <v>87</v>
      </c>
      <c r="Z281" s="153" t="s">
        <v>68</v>
      </c>
      <c r="AA281" s="161" t="s">
        <v>1638</v>
      </c>
      <c r="AB281" s="3">
        <v>45455</v>
      </c>
      <c r="AC281" s="3">
        <v>45483</v>
      </c>
      <c r="AD281" s="52" t="s">
        <v>64</v>
      </c>
      <c r="AE281" s="151"/>
      <c r="AF281" s="146"/>
      <c r="AG281" s="146"/>
      <c r="AH281" s="146"/>
      <c r="AI281" s="146"/>
      <c r="AJ281" s="145"/>
      <c r="AK281" s="152"/>
      <c r="AL281" s="150"/>
      <c r="AM281" s="146"/>
      <c r="AN281" s="146"/>
      <c r="AO281" s="146"/>
      <c r="AP281" s="146"/>
      <c r="AQ281" s="147"/>
      <c r="AR281" s="144"/>
      <c r="AS281" s="144"/>
      <c r="AT281" s="144"/>
      <c r="AU281" s="144"/>
      <c r="AV281" s="144"/>
      <c r="AW281" s="144"/>
      <c r="AX281" s="144"/>
      <c r="AY281" s="144"/>
      <c r="AZ281" s="148"/>
      <c r="BA281" s="143"/>
      <c r="BB281" s="144"/>
      <c r="BC281" s="142"/>
    </row>
    <row r="282" spans="1:55" ht="259.2" hidden="1">
      <c r="A282" s="38" t="str">
        <f t="shared" ca="1" si="25"/>
        <v>Ok</v>
      </c>
      <c r="B282" s="39" t="str">
        <f t="shared" si="26"/>
        <v>Ok</v>
      </c>
      <c r="C282" s="39" t="str">
        <f t="shared" ca="1" si="27"/>
        <v>Ok</v>
      </c>
      <c r="D282" s="40">
        <f t="shared" si="28"/>
        <v>45581</v>
      </c>
      <c r="E282" s="149"/>
      <c r="F282" s="153">
        <v>3280</v>
      </c>
      <c r="G282" s="164" t="s">
        <v>1625</v>
      </c>
      <c r="H282" s="154" t="s">
        <v>57</v>
      </c>
      <c r="I282" s="140" t="s">
        <v>1156</v>
      </c>
      <c r="J282" s="155" t="s">
        <v>768</v>
      </c>
      <c r="K282" s="52" t="s">
        <v>66</v>
      </c>
      <c r="L282" s="159" t="s">
        <v>1640</v>
      </c>
      <c r="M282" s="158"/>
      <c r="N282" s="138" t="s">
        <v>81</v>
      </c>
      <c r="O282" s="141" t="s">
        <v>1631</v>
      </c>
      <c r="P282" s="41" t="s">
        <v>114</v>
      </c>
      <c r="Q282" s="141" t="s">
        <v>1631</v>
      </c>
      <c r="R282" s="69" t="s">
        <v>1169</v>
      </c>
      <c r="S282" s="42">
        <v>45456</v>
      </c>
      <c r="T282" s="42">
        <v>45581</v>
      </c>
      <c r="U282" s="128" t="s">
        <v>62</v>
      </c>
      <c r="V282" s="43" t="s">
        <v>1210</v>
      </c>
      <c r="W282" s="43" t="s">
        <v>68</v>
      </c>
      <c r="X282" s="270"/>
      <c r="Y282" s="273" t="s">
        <v>86</v>
      </c>
      <c r="Z282" s="153" t="s">
        <v>68</v>
      </c>
      <c r="AA282" s="161" t="s">
        <v>1918</v>
      </c>
      <c r="AB282" s="3">
        <v>45456</v>
      </c>
      <c r="AC282" s="3">
        <v>45581</v>
      </c>
      <c r="AD282" s="136" t="s">
        <v>64</v>
      </c>
      <c r="AE282" s="151"/>
      <c r="AF282" s="146"/>
      <c r="AG282" s="146"/>
      <c r="AH282" s="146"/>
      <c r="AI282" s="146"/>
      <c r="AJ282" s="145"/>
      <c r="AK282" s="152"/>
      <c r="AL282" s="150"/>
      <c r="AM282" s="146"/>
      <c r="AN282" s="146"/>
      <c r="AO282" s="146"/>
      <c r="AP282" s="146"/>
      <c r="AQ282" s="147"/>
      <c r="AR282" s="144"/>
      <c r="AS282" s="144"/>
      <c r="AT282" s="144"/>
      <c r="AU282" s="144"/>
      <c r="AV282" s="144"/>
      <c r="AW282" s="144"/>
      <c r="AX282" s="144"/>
      <c r="AY282" s="144"/>
      <c r="AZ282" s="148"/>
      <c r="BA282" s="143"/>
      <c r="BB282" s="144"/>
      <c r="BC282" s="142"/>
    </row>
    <row r="283" spans="1:55" ht="57.6" hidden="1">
      <c r="A283" s="38" t="str">
        <f t="shared" ca="1" si="25"/>
        <v>Ok</v>
      </c>
      <c r="B283" s="39" t="str">
        <f t="shared" si="26"/>
        <v>Ok</v>
      </c>
      <c r="C283" s="39" t="str">
        <f t="shared" ca="1" si="27"/>
        <v>Ok</v>
      </c>
      <c r="D283" s="40">
        <f t="shared" si="28"/>
        <v>45483</v>
      </c>
      <c r="E283" s="149"/>
      <c r="F283" s="153">
        <v>3284</v>
      </c>
      <c r="G283" s="164" t="s">
        <v>1626</v>
      </c>
      <c r="H283" s="154" t="s">
        <v>57</v>
      </c>
      <c r="I283" s="140" t="s">
        <v>94</v>
      </c>
      <c r="J283" s="155" t="s">
        <v>95</v>
      </c>
      <c r="K283" s="52" t="s">
        <v>88</v>
      </c>
      <c r="L283" s="159" t="s">
        <v>1643</v>
      </c>
      <c r="M283" s="158"/>
      <c r="N283" s="138" t="s">
        <v>81</v>
      </c>
      <c r="O283" s="141" t="s">
        <v>1632</v>
      </c>
      <c r="P283" s="41" t="s">
        <v>71</v>
      </c>
      <c r="Q283" s="141" t="s">
        <v>1642</v>
      </c>
      <c r="R283" s="69" t="s">
        <v>1641</v>
      </c>
      <c r="S283" s="42">
        <v>45455</v>
      </c>
      <c r="T283" s="42">
        <v>45455</v>
      </c>
      <c r="U283" s="128" t="s">
        <v>62</v>
      </c>
      <c r="V283" s="43" t="s">
        <v>1209</v>
      </c>
      <c r="W283" s="43" t="s">
        <v>68</v>
      </c>
      <c r="X283" s="270"/>
      <c r="Y283" s="273" t="s">
        <v>112</v>
      </c>
      <c r="Z283" s="153"/>
      <c r="AA283" s="161" t="s">
        <v>1649</v>
      </c>
      <c r="AB283" s="3">
        <v>45455</v>
      </c>
      <c r="AC283" s="3">
        <v>45483</v>
      </c>
      <c r="AD283" s="52" t="s">
        <v>64</v>
      </c>
      <c r="AE283" s="151"/>
      <c r="AF283" s="146"/>
      <c r="AG283" s="146"/>
      <c r="AH283" s="146"/>
      <c r="AI283" s="146"/>
      <c r="AJ283" s="145"/>
      <c r="AK283" s="152"/>
      <c r="AL283" s="150"/>
      <c r="AM283" s="146"/>
      <c r="AN283" s="146"/>
      <c r="AO283" s="146"/>
      <c r="AP283" s="146"/>
      <c r="AQ283" s="147"/>
      <c r="AR283" s="144"/>
      <c r="AS283" s="144"/>
      <c r="AT283" s="144"/>
      <c r="AU283" s="144"/>
      <c r="AV283" s="144"/>
      <c r="AW283" s="144"/>
      <c r="AX283" s="144"/>
      <c r="AY283" s="144"/>
      <c r="AZ283" s="148"/>
      <c r="BA283" s="143"/>
      <c r="BB283" s="144"/>
      <c r="BC283" s="142"/>
    </row>
    <row r="284" spans="1:55" ht="324" hidden="1" customHeight="1">
      <c r="A284" s="38" t="str">
        <f t="shared" ca="1" si="25"/>
        <v>Ok</v>
      </c>
      <c r="B284" s="39" t="str">
        <f t="shared" si="26"/>
        <v>Ok</v>
      </c>
      <c r="C284" s="39" t="str">
        <f t="shared" ca="1" si="27"/>
        <v>Ok</v>
      </c>
      <c r="D284" s="40">
        <f t="shared" si="28"/>
        <v>45672</v>
      </c>
      <c r="E284" s="167"/>
      <c r="F284" s="169">
        <v>3073</v>
      </c>
      <c r="G284" s="208" t="s">
        <v>1120</v>
      </c>
      <c r="H284" s="172" t="s">
        <v>57</v>
      </c>
      <c r="I284" s="173" t="s">
        <v>173</v>
      </c>
      <c r="J284" s="175" t="s">
        <v>174</v>
      </c>
      <c r="K284" s="52" t="s">
        <v>66</v>
      </c>
      <c r="L284" s="178" t="s">
        <v>1125</v>
      </c>
      <c r="M284" s="180"/>
      <c r="N284" s="138" t="s">
        <v>60</v>
      </c>
      <c r="O284" s="182" t="s">
        <v>1124</v>
      </c>
      <c r="P284" s="41" t="s">
        <v>71</v>
      </c>
      <c r="Q284" s="182" t="s">
        <v>1128</v>
      </c>
      <c r="R284" s="186" t="s">
        <v>1129</v>
      </c>
      <c r="S284" s="42">
        <v>45330</v>
      </c>
      <c r="T284" s="42">
        <v>45672</v>
      </c>
      <c r="U284" s="127" t="s">
        <v>1945</v>
      </c>
      <c r="V284" s="43" t="s">
        <v>1210</v>
      </c>
      <c r="W284" s="43" t="s">
        <v>68</v>
      </c>
      <c r="X284" s="270"/>
      <c r="Y284" s="271" t="s">
        <v>152</v>
      </c>
      <c r="Z284" s="351"/>
      <c r="AA284" s="301" t="s">
        <v>2155</v>
      </c>
      <c r="AB284" s="3">
        <v>45330</v>
      </c>
      <c r="AC284" s="3">
        <v>45672</v>
      </c>
      <c r="AD284" s="52" t="s">
        <v>64</v>
      </c>
      <c r="AE284" s="277"/>
      <c r="AF284" s="184"/>
      <c r="AG284" s="279"/>
      <c r="AH284" s="184"/>
      <c r="AI284" s="184"/>
      <c r="AJ284" s="195"/>
      <c r="AK284" s="282"/>
      <c r="AL284" s="196"/>
      <c r="AM284" s="193"/>
      <c r="AN284" s="193"/>
      <c r="AO284" s="193"/>
      <c r="AP284" s="184"/>
      <c r="AQ284" s="285"/>
      <c r="AR284" s="190"/>
      <c r="AS284" s="190"/>
      <c r="AT284" s="190"/>
      <c r="AU284" s="190"/>
      <c r="AV284" s="190"/>
      <c r="AW284" s="190"/>
      <c r="AX284" s="190"/>
      <c r="AY284" s="287"/>
      <c r="AZ284" s="251"/>
      <c r="BA284" s="189"/>
      <c r="BB284" s="287"/>
      <c r="BC284" s="292"/>
    </row>
    <row r="285" spans="1:55" ht="100.8" hidden="1">
      <c r="A285" s="38" t="str">
        <f t="shared" ca="1" si="25"/>
        <v>Ok</v>
      </c>
      <c r="B285" s="39" t="str">
        <f t="shared" si="26"/>
        <v>Ok</v>
      </c>
      <c r="C285" s="39" t="str">
        <f t="shared" ca="1" si="27"/>
        <v>Ok</v>
      </c>
      <c r="D285" s="40">
        <f t="shared" si="28"/>
        <v>45483</v>
      </c>
      <c r="E285" s="149"/>
      <c r="F285" s="153">
        <v>3295</v>
      </c>
      <c r="G285" s="164" t="s">
        <v>1628</v>
      </c>
      <c r="H285" s="154" t="s">
        <v>57</v>
      </c>
      <c r="I285" s="140" t="s">
        <v>264</v>
      </c>
      <c r="J285" s="155" t="s">
        <v>95</v>
      </c>
      <c r="K285" s="52" t="s">
        <v>66</v>
      </c>
      <c r="L285" s="159" t="s">
        <v>1647</v>
      </c>
      <c r="M285" s="158"/>
      <c r="N285" s="138" t="s">
        <v>81</v>
      </c>
      <c r="O285" s="141" t="s">
        <v>1634</v>
      </c>
      <c r="P285" s="41" t="s">
        <v>71</v>
      </c>
      <c r="Q285" s="141" t="s">
        <v>1644</v>
      </c>
      <c r="R285" s="69" t="s">
        <v>1645</v>
      </c>
      <c r="S285" s="42">
        <v>45460</v>
      </c>
      <c r="T285" s="42">
        <v>45460</v>
      </c>
      <c r="U285" s="128" t="s">
        <v>62</v>
      </c>
      <c r="V285" s="43" t="s">
        <v>1209</v>
      </c>
      <c r="W285" s="43" t="s">
        <v>68</v>
      </c>
      <c r="X285" s="270"/>
      <c r="Y285" s="273" t="s">
        <v>112</v>
      </c>
      <c r="Z285" s="153"/>
      <c r="AA285" s="161" t="s">
        <v>1650</v>
      </c>
      <c r="AB285" s="3">
        <v>45460</v>
      </c>
      <c r="AC285" s="3">
        <v>45483</v>
      </c>
      <c r="AD285" s="52" t="s">
        <v>64</v>
      </c>
      <c r="AE285" s="151"/>
      <c r="AF285" s="146"/>
      <c r="AG285" s="146"/>
      <c r="AH285" s="146"/>
      <c r="AI285" s="146"/>
      <c r="AJ285" s="145"/>
      <c r="AK285" s="152"/>
      <c r="AL285" s="150"/>
      <c r="AM285" s="146"/>
      <c r="AN285" s="146"/>
      <c r="AO285" s="146"/>
      <c r="AP285" s="146"/>
      <c r="AQ285" s="147"/>
      <c r="AR285" s="144"/>
      <c r="AS285" s="144"/>
      <c r="AT285" s="144"/>
      <c r="AU285" s="144"/>
      <c r="AV285" s="144"/>
      <c r="AW285" s="144"/>
      <c r="AX285" s="144"/>
      <c r="AY285" s="144"/>
      <c r="AZ285" s="148"/>
      <c r="BA285" s="143"/>
      <c r="BB285" s="144"/>
      <c r="BC285" s="142"/>
    </row>
    <row r="286" spans="1:55" ht="57.6" hidden="1">
      <c r="A286" s="38" t="str">
        <f t="shared" ca="1" si="25"/>
        <v>Ok</v>
      </c>
      <c r="B286" s="39" t="str">
        <f t="shared" si="26"/>
        <v>Ok</v>
      </c>
      <c r="C286" s="39" t="str">
        <f t="shared" ca="1" si="27"/>
        <v>Ok</v>
      </c>
      <c r="D286" s="40">
        <f t="shared" si="28"/>
        <v>45546</v>
      </c>
      <c r="E286" s="149"/>
      <c r="F286" s="153">
        <v>3297</v>
      </c>
      <c r="G286" s="164" t="s">
        <v>1629</v>
      </c>
      <c r="H286" s="154" t="s">
        <v>57</v>
      </c>
      <c r="I286" s="140" t="s">
        <v>338</v>
      </c>
      <c r="J286" s="155" t="s">
        <v>339</v>
      </c>
      <c r="K286" s="52" t="s">
        <v>66</v>
      </c>
      <c r="L286" s="159" t="s">
        <v>1648</v>
      </c>
      <c r="M286" s="158"/>
      <c r="N286" s="138" t="s">
        <v>81</v>
      </c>
      <c r="O286" s="141" t="s">
        <v>1633</v>
      </c>
      <c r="P286" s="41" t="s">
        <v>61</v>
      </c>
      <c r="Q286" s="141" t="s">
        <v>1636</v>
      </c>
      <c r="R286" s="69" t="s">
        <v>1635</v>
      </c>
      <c r="S286" s="42">
        <v>45455</v>
      </c>
      <c r="T286" s="42">
        <v>45546</v>
      </c>
      <c r="U286" s="128" t="s">
        <v>62</v>
      </c>
      <c r="V286" s="43" t="s">
        <v>1210</v>
      </c>
      <c r="W286" s="43" t="s">
        <v>68</v>
      </c>
      <c r="X286" s="270"/>
      <c r="Y286" s="273" t="s">
        <v>73</v>
      </c>
      <c r="Z286" s="153"/>
      <c r="AA286" s="161" t="s">
        <v>1796</v>
      </c>
      <c r="AB286" s="3">
        <v>45455</v>
      </c>
      <c r="AC286" s="3">
        <v>45546</v>
      </c>
      <c r="AD286" s="52" t="s">
        <v>64</v>
      </c>
      <c r="AE286" s="151"/>
      <c r="AF286" s="146"/>
      <c r="AG286" s="146"/>
      <c r="AH286" s="146"/>
      <c r="AI286" s="146"/>
      <c r="AJ286" s="145"/>
      <c r="AK286" s="152"/>
      <c r="AL286" s="150"/>
      <c r="AM286" s="146"/>
      <c r="AN286" s="146"/>
      <c r="AO286" s="146"/>
      <c r="AP286" s="146"/>
      <c r="AQ286" s="147"/>
      <c r="AR286" s="144"/>
      <c r="AS286" s="144"/>
      <c r="AT286" s="144"/>
      <c r="AU286" s="144"/>
      <c r="AV286" s="144"/>
      <c r="AW286" s="144"/>
      <c r="AX286" s="144"/>
      <c r="AY286" s="144"/>
      <c r="AZ286" s="148"/>
      <c r="BA286" s="143"/>
      <c r="BB286" s="144"/>
      <c r="BC286" s="142"/>
    </row>
    <row r="287" spans="1:55" ht="43.2" hidden="1">
      <c r="A287" s="38" t="str">
        <f t="shared" ca="1" si="25"/>
        <v>Ok</v>
      </c>
      <c r="B287" s="39" t="str">
        <f t="shared" si="26"/>
        <v>Ok</v>
      </c>
      <c r="C287" s="39" t="str">
        <f t="shared" ca="1" si="27"/>
        <v>Ok</v>
      </c>
      <c r="D287" s="40">
        <f t="shared" si="28"/>
        <v>45483</v>
      </c>
      <c r="E287" s="149"/>
      <c r="F287" s="153">
        <v>3210</v>
      </c>
      <c r="G287" s="164" t="s">
        <v>1639</v>
      </c>
      <c r="H287" s="154" t="s">
        <v>57</v>
      </c>
      <c r="I287" s="140" t="s">
        <v>127</v>
      </c>
      <c r="J287" s="155" t="s">
        <v>128</v>
      </c>
      <c r="K287" s="52" t="s">
        <v>117</v>
      </c>
      <c r="L287" s="159" t="s">
        <v>1651</v>
      </c>
      <c r="M287" s="158"/>
      <c r="N287" s="138" t="s">
        <v>81</v>
      </c>
      <c r="O287" s="141" t="s">
        <v>1652</v>
      </c>
      <c r="P287" s="41" t="s">
        <v>71</v>
      </c>
      <c r="Q287" s="59" t="s">
        <v>1653</v>
      </c>
      <c r="R287" s="165" t="s">
        <v>1654</v>
      </c>
      <c r="S287" s="42">
        <v>45435</v>
      </c>
      <c r="T287" s="42">
        <v>45461</v>
      </c>
      <c r="U287" s="128" t="s">
        <v>62</v>
      </c>
      <c r="V287" s="43" t="s">
        <v>1210</v>
      </c>
      <c r="W287" s="43" t="s">
        <v>68</v>
      </c>
      <c r="X287" s="270"/>
      <c r="Y287" s="273" t="s">
        <v>710</v>
      </c>
      <c r="Z287" s="153"/>
      <c r="AA287" s="161" t="s">
        <v>1698</v>
      </c>
      <c r="AB287" s="52">
        <v>45435</v>
      </c>
      <c r="AC287" s="3">
        <v>45483</v>
      </c>
      <c r="AD287" s="160" t="s">
        <v>64</v>
      </c>
      <c r="AE287" s="151"/>
      <c r="AF287" s="146"/>
      <c r="AG287" s="146"/>
      <c r="AH287" s="146"/>
      <c r="AI287" s="146"/>
      <c r="AJ287" s="145"/>
      <c r="AK287" s="152"/>
      <c r="AL287" s="150"/>
      <c r="AM287" s="146"/>
      <c r="AN287" s="146"/>
      <c r="AO287" s="146"/>
      <c r="AP287" s="146"/>
      <c r="AQ287" s="147"/>
      <c r="AR287" s="144"/>
      <c r="AS287" s="144"/>
      <c r="AT287" s="144"/>
      <c r="AU287" s="144"/>
      <c r="AV287" s="144"/>
      <c r="AW287" s="144"/>
      <c r="AX287" s="144"/>
      <c r="AY287" s="144"/>
      <c r="AZ287" s="148"/>
      <c r="BA287" s="143"/>
      <c r="BB287" s="144"/>
      <c r="BC287" s="142"/>
    </row>
    <row r="288" spans="1:55" ht="72" hidden="1">
      <c r="A288" s="38" t="str">
        <f t="shared" ca="1" si="25"/>
        <v>Ok</v>
      </c>
      <c r="B288" s="39" t="str">
        <f t="shared" si="26"/>
        <v>Ok</v>
      </c>
      <c r="C288" s="39" t="str">
        <f t="shared" ca="1" si="27"/>
        <v>Ok</v>
      </c>
      <c r="D288" s="40">
        <f t="shared" si="28"/>
        <v>45504</v>
      </c>
      <c r="E288" s="149"/>
      <c r="F288" s="153">
        <v>3300</v>
      </c>
      <c r="G288" s="164" t="s">
        <v>1667</v>
      </c>
      <c r="H288" s="154" t="s">
        <v>57</v>
      </c>
      <c r="I288" s="140" t="s">
        <v>94</v>
      </c>
      <c r="J288" s="155" t="s">
        <v>95</v>
      </c>
      <c r="K288" s="52" t="s">
        <v>66</v>
      </c>
      <c r="L288" s="159" t="s">
        <v>1679</v>
      </c>
      <c r="M288" s="158"/>
      <c r="N288" s="138" t="s">
        <v>104</v>
      </c>
      <c r="O288" s="141" t="s">
        <v>1672</v>
      </c>
      <c r="P288" s="41" t="s">
        <v>765</v>
      </c>
      <c r="Q288" s="59" t="s">
        <v>1678</v>
      </c>
      <c r="R288" s="165" t="s">
        <v>1677</v>
      </c>
      <c r="S288" s="42">
        <v>45464</v>
      </c>
      <c r="T288" s="42">
        <v>45499</v>
      </c>
      <c r="U288" s="128" t="s">
        <v>62</v>
      </c>
      <c r="V288" s="43" t="s">
        <v>1209</v>
      </c>
      <c r="W288" s="43"/>
      <c r="X288" s="270"/>
      <c r="Y288" s="273" t="s">
        <v>67</v>
      </c>
      <c r="Z288" s="153"/>
      <c r="AA288" s="161" t="s">
        <v>1795</v>
      </c>
      <c r="AB288" s="52">
        <v>45464</v>
      </c>
      <c r="AC288" s="3">
        <v>45504</v>
      </c>
      <c r="AD288" s="52" t="s">
        <v>64</v>
      </c>
      <c r="AE288" s="151"/>
      <c r="AF288" s="146"/>
      <c r="AG288" s="146"/>
      <c r="AH288" s="146"/>
      <c r="AI288" s="146"/>
      <c r="AJ288" s="145"/>
      <c r="AK288" s="152"/>
      <c r="AL288" s="150"/>
      <c r="AM288" s="146"/>
      <c r="AN288" s="146"/>
      <c r="AO288" s="146"/>
      <c r="AP288" s="146"/>
      <c r="AQ288" s="147"/>
      <c r="AR288" s="144"/>
      <c r="AS288" s="144"/>
      <c r="AT288" s="144"/>
      <c r="AU288" s="144"/>
      <c r="AV288" s="144"/>
      <c r="AW288" s="144"/>
      <c r="AX288" s="144"/>
      <c r="AY288" s="144"/>
      <c r="AZ288" s="148"/>
      <c r="BA288" s="143"/>
      <c r="BB288" s="144"/>
      <c r="BC288" s="142"/>
    </row>
    <row r="289" spans="1:55" ht="71.25" hidden="1" customHeight="1">
      <c r="A289" s="38" t="str">
        <f t="shared" ca="1" si="25"/>
        <v>Ok</v>
      </c>
      <c r="B289" s="39" t="str">
        <f t="shared" si="26"/>
        <v>Ok</v>
      </c>
      <c r="C289" s="39" t="str">
        <f t="shared" ca="1" si="27"/>
        <v>Ok</v>
      </c>
      <c r="D289" s="40">
        <f t="shared" si="28"/>
        <v>45483</v>
      </c>
      <c r="E289" s="149"/>
      <c r="F289" s="153">
        <v>3301</v>
      </c>
      <c r="G289" s="164" t="s">
        <v>1668</v>
      </c>
      <c r="H289" s="154" t="s">
        <v>57</v>
      </c>
      <c r="I289" s="140" t="s">
        <v>94</v>
      </c>
      <c r="J289" s="155" t="s">
        <v>95</v>
      </c>
      <c r="K289" s="52" t="s">
        <v>78</v>
      </c>
      <c r="L289" s="159" t="s">
        <v>1686</v>
      </c>
      <c r="M289" s="158"/>
      <c r="N289" s="138" t="s">
        <v>81</v>
      </c>
      <c r="O289" s="141" t="s">
        <v>1673</v>
      </c>
      <c r="P289" s="41" t="s">
        <v>114</v>
      </c>
      <c r="Q289" s="337" t="s">
        <v>1680</v>
      </c>
      <c r="R289" s="338" t="s">
        <v>1681</v>
      </c>
      <c r="S289" s="42">
        <v>45463</v>
      </c>
      <c r="T289" s="42">
        <v>45463</v>
      </c>
      <c r="U289" s="128" t="s">
        <v>62</v>
      </c>
      <c r="V289" s="43" t="s">
        <v>1209</v>
      </c>
      <c r="W289" s="43" t="s">
        <v>68</v>
      </c>
      <c r="X289" s="270"/>
      <c r="Y289" s="273" t="s">
        <v>112</v>
      </c>
      <c r="Z289" s="153"/>
      <c r="AA289" s="161" t="s">
        <v>1685</v>
      </c>
      <c r="AB289" s="52">
        <v>45463</v>
      </c>
      <c r="AC289" s="3">
        <v>45483</v>
      </c>
      <c r="AD289" s="160" t="s">
        <v>64</v>
      </c>
      <c r="AE289" s="151"/>
      <c r="AF289" s="146"/>
      <c r="AG289" s="146"/>
      <c r="AH289" s="146"/>
      <c r="AI289" s="146"/>
      <c r="AJ289" s="145"/>
      <c r="AK289" s="152"/>
      <c r="AL289" s="150"/>
      <c r="AM289" s="146"/>
      <c r="AN289" s="146"/>
      <c r="AO289" s="146"/>
      <c r="AP289" s="146"/>
      <c r="AQ289" s="147"/>
      <c r="AR289" s="144"/>
      <c r="AS289" s="144"/>
      <c r="AT289" s="144"/>
      <c r="AU289" s="144"/>
      <c r="AV289" s="144"/>
      <c r="AW289" s="144"/>
      <c r="AX289" s="144"/>
      <c r="AY289" s="144"/>
      <c r="AZ289" s="148"/>
      <c r="BA289" s="143"/>
      <c r="BB289" s="144"/>
      <c r="BC289" s="142"/>
    </row>
    <row r="290" spans="1:55" ht="105.6" hidden="1" customHeight="1">
      <c r="A290" s="38" t="str">
        <f t="shared" ca="1" si="25"/>
        <v>Ok</v>
      </c>
      <c r="B290" s="39" t="str">
        <f t="shared" si="26"/>
        <v>Ok</v>
      </c>
      <c r="C290" s="39" t="str">
        <f t="shared" ca="1" si="27"/>
        <v>Ok</v>
      </c>
      <c r="D290" s="40">
        <f t="shared" si="28"/>
        <v>45553</v>
      </c>
      <c r="E290" s="149"/>
      <c r="F290" s="153">
        <v>3302</v>
      </c>
      <c r="G290" s="164" t="s">
        <v>1669</v>
      </c>
      <c r="H290" s="154" t="s">
        <v>57</v>
      </c>
      <c r="I290" s="140" t="s">
        <v>94</v>
      </c>
      <c r="J290" s="155" t="s">
        <v>95</v>
      </c>
      <c r="K290" s="52" t="s">
        <v>66</v>
      </c>
      <c r="L290" s="159" t="s">
        <v>1687</v>
      </c>
      <c r="M290" s="158"/>
      <c r="N290" s="138" t="s">
        <v>81</v>
      </c>
      <c r="O290" s="141" t="s">
        <v>1674</v>
      </c>
      <c r="P290" s="41" t="s">
        <v>114</v>
      </c>
      <c r="Q290" s="337" t="s">
        <v>1807</v>
      </c>
      <c r="R290" s="338" t="s">
        <v>1806</v>
      </c>
      <c r="S290" s="42">
        <v>45463</v>
      </c>
      <c r="T290" s="42">
        <v>45553</v>
      </c>
      <c r="U290" s="128" t="s">
        <v>62</v>
      </c>
      <c r="V290" s="43" t="s">
        <v>1209</v>
      </c>
      <c r="W290" s="43" t="s">
        <v>68</v>
      </c>
      <c r="X290" s="270"/>
      <c r="Y290" s="273" t="s">
        <v>86</v>
      </c>
      <c r="Z290" s="153"/>
      <c r="AA290" s="161" t="s">
        <v>1847</v>
      </c>
      <c r="AB290" s="52">
        <v>45463</v>
      </c>
      <c r="AC290" s="3">
        <v>45553</v>
      </c>
      <c r="AD290" s="136" t="s">
        <v>64</v>
      </c>
      <c r="AE290" s="151"/>
      <c r="AF290" s="146"/>
      <c r="AG290" s="146"/>
      <c r="AH290" s="146"/>
      <c r="AI290" s="146"/>
      <c r="AJ290" s="145"/>
      <c r="AK290" s="152"/>
      <c r="AL290" s="150"/>
      <c r="AM290" s="146"/>
      <c r="AN290" s="146"/>
      <c r="AO290" s="146"/>
      <c r="AP290" s="146"/>
      <c r="AQ290" s="147"/>
      <c r="AR290" s="144"/>
      <c r="AS290" s="144"/>
      <c r="AT290" s="144"/>
      <c r="AU290" s="144"/>
      <c r="AV290" s="144"/>
      <c r="AW290" s="144"/>
      <c r="AX290" s="144"/>
      <c r="AY290" s="144"/>
      <c r="AZ290" s="148"/>
      <c r="BA290" s="143"/>
      <c r="BB290" s="144"/>
      <c r="BC290" s="142"/>
    </row>
    <row r="291" spans="1:55" ht="43.2" hidden="1">
      <c r="A291" s="38" t="str">
        <f t="shared" ca="1" si="25"/>
        <v>Ok</v>
      </c>
      <c r="B291" s="39" t="str">
        <f t="shared" si="26"/>
        <v>Ok</v>
      </c>
      <c r="C291" s="39" t="str">
        <f t="shared" ca="1" si="27"/>
        <v>Ok</v>
      </c>
      <c r="D291" s="40">
        <f t="shared" si="28"/>
        <v>45483</v>
      </c>
      <c r="E291" s="149"/>
      <c r="F291" s="153">
        <v>3303</v>
      </c>
      <c r="G291" s="164" t="s">
        <v>1670</v>
      </c>
      <c r="H291" s="154" t="s">
        <v>57</v>
      </c>
      <c r="I291" s="140" t="s">
        <v>94</v>
      </c>
      <c r="J291" s="155" t="s">
        <v>95</v>
      </c>
      <c r="K291" s="52" t="s">
        <v>117</v>
      </c>
      <c r="L291" s="159" t="s">
        <v>1688</v>
      </c>
      <c r="M291" s="158"/>
      <c r="N291" s="138" t="s">
        <v>81</v>
      </c>
      <c r="O291" s="141" t="s">
        <v>1675</v>
      </c>
      <c r="P291" s="41" t="s">
        <v>114</v>
      </c>
      <c r="Q291" s="337" t="s">
        <v>1680</v>
      </c>
      <c r="R291" s="338" t="s">
        <v>1681</v>
      </c>
      <c r="S291" s="42">
        <v>45463</v>
      </c>
      <c r="T291" s="42">
        <v>45463</v>
      </c>
      <c r="U291" s="128" t="s">
        <v>62</v>
      </c>
      <c r="V291" s="43" t="s">
        <v>1209</v>
      </c>
      <c r="W291" s="43" t="s">
        <v>68</v>
      </c>
      <c r="X291" s="270"/>
      <c r="Y291" s="273" t="s">
        <v>112</v>
      </c>
      <c r="Z291" s="153"/>
      <c r="AA291" s="161" t="s">
        <v>1689</v>
      </c>
      <c r="AB291" s="52">
        <v>45463</v>
      </c>
      <c r="AC291" s="3">
        <v>45483</v>
      </c>
      <c r="AD291" s="160" t="s">
        <v>64</v>
      </c>
      <c r="AE291" s="151"/>
      <c r="AF291" s="146"/>
      <c r="AG291" s="146"/>
      <c r="AH291" s="146"/>
      <c r="AI291" s="146"/>
      <c r="AJ291" s="145"/>
      <c r="AK291" s="152"/>
      <c r="AL291" s="150"/>
      <c r="AM291" s="146"/>
      <c r="AN291" s="146"/>
      <c r="AO291" s="146"/>
      <c r="AP291" s="146"/>
      <c r="AQ291" s="147"/>
      <c r="AR291" s="144"/>
      <c r="AS291" s="144"/>
      <c r="AT291" s="144"/>
      <c r="AU291" s="144"/>
      <c r="AV291" s="144"/>
      <c r="AW291" s="144"/>
      <c r="AX291" s="144"/>
      <c r="AY291" s="144"/>
      <c r="AZ291" s="148"/>
      <c r="BA291" s="143"/>
      <c r="BB291" s="144"/>
      <c r="BC291" s="142"/>
    </row>
    <row r="292" spans="1:55" ht="43.2" hidden="1">
      <c r="A292" s="38" t="str">
        <f t="shared" ca="1" si="25"/>
        <v>Ok</v>
      </c>
      <c r="B292" s="39" t="str">
        <f t="shared" si="26"/>
        <v>Ok</v>
      </c>
      <c r="C292" s="39" t="str">
        <f t="shared" ca="1" si="27"/>
        <v>Ok</v>
      </c>
      <c r="D292" s="40">
        <f t="shared" si="28"/>
        <v>45497</v>
      </c>
      <c r="E292" s="149"/>
      <c r="F292" s="153">
        <v>3304</v>
      </c>
      <c r="G292" s="164" t="s">
        <v>1671</v>
      </c>
      <c r="H292" s="154" t="s">
        <v>57</v>
      </c>
      <c r="I292" s="140" t="s">
        <v>94</v>
      </c>
      <c r="J292" s="155" t="s">
        <v>95</v>
      </c>
      <c r="K292" s="52" t="s">
        <v>66</v>
      </c>
      <c r="L292" s="159" t="s">
        <v>1684</v>
      </c>
      <c r="M292" s="158"/>
      <c r="N292" s="138" t="s">
        <v>100</v>
      </c>
      <c r="O292" s="141" t="s">
        <v>1676</v>
      </c>
      <c r="P292" s="41" t="s">
        <v>114</v>
      </c>
      <c r="Q292" s="59" t="s">
        <v>1683</v>
      </c>
      <c r="R292" s="165" t="s">
        <v>1682</v>
      </c>
      <c r="S292" s="42">
        <v>45463</v>
      </c>
      <c r="T292" s="42">
        <v>45497</v>
      </c>
      <c r="U292" s="128" t="s">
        <v>62</v>
      </c>
      <c r="V292" s="43" t="s">
        <v>1209</v>
      </c>
      <c r="W292" s="43"/>
      <c r="X292" s="270"/>
      <c r="Y292" s="273" t="s">
        <v>86</v>
      </c>
      <c r="Z292" s="153" t="s">
        <v>68</v>
      </c>
      <c r="AA292" s="161" t="s">
        <v>1754</v>
      </c>
      <c r="AB292" s="52">
        <v>45463</v>
      </c>
      <c r="AC292" s="3">
        <v>45497</v>
      </c>
      <c r="AD292" s="52" t="s">
        <v>64</v>
      </c>
      <c r="AE292" s="151"/>
      <c r="AF292" s="146"/>
      <c r="AG292" s="146"/>
      <c r="AH292" s="146"/>
      <c r="AI292" s="146"/>
      <c r="AJ292" s="145"/>
      <c r="AK292" s="152"/>
      <c r="AL292" s="150"/>
      <c r="AM292" s="146"/>
      <c r="AN292" s="146"/>
      <c r="AO292" s="146"/>
      <c r="AP292" s="146"/>
      <c r="AQ292" s="147"/>
      <c r="AR292" s="144"/>
      <c r="AS292" s="144"/>
      <c r="AT292" s="144"/>
      <c r="AU292" s="144"/>
      <c r="AV292" s="144"/>
      <c r="AW292" s="144"/>
      <c r="AX292" s="144"/>
      <c r="AY292" s="144"/>
      <c r="AZ292" s="148"/>
      <c r="BA292" s="143"/>
      <c r="BB292" s="144"/>
      <c r="BC292" s="142"/>
    </row>
    <row r="293" spans="1:55" ht="57.6" hidden="1">
      <c r="A293" s="38" t="str">
        <f t="shared" ca="1" si="25"/>
        <v>Ok</v>
      </c>
      <c r="B293" s="39" t="str">
        <f t="shared" si="26"/>
        <v>Ok</v>
      </c>
      <c r="C293" s="39" t="str">
        <f t="shared" ca="1" si="27"/>
        <v>Ok</v>
      </c>
      <c r="D293" s="40">
        <f t="shared" si="28"/>
        <v>45483</v>
      </c>
      <c r="E293" s="149"/>
      <c r="F293" s="153">
        <v>2744</v>
      </c>
      <c r="G293" s="164" t="s">
        <v>1700</v>
      </c>
      <c r="H293" s="154" t="s">
        <v>57</v>
      </c>
      <c r="I293" s="140" t="s">
        <v>94</v>
      </c>
      <c r="J293" s="155" t="s">
        <v>95</v>
      </c>
      <c r="K293" s="52" t="s">
        <v>117</v>
      </c>
      <c r="L293" s="159" t="s">
        <v>1708</v>
      </c>
      <c r="M293" s="158"/>
      <c r="N293" s="138" t="s">
        <v>104</v>
      </c>
      <c r="O293" s="141" t="s">
        <v>1703</v>
      </c>
      <c r="P293" s="41" t="s">
        <v>71</v>
      </c>
      <c r="Q293" s="59" t="s">
        <v>1711</v>
      </c>
      <c r="R293" s="165" t="s">
        <v>1710</v>
      </c>
      <c r="S293" s="42">
        <v>45042</v>
      </c>
      <c r="T293" s="42">
        <v>45483</v>
      </c>
      <c r="U293" s="128" t="s">
        <v>62</v>
      </c>
      <c r="V293" s="43" t="s">
        <v>1209</v>
      </c>
      <c r="W293" s="43"/>
      <c r="X293" s="270"/>
      <c r="Y293" s="273" t="s">
        <v>710</v>
      </c>
      <c r="Z293" s="153"/>
      <c r="AA293" s="161" t="s">
        <v>1709</v>
      </c>
      <c r="AB293" s="52">
        <v>45042</v>
      </c>
      <c r="AC293" s="3">
        <v>45483</v>
      </c>
      <c r="AD293" s="160" t="s">
        <v>64</v>
      </c>
      <c r="AE293" s="151"/>
      <c r="AF293" s="146"/>
      <c r="AG293" s="146"/>
      <c r="AH293" s="146"/>
      <c r="AI293" s="146"/>
      <c r="AJ293" s="145"/>
      <c r="AK293" s="152"/>
      <c r="AL293" s="150"/>
      <c r="AM293" s="146"/>
      <c r="AN293" s="146"/>
      <c r="AO293" s="146"/>
      <c r="AP293" s="146"/>
      <c r="AQ293" s="147"/>
      <c r="AR293" s="144"/>
      <c r="AS293" s="144"/>
      <c r="AT293" s="144"/>
      <c r="AU293" s="144"/>
      <c r="AV293" s="144"/>
      <c r="AW293" s="144"/>
      <c r="AX293" s="144"/>
      <c r="AY293" s="144"/>
      <c r="AZ293" s="148"/>
      <c r="BA293" s="143"/>
      <c r="BB293" s="144"/>
      <c r="BC293" s="142"/>
    </row>
    <row r="294" spans="1:55" ht="42" hidden="1" customHeight="1">
      <c r="A294" s="38" t="str">
        <f t="shared" ca="1" si="25"/>
        <v>Ok</v>
      </c>
      <c r="B294" s="39" t="str">
        <f t="shared" si="26"/>
        <v>Ok</v>
      </c>
      <c r="C294" s="39" t="str">
        <f t="shared" ca="1" si="27"/>
        <v>Ok</v>
      </c>
      <c r="D294" s="40">
        <f t="shared" si="28"/>
        <v>45574</v>
      </c>
      <c r="E294" s="149"/>
      <c r="F294" s="153">
        <v>3305</v>
      </c>
      <c r="G294" s="164" t="s">
        <v>1701</v>
      </c>
      <c r="H294" s="154" t="s">
        <v>57</v>
      </c>
      <c r="I294" s="140" t="s">
        <v>127</v>
      </c>
      <c r="J294" s="155" t="s">
        <v>128</v>
      </c>
      <c r="K294" s="52" t="s">
        <v>66</v>
      </c>
      <c r="L294" s="159" t="s">
        <v>1712</v>
      </c>
      <c r="M294" s="158"/>
      <c r="N294" s="138" t="s">
        <v>81</v>
      </c>
      <c r="O294" s="141" t="s">
        <v>74</v>
      </c>
      <c r="P294" s="41" t="s">
        <v>74</v>
      </c>
      <c r="Q294" s="59" t="s">
        <v>1704</v>
      </c>
      <c r="R294" s="165" t="s">
        <v>1713</v>
      </c>
      <c r="S294" s="42">
        <v>45462</v>
      </c>
      <c r="T294" s="42">
        <v>45574</v>
      </c>
      <c r="U294" s="128" t="s">
        <v>62</v>
      </c>
      <c r="V294" s="43" t="s">
        <v>1210</v>
      </c>
      <c r="W294" s="43" t="s">
        <v>68</v>
      </c>
      <c r="X294" s="270"/>
      <c r="Y294" s="273" t="s">
        <v>87</v>
      </c>
      <c r="Z294" s="153"/>
      <c r="AA294" s="161" t="s">
        <v>1914</v>
      </c>
      <c r="AB294" s="52">
        <v>45462</v>
      </c>
      <c r="AC294" s="3">
        <v>45574</v>
      </c>
      <c r="AD294" s="189" t="s">
        <v>64</v>
      </c>
      <c r="AE294" s="151"/>
      <c r="AF294" s="146"/>
      <c r="AG294" s="146"/>
      <c r="AH294" s="146"/>
      <c r="AI294" s="146"/>
      <c r="AJ294" s="145"/>
      <c r="AK294" s="152"/>
      <c r="AL294" s="150"/>
      <c r="AM294" s="146"/>
      <c r="AN294" s="146"/>
      <c r="AO294" s="146"/>
      <c r="AP294" s="146"/>
      <c r="AQ294" s="147"/>
      <c r="AR294" s="144"/>
      <c r="AS294" s="144"/>
      <c r="AT294" s="144"/>
      <c r="AU294" s="144"/>
      <c r="AV294" s="144"/>
      <c r="AW294" s="144"/>
      <c r="AX294" s="144"/>
      <c r="AY294" s="144"/>
      <c r="AZ294" s="148"/>
      <c r="BA294" s="143"/>
      <c r="BB294" s="144"/>
      <c r="BC294" s="142"/>
    </row>
    <row r="295" spans="1:55" ht="223.8" hidden="1" customHeight="1">
      <c r="A295" s="38" t="str">
        <f t="shared" ca="1" si="25"/>
        <v>Ok</v>
      </c>
      <c r="B295" s="39" t="str">
        <f t="shared" si="26"/>
        <v>Ok</v>
      </c>
      <c r="C295" s="39" t="str">
        <f t="shared" ca="1" si="27"/>
        <v>Ok</v>
      </c>
      <c r="D295" s="40">
        <f t="shared" si="28"/>
        <v>45630</v>
      </c>
      <c r="E295" s="149"/>
      <c r="F295" s="153">
        <v>3076</v>
      </c>
      <c r="G295" s="139" t="s">
        <v>1999</v>
      </c>
      <c r="H295" s="156" t="s">
        <v>57</v>
      </c>
      <c r="I295" s="140" t="s">
        <v>1293</v>
      </c>
      <c r="J295" s="155" t="s">
        <v>58</v>
      </c>
      <c r="K295" s="52" t="s">
        <v>66</v>
      </c>
      <c r="L295" s="200" t="s">
        <v>2057</v>
      </c>
      <c r="M295" s="158"/>
      <c r="N295" s="138" t="s">
        <v>81</v>
      </c>
      <c r="O295" s="141" t="s">
        <v>2000</v>
      </c>
      <c r="P295" s="41" t="s">
        <v>89</v>
      </c>
      <c r="Q295" s="59" t="s">
        <v>2001</v>
      </c>
      <c r="R295" s="165" t="s">
        <v>2002</v>
      </c>
      <c r="S295" s="42">
        <v>45330</v>
      </c>
      <c r="T295" s="42">
        <v>45630</v>
      </c>
      <c r="U295" s="128" t="s">
        <v>62</v>
      </c>
      <c r="V295" s="43" t="s">
        <v>1210</v>
      </c>
      <c r="W295" s="43" t="s">
        <v>68</v>
      </c>
      <c r="X295" s="270"/>
      <c r="Y295" s="273" t="s">
        <v>112</v>
      </c>
      <c r="Z295" s="153" t="s">
        <v>68</v>
      </c>
      <c r="AA295" s="353" t="s">
        <v>2089</v>
      </c>
      <c r="AB295" s="52">
        <v>45330</v>
      </c>
      <c r="AC295" s="3">
        <v>45630</v>
      </c>
      <c r="AD295" s="52" t="s">
        <v>64</v>
      </c>
      <c r="AE295" s="151"/>
      <c r="AF295" s="146"/>
      <c r="AG295" s="146"/>
      <c r="AH295" s="146"/>
      <c r="AI295" s="146"/>
      <c r="AJ295" s="145"/>
      <c r="AK295" s="152"/>
      <c r="AL295" s="150"/>
      <c r="AM295" s="146"/>
      <c r="AN295" s="146"/>
      <c r="AO295" s="146"/>
      <c r="AP295" s="146"/>
      <c r="AQ295" s="147"/>
      <c r="AR295" s="144"/>
      <c r="AS295" s="144"/>
      <c r="AT295" s="144"/>
      <c r="AU295" s="144"/>
      <c r="AV295" s="144"/>
      <c r="AW295" s="144"/>
      <c r="AX295" s="144"/>
      <c r="AY295" s="144"/>
      <c r="AZ295" s="148"/>
      <c r="BA295" s="143"/>
      <c r="BB295" s="144"/>
      <c r="BC295" s="142"/>
    </row>
    <row r="296" spans="1:55" ht="217.2" hidden="1" customHeight="1">
      <c r="A296" s="38" t="str">
        <f t="shared" ca="1" si="25"/>
        <v>Ok</v>
      </c>
      <c r="B296" s="39" t="str">
        <f t="shared" si="26"/>
        <v>Ok</v>
      </c>
      <c r="C296" s="39" t="str">
        <f t="shared" ca="1" si="27"/>
        <v>Ok</v>
      </c>
      <c r="D296" s="40">
        <f t="shared" si="28"/>
        <v>45630</v>
      </c>
      <c r="E296" s="134"/>
      <c r="F296" s="108">
        <v>3092</v>
      </c>
      <c r="G296" s="20" t="s">
        <v>1134</v>
      </c>
      <c r="H296" s="70" t="s">
        <v>57</v>
      </c>
      <c r="I296" s="2" t="s">
        <v>127</v>
      </c>
      <c r="J296" s="1" t="s">
        <v>128</v>
      </c>
      <c r="K296" s="52" t="s">
        <v>101</v>
      </c>
      <c r="L296" s="61" t="s">
        <v>1135</v>
      </c>
      <c r="M296" s="51"/>
      <c r="N296" s="138" t="s">
        <v>81</v>
      </c>
      <c r="O296" s="12" t="s">
        <v>1021</v>
      </c>
      <c r="P296" s="41" t="s">
        <v>61</v>
      </c>
      <c r="Q296" s="41" t="s">
        <v>1137</v>
      </c>
      <c r="R296" s="67" t="s">
        <v>1136</v>
      </c>
      <c r="S296" s="42">
        <v>45343</v>
      </c>
      <c r="T296" s="42">
        <v>45630</v>
      </c>
      <c r="U296" s="127" t="s">
        <v>62</v>
      </c>
      <c r="V296" s="43" t="s">
        <v>1210</v>
      </c>
      <c r="W296" s="43" t="s">
        <v>68</v>
      </c>
      <c r="X296" s="270"/>
      <c r="Y296" s="271" t="s">
        <v>67</v>
      </c>
      <c r="Z296" s="351"/>
      <c r="AA296" s="298" t="s">
        <v>2090</v>
      </c>
      <c r="AB296" s="44">
        <v>45343</v>
      </c>
      <c r="AC296" s="3">
        <v>45630</v>
      </c>
      <c r="AD296" s="52" t="s">
        <v>64</v>
      </c>
      <c r="AE296" s="277"/>
      <c r="AF296" s="184"/>
      <c r="AG296" s="279"/>
      <c r="AH296" s="184"/>
      <c r="AI296" s="184"/>
      <c r="AJ296" s="195"/>
      <c r="AK296" s="282"/>
      <c r="AL296" s="196"/>
      <c r="AM296" s="193"/>
      <c r="AN296" s="193"/>
      <c r="AO296" s="193"/>
      <c r="AP296" s="184"/>
      <c r="AQ296" s="285"/>
      <c r="AR296" s="190"/>
      <c r="AS296" s="190"/>
      <c r="AT296" s="190"/>
      <c r="AU296" s="190"/>
      <c r="AV296" s="190"/>
      <c r="AW296" s="190"/>
      <c r="AX296" s="190"/>
      <c r="AY296" s="287"/>
      <c r="AZ296" s="251"/>
      <c r="BA296" s="189"/>
      <c r="BB296" s="287"/>
      <c r="BC296" s="292"/>
    </row>
    <row r="297" spans="1:55" ht="51.6" hidden="1" customHeight="1">
      <c r="A297" s="38" t="str">
        <f t="shared" ca="1" si="25"/>
        <v>Ok</v>
      </c>
      <c r="B297" s="39" t="str">
        <f t="shared" si="26"/>
        <v>Ok</v>
      </c>
      <c r="C297" s="39" t="str">
        <f t="shared" ca="1" si="27"/>
        <v>Ok</v>
      </c>
      <c r="D297" s="40">
        <f t="shared" si="28"/>
        <v>45489</v>
      </c>
      <c r="E297" s="134"/>
      <c r="F297" s="153">
        <v>3318</v>
      </c>
      <c r="G297" s="164" t="s">
        <v>1737</v>
      </c>
      <c r="H297" s="70" t="s">
        <v>57</v>
      </c>
      <c r="I297" s="2" t="s">
        <v>173</v>
      </c>
      <c r="J297" s="1" t="s">
        <v>174</v>
      </c>
      <c r="K297" s="52" t="s">
        <v>66</v>
      </c>
      <c r="L297" s="61" t="s">
        <v>1738</v>
      </c>
      <c r="M297" s="51"/>
      <c r="N297" s="138" t="s">
        <v>81</v>
      </c>
      <c r="O297" s="12" t="s">
        <v>1739</v>
      </c>
      <c r="P297" s="41" t="s">
        <v>61</v>
      </c>
      <c r="Q297" s="59" t="s">
        <v>1740</v>
      </c>
      <c r="R297" s="165" t="s">
        <v>1741</v>
      </c>
      <c r="S297" s="42">
        <v>45474</v>
      </c>
      <c r="T297" s="42">
        <v>45482</v>
      </c>
      <c r="U297" s="127" t="s">
        <v>62</v>
      </c>
      <c r="V297" s="43" t="s">
        <v>1210</v>
      </c>
      <c r="W297" s="43" t="s">
        <v>68</v>
      </c>
      <c r="X297" s="270"/>
      <c r="Y297" s="273" t="s">
        <v>112</v>
      </c>
      <c r="Z297" s="153"/>
      <c r="AA297" s="311" t="s">
        <v>1742</v>
      </c>
      <c r="AB297" s="44">
        <v>45474</v>
      </c>
      <c r="AC297" s="3">
        <v>45489</v>
      </c>
      <c r="AD297" s="136" t="s">
        <v>64</v>
      </c>
      <c r="AE297" s="151"/>
      <c r="AF297" s="146"/>
      <c r="AG297" s="146"/>
      <c r="AH297" s="146"/>
      <c r="AI297" s="146"/>
      <c r="AJ297" s="145"/>
      <c r="AK297" s="152"/>
      <c r="AL297" s="150"/>
      <c r="AM297" s="146"/>
      <c r="AN297" s="146"/>
      <c r="AO297" s="146"/>
      <c r="AP297" s="146"/>
      <c r="AQ297" s="147"/>
      <c r="AR297" s="144"/>
      <c r="AS297" s="144"/>
      <c r="AT297" s="144"/>
      <c r="AU297" s="144"/>
      <c r="AV297" s="144"/>
      <c r="AW297" s="144"/>
      <c r="AX297" s="144"/>
      <c r="AY297" s="144"/>
      <c r="AZ297" s="148"/>
      <c r="BA297" s="143"/>
      <c r="BB297" s="144"/>
      <c r="BC297" s="142"/>
    </row>
    <row r="298" spans="1:55" ht="133.80000000000001" hidden="1" customHeight="1">
      <c r="A298" s="38" t="str">
        <f t="shared" ca="1" si="25"/>
        <v>Ok</v>
      </c>
      <c r="B298" s="39" t="str">
        <f t="shared" si="26"/>
        <v>Ok</v>
      </c>
      <c r="C298" s="39" t="str">
        <f t="shared" ca="1" si="27"/>
        <v>Ok</v>
      </c>
      <c r="D298" s="40">
        <f t="shared" si="28"/>
        <v>45700</v>
      </c>
      <c r="E298" s="134"/>
      <c r="F298" s="169">
        <v>3115</v>
      </c>
      <c r="G298" s="208" t="s">
        <v>1148</v>
      </c>
      <c r="H298" s="70" t="s">
        <v>57</v>
      </c>
      <c r="I298" s="2" t="s">
        <v>94</v>
      </c>
      <c r="J298" s="1" t="s">
        <v>95</v>
      </c>
      <c r="K298" s="52" t="s">
        <v>101</v>
      </c>
      <c r="L298" s="61" t="s">
        <v>1183</v>
      </c>
      <c r="M298" s="51"/>
      <c r="N298" s="138" t="s">
        <v>81</v>
      </c>
      <c r="O298" s="12" t="s">
        <v>125</v>
      </c>
      <c r="P298" s="41" t="s">
        <v>61</v>
      </c>
      <c r="Q298" s="41" t="s">
        <v>1165</v>
      </c>
      <c r="R298" s="186" t="s">
        <v>1164</v>
      </c>
      <c r="S298" s="42">
        <v>45337</v>
      </c>
      <c r="T298" s="42">
        <v>45700</v>
      </c>
      <c r="U298" s="127" t="s">
        <v>62</v>
      </c>
      <c r="V298" s="60" t="s">
        <v>1209</v>
      </c>
      <c r="W298" s="43" t="s">
        <v>68</v>
      </c>
      <c r="X298" s="270"/>
      <c r="Y298" s="271" t="s">
        <v>87</v>
      </c>
      <c r="Z298" s="351" t="s">
        <v>68</v>
      </c>
      <c r="AA298" s="298" t="s">
        <v>2224</v>
      </c>
      <c r="AB298" s="44">
        <v>45337</v>
      </c>
      <c r="AC298" s="3">
        <v>45700</v>
      </c>
      <c r="AD298" s="162" t="s">
        <v>64</v>
      </c>
      <c r="AE298" s="277"/>
      <c r="AF298" s="184"/>
      <c r="AG298" s="279"/>
      <c r="AH298" s="184"/>
      <c r="AI298" s="184"/>
      <c r="AJ298" s="195"/>
      <c r="AK298" s="282"/>
      <c r="AL298" s="196"/>
      <c r="AM298" s="193"/>
      <c r="AN298" s="193"/>
      <c r="AO298" s="193"/>
      <c r="AP298" s="184"/>
      <c r="AQ298" s="285"/>
      <c r="AR298" s="190"/>
      <c r="AS298" s="190"/>
      <c r="AT298" s="190"/>
      <c r="AU298" s="190"/>
      <c r="AV298" s="190"/>
      <c r="AW298" s="190"/>
      <c r="AX298" s="190"/>
      <c r="AY298" s="287"/>
      <c r="AZ298" s="251"/>
      <c r="BA298" s="189"/>
      <c r="BB298" s="287"/>
      <c r="BC298" s="292"/>
    </row>
    <row r="299" spans="1:55" ht="93" hidden="1" customHeight="1">
      <c r="A299" s="38" t="str">
        <f t="shared" ca="1" si="25"/>
        <v>Ok</v>
      </c>
      <c r="B299" s="39" t="str">
        <f t="shared" si="26"/>
        <v>Ok</v>
      </c>
      <c r="C299" s="39" t="str">
        <f t="shared" ca="1" si="27"/>
        <v>Ok</v>
      </c>
      <c r="D299" s="40">
        <f t="shared" si="28"/>
        <v>45497</v>
      </c>
      <c r="E299" s="134"/>
      <c r="F299" s="153">
        <v>3330</v>
      </c>
      <c r="G299" s="164" t="s">
        <v>1755</v>
      </c>
      <c r="H299" s="70" t="s">
        <v>57</v>
      </c>
      <c r="I299" s="140" t="s">
        <v>127</v>
      </c>
      <c r="J299" s="1" t="s">
        <v>128</v>
      </c>
      <c r="K299" s="52" t="s">
        <v>66</v>
      </c>
      <c r="L299" s="61" t="s">
        <v>1773</v>
      </c>
      <c r="M299" s="51"/>
      <c r="N299" s="138" t="s">
        <v>104</v>
      </c>
      <c r="O299" s="141" t="s">
        <v>1770</v>
      </c>
      <c r="P299" s="41" t="s">
        <v>765</v>
      </c>
      <c r="Q299" s="59" t="s">
        <v>1771</v>
      </c>
      <c r="R299" s="165" t="s">
        <v>1772</v>
      </c>
      <c r="S299" s="42">
        <v>45471</v>
      </c>
      <c r="T299" s="42">
        <v>45497</v>
      </c>
      <c r="U299" s="127" t="s">
        <v>62</v>
      </c>
      <c r="V299" s="43" t="s">
        <v>1210</v>
      </c>
      <c r="W299" s="43"/>
      <c r="X299" s="270"/>
      <c r="Y299" s="273" t="s">
        <v>86</v>
      </c>
      <c r="Z299" s="153"/>
      <c r="AA299" s="311" t="s">
        <v>1774</v>
      </c>
      <c r="AB299" s="44">
        <v>45471</v>
      </c>
      <c r="AC299" s="3">
        <v>45497</v>
      </c>
      <c r="AD299" s="136" t="s">
        <v>64</v>
      </c>
      <c r="AE299" s="151"/>
      <c r="AF299" s="146"/>
      <c r="AG299" s="146"/>
      <c r="AH299" s="146"/>
      <c r="AI299" s="146"/>
      <c r="AJ299" s="145"/>
      <c r="AK299" s="152"/>
      <c r="AL299" s="150"/>
      <c r="AM299" s="146"/>
      <c r="AN299" s="146"/>
      <c r="AO299" s="146"/>
      <c r="AP299" s="146"/>
      <c r="AQ299" s="147"/>
      <c r="AR299" s="144"/>
      <c r="AS299" s="144"/>
      <c r="AT299" s="144"/>
      <c r="AU299" s="144"/>
      <c r="AV299" s="144"/>
      <c r="AW299" s="144"/>
      <c r="AX299" s="144"/>
      <c r="AY299" s="144"/>
      <c r="AZ299" s="148"/>
      <c r="BA299" s="143"/>
      <c r="BB299" s="144"/>
      <c r="BC299" s="142"/>
    </row>
    <row r="300" spans="1:55" ht="171.6" hidden="1" customHeight="1">
      <c r="A300" s="38" t="str">
        <f t="shared" ca="1" si="25"/>
        <v>Ok</v>
      </c>
      <c r="B300" s="39" t="str">
        <f t="shared" si="26"/>
        <v>Ok</v>
      </c>
      <c r="C300" s="39" t="str">
        <f t="shared" ca="1" si="27"/>
        <v>Ok</v>
      </c>
      <c r="D300" s="40">
        <f t="shared" si="28"/>
        <v>45714</v>
      </c>
      <c r="E300" s="134"/>
      <c r="F300" s="153">
        <v>3345</v>
      </c>
      <c r="G300" s="164" t="s">
        <v>1756</v>
      </c>
      <c r="H300" s="156" t="s">
        <v>57</v>
      </c>
      <c r="I300" s="140" t="s">
        <v>208</v>
      </c>
      <c r="J300" s="155" t="s">
        <v>107</v>
      </c>
      <c r="K300" s="52" t="s">
        <v>66</v>
      </c>
      <c r="L300" s="200" t="s">
        <v>1775</v>
      </c>
      <c r="M300" s="51"/>
      <c r="N300" s="138" t="s">
        <v>81</v>
      </c>
      <c r="O300" s="141" t="s">
        <v>1760</v>
      </c>
      <c r="P300" s="41" t="s">
        <v>114</v>
      </c>
      <c r="Q300" s="59" t="s">
        <v>2215</v>
      </c>
      <c r="R300" s="165" t="s">
        <v>2214</v>
      </c>
      <c r="S300" s="42">
        <v>45482</v>
      </c>
      <c r="T300" s="42">
        <v>45714</v>
      </c>
      <c r="U300" s="127" t="s">
        <v>62</v>
      </c>
      <c r="V300" s="43" t="s">
        <v>1210</v>
      </c>
      <c r="W300" s="43" t="s">
        <v>68</v>
      </c>
      <c r="X300" s="270"/>
      <c r="Y300" s="273" t="s">
        <v>67</v>
      </c>
      <c r="Z300" s="153"/>
      <c r="AA300" s="161" t="s">
        <v>2295</v>
      </c>
      <c r="AB300" s="44">
        <v>45482</v>
      </c>
      <c r="AC300" s="3">
        <v>45714</v>
      </c>
      <c r="AD300" s="162" t="s">
        <v>64</v>
      </c>
      <c r="AE300" s="151"/>
      <c r="AF300" s="146"/>
      <c r="AG300" s="146"/>
      <c r="AH300" s="146"/>
      <c r="AI300" s="146"/>
      <c r="AJ300" s="145"/>
      <c r="AK300" s="152"/>
      <c r="AL300" s="150"/>
      <c r="AM300" s="146"/>
      <c r="AN300" s="146"/>
      <c r="AO300" s="146"/>
      <c r="AP300" s="146"/>
      <c r="AQ300" s="147"/>
      <c r="AR300" s="144"/>
      <c r="AS300" s="144"/>
      <c r="AT300" s="144"/>
      <c r="AU300" s="144"/>
      <c r="AV300" s="144"/>
      <c r="AW300" s="144"/>
      <c r="AX300" s="144"/>
      <c r="AY300" s="144"/>
      <c r="AZ300" s="148"/>
      <c r="BA300" s="143"/>
      <c r="BB300" s="144"/>
      <c r="BC300" s="142"/>
    </row>
    <row r="301" spans="1:55" ht="135" hidden="1" customHeight="1">
      <c r="A301" s="38" t="str">
        <f t="shared" ca="1" si="25"/>
        <v>Ok</v>
      </c>
      <c r="B301" s="39" t="str">
        <f t="shared" si="26"/>
        <v>Ok</v>
      </c>
      <c r="C301" s="39" t="str">
        <f t="shared" ca="1" si="27"/>
        <v>Ok</v>
      </c>
      <c r="D301" s="40">
        <f t="shared" si="28"/>
        <v>45546</v>
      </c>
      <c r="E301" s="134"/>
      <c r="F301" s="153">
        <v>3346</v>
      </c>
      <c r="G301" s="164" t="s">
        <v>1757</v>
      </c>
      <c r="H301" s="156" t="s">
        <v>57</v>
      </c>
      <c r="I301" s="140" t="s">
        <v>127</v>
      </c>
      <c r="J301" s="155" t="s">
        <v>128</v>
      </c>
      <c r="K301" s="52" t="s">
        <v>88</v>
      </c>
      <c r="L301" s="200" t="s">
        <v>1776</v>
      </c>
      <c r="M301" s="51"/>
      <c r="N301" s="138" t="s">
        <v>81</v>
      </c>
      <c r="O301" s="141" t="s">
        <v>1760</v>
      </c>
      <c r="P301" s="41" t="s">
        <v>114</v>
      </c>
      <c r="Q301" s="59" t="s">
        <v>1761</v>
      </c>
      <c r="R301" s="165" t="s">
        <v>1762</v>
      </c>
      <c r="S301" s="42">
        <v>45482</v>
      </c>
      <c r="T301" s="42">
        <v>45546</v>
      </c>
      <c r="U301" s="127" t="s">
        <v>62</v>
      </c>
      <c r="V301" s="43" t="s">
        <v>1210</v>
      </c>
      <c r="W301" s="43" t="s">
        <v>68</v>
      </c>
      <c r="X301" s="270"/>
      <c r="Y301" s="273" t="s">
        <v>75</v>
      </c>
      <c r="Z301" s="153"/>
      <c r="AA301" s="161" t="s">
        <v>1840</v>
      </c>
      <c r="AB301" s="44">
        <v>45482</v>
      </c>
      <c r="AC301" s="3">
        <v>45546</v>
      </c>
      <c r="AD301" s="136" t="s">
        <v>64</v>
      </c>
      <c r="AE301" s="151"/>
      <c r="AF301" s="146"/>
      <c r="AG301" s="146"/>
      <c r="AH301" s="146"/>
      <c r="AI301" s="146"/>
      <c r="AJ301" s="145"/>
      <c r="AK301" s="152"/>
      <c r="AL301" s="150"/>
      <c r="AM301" s="146"/>
      <c r="AN301" s="146"/>
      <c r="AO301" s="146"/>
      <c r="AP301" s="146"/>
      <c r="AQ301" s="147"/>
      <c r="AR301" s="144"/>
      <c r="AS301" s="144"/>
      <c r="AT301" s="144"/>
      <c r="AU301" s="144"/>
      <c r="AV301" s="144"/>
      <c r="AW301" s="144"/>
      <c r="AX301" s="144"/>
      <c r="AY301" s="144"/>
      <c r="AZ301" s="148"/>
      <c r="BA301" s="143"/>
      <c r="BB301" s="144"/>
      <c r="BC301" s="142"/>
    </row>
    <row r="302" spans="1:55" ht="202.2" hidden="1" customHeight="1">
      <c r="A302" s="38" t="str">
        <f t="shared" ca="1" si="25"/>
        <v>Ok</v>
      </c>
      <c r="B302" s="39" t="str">
        <f t="shared" si="26"/>
        <v>Ok</v>
      </c>
      <c r="C302" s="39" t="str">
        <f t="shared" ca="1" si="27"/>
        <v>Ok</v>
      </c>
      <c r="D302" s="40">
        <f t="shared" si="28"/>
        <v>45609</v>
      </c>
      <c r="E302" s="134"/>
      <c r="F302" s="108">
        <v>3119</v>
      </c>
      <c r="G302" s="208" t="s">
        <v>1152</v>
      </c>
      <c r="H302" s="70" t="s">
        <v>57</v>
      </c>
      <c r="I302" s="2" t="s">
        <v>127</v>
      </c>
      <c r="J302" s="1" t="s">
        <v>128</v>
      </c>
      <c r="K302" s="52" t="s">
        <v>66</v>
      </c>
      <c r="L302" s="61" t="s">
        <v>1621</v>
      </c>
      <c r="M302" s="51"/>
      <c r="N302" s="138" t="s">
        <v>81</v>
      </c>
      <c r="O302" s="12" t="s">
        <v>342</v>
      </c>
      <c r="P302" s="41" t="s">
        <v>71</v>
      </c>
      <c r="Q302" s="41" t="s">
        <v>343</v>
      </c>
      <c r="R302" s="67" t="s">
        <v>1171</v>
      </c>
      <c r="S302" s="42">
        <v>45337</v>
      </c>
      <c r="T302" s="42" t="s">
        <v>2035</v>
      </c>
      <c r="U302" s="127" t="s">
        <v>62</v>
      </c>
      <c r="V302" s="43" t="s">
        <v>1210</v>
      </c>
      <c r="W302" s="43" t="s">
        <v>68</v>
      </c>
      <c r="X302" s="270"/>
      <c r="Y302" s="271" t="s">
        <v>87</v>
      </c>
      <c r="Z302" s="351" t="s">
        <v>68</v>
      </c>
      <c r="AA302" s="298" t="s">
        <v>1659</v>
      </c>
      <c r="AB302" s="44">
        <v>45337</v>
      </c>
      <c r="AC302" s="3">
        <v>45609</v>
      </c>
      <c r="AD302" s="136" t="s">
        <v>64</v>
      </c>
      <c r="AE302" s="277"/>
      <c r="AF302" s="184"/>
      <c r="AG302" s="279"/>
      <c r="AH302" s="184"/>
      <c r="AI302" s="184"/>
      <c r="AJ302" s="195"/>
      <c r="AK302" s="282"/>
      <c r="AL302" s="196"/>
      <c r="AM302" s="193"/>
      <c r="AN302" s="193"/>
      <c r="AO302" s="193"/>
      <c r="AP302" s="184"/>
      <c r="AQ302" s="285"/>
      <c r="AR302" s="190"/>
      <c r="AS302" s="190"/>
      <c r="AT302" s="190"/>
      <c r="AU302" s="190"/>
      <c r="AV302" s="190"/>
      <c r="AW302" s="190"/>
      <c r="AX302" s="190"/>
      <c r="AY302" s="287"/>
      <c r="AZ302" s="251"/>
      <c r="BA302" s="189"/>
      <c r="BB302" s="287"/>
      <c r="BC302" s="292"/>
    </row>
    <row r="303" spans="1:55" ht="132.6" hidden="1" customHeight="1">
      <c r="A303" s="38" t="str">
        <f t="shared" ca="1" si="25"/>
        <v>Ok</v>
      </c>
      <c r="B303" s="39" t="str">
        <f t="shared" si="26"/>
        <v>Ok</v>
      </c>
      <c r="C303" s="39" t="str">
        <f t="shared" ca="1" si="27"/>
        <v>Ok</v>
      </c>
      <c r="D303" s="40">
        <f t="shared" si="28"/>
        <v>45616</v>
      </c>
      <c r="E303" s="134"/>
      <c r="F303" s="169">
        <v>3123</v>
      </c>
      <c r="G303" s="208" t="s">
        <v>1154</v>
      </c>
      <c r="H303" s="70" t="s">
        <v>57</v>
      </c>
      <c r="I303" s="2" t="s">
        <v>94</v>
      </c>
      <c r="J303" s="1" t="s">
        <v>95</v>
      </c>
      <c r="K303" s="52" t="s">
        <v>66</v>
      </c>
      <c r="L303" s="61" t="s">
        <v>1185</v>
      </c>
      <c r="M303" s="51"/>
      <c r="N303" s="138" t="s">
        <v>81</v>
      </c>
      <c r="O303" s="12" t="s">
        <v>1160</v>
      </c>
      <c r="P303" s="41" t="s">
        <v>71</v>
      </c>
      <c r="Q303" s="41" t="s">
        <v>1175</v>
      </c>
      <c r="R303" s="67" t="s">
        <v>1174</v>
      </c>
      <c r="S303" s="42">
        <v>45337</v>
      </c>
      <c r="T303" s="42">
        <v>45616</v>
      </c>
      <c r="U303" s="127" t="s">
        <v>62</v>
      </c>
      <c r="V303" s="60" t="s">
        <v>1209</v>
      </c>
      <c r="W303" s="43" t="s">
        <v>68</v>
      </c>
      <c r="X303" s="270"/>
      <c r="Y303" s="271" t="s">
        <v>359</v>
      </c>
      <c r="Z303" s="351" t="s">
        <v>68</v>
      </c>
      <c r="AA303" s="298" t="s">
        <v>2062</v>
      </c>
      <c r="AB303" s="44">
        <v>45337</v>
      </c>
      <c r="AC303" s="3">
        <v>45616</v>
      </c>
      <c r="AD303" s="136" t="s">
        <v>64</v>
      </c>
      <c r="AE303" s="277"/>
      <c r="AF303" s="184"/>
      <c r="AG303" s="279"/>
      <c r="AH303" s="184"/>
      <c r="AI303" s="184"/>
      <c r="AJ303" s="195"/>
      <c r="AK303" s="282"/>
      <c r="AL303" s="196"/>
      <c r="AM303" s="193"/>
      <c r="AN303" s="193"/>
      <c r="AO303" s="193"/>
      <c r="AP303" s="184"/>
      <c r="AQ303" s="285"/>
      <c r="AR303" s="190"/>
      <c r="AS303" s="190"/>
      <c r="AT303" s="190"/>
      <c r="AU303" s="190"/>
      <c r="AV303" s="190"/>
      <c r="AW303" s="190"/>
      <c r="AX303" s="190"/>
      <c r="AY303" s="287"/>
      <c r="AZ303" s="251"/>
      <c r="BA303" s="189"/>
      <c r="BB303" s="287"/>
      <c r="BC303" s="292"/>
    </row>
    <row r="304" spans="1:55" ht="332.4" hidden="1" customHeight="1">
      <c r="A304" s="38" t="str">
        <f t="shared" ca="1" si="25"/>
        <v>Ok</v>
      </c>
      <c r="B304" s="39" t="str">
        <f t="shared" si="26"/>
        <v>Ok</v>
      </c>
      <c r="C304" s="39" t="str">
        <f t="shared" ca="1" si="27"/>
        <v>Ok</v>
      </c>
      <c r="D304" s="40">
        <f t="shared" si="28"/>
        <v>45504</v>
      </c>
      <c r="E304" s="134"/>
      <c r="F304" s="153">
        <v>3277</v>
      </c>
      <c r="G304" s="164" t="s">
        <v>1759</v>
      </c>
      <c r="H304" s="70" t="s">
        <v>57</v>
      </c>
      <c r="I304" s="2" t="s">
        <v>1292</v>
      </c>
      <c r="J304" s="1" t="s">
        <v>69</v>
      </c>
      <c r="K304" s="52" t="s">
        <v>66</v>
      </c>
      <c r="L304" s="200" t="s">
        <v>1767</v>
      </c>
      <c r="M304" s="51"/>
      <c r="N304" s="138" t="s">
        <v>81</v>
      </c>
      <c r="O304" s="141" t="s">
        <v>77</v>
      </c>
      <c r="P304" s="41" t="s">
        <v>61</v>
      </c>
      <c r="Q304" s="59" t="s">
        <v>1768</v>
      </c>
      <c r="R304" s="165" t="s">
        <v>1635</v>
      </c>
      <c r="S304" s="42">
        <v>45455</v>
      </c>
      <c r="T304" s="42">
        <v>45491</v>
      </c>
      <c r="U304" s="127" t="s">
        <v>62</v>
      </c>
      <c r="V304" s="43" t="s">
        <v>1209</v>
      </c>
      <c r="W304" s="43" t="s">
        <v>68</v>
      </c>
      <c r="X304" s="270"/>
      <c r="Y304" s="273" t="s">
        <v>87</v>
      </c>
      <c r="Z304" s="153"/>
      <c r="AA304" s="311" t="s">
        <v>1803</v>
      </c>
      <c r="AB304" s="44">
        <v>45455</v>
      </c>
      <c r="AC304" s="3">
        <v>45504</v>
      </c>
      <c r="AD304" s="136" t="s">
        <v>64</v>
      </c>
      <c r="AE304" s="151"/>
      <c r="AF304" s="146"/>
      <c r="AG304" s="146"/>
      <c r="AH304" s="146"/>
      <c r="AI304" s="146"/>
      <c r="AJ304" s="145"/>
      <c r="AK304" s="152"/>
      <c r="AL304" s="150"/>
      <c r="AM304" s="146"/>
      <c r="AN304" s="146"/>
      <c r="AO304" s="146"/>
      <c r="AP304" s="146"/>
      <c r="AQ304" s="147"/>
      <c r="AR304" s="144"/>
      <c r="AS304" s="144"/>
      <c r="AT304" s="144"/>
      <c r="AU304" s="144"/>
      <c r="AV304" s="144"/>
      <c r="AW304" s="144"/>
      <c r="AX304" s="144"/>
      <c r="AY304" s="144"/>
      <c r="AZ304" s="148"/>
      <c r="BA304" s="143"/>
      <c r="BB304" s="144"/>
      <c r="BC304" s="142"/>
    </row>
    <row r="305" spans="1:55" ht="115.2" hidden="1">
      <c r="A305" s="38" t="str">
        <f t="shared" ca="1" si="25"/>
        <v>Ok</v>
      </c>
      <c r="B305" s="39" t="str">
        <f t="shared" si="26"/>
        <v>Ok</v>
      </c>
      <c r="C305" s="39" t="str">
        <f t="shared" ca="1" si="27"/>
        <v>Ok</v>
      </c>
      <c r="D305" s="40">
        <f t="shared" si="28"/>
        <v>45553</v>
      </c>
      <c r="E305" s="134"/>
      <c r="F305" s="153">
        <v>3351</v>
      </c>
      <c r="G305" s="164" t="s">
        <v>1778</v>
      </c>
      <c r="H305" s="70" t="s">
        <v>57</v>
      </c>
      <c r="I305" s="2" t="s">
        <v>208</v>
      </c>
      <c r="J305" s="1" t="s">
        <v>107</v>
      </c>
      <c r="K305" s="52" t="s">
        <v>78</v>
      </c>
      <c r="L305" s="200" t="s">
        <v>1785</v>
      </c>
      <c r="M305" s="51"/>
      <c r="N305" s="138" t="s">
        <v>81</v>
      </c>
      <c r="O305" s="141" t="s">
        <v>74</v>
      </c>
      <c r="P305" s="41" t="s">
        <v>74</v>
      </c>
      <c r="Q305" s="59" t="s">
        <v>1783</v>
      </c>
      <c r="R305" s="165" t="s">
        <v>1786</v>
      </c>
      <c r="S305" s="42">
        <v>45496</v>
      </c>
      <c r="T305" s="42">
        <v>45553</v>
      </c>
      <c r="U305" s="127" t="s">
        <v>62</v>
      </c>
      <c r="V305" s="43" t="s">
        <v>1210</v>
      </c>
      <c r="W305" s="43" t="s">
        <v>68</v>
      </c>
      <c r="X305" s="270"/>
      <c r="Y305" s="273" t="s">
        <v>112</v>
      </c>
      <c r="Z305" s="153"/>
      <c r="AA305" s="311" t="s">
        <v>1846</v>
      </c>
      <c r="AB305" s="44">
        <v>45496</v>
      </c>
      <c r="AC305" s="3">
        <v>45553</v>
      </c>
      <c r="AD305" s="136" t="s">
        <v>64</v>
      </c>
      <c r="AE305" s="151"/>
      <c r="AF305" s="146"/>
      <c r="AG305" s="146"/>
      <c r="AH305" s="146"/>
      <c r="AI305" s="146"/>
      <c r="AJ305" s="145"/>
      <c r="AK305" s="152"/>
      <c r="AL305" s="150"/>
      <c r="AM305" s="146"/>
      <c r="AN305" s="146"/>
      <c r="AO305" s="146"/>
      <c r="AP305" s="146"/>
      <c r="AQ305" s="147"/>
      <c r="AR305" s="144"/>
      <c r="AS305" s="144"/>
      <c r="AT305" s="144"/>
      <c r="AU305" s="144"/>
      <c r="AV305" s="144"/>
      <c r="AW305" s="144"/>
      <c r="AX305" s="144"/>
      <c r="AY305" s="144"/>
      <c r="AZ305" s="148"/>
      <c r="BA305" s="143"/>
      <c r="BB305" s="144"/>
      <c r="BC305" s="142"/>
    </row>
    <row r="306" spans="1:55" ht="63.6" hidden="1" customHeight="1">
      <c r="A306" s="38" t="str">
        <f t="shared" ca="1" si="25"/>
        <v>Ok</v>
      </c>
      <c r="B306" s="39" t="str">
        <f t="shared" si="26"/>
        <v>Ok</v>
      </c>
      <c r="C306" s="39" t="str">
        <f t="shared" ca="1" si="27"/>
        <v>Ok</v>
      </c>
      <c r="D306" s="40">
        <f t="shared" si="28"/>
        <v>45504</v>
      </c>
      <c r="E306" s="134"/>
      <c r="F306" s="153">
        <v>3355</v>
      </c>
      <c r="G306" s="164" t="s">
        <v>1779</v>
      </c>
      <c r="H306" s="70" t="s">
        <v>57</v>
      </c>
      <c r="I306" s="2" t="s">
        <v>127</v>
      </c>
      <c r="J306" s="1" t="s">
        <v>128</v>
      </c>
      <c r="K306" s="52" t="s">
        <v>70</v>
      </c>
      <c r="L306" s="200" t="s">
        <v>1787</v>
      </c>
      <c r="M306" s="51"/>
      <c r="N306" s="138" t="s">
        <v>60</v>
      </c>
      <c r="O306" s="141" t="s">
        <v>74</v>
      </c>
      <c r="P306" s="41" t="s">
        <v>74</v>
      </c>
      <c r="Q306" s="59" t="s">
        <v>1744</v>
      </c>
      <c r="R306" s="165" t="s">
        <v>1743</v>
      </c>
      <c r="S306" s="42">
        <v>45462</v>
      </c>
      <c r="T306" s="42">
        <v>45494</v>
      </c>
      <c r="U306" s="127" t="s">
        <v>62</v>
      </c>
      <c r="V306" s="43" t="s">
        <v>1210</v>
      </c>
      <c r="W306" s="43" t="s">
        <v>68</v>
      </c>
      <c r="X306" s="270"/>
      <c r="Y306" s="273" t="s">
        <v>87</v>
      </c>
      <c r="Z306" s="153"/>
      <c r="AA306" s="311" t="s">
        <v>1792</v>
      </c>
      <c r="AB306" s="44">
        <v>45462</v>
      </c>
      <c r="AC306" s="3">
        <v>45504</v>
      </c>
      <c r="AD306" s="136" t="s">
        <v>64</v>
      </c>
      <c r="AE306" s="151"/>
      <c r="AF306" s="146"/>
      <c r="AG306" s="146"/>
      <c r="AH306" s="146"/>
      <c r="AI306" s="146"/>
      <c r="AJ306" s="145"/>
      <c r="AK306" s="152"/>
      <c r="AL306" s="150"/>
      <c r="AM306" s="146"/>
      <c r="AN306" s="146"/>
      <c r="AO306" s="146"/>
      <c r="AP306" s="146"/>
      <c r="AQ306" s="147"/>
      <c r="AR306" s="144"/>
      <c r="AS306" s="144"/>
      <c r="AT306" s="144"/>
      <c r="AU306" s="144"/>
      <c r="AV306" s="144"/>
      <c r="AW306" s="144"/>
      <c r="AX306" s="144"/>
      <c r="AY306" s="144"/>
      <c r="AZ306" s="148"/>
      <c r="BA306" s="143"/>
      <c r="BB306" s="144"/>
      <c r="BC306" s="142"/>
    </row>
    <row r="307" spans="1:55" ht="63.6" hidden="1" customHeight="1">
      <c r="A307" s="38" t="str">
        <f t="shared" ca="1" si="25"/>
        <v>Ok</v>
      </c>
      <c r="B307" s="39" t="str">
        <f t="shared" si="26"/>
        <v>Ok</v>
      </c>
      <c r="C307" s="39" t="str">
        <f t="shared" ca="1" si="27"/>
        <v>Ok</v>
      </c>
      <c r="D307" s="40">
        <f t="shared" si="28"/>
        <v>45504</v>
      </c>
      <c r="E307" s="134"/>
      <c r="F307" s="153">
        <v>3356</v>
      </c>
      <c r="G307" s="164" t="s">
        <v>1780</v>
      </c>
      <c r="H307" s="70" t="s">
        <v>57</v>
      </c>
      <c r="I307" s="2" t="s">
        <v>127</v>
      </c>
      <c r="J307" s="1" t="s">
        <v>128</v>
      </c>
      <c r="K307" s="52" t="s">
        <v>70</v>
      </c>
      <c r="L307" s="200" t="s">
        <v>1788</v>
      </c>
      <c r="M307" s="51"/>
      <c r="N307" s="138" t="s">
        <v>81</v>
      </c>
      <c r="O307" s="141" t="s">
        <v>74</v>
      </c>
      <c r="P307" s="41" t="s">
        <v>74</v>
      </c>
      <c r="Q307" s="59" t="s">
        <v>1744</v>
      </c>
      <c r="R307" s="165" t="s">
        <v>1743</v>
      </c>
      <c r="S307" s="42">
        <v>45462</v>
      </c>
      <c r="T307" s="42">
        <v>45494</v>
      </c>
      <c r="U307" s="127" t="s">
        <v>62</v>
      </c>
      <c r="V307" s="43" t="s">
        <v>1210</v>
      </c>
      <c r="W307" s="43" t="s">
        <v>68</v>
      </c>
      <c r="X307" s="270"/>
      <c r="Y307" s="273" t="s">
        <v>87</v>
      </c>
      <c r="Z307" s="153"/>
      <c r="AA307" s="311" t="s">
        <v>1793</v>
      </c>
      <c r="AB307" s="44">
        <v>45462</v>
      </c>
      <c r="AC307" s="3">
        <v>45504</v>
      </c>
      <c r="AD307" s="136" t="s">
        <v>64</v>
      </c>
      <c r="AE307" s="151"/>
      <c r="AF307" s="146"/>
      <c r="AG307" s="146"/>
      <c r="AH307" s="146"/>
      <c r="AI307" s="146"/>
      <c r="AJ307" s="145"/>
      <c r="AK307" s="152"/>
      <c r="AL307" s="150"/>
      <c r="AM307" s="146"/>
      <c r="AN307" s="146"/>
      <c r="AO307" s="146"/>
      <c r="AP307" s="146"/>
      <c r="AQ307" s="147"/>
      <c r="AR307" s="144"/>
      <c r="AS307" s="144"/>
      <c r="AT307" s="144"/>
      <c r="AU307" s="144"/>
      <c r="AV307" s="144"/>
      <c r="AW307" s="144"/>
      <c r="AX307" s="144"/>
      <c r="AY307" s="144"/>
      <c r="AZ307" s="148"/>
      <c r="BA307" s="143"/>
      <c r="BB307" s="144"/>
      <c r="BC307" s="142"/>
    </row>
    <row r="308" spans="1:55" ht="63.6" hidden="1" customHeight="1">
      <c r="A308" s="38" t="str">
        <f t="shared" ca="1" si="25"/>
        <v>Ok</v>
      </c>
      <c r="B308" s="39" t="str">
        <f t="shared" si="26"/>
        <v>Ok</v>
      </c>
      <c r="C308" s="39" t="str">
        <f t="shared" ca="1" si="27"/>
        <v>Ok</v>
      </c>
      <c r="D308" s="40">
        <f t="shared" si="28"/>
        <v>45504</v>
      </c>
      <c r="E308" s="134"/>
      <c r="F308" s="153">
        <v>3357</v>
      </c>
      <c r="G308" s="164" t="s">
        <v>1781</v>
      </c>
      <c r="H308" s="70" t="s">
        <v>57</v>
      </c>
      <c r="I308" s="2" t="s">
        <v>127</v>
      </c>
      <c r="J308" s="1" t="s">
        <v>128</v>
      </c>
      <c r="K308" s="52" t="s">
        <v>78</v>
      </c>
      <c r="L308" s="200" t="s">
        <v>1789</v>
      </c>
      <c r="M308" s="51"/>
      <c r="N308" s="138" t="s">
        <v>104</v>
      </c>
      <c r="O308" s="141" t="s">
        <v>74</v>
      </c>
      <c r="P308" s="41" t="s">
        <v>74</v>
      </c>
      <c r="Q308" s="59" t="s">
        <v>1744</v>
      </c>
      <c r="R308" s="165" t="s">
        <v>1743</v>
      </c>
      <c r="S308" s="42">
        <v>45462</v>
      </c>
      <c r="T308" s="42">
        <v>45496</v>
      </c>
      <c r="U308" s="127" t="s">
        <v>62</v>
      </c>
      <c r="V308" s="43" t="s">
        <v>1210</v>
      </c>
      <c r="W308" s="43"/>
      <c r="X308" s="270"/>
      <c r="Y308" s="273" t="s">
        <v>86</v>
      </c>
      <c r="Z308" s="153"/>
      <c r="AA308" s="311" t="s">
        <v>1794</v>
      </c>
      <c r="AB308" s="44">
        <v>45462</v>
      </c>
      <c r="AC308" s="3">
        <v>45504</v>
      </c>
      <c r="AD308" s="136" t="s">
        <v>64</v>
      </c>
      <c r="AE308" s="151"/>
      <c r="AF308" s="146"/>
      <c r="AG308" s="146"/>
      <c r="AH308" s="146"/>
      <c r="AI308" s="146"/>
      <c r="AJ308" s="145"/>
      <c r="AK308" s="152"/>
      <c r="AL308" s="150"/>
      <c r="AM308" s="146"/>
      <c r="AN308" s="146"/>
      <c r="AO308" s="146"/>
      <c r="AP308" s="146"/>
      <c r="AQ308" s="147"/>
      <c r="AR308" s="144"/>
      <c r="AS308" s="144"/>
      <c r="AT308" s="144"/>
      <c r="AU308" s="144"/>
      <c r="AV308" s="144"/>
      <c r="AW308" s="144"/>
      <c r="AX308" s="144"/>
      <c r="AY308" s="144"/>
      <c r="AZ308" s="148"/>
      <c r="BA308" s="143"/>
      <c r="BB308" s="144"/>
      <c r="BC308" s="142"/>
    </row>
    <row r="309" spans="1:55" ht="121.2" hidden="1" customHeight="1">
      <c r="A309" s="38" t="str">
        <f t="shared" ca="1" si="25"/>
        <v>Ok</v>
      </c>
      <c r="B309" s="39" t="str">
        <f t="shared" si="26"/>
        <v>Ok</v>
      </c>
      <c r="C309" s="39" t="str">
        <f t="shared" ca="1" si="27"/>
        <v>Ok</v>
      </c>
      <c r="D309" s="40">
        <f t="shared" si="28"/>
        <v>45546</v>
      </c>
      <c r="E309" s="134"/>
      <c r="F309" s="153">
        <v>3358</v>
      </c>
      <c r="G309" s="164" t="s">
        <v>1782</v>
      </c>
      <c r="H309" s="70" t="s">
        <v>57</v>
      </c>
      <c r="I309" s="140" t="s">
        <v>338</v>
      </c>
      <c r="J309" s="1" t="s">
        <v>339</v>
      </c>
      <c r="K309" s="52" t="s">
        <v>66</v>
      </c>
      <c r="L309" s="200" t="s">
        <v>1791</v>
      </c>
      <c r="M309" s="51"/>
      <c r="N309" s="138" t="s">
        <v>60</v>
      </c>
      <c r="O309" s="141" t="s">
        <v>74</v>
      </c>
      <c r="P309" s="41" t="s">
        <v>74</v>
      </c>
      <c r="Q309" s="59" t="s">
        <v>1784</v>
      </c>
      <c r="R309" s="165" t="s">
        <v>1790</v>
      </c>
      <c r="S309" s="42">
        <v>45495</v>
      </c>
      <c r="T309" s="42">
        <v>45546</v>
      </c>
      <c r="U309" s="127" t="s">
        <v>62</v>
      </c>
      <c r="V309" s="43" t="s">
        <v>1210</v>
      </c>
      <c r="W309" s="43" t="s">
        <v>68</v>
      </c>
      <c r="X309" s="270"/>
      <c r="Y309" s="273" t="s">
        <v>75</v>
      </c>
      <c r="Z309" s="153"/>
      <c r="AA309" s="311" t="s">
        <v>1836</v>
      </c>
      <c r="AB309" s="44">
        <v>45495</v>
      </c>
      <c r="AC309" s="3">
        <v>45546</v>
      </c>
      <c r="AD309" s="136" t="s">
        <v>64</v>
      </c>
      <c r="AE309" s="151"/>
      <c r="AF309" s="146"/>
      <c r="AG309" s="146"/>
      <c r="AH309" s="146"/>
      <c r="AI309" s="146"/>
      <c r="AJ309" s="145"/>
      <c r="AK309" s="152"/>
      <c r="AL309" s="150"/>
      <c r="AM309" s="146"/>
      <c r="AN309" s="146"/>
      <c r="AO309" s="146"/>
      <c r="AP309" s="146"/>
      <c r="AQ309" s="147"/>
      <c r="AR309" s="144"/>
      <c r="AS309" s="144"/>
      <c r="AT309" s="144"/>
      <c r="AU309" s="144"/>
      <c r="AV309" s="144"/>
      <c r="AW309" s="144"/>
      <c r="AX309" s="144"/>
      <c r="AY309" s="144"/>
      <c r="AZ309" s="148"/>
      <c r="BA309" s="143"/>
      <c r="BB309" s="144"/>
      <c r="BC309" s="142"/>
    </row>
    <row r="310" spans="1:55" ht="91.2" hidden="1" customHeight="1">
      <c r="A310" s="38" t="str">
        <f t="shared" ca="1" si="25"/>
        <v>Ok</v>
      </c>
      <c r="B310" s="39" t="str">
        <f t="shared" si="26"/>
        <v>Ok</v>
      </c>
      <c r="C310" s="39" t="str">
        <f t="shared" ca="1" si="27"/>
        <v>Ok</v>
      </c>
      <c r="D310" s="40">
        <f t="shared" si="28"/>
        <v>45539</v>
      </c>
      <c r="E310" s="134"/>
      <c r="F310" s="153">
        <v>3374</v>
      </c>
      <c r="G310" s="164" t="s">
        <v>1810</v>
      </c>
      <c r="H310" s="70" t="s">
        <v>57</v>
      </c>
      <c r="I310" s="140" t="s">
        <v>173</v>
      </c>
      <c r="J310" s="1" t="s">
        <v>174</v>
      </c>
      <c r="K310" s="52" t="s">
        <v>66</v>
      </c>
      <c r="L310" s="200" t="s">
        <v>1814</v>
      </c>
      <c r="M310" s="51"/>
      <c r="N310" s="138" t="s">
        <v>60</v>
      </c>
      <c r="O310" s="141" t="s">
        <v>1811</v>
      </c>
      <c r="P310" s="41" t="s">
        <v>89</v>
      </c>
      <c r="Q310" s="59" t="s">
        <v>1813</v>
      </c>
      <c r="R310" s="165" t="s">
        <v>1812</v>
      </c>
      <c r="S310" s="42">
        <v>45504</v>
      </c>
      <c r="T310" s="42">
        <v>45539</v>
      </c>
      <c r="U310" s="127" t="s">
        <v>62</v>
      </c>
      <c r="V310" s="43" t="s">
        <v>1210</v>
      </c>
      <c r="W310" s="43" t="s">
        <v>68</v>
      </c>
      <c r="X310" s="270"/>
      <c r="Y310" s="273" t="s">
        <v>710</v>
      </c>
      <c r="Z310" s="153"/>
      <c r="AA310" s="311" t="s">
        <v>1815</v>
      </c>
      <c r="AB310" s="44">
        <v>45504</v>
      </c>
      <c r="AC310" s="3">
        <v>45539</v>
      </c>
      <c r="AD310" s="136" t="s">
        <v>64</v>
      </c>
      <c r="AE310" s="151"/>
      <c r="AF310" s="146"/>
      <c r="AG310" s="146"/>
      <c r="AH310" s="146"/>
      <c r="AI310" s="146"/>
      <c r="AJ310" s="145"/>
      <c r="AK310" s="152"/>
      <c r="AL310" s="150"/>
      <c r="AM310" s="146"/>
      <c r="AN310" s="146"/>
      <c r="AO310" s="146"/>
      <c r="AP310" s="146"/>
      <c r="AQ310" s="147"/>
      <c r="AR310" s="144"/>
      <c r="AS310" s="144"/>
      <c r="AT310" s="144"/>
      <c r="AU310" s="144"/>
      <c r="AV310" s="144"/>
      <c r="AW310" s="144"/>
      <c r="AX310" s="144"/>
      <c r="AY310" s="144"/>
      <c r="AZ310" s="148"/>
      <c r="BA310" s="143"/>
      <c r="BB310" s="144"/>
      <c r="BC310" s="142"/>
    </row>
    <row r="311" spans="1:55" ht="91.2" hidden="1" customHeight="1">
      <c r="A311" s="38" t="str">
        <f t="shared" ca="1" si="25"/>
        <v>Ok</v>
      </c>
      <c r="B311" s="39" t="str">
        <f t="shared" si="26"/>
        <v>Ok</v>
      </c>
      <c r="C311" s="39" t="str">
        <f t="shared" ca="1" si="27"/>
        <v>Ok</v>
      </c>
      <c r="D311" s="40">
        <f t="shared" si="28"/>
        <v>45546</v>
      </c>
      <c r="E311" s="134"/>
      <c r="F311" s="153">
        <v>3391</v>
      </c>
      <c r="G311" s="164" t="s">
        <v>1816</v>
      </c>
      <c r="H311" s="70" t="s">
        <v>57</v>
      </c>
      <c r="I311" s="140" t="s">
        <v>559</v>
      </c>
      <c r="J311" s="1" t="s">
        <v>560</v>
      </c>
      <c r="K311" s="52" t="s">
        <v>66</v>
      </c>
      <c r="L311" s="200" t="s">
        <v>1828</v>
      </c>
      <c r="M311" s="51"/>
      <c r="N311" s="138" t="s">
        <v>104</v>
      </c>
      <c r="O311" s="141" t="s">
        <v>1818</v>
      </c>
      <c r="P311" s="41" t="s">
        <v>765</v>
      </c>
      <c r="Q311" s="59" t="s">
        <v>1826</v>
      </c>
      <c r="R311" s="165" t="s">
        <v>1827</v>
      </c>
      <c r="S311" s="42">
        <v>45531</v>
      </c>
      <c r="T311" s="42">
        <v>45546</v>
      </c>
      <c r="U311" s="127" t="s">
        <v>62</v>
      </c>
      <c r="V311" s="43" t="s">
        <v>1210</v>
      </c>
      <c r="W311" s="43"/>
      <c r="X311" s="270"/>
      <c r="Y311" s="273" t="s">
        <v>112</v>
      </c>
      <c r="Z311" s="153"/>
      <c r="AA311" s="311" t="s">
        <v>1829</v>
      </c>
      <c r="AB311" s="44">
        <v>45531</v>
      </c>
      <c r="AC311" s="3">
        <v>45546</v>
      </c>
      <c r="AD311" s="136" t="s">
        <v>64</v>
      </c>
      <c r="AE311" s="151"/>
      <c r="AF311" s="146"/>
      <c r="AG311" s="146"/>
      <c r="AH311" s="146"/>
      <c r="AI311" s="146"/>
      <c r="AJ311" s="145"/>
      <c r="AK311" s="152"/>
      <c r="AL311" s="150"/>
      <c r="AM311" s="146"/>
      <c r="AN311" s="146"/>
      <c r="AO311" s="146"/>
      <c r="AP311" s="146"/>
      <c r="AQ311" s="147"/>
      <c r="AR311" s="144"/>
      <c r="AS311" s="144"/>
      <c r="AT311" s="144"/>
      <c r="AU311" s="144"/>
      <c r="AV311" s="144"/>
      <c r="AW311" s="144"/>
      <c r="AX311" s="144"/>
      <c r="AY311" s="144"/>
      <c r="AZ311" s="148"/>
      <c r="BA311" s="143"/>
      <c r="BB311" s="144"/>
      <c r="BC311" s="142"/>
    </row>
    <row r="312" spans="1:55" ht="135.6" customHeight="1">
      <c r="A312" s="38" t="str">
        <f t="shared" ca="1" si="25"/>
        <v>Ok</v>
      </c>
      <c r="B312" s="39" t="str">
        <f t="shared" si="26"/>
        <v>Ok</v>
      </c>
      <c r="C312" s="39" t="str">
        <f t="shared" ca="1" si="27"/>
        <v>Errore</v>
      </c>
      <c r="D312" s="40">
        <f t="shared" si="28"/>
        <v>45728</v>
      </c>
      <c r="E312" s="134"/>
      <c r="F312" s="153">
        <v>3394</v>
      </c>
      <c r="G312" s="164" t="s">
        <v>1817</v>
      </c>
      <c r="H312" s="70" t="s">
        <v>57</v>
      </c>
      <c r="I312" s="140" t="s">
        <v>127</v>
      </c>
      <c r="J312" s="1" t="s">
        <v>128</v>
      </c>
      <c r="K312" s="52" t="s">
        <v>66</v>
      </c>
      <c r="L312" s="200" t="s">
        <v>1831</v>
      </c>
      <c r="M312" s="51"/>
      <c r="N312" s="138" t="s">
        <v>60</v>
      </c>
      <c r="O312" s="141" t="s">
        <v>74</v>
      </c>
      <c r="P312" s="41" t="s">
        <v>74</v>
      </c>
      <c r="Q312" s="59" t="s">
        <v>1819</v>
      </c>
      <c r="R312" s="165" t="s">
        <v>1830</v>
      </c>
      <c r="S312" s="42">
        <v>45537</v>
      </c>
      <c r="T312" s="42">
        <v>45681</v>
      </c>
      <c r="U312" s="127" t="s">
        <v>1519</v>
      </c>
      <c r="V312" s="43" t="s">
        <v>1210</v>
      </c>
      <c r="W312" s="43" t="s">
        <v>68</v>
      </c>
      <c r="X312" s="270"/>
      <c r="Y312" s="273"/>
      <c r="Z312" s="153"/>
      <c r="AA312" s="311" t="s">
        <v>2289</v>
      </c>
      <c r="AB312" s="44">
        <v>45537</v>
      </c>
      <c r="AC312" s="3">
        <v>45728</v>
      </c>
      <c r="AD312" s="136"/>
      <c r="AE312" s="151"/>
      <c r="AF312" s="146"/>
      <c r="AG312" s="146"/>
      <c r="AH312" s="146"/>
      <c r="AI312" s="146"/>
      <c r="AJ312" s="145"/>
      <c r="AK312" s="152"/>
      <c r="AL312" s="150"/>
      <c r="AM312" s="146"/>
      <c r="AN312" s="146"/>
      <c r="AO312" s="146"/>
      <c r="AP312" s="146"/>
      <c r="AQ312" s="147"/>
      <c r="AR312" s="144"/>
      <c r="AS312" s="144"/>
      <c r="AT312" s="144"/>
      <c r="AU312" s="144"/>
      <c r="AV312" s="144"/>
      <c r="AW312" s="144"/>
      <c r="AX312" s="144"/>
      <c r="AY312" s="144"/>
      <c r="AZ312" s="148"/>
      <c r="BA312" s="143"/>
      <c r="BB312" s="144"/>
      <c r="BC312" s="142"/>
    </row>
    <row r="313" spans="1:55" ht="217.2" hidden="1" customHeight="1">
      <c r="A313" s="38" t="str">
        <f t="shared" ca="1" si="25"/>
        <v>Ok</v>
      </c>
      <c r="B313" s="39" t="str">
        <f t="shared" si="26"/>
        <v>Ok</v>
      </c>
      <c r="C313" s="39" t="str">
        <f t="shared" ca="1" si="27"/>
        <v>Ok</v>
      </c>
      <c r="D313" s="40">
        <f t="shared" si="28"/>
        <v>45567</v>
      </c>
      <c r="E313" s="134"/>
      <c r="F313" s="153">
        <v>3093</v>
      </c>
      <c r="G313" s="139" t="s">
        <v>1820</v>
      </c>
      <c r="H313" s="156" t="s">
        <v>57</v>
      </c>
      <c r="I313" s="140" t="s">
        <v>127</v>
      </c>
      <c r="J313" s="155" t="s">
        <v>128</v>
      </c>
      <c r="K313" s="52" t="s">
        <v>66</v>
      </c>
      <c r="L313" s="200" t="s">
        <v>1834</v>
      </c>
      <c r="M313" s="51"/>
      <c r="N313" s="138" t="s">
        <v>81</v>
      </c>
      <c r="O313" s="141" t="s">
        <v>1821</v>
      </c>
      <c r="P313" s="41" t="s">
        <v>269</v>
      </c>
      <c r="Q313" s="59" t="s">
        <v>1833</v>
      </c>
      <c r="R313" s="165" t="s">
        <v>1832</v>
      </c>
      <c r="S313" s="42">
        <v>45343</v>
      </c>
      <c r="T313" s="42">
        <v>45567</v>
      </c>
      <c r="U313" s="127" t="s">
        <v>62</v>
      </c>
      <c r="V313" s="43" t="s">
        <v>1210</v>
      </c>
      <c r="W313" s="43" t="s">
        <v>68</v>
      </c>
      <c r="X313" s="270"/>
      <c r="Y313" s="273" t="s">
        <v>86</v>
      </c>
      <c r="Z313" s="153" t="s">
        <v>68</v>
      </c>
      <c r="AA313" s="311" t="s">
        <v>2202</v>
      </c>
      <c r="AB313" s="52">
        <v>45343</v>
      </c>
      <c r="AC313" s="3">
        <v>45567</v>
      </c>
      <c r="AD313" s="136" t="s">
        <v>64</v>
      </c>
      <c r="AE313" s="151"/>
      <c r="AF313" s="146"/>
      <c r="AG313" s="146"/>
      <c r="AH313" s="146"/>
      <c r="AI313" s="146"/>
      <c r="AJ313" s="145"/>
      <c r="AK313" s="152"/>
      <c r="AL313" s="150"/>
      <c r="AM313" s="146"/>
      <c r="AN313" s="146"/>
      <c r="AO313" s="146"/>
      <c r="AP313" s="146"/>
      <c r="AQ313" s="147"/>
      <c r="AR313" s="144"/>
      <c r="AS313" s="144"/>
      <c r="AT313" s="144"/>
      <c r="AU313" s="144"/>
      <c r="AV313" s="144"/>
      <c r="AW313" s="144"/>
      <c r="AX313" s="144"/>
      <c r="AY313" s="144"/>
      <c r="AZ313" s="148"/>
      <c r="BA313" s="143"/>
      <c r="BB313" s="144"/>
      <c r="BC313" s="142"/>
    </row>
    <row r="314" spans="1:55" ht="91.2" hidden="1" customHeight="1">
      <c r="A314" s="38" t="str">
        <f t="shared" ca="1" si="25"/>
        <v>Ok</v>
      </c>
      <c r="B314" s="39" t="str">
        <f t="shared" si="26"/>
        <v>Ok</v>
      </c>
      <c r="C314" s="39" t="str">
        <f t="shared" ca="1" si="27"/>
        <v>Ok</v>
      </c>
      <c r="D314" s="40">
        <f t="shared" si="28"/>
        <v>45546</v>
      </c>
      <c r="E314" s="134"/>
      <c r="F314" s="153">
        <v>3384</v>
      </c>
      <c r="G314" s="139" t="s">
        <v>1822</v>
      </c>
      <c r="H314" s="156" t="s">
        <v>57</v>
      </c>
      <c r="I314" s="140" t="s">
        <v>1823</v>
      </c>
      <c r="J314" s="155" t="s">
        <v>145</v>
      </c>
      <c r="K314" s="52" t="s">
        <v>66</v>
      </c>
      <c r="L314" s="200" t="s">
        <v>1835</v>
      </c>
      <c r="M314" s="51"/>
      <c r="N314" s="138" t="s">
        <v>81</v>
      </c>
      <c r="O314" s="141" t="s">
        <v>74</v>
      </c>
      <c r="P314" s="41" t="s">
        <v>74</v>
      </c>
      <c r="Q314" s="59" t="s">
        <v>1824</v>
      </c>
      <c r="R314" s="165" t="s">
        <v>1825</v>
      </c>
      <c r="S314" s="42">
        <v>45518</v>
      </c>
      <c r="T314" s="42">
        <v>45546</v>
      </c>
      <c r="U314" s="127" t="s">
        <v>62</v>
      </c>
      <c r="V314" s="43" t="s">
        <v>1210</v>
      </c>
      <c r="W314" s="43" t="s">
        <v>68</v>
      </c>
      <c r="X314" s="270"/>
      <c r="Y314" s="273" t="s">
        <v>112</v>
      </c>
      <c r="Z314" s="153"/>
      <c r="AA314" s="311" t="s">
        <v>1837</v>
      </c>
      <c r="AB314" s="52">
        <v>45518</v>
      </c>
      <c r="AC314" s="3">
        <v>45546</v>
      </c>
      <c r="AD314" s="136" t="s">
        <v>64</v>
      </c>
      <c r="AE314" s="151"/>
      <c r="AF314" s="146"/>
      <c r="AG314" s="146"/>
      <c r="AH314" s="146"/>
      <c r="AI314" s="146"/>
      <c r="AJ314" s="145"/>
      <c r="AK314" s="152"/>
      <c r="AL314" s="150"/>
      <c r="AM314" s="146"/>
      <c r="AN314" s="146"/>
      <c r="AO314" s="146"/>
      <c r="AP314" s="146"/>
      <c r="AQ314" s="147"/>
      <c r="AR314" s="144"/>
      <c r="AS314" s="144"/>
      <c r="AT314" s="144"/>
      <c r="AU314" s="144"/>
      <c r="AV314" s="144"/>
      <c r="AW314" s="144"/>
      <c r="AX314" s="144"/>
      <c r="AY314" s="144"/>
      <c r="AZ314" s="148"/>
      <c r="BA314" s="143"/>
      <c r="BB314" s="144"/>
      <c r="BC314" s="142"/>
    </row>
    <row r="315" spans="1:55" ht="82.8" hidden="1" customHeight="1">
      <c r="A315" s="38" t="str">
        <f t="shared" ca="1" si="25"/>
        <v>Ok</v>
      </c>
      <c r="B315" s="39" t="str">
        <f t="shared" si="26"/>
        <v>Ok</v>
      </c>
      <c r="C315" s="39" t="str">
        <f t="shared" ca="1" si="27"/>
        <v>Ok</v>
      </c>
      <c r="D315" s="40">
        <f t="shared" si="28"/>
        <v>45553</v>
      </c>
      <c r="E315" s="134"/>
      <c r="F315" s="153">
        <v>3208</v>
      </c>
      <c r="G315" s="139" t="s">
        <v>1841</v>
      </c>
      <c r="H315" s="70" t="s">
        <v>57</v>
      </c>
      <c r="I315" s="140" t="s">
        <v>127</v>
      </c>
      <c r="J315" s="155" t="s">
        <v>128</v>
      </c>
      <c r="K315" s="52" t="s">
        <v>78</v>
      </c>
      <c r="L315" s="200" t="s">
        <v>1844</v>
      </c>
      <c r="M315" s="51"/>
      <c r="N315" s="138" t="s">
        <v>104</v>
      </c>
      <c r="O315" s="141" t="s">
        <v>74</v>
      </c>
      <c r="P315" s="41" t="s">
        <v>74</v>
      </c>
      <c r="Q315" s="59" t="s">
        <v>1842</v>
      </c>
      <c r="R315" s="165" t="s">
        <v>1843</v>
      </c>
      <c r="S315" s="42">
        <v>45434</v>
      </c>
      <c r="T315" s="42">
        <v>45553</v>
      </c>
      <c r="U315" s="127" t="s">
        <v>62</v>
      </c>
      <c r="V315" s="43" t="s">
        <v>1210</v>
      </c>
      <c r="W315" s="43"/>
      <c r="X315" s="270"/>
      <c r="Y315" s="273" t="s">
        <v>86</v>
      </c>
      <c r="Z315" s="153"/>
      <c r="AA315" s="311" t="s">
        <v>1845</v>
      </c>
      <c r="AB315" s="52">
        <v>45434</v>
      </c>
      <c r="AC315" s="3">
        <v>45553</v>
      </c>
      <c r="AD315" s="136" t="s">
        <v>64</v>
      </c>
      <c r="AE315" s="151"/>
      <c r="AF315" s="146"/>
      <c r="AG315" s="146"/>
      <c r="AH315" s="146"/>
      <c r="AI315" s="146"/>
      <c r="AJ315" s="145"/>
      <c r="AK315" s="152"/>
      <c r="AL315" s="150"/>
      <c r="AM315" s="146"/>
      <c r="AN315" s="146"/>
      <c r="AO315" s="146"/>
      <c r="AP315" s="146"/>
      <c r="AQ315" s="147"/>
      <c r="AR315" s="144"/>
      <c r="AS315" s="144"/>
      <c r="AT315" s="144"/>
      <c r="AU315" s="144"/>
      <c r="AV315" s="144"/>
      <c r="AW315" s="144"/>
      <c r="AX315" s="144"/>
      <c r="AY315" s="144"/>
      <c r="AZ315" s="148"/>
      <c r="BA315" s="143"/>
      <c r="BB315" s="144"/>
      <c r="BC315" s="142"/>
    </row>
    <row r="316" spans="1:55" ht="94.8" hidden="1" customHeight="1">
      <c r="A316" s="38" t="str">
        <f t="shared" ca="1" si="25"/>
        <v>Ok</v>
      </c>
      <c r="B316" s="39" t="str">
        <f t="shared" si="26"/>
        <v>Ok</v>
      </c>
      <c r="C316" s="39" t="str">
        <f t="shared" ca="1" si="27"/>
        <v>Ok</v>
      </c>
      <c r="D316" s="40">
        <f t="shared" si="28"/>
        <v>45567</v>
      </c>
      <c r="E316" s="134"/>
      <c r="F316" s="153">
        <v>3419</v>
      </c>
      <c r="G316" s="139" t="s">
        <v>1880</v>
      </c>
      <c r="H316" s="70" t="s">
        <v>57</v>
      </c>
      <c r="I316" s="140" t="s">
        <v>294</v>
      </c>
      <c r="J316" s="155" t="s">
        <v>128</v>
      </c>
      <c r="K316" s="52" t="s">
        <v>78</v>
      </c>
      <c r="L316" s="200" t="s">
        <v>1864</v>
      </c>
      <c r="M316" s="51"/>
      <c r="N316" s="138" t="s">
        <v>60</v>
      </c>
      <c r="O316" s="141" t="s">
        <v>1855</v>
      </c>
      <c r="P316" s="41" t="s">
        <v>71</v>
      </c>
      <c r="Q316" s="59" t="s">
        <v>1862</v>
      </c>
      <c r="R316" s="165" t="s">
        <v>1863</v>
      </c>
      <c r="S316" s="42">
        <v>45551</v>
      </c>
      <c r="T316" s="42">
        <v>45567</v>
      </c>
      <c r="U316" s="127" t="s">
        <v>62</v>
      </c>
      <c r="V316" s="43" t="s">
        <v>1210</v>
      </c>
      <c r="W316" s="43" t="s">
        <v>68</v>
      </c>
      <c r="X316" s="270"/>
      <c r="Y316" s="273" t="s">
        <v>112</v>
      </c>
      <c r="Z316" s="153"/>
      <c r="AA316" s="311" t="s">
        <v>1881</v>
      </c>
      <c r="AB316" s="52">
        <v>45551</v>
      </c>
      <c r="AC316" s="3">
        <v>45567</v>
      </c>
      <c r="AD316" s="162" t="s">
        <v>64</v>
      </c>
      <c r="AE316" s="151"/>
      <c r="AF316" s="146"/>
      <c r="AG316" s="146"/>
      <c r="AH316" s="146"/>
      <c r="AI316" s="146"/>
      <c r="AJ316" s="145"/>
      <c r="AK316" s="152"/>
      <c r="AL316" s="150"/>
      <c r="AM316" s="146"/>
      <c r="AN316" s="146"/>
      <c r="AO316" s="146"/>
      <c r="AP316" s="146"/>
      <c r="AQ316" s="147"/>
      <c r="AR316" s="144"/>
      <c r="AS316" s="144"/>
      <c r="AT316" s="144"/>
      <c r="AU316" s="144"/>
      <c r="AV316" s="144"/>
      <c r="AW316" s="144"/>
      <c r="AX316" s="144"/>
      <c r="AY316" s="144"/>
      <c r="AZ316" s="148"/>
      <c r="BA316" s="143"/>
      <c r="BB316" s="144"/>
      <c r="BC316" s="142"/>
    </row>
    <row r="317" spans="1:55" ht="280.8" hidden="1" customHeight="1">
      <c r="A317" s="38" t="str">
        <f t="shared" ca="1" si="25"/>
        <v>Ok</v>
      </c>
      <c r="B317" s="39" t="str">
        <f t="shared" si="26"/>
        <v>Ok</v>
      </c>
      <c r="C317" s="39" t="str">
        <f t="shared" ca="1" si="27"/>
        <v>Ok</v>
      </c>
      <c r="D317" s="40">
        <f t="shared" si="28"/>
        <v>45644</v>
      </c>
      <c r="E317" s="166"/>
      <c r="F317" s="153">
        <v>3261</v>
      </c>
      <c r="G317" s="164" t="s">
        <v>1996</v>
      </c>
      <c r="H317" s="210" t="s">
        <v>57</v>
      </c>
      <c r="I317" s="140" t="s">
        <v>1157</v>
      </c>
      <c r="J317" s="155" t="s">
        <v>95</v>
      </c>
      <c r="K317" s="52" t="s">
        <v>66</v>
      </c>
      <c r="L317" s="200" t="s">
        <v>2006</v>
      </c>
      <c r="M317" s="179"/>
      <c r="N317" s="138" t="s">
        <v>81</v>
      </c>
      <c r="O317" s="141" t="s">
        <v>1633</v>
      </c>
      <c r="P317" s="41" t="s">
        <v>61</v>
      </c>
      <c r="Q317" s="59" t="s">
        <v>1997</v>
      </c>
      <c r="R317" s="165" t="s">
        <v>1998</v>
      </c>
      <c r="S317" s="42">
        <v>45460</v>
      </c>
      <c r="T317" s="42">
        <v>45644</v>
      </c>
      <c r="U317" s="128" t="s">
        <v>62</v>
      </c>
      <c r="V317" s="43" t="s">
        <v>1209</v>
      </c>
      <c r="W317" s="43" t="s">
        <v>68</v>
      </c>
      <c r="X317" s="270"/>
      <c r="Y317" s="273" t="s">
        <v>710</v>
      </c>
      <c r="Z317" s="153" t="s">
        <v>68</v>
      </c>
      <c r="AA317" s="68" t="s">
        <v>2099</v>
      </c>
      <c r="AB317" s="52">
        <v>45460</v>
      </c>
      <c r="AC317" s="3">
        <v>45644</v>
      </c>
      <c r="AD317" s="162" t="s">
        <v>64</v>
      </c>
      <c r="AE317" s="151"/>
      <c r="AF317" s="146"/>
      <c r="AG317" s="146"/>
      <c r="AH317" s="146"/>
      <c r="AI317" s="146"/>
      <c r="AJ317" s="145"/>
      <c r="AK317" s="152"/>
      <c r="AL317" s="150"/>
      <c r="AM317" s="146"/>
      <c r="AN317" s="146"/>
      <c r="AO317" s="146"/>
      <c r="AP317" s="146"/>
      <c r="AQ317" s="147"/>
      <c r="AR317" s="144"/>
      <c r="AS317" s="144"/>
      <c r="AT317" s="144"/>
      <c r="AU317" s="144"/>
      <c r="AV317" s="144"/>
      <c r="AW317" s="144"/>
      <c r="AX317" s="144"/>
      <c r="AY317" s="144"/>
      <c r="AZ317" s="148"/>
      <c r="BA317" s="143"/>
      <c r="BB317" s="144"/>
      <c r="BC317" s="142"/>
    </row>
    <row r="318" spans="1:55" ht="67.2" hidden="1" customHeight="1">
      <c r="A318" s="38" t="str">
        <f t="shared" ca="1" si="25"/>
        <v>Ok</v>
      </c>
      <c r="B318" s="39" t="str">
        <f t="shared" si="26"/>
        <v>Ok</v>
      </c>
      <c r="C318" s="39" t="str">
        <f t="shared" ca="1" si="27"/>
        <v>Ok</v>
      </c>
      <c r="D318" s="40">
        <f t="shared" si="28"/>
        <v>45567</v>
      </c>
      <c r="E318" s="134"/>
      <c r="F318" s="153">
        <v>3421</v>
      </c>
      <c r="G318" s="139" t="s">
        <v>1849</v>
      </c>
      <c r="H318" s="70" t="s">
        <v>57</v>
      </c>
      <c r="I318" s="140" t="s">
        <v>127</v>
      </c>
      <c r="J318" s="155" t="s">
        <v>128</v>
      </c>
      <c r="K318" s="52" t="s">
        <v>206</v>
      </c>
      <c r="L318" s="200" t="s">
        <v>1868</v>
      </c>
      <c r="M318" s="51"/>
      <c r="N318" s="138" t="s">
        <v>100</v>
      </c>
      <c r="O318" s="141" t="s">
        <v>1857</v>
      </c>
      <c r="P318" s="41" t="s">
        <v>71</v>
      </c>
      <c r="Q318" s="59" t="s">
        <v>1866</v>
      </c>
      <c r="R318" s="165" t="s">
        <v>1867</v>
      </c>
      <c r="S318" s="42">
        <v>45552</v>
      </c>
      <c r="T318" s="42">
        <v>45567</v>
      </c>
      <c r="U318" s="127" t="s">
        <v>62</v>
      </c>
      <c r="V318" s="43" t="s">
        <v>1210</v>
      </c>
      <c r="W318" s="43"/>
      <c r="X318" s="270"/>
      <c r="Y318" s="273" t="s">
        <v>67</v>
      </c>
      <c r="Z318" s="153"/>
      <c r="AA318" s="311" t="s">
        <v>1869</v>
      </c>
      <c r="AB318" s="52">
        <v>45552</v>
      </c>
      <c r="AC318" s="3">
        <v>45567</v>
      </c>
      <c r="AD318" s="162" t="s">
        <v>64</v>
      </c>
      <c r="AE318" s="151"/>
      <c r="AF318" s="146"/>
      <c r="AG318" s="146"/>
      <c r="AH318" s="146"/>
      <c r="AI318" s="146"/>
      <c r="AJ318" s="145"/>
      <c r="AK318" s="152"/>
      <c r="AL318" s="150"/>
      <c r="AM318" s="146"/>
      <c r="AN318" s="146"/>
      <c r="AO318" s="146"/>
      <c r="AP318" s="146"/>
      <c r="AQ318" s="147"/>
      <c r="AR318" s="144"/>
      <c r="AS318" s="144"/>
      <c r="AT318" s="144"/>
      <c r="AU318" s="144"/>
      <c r="AV318" s="144"/>
      <c r="AW318" s="144"/>
      <c r="AX318" s="144"/>
      <c r="AY318" s="144"/>
      <c r="AZ318" s="148"/>
      <c r="BA318" s="143"/>
      <c r="BB318" s="144"/>
      <c r="BC318" s="142"/>
    </row>
    <row r="319" spans="1:55" ht="115.2" hidden="1">
      <c r="A319" s="38" t="str">
        <f t="shared" ca="1" si="25"/>
        <v>Ok</v>
      </c>
      <c r="B319" s="39" t="str">
        <f t="shared" si="26"/>
        <v>Ok</v>
      </c>
      <c r="C319" s="39" t="str">
        <f t="shared" ca="1" si="27"/>
        <v>Ok</v>
      </c>
      <c r="D319" s="40">
        <f t="shared" si="28"/>
        <v>45616</v>
      </c>
      <c r="E319" s="166"/>
      <c r="F319" s="153">
        <v>3291</v>
      </c>
      <c r="G319" s="164" t="s">
        <v>1627</v>
      </c>
      <c r="H319" s="171" t="s">
        <v>57</v>
      </c>
      <c r="I319" s="140" t="s">
        <v>1630</v>
      </c>
      <c r="J319" s="155" t="s">
        <v>396</v>
      </c>
      <c r="K319" s="52" t="s">
        <v>122</v>
      </c>
      <c r="L319" s="159" t="s">
        <v>1646</v>
      </c>
      <c r="M319" s="179"/>
      <c r="N319" s="138" t="s">
        <v>81</v>
      </c>
      <c r="O319" s="141" t="s">
        <v>1634</v>
      </c>
      <c r="P319" s="41" t="s">
        <v>71</v>
      </c>
      <c r="Q319" s="183" t="s">
        <v>1900</v>
      </c>
      <c r="R319" s="69" t="s">
        <v>1901</v>
      </c>
      <c r="S319" s="42">
        <v>45460</v>
      </c>
      <c r="T319" s="42">
        <v>45616</v>
      </c>
      <c r="U319" s="128" t="s">
        <v>62</v>
      </c>
      <c r="V319" s="43" t="s">
        <v>1210</v>
      </c>
      <c r="W319" s="43" t="s">
        <v>68</v>
      </c>
      <c r="X319" s="270"/>
      <c r="Y319" s="273" t="s">
        <v>86</v>
      </c>
      <c r="Z319" s="153"/>
      <c r="AA319" s="354" t="s">
        <v>2063</v>
      </c>
      <c r="AB319" s="3">
        <v>45460</v>
      </c>
      <c r="AC319" s="3">
        <v>45616</v>
      </c>
      <c r="AD319" s="136" t="s">
        <v>64</v>
      </c>
      <c r="AE319" s="151"/>
      <c r="AF319" s="146"/>
      <c r="AG319" s="146"/>
      <c r="AH319" s="146"/>
      <c r="AI319" s="146"/>
      <c r="AJ319" s="145"/>
      <c r="AK319" s="152"/>
      <c r="AL319" s="150"/>
      <c r="AM319" s="146"/>
      <c r="AN319" s="146"/>
      <c r="AO319" s="146"/>
      <c r="AP319" s="146"/>
      <c r="AQ319" s="147"/>
      <c r="AR319" s="144"/>
      <c r="AS319" s="144"/>
      <c r="AT319" s="144"/>
      <c r="AU319" s="144"/>
      <c r="AV319" s="144"/>
      <c r="AW319" s="144"/>
      <c r="AX319" s="144"/>
      <c r="AY319" s="144"/>
      <c r="AZ319" s="148"/>
      <c r="BA319" s="143"/>
      <c r="BB319" s="144"/>
      <c r="BC319" s="142"/>
    </row>
    <row r="320" spans="1:55" ht="33" hidden="1" customHeight="1">
      <c r="A320" s="38" t="str">
        <f t="shared" ca="1" si="25"/>
        <v>Ok</v>
      </c>
      <c r="B320" s="39" t="str">
        <f t="shared" si="26"/>
        <v>Ok</v>
      </c>
      <c r="C320" s="39" t="str">
        <f t="shared" ca="1" si="27"/>
        <v>Ok</v>
      </c>
      <c r="D320" s="40">
        <f t="shared" si="28"/>
        <v>45567</v>
      </c>
      <c r="E320" s="134"/>
      <c r="F320" s="153">
        <v>3423</v>
      </c>
      <c r="G320" s="139" t="s">
        <v>1851</v>
      </c>
      <c r="H320" s="70" t="s">
        <v>57</v>
      </c>
      <c r="I320" s="140" t="s">
        <v>208</v>
      </c>
      <c r="J320" s="155" t="s">
        <v>107</v>
      </c>
      <c r="K320" s="52" t="s">
        <v>99</v>
      </c>
      <c r="L320" s="200" t="s">
        <v>1873</v>
      </c>
      <c r="M320" s="51"/>
      <c r="N320" s="138" t="s">
        <v>81</v>
      </c>
      <c r="O320" s="141" t="s">
        <v>1858</v>
      </c>
      <c r="P320" s="41" t="s">
        <v>71</v>
      </c>
      <c r="Q320" s="59" t="s">
        <v>1872</v>
      </c>
      <c r="R320" s="165" t="s">
        <v>1871</v>
      </c>
      <c r="S320" s="42">
        <v>45553</v>
      </c>
      <c r="T320" s="42">
        <v>45567</v>
      </c>
      <c r="U320" s="127" t="s">
        <v>62</v>
      </c>
      <c r="V320" s="43" t="s">
        <v>1210</v>
      </c>
      <c r="W320" s="43" t="s">
        <v>68</v>
      </c>
      <c r="X320" s="270"/>
      <c r="Y320" s="273" t="s">
        <v>710</v>
      </c>
      <c r="Z320" s="153"/>
      <c r="AA320" s="311" t="s">
        <v>1886</v>
      </c>
      <c r="AB320" s="52">
        <v>45553</v>
      </c>
      <c r="AC320" s="3">
        <v>45567</v>
      </c>
      <c r="AD320" s="162" t="s">
        <v>64</v>
      </c>
      <c r="AE320" s="151"/>
      <c r="AF320" s="146"/>
      <c r="AG320" s="146"/>
      <c r="AH320" s="146"/>
      <c r="AI320" s="146"/>
      <c r="AJ320" s="145"/>
      <c r="AK320" s="152"/>
      <c r="AL320" s="150"/>
      <c r="AM320" s="146"/>
      <c r="AN320" s="146"/>
      <c r="AO320" s="146"/>
      <c r="AP320" s="146"/>
      <c r="AQ320" s="147"/>
      <c r="AR320" s="144"/>
      <c r="AS320" s="144"/>
      <c r="AT320" s="144"/>
      <c r="AU320" s="144"/>
      <c r="AV320" s="144"/>
      <c r="AW320" s="144"/>
      <c r="AX320" s="144"/>
      <c r="AY320" s="144"/>
      <c r="AZ320" s="148"/>
      <c r="BA320" s="143"/>
      <c r="BB320" s="144"/>
      <c r="BC320" s="142"/>
    </row>
    <row r="321" spans="1:55" ht="107.4" hidden="1" customHeight="1">
      <c r="A321" s="38" t="str">
        <f t="shared" ca="1" si="25"/>
        <v>Ok</v>
      </c>
      <c r="B321" s="39" t="str">
        <f t="shared" si="26"/>
        <v>Ok</v>
      </c>
      <c r="C321" s="39" t="str">
        <f t="shared" ca="1" si="27"/>
        <v>Ok</v>
      </c>
      <c r="D321" s="40">
        <f t="shared" si="28"/>
        <v>45581</v>
      </c>
      <c r="E321" s="134"/>
      <c r="F321" s="153">
        <v>3424</v>
      </c>
      <c r="G321" s="139" t="s">
        <v>1852</v>
      </c>
      <c r="H321" s="70" t="s">
        <v>57</v>
      </c>
      <c r="I321" s="140" t="s">
        <v>106</v>
      </c>
      <c r="J321" s="155" t="s">
        <v>107</v>
      </c>
      <c r="K321" s="52" t="s">
        <v>66</v>
      </c>
      <c r="L321" s="200" t="s">
        <v>1874</v>
      </c>
      <c r="M321" s="51"/>
      <c r="N321" s="138" t="s">
        <v>104</v>
      </c>
      <c r="O321" s="141" t="s">
        <v>1858</v>
      </c>
      <c r="P321" s="41" t="s">
        <v>71</v>
      </c>
      <c r="Q321" s="59" t="s">
        <v>1872</v>
      </c>
      <c r="R321" s="165" t="s">
        <v>1871</v>
      </c>
      <c r="S321" s="42">
        <v>45553</v>
      </c>
      <c r="T321" s="42">
        <v>45581</v>
      </c>
      <c r="U321" s="127" t="s">
        <v>62</v>
      </c>
      <c r="V321" s="43" t="s">
        <v>1210</v>
      </c>
      <c r="W321" s="43"/>
      <c r="X321" s="270"/>
      <c r="Y321" s="273" t="s">
        <v>86</v>
      </c>
      <c r="Z321" s="153" t="s">
        <v>68</v>
      </c>
      <c r="AA321" s="311" t="s">
        <v>1913</v>
      </c>
      <c r="AB321" s="52">
        <v>45553</v>
      </c>
      <c r="AC321" s="3">
        <v>45581</v>
      </c>
      <c r="AD321" s="162" t="s">
        <v>64</v>
      </c>
      <c r="AE321" s="151"/>
      <c r="AF321" s="146"/>
      <c r="AG321" s="146"/>
      <c r="AH321" s="146"/>
      <c r="AI321" s="146"/>
      <c r="AJ321" s="145"/>
      <c r="AK321" s="152"/>
      <c r="AL321" s="150"/>
      <c r="AM321" s="146"/>
      <c r="AN321" s="146"/>
      <c r="AO321" s="146"/>
      <c r="AP321" s="146"/>
      <c r="AQ321" s="147"/>
      <c r="AR321" s="144"/>
      <c r="AS321" s="144"/>
      <c r="AT321" s="144"/>
      <c r="AU321" s="144"/>
      <c r="AV321" s="144"/>
      <c r="AW321" s="144"/>
      <c r="AX321" s="144"/>
      <c r="AY321" s="144"/>
      <c r="AZ321" s="148"/>
      <c r="BA321" s="143"/>
      <c r="BB321" s="144"/>
      <c r="BC321" s="142"/>
    </row>
    <row r="322" spans="1:55" ht="33" hidden="1" customHeight="1">
      <c r="A322" s="38" t="str">
        <f t="shared" ca="1" si="25"/>
        <v>Ok</v>
      </c>
      <c r="B322" s="39" t="str">
        <f t="shared" si="26"/>
        <v>Ok</v>
      </c>
      <c r="C322" s="39" t="str">
        <f t="shared" ca="1" si="27"/>
        <v>Ok</v>
      </c>
      <c r="D322" s="40">
        <f t="shared" si="28"/>
        <v>45567</v>
      </c>
      <c r="E322" s="134"/>
      <c r="F322" s="153">
        <v>3425</v>
      </c>
      <c r="G322" s="139" t="s">
        <v>1853</v>
      </c>
      <c r="H322" s="70" t="s">
        <v>57</v>
      </c>
      <c r="I322" s="140" t="s">
        <v>208</v>
      </c>
      <c r="J322" s="155" t="s">
        <v>107</v>
      </c>
      <c r="K322" s="52" t="s">
        <v>99</v>
      </c>
      <c r="L322" s="200" t="s">
        <v>1875</v>
      </c>
      <c r="M322" s="51"/>
      <c r="N322" s="138" t="s">
        <v>81</v>
      </c>
      <c r="O322" s="141" t="s">
        <v>1858</v>
      </c>
      <c r="P322" s="41" t="s">
        <v>71</v>
      </c>
      <c r="Q322" s="59" t="s">
        <v>1872</v>
      </c>
      <c r="R322" s="165" t="s">
        <v>1871</v>
      </c>
      <c r="S322" s="42">
        <v>45553</v>
      </c>
      <c r="T322" s="42">
        <v>45567</v>
      </c>
      <c r="U322" s="127" t="s">
        <v>62</v>
      </c>
      <c r="V322" s="43" t="s">
        <v>1210</v>
      </c>
      <c r="W322" s="43" t="s">
        <v>68</v>
      </c>
      <c r="X322" s="270"/>
      <c r="Y322" s="273" t="s">
        <v>710</v>
      </c>
      <c r="Z322" s="153"/>
      <c r="AA322" s="311" t="s">
        <v>1886</v>
      </c>
      <c r="AB322" s="52">
        <v>45553</v>
      </c>
      <c r="AC322" s="3">
        <v>45567</v>
      </c>
      <c r="AD322" s="162" t="s">
        <v>64</v>
      </c>
      <c r="AE322" s="151"/>
      <c r="AF322" s="146"/>
      <c r="AG322" s="146"/>
      <c r="AH322" s="146"/>
      <c r="AI322" s="146"/>
      <c r="AJ322" s="145"/>
      <c r="AK322" s="152"/>
      <c r="AL322" s="150"/>
      <c r="AM322" s="146"/>
      <c r="AN322" s="146"/>
      <c r="AO322" s="146"/>
      <c r="AP322" s="146"/>
      <c r="AQ322" s="147"/>
      <c r="AR322" s="144"/>
      <c r="AS322" s="144"/>
      <c r="AT322" s="144"/>
      <c r="AU322" s="144"/>
      <c r="AV322" s="144"/>
      <c r="AW322" s="144"/>
      <c r="AX322" s="144"/>
      <c r="AY322" s="144"/>
      <c r="AZ322" s="148"/>
      <c r="BA322" s="143"/>
      <c r="BB322" s="144"/>
      <c r="BC322" s="142"/>
    </row>
    <row r="323" spans="1:55" ht="33" hidden="1" customHeight="1">
      <c r="A323" s="38" t="str">
        <f t="shared" ca="1" si="25"/>
        <v>Ok</v>
      </c>
      <c r="B323" s="39" t="str">
        <f t="shared" si="26"/>
        <v>Ok</v>
      </c>
      <c r="C323" s="39" t="str">
        <f t="shared" ca="1" si="27"/>
        <v>Ok</v>
      </c>
      <c r="D323" s="40">
        <f t="shared" si="28"/>
        <v>45567</v>
      </c>
      <c r="E323" s="134"/>
      <c r="F323" s="153">
        <v>3426</v>
      </c>
      <c r="G323" s="139" t="s">
        <v>1854</v>
      </c>
      <c r="H323" s="70" t="s">
        <v>57</v>
      </c>
      <c r="I323" s="140" t="s">
        <v>208</v>
      </c>
      <c r="J323" s="155" t="s">
        <v>107</v>
      </c>
      <c r="K323" s="52" t="s">
        <v>122</v>
      </c>
      <c r="L323" s="200" t="s">
        <v>1876</v>
      </c>
      <c r="M323" s="51"/>
      <c r="N323" s="138" t="s">
        <v>81</v>
      </c>
      <c r="O323" s="141" t="s">
        <v>1858</v>
      </c>
      <c r="P323" s="41" t="s">
        <v>71</v>
      </c>
      <c r="Q323" s="59" t="s">
        <v>1872</v>
      </c>
      <c r="R323" s="165" t="s">
        <v>1871</v>
      </c>
      <c r="S323" s="42">
        <v>45553</v>
      </c>
      <c r="T323" s="42">
        <v>45567</v>
      </c>
      <c r="U323" s="127" t="s">
        <v>62</v>
      </c>
      <c r="V323" s="43" t="s">
        <v>1210</v>
      </c>
      <c r="W323" s="43" t="s">
        <v>68</v>
      </c>
      <c r="X323" s="270"/>
      <c r="Y323" s="273" t="s">
        <v>710</v>
      </c>
      <c r="Z323" s="153"/>
      <c r="AA323" s="311" t="s">
        <v>1886</v>
      </c>
      <c r="AB323" s="52">
        <v>45553</v>
      </c>
      <c r="AC323" s="3">
        <v>45567</v>
      </c>
      <c r="AD323" s="162" t="s">
        <v>64</v>
      </c>
      <c r="AE323" s="151"/>
      <c r="AF323" s="146"/>
      <c r="AG323" s="146"/>
      <c r="AH323" s="146"/>
      <c r="AI323" s="146"/>
      <c r="AJ323" s="145"/>
      <c r="AK323" s="152"/>
      <c r="AL323" s="150"/>
      <c r="AM323" s="146"/>
      <c r="AN323" s="146"/>
      <c r="AO323" s="146"/>
      <c r="AP323" s="146"/>
      <c r="AQ323" s="147"/>
      <c r="AR323" s="144"/>
      <c r="AS323" s="144"/>
      <c r="AT323" s="144"/>
      <c r="AU323" s="144"/>
      <c r="AV323" s="144"/>
      <c r="AW323" s="144"/>
      <c r="AX323" s="144"/>
      <c r="AY323" s="144"/>
      <c r="AZ323" s="148"/>
      <c r="BA323" s="143"/>
      <c r="BB323" s="144"/>
      <c r="BC323" s="142"/>
    </row>
    <row r="324" spans="1:55" ht="69" hidden="1" customHeight="1">
      <c r="A324" s="38" t="str">
        <f t="shared" ca="1" si="25"/>
        <v>Ok</v>
      </c>
      <c r="B324" s="39" t="str">
        <f t="shared" si="26"/>
        <v>Ok</v>
      </c>
      <c r="C324" s="39" t="str">
        <f t="shared" ca="1" si="27"/>
        <v>Ok</v>
      </c>
      <c r="D324" s="40">
        <f t="shared" si="28"/>
        <v>45567</v>
      </c>
      <c r="E324" s="134"/>
      <c r="F324" s="153">
        <v>2389</v>
      </c>
      <c r="G324" s="139" t="s">
        <v>1861</v>
      </c>
      <c r="H324" s="70" t="s">
        <v>57</v>
      </c>
      <c r="I324" s="140" t="s">
        <v>1293</v>
      </c>
      <c r="J324" s="155" t="s">
        <v>58</v>
      </c>
      <c r="K324" s="52" t="s">
        <v>66</v>
      </c>
      <c r="L324" s="200" t="s">
        <v>1877</v>
      </c>
      <c r="M324" s="51"/>
      <c r="N324" s="138" t="s">
        <v>81</v>
      </c>
      <c r="O324" s="141" t="s">
        <v>594</v>
      </c>
      <c r="P324" s="41" t="s">
        <v>71</v>
      </c>
      <c r="Q324" s="59" t="s">
        <v>1878</v>
      </c>
      <c r="R324" s="165" t="s">
        <v>1879</v>
      </c>
      <c r="S324" s="42">
        <v>44684</v>
      </c>
      <c r="T324" s="42">
        <v>45567</v>
      </c>
      <c r="U324" s="127" t="s">
        <v>62</v>
      </c>
      <c r="V324" s="43" t="s">
        <v>1210</v>
      </c>
      <c r="W324" s="43" t="s">
        <v>68</v>
      </c>
      <c r="X324" s="270"/>
      <c r="Y324" s="273" t="s">
        <v>86</v>
      </c>
      <c r="Z324" s="153"/>
      <c r="AA324" s="311" t="s">
        <v>1888</v>
      </c>
      <c r="AB324" s="52">
        <v>45553</v>
      </c>
      <c r="AC324" s="3">
        <v>45567</v>
      </c>
      <c r="AD324" s="162" t="s">
        <v>64</v>
      </c>
      <c r="AE324" s="151"/>
      <c r="AF324" s="146"/>
      <c r="AG324" s="146"/>
      <c r="AH324" s="146"/>
      <c r="AI324" s="146"/>
      <c r="AJ324" s="145"/>
      <c r="AK324" s="152"/>
      <c r="AL324" s="150"/>
      <c r="AM324" s="146"/>
      <c r="AN324" s="146"/>
      <c r="AO324" s="146"/>
      <c r="AP324" s="146"/>
      <c r="AQ324" s="147"/>
      <c r="AR324" s="144"/>
      <c r="AS324" s="144"/>
      <c r="AT324" s="144"/>
      <c r="AU324" s="144"/>
      <c r="AV324" s="144"/>
      <c r="AW324" s="144"/>
      <c r="AX324" s="144"/>
      <c r="AY324" s="144"/>
      <c r="AZ324" s="148"/>
      <c r="BA324" s="143"/>
      <c r="BB324" s="144"/>
      <c r="BC324" s="142"/>
    </row>
    <row r="325" spans="1:55" ht="69" hidden="1" customHeight="1">
      <c r="A325" s="38" t="str">
        <f t="shared" ca="1" si="25"/>
        <v>Ok</v>
      </c>
      <c r="B325" s="39" t="str">
        <f t="shared" si="26"/>
        <v>Ok</v>
      </c>
      <c r="C325" s="39" t="str">
        <f t="shared" ca="1" si="27"/>
        <v>Ok</v>
      </c>
      <c r="D325" s="40">
        <f t="shared" si="28"/>
        <v>45567</v>
      </c>
      <c r="E325" s="134"/>
      <c r="F325" s="153">
        <v>3431</v>
      </c>
      <c r="G325" s="139" t="s">
        <v>1882</v>
      </c>
      <c r="H325" s="70" t="s">
        <v>57</v>
      </c>
      <c r="I325" s="140" t="s">
        <v>272</v>
      </c>
      <c r="J325" s="155" t="s">
        <v>95</v>
      </c>
      <c r="K325" s="52" t="s">
        <v>206</v>
      </c>
      <c r="L325" s="200" t="s">
        <v>1889</v>
      </c>
      <c r="M325" s="51"/>
      <c r="N325" s="138" t="s">
        <v>81</v>
      </c>
      <c r="O325" s="141" t="s">
        <v>1021</v>
      </c>
      <c r="P325" s="41" t="s">
        <v>61</v>
      </c>
      <c r="Q325" s="59" t="s">
        <v>1891</v>
      </c>
      <c r="R325" s="165" t="s">
        <v>1890</v>
      </c>
      <c r="S325" s="42">
        <v>45555</v>
      </c>
      <c r="T325" s="42">
        <v>45567</v>
      </c>
      <c r="U325" s="127" t="s">
        <v>62</v>
      </c>
      <c r="V325" s="43" t="s">
        <v>1209</v>
      </c>
      <c r="W325" s="43" t="s">
        <v>68</v>
      </c>
      <c r="X325" s="270"/>
      <c r="Y325" s="273" t="s">
        <v>710</v>
      </c>
      <c r="Z325" s="153"/>
      <c r="AA325" s="311" t="s">
        <v>1892</v>
      </c>
      <c r="AB325" s="52">
        <v>45555</v>
      </c>
      <c r="AC325" s="3">
        <v>45567</v>
      </c>
      <c r="AD325" s="162" t="s">
        <v>64</v>
      </c>
      <c r="AE325" s="151"/>
      <c r="AF325" s="146"/>
      <c r="AG325" s="146"/>
      <c r="AH325" s="146"/>
      <c r="AI325" s="146"/>
      <c r="AJ325" s="145"/>
      <c r="AK325" s="152"/>
      <c r="AL325" s="150"/>
      <c r="AM325" s="146"/>
      <c r="AN325" s="146"/>
      <c r="AO325" s="146"/>
      <c r="AP325" s="146"/>
      <c r="AQ325" s="147"/>
      <c r="AR325" s="144"/>
      <c r="AS325" s="144"/>
      <c r="AT325" s="144"/>
      <c r="AU325" s="144"/>
      <c r="AV325" s="144"/>
      <c r="AW325" s="144"/>
      <c r="AX325" s="144"/>
      <c r="AY325" s="144"/>
      <c r="AZ325" s="148"/>
      <c r="BA325" s="143"/>
      <c r="BB325" s="144"/>
      <c r="BC325" s="142"/>
    </row>
    <row r="326" spans="1:55" ht="69" hidden="1" customHeight="1">
      <c r="A326" s="38" t="str">
        <f t="shared" ca="1" si="25"/>
        <v>Ok</v>
      </c>
      <c r="B326" s="39" t="str">
        <f t="shared" si="26"/>
        <v>Ok</v>
      </c>
      <c r="C326" s="39" t="str">
        <f t="shared" ca="1" si="27"/>
        <v>Ok</v>
      </c>
      <c r="D326" s="40">
        <f t="shared" si="28"/>
        <v>45567</v>
      </c>
      <c r="E326" s="134"/>
      <c r="F326" s="153">
        <v>3439</v>
      </c>
      <c r="G326" s="139" t="s">
        <v>1883</v>
      </c>
      <c r="H326" s="70" t="s">
        <v>57</v>
      </c>
      <c r="I326" s="140" t="s">
        <v>1884</v>
      </c>
      <c r="J326" s="155" t="s">
        <v>107</v>
      </c>
      <c r="K326" s="52" t="s">
        <v>206</v>
      </c>
      <c r="L326" s="200" t="s">
        <v>1896</v>
      </c>
      <c r="M326" s="51"/>
      <c r="N326" s="138" t="s">
        <v>81</v>
      </c>
      <c r="O326" s="141" t="s">
        <v>1885</v>
      </c>
      <c r="P326" s="41" t="s">
        <v>89</v>
      </c>
      <c r="Q326" s="59" t="s">
        <v>1895</v>
      </c>
      <c r="R326" s="165" t="s">
        <v>1894</v>
      </c>
      <c r="S326" s="42">
        <v>45558</v>
      </c>
      <c r="T326" s="42">
        <v>45558</v>
      </c>
      <c r="U326" s="127" t="s">
        <v>62</v>
      </c>
      <c r="V326" s="43" t="s">
        <v>1210</v>
      </c>
      <c r="W326" s="43" t="s">
        <v>68</v>
      </c>
      <c r="X326" s="270"/>
      <c r="Y326" s="273" t="s">
        <v>710</v>
      </c>
      <c r="Z326" s="153"/>
      <c r="AA326" s="311" t="s">
        <v>1893</v>
      </c>
      <c r="AB326" s="52">
        <v>45558</v>
      </c>
      <c r="AC326" s="3">
        <v>45567</v>
      </c>
      <c r="AD326" s="162" t="s">
        <v>64</v>
      </c>
      <c r="AE326" s="151"/>
      <c r="AF326" s="146"/>
      <c r="AG326" s="146"/>
      <c r="AH326" s="146"/>
      <c r="AI326" s="146"/>
      <c r="AJ326" s="145"/>
      <c r="AK326" s="152"/>
      <c r="AL326" s="150"/>
      <c r="AM326" s="146"/>
      <c r="AN326" s="146"/>
      <c r="AO326" s="146"/>
      <c r="AP326" s="146"/>
      <c r="AQ326" s="147"/>
      <c r="AR326" s="144"/>
      <c r="AS326" s="144"/>
      <c r="AT326" s="144"/>
      <c r="AU326" s="144"/>
      <c r="AV326" s="144"/>
      <c r="AW326" s="144"/>
      <c r="AX326" s="144"/>
      <c r="AY326" s="144"/>
      <c r="AZ326" s="148"/>
      <c r="BA326" s="143"/>
      <c r="BB326" s="144"/>
      <c r="BC326" s="142"/>
    </row>
    <row r="327" spans="1:55" ht="140.4" hidden="1" customHeight="1">
      <c r="A327" s="38" t="str">
        <f t="shared" ca="1" si="25"/>
        <v>Ok</v>
      </c>
      <c r="B327" s="39" t="str">
        <f t="shared" si="26"/>
        <v>Ok</v>
      </c>
      <c r="C327" s="39" t="str">
        <f t="shared" ca="1" si="27"/>
        <v>Ok</v>
      </c>
      <c r="D327" s="40">
        <f t="shared" si="28"/>
        <v>45581</v>
      </c>
      <c r="E327" s="134"/>
      <c r="F327" s="153">
        <v>3444</v>
      </c>
      <c r="G327" s="139" t="s">
        <v>1897</v>
      </c>
      <c r="H327" s="70" t="s">
        <v>57</v>
      </c>
      <c r="I327" s="140" t="s">
        <v>127</v>
      </c>
      <c r="J327" s="155" t="s">
        <v>128</v>
      </c>
      <c r="K327" s="52" t="s">
        <v>78</v>
      </c>
      <c r="L327" s="200" t="s">
        <v>1912</v>
      </c>
      <c r="M327" s="51"/>
      <c r="N327" s="138" t="s">
        <v>60</v>
      </c>
      <c r="O327" s="141" t="s">
        <v>74</v>
      </c>
      <c r="P327" s="41" t="s">
        <v>74</v>
      </c>
      <c r="Q327" s="59" t="s">
        <v>1905</v>
      </c>
      <c r="R327" s="165" t="s">
        <v>1910</v>
      </c>
      <c r="S327" s="42">
        <v>45562</v>
      </c>
      <c r="T327" s="42">
        <v>45581</v>
      </c>
      <c r="U327" s="127" t="s">
        <v>62</v>
      </c>
      <c r="V327" s="43" t="s">
        <v>1210</v>
      </c>
      <c r="W327" s="43" t="s">
        <v>68</v>
      </c>
      <c r="X327" s="270"/>
      <c r="Y327" s="273" t="s">
        <v>86</v>
      </c>
      <c r="Z327" s="153" t="s">
        <v>68</v>
      </c>
      <c r="AA327" s="311" t="s">
        <v>1946</v>
      </c>
      <c r="AB327" s="52">
        <v>45562</v>
      </c>
      <c r="AC327" s="3">
        <v>45581</v>
      </c>
      <c r="AD327" s="162" t="s">
        <v>64</v>
      </c>
      <c r="AE327" s="151"/>
      <c r="AF327" s="146"/>
      <c r="AG327" s="146"/>
      <c r="AH327" s="146"/>
      <c r="AI327" s="146"/>
      <c r="AJ327" s="145"/>
      <c r="AK327" s="152"/>
      <c r="AL327" s="150"/>
      <c r="AM327" s="146"/>
      <c r="AN327" s="146"/>
      <c r="AO327" s="146"/>
      <c r="AP327" s="146"/>
      <c r="AQ327" s="147"/>
      <c r="AR327" s="144"/>
      <c r="AS327" s="144"/>
      <c r="AT327" s="144"/>
      <c r="AU327" s="144"/>
      <c r="AV327" s="144"/>
      <c r="AW327" s="144"/>
      <c r="AX327" s="144"/>
      <c r="AY327" s="144"/>
      <c r="AZ327" s="148"/>
      <c r="BA327" s="143"/>
      <c r="BB327" s="144"/>
      <c r="BC327" s="142"/>
    </row>
    <row r="328" spans="1:55" ht="72" hidden="1">
      <c r="A328" s="38" t="str">
        <f t="shared" ca="1" si="25"/>
        <v>Ok</v>
      </c>
      <c r="B328" s="39" t="str">
        <f t="shared" si="26"/>
        <v>Ok</v>
      </c>
      <c r="C328" s="39" t="str">
        <f t="shared" ca="1" si="27"/>
        <v>Ok</v>
      </c>
      <c r="D328" s="40">
        <f t="shared" si="28"/>
        <v>45574</v>
      </c>
      <c r="E328" s="134"/>
      <c r="F328" s="153">
        <v>3449</v>
      </c>
      <c r="G328" s="139" t="s">
        <v>1899</v>
      </c>
      <c r="H328" s="70" t="s">
        <v>57</v>
      </c>
      <c r="I328" s="140" t="s">
        <v>294</v>
      </c>
      <c r="J328" s="155" t="s">
        <v>128</v>
      </c>
      <c r="K328" s="52" t="s">
        <v>78</v>
      </c>
      <c r="L328" s="200" t="s">
        <v>1909</v>
      </c>
      <c r="M328" s="51"/>
      <c r="N328" s="138" t="s">
        <v>104</v>
      </c>
      <c r="O328" s="141" t="s">
        <v>74</v>
      </c>
      <c r="P328" s="41" t="s">
        <v>74</v>
      </c>
      <c r="Q328" s="59" t="s">
        <v>1906</v>
      </c>
      <c r="R328" s="165" t="s">
        <v>1908</v>
      </c>
      <c r="S328" s="42">
        <v>45563</v>
      </c>
      <c r="T328" s="42">
        <v>45574</v>
      </c>
      <c r="U328" s="127" t="s">
        <v>62</v>
      </c>
      <c r="V328" s="43" t="s">
        <v>1210</v>
      </c>
      <c r="W328" s="43"/>
      <c r="X328" s="270"/>
      <c r="Y328" s="273" t="s">
        <v>86</v>
      </c>
      <c r="Z328" s="153"/>
      <c r="AA328" s="311" t="s">
        <v>2203</v>
      </c>
      <c r="AB328" s="52">
        <v>45563</v>
      </c>
      <c r="AC328" s="3">
        <v>45574</v>
      </c>
      <c r="AD328" s="162" t="s">
        <v>64</v>
      </c>
      <c r="AE328" s="151"/>
      <c r="AF328" s="146"/>
      <c r="AG328" s="146"/>
      <c r="AH328" s="146"/>
      <c r="AI328" s="146"/>
      <c r="AJ328" s="145"/>
      <c r="AK328" s="152"/>
      <c r="AL328" s="150"/>
      <c r="AM328" s="146"/>
      <c r="AN328" s="146"/>
      <c r="AO328" s="146"/>
      <c r="AP328" s="146"/>
      <c r="AQ328" s="147"/>
      <c r="AR328" s="144"/>
      <c r="AS328" s="144"/>
      <c r="AT328" s="144"/>
      <c r="AU328" s="144"/>
      <c r="AV328" s="144"/>
      <c r="AW328" s="144"/>
      <c r="AX328" s="144"/>
      <c r="AY328" s="144"/>
      <c r="AZ328" s="148"/>
      <c r="BA328" s="143"/>
      <c r="BB328" s="144"/>
      <c r="BC328" s="142"/>
    </row>
    <row r="329" spans="1:55" ht="65.400000000000006" hidden="1" customHeight="1">
      <c r="A329" s="38" t="str">
        <f t="shared" ca="1" si="25"/>
        <v>Ok</v>
      </c>
      <c r="B329" s="39" t="str">
        <f t="shared" si="26"/>
        <v>Ok</v>
      </c>
      <c r="C329" s="39" t="str">
        <f t="shared" ca="1" si="27"/>
        <v>Ok</v>
      </c>
      <c r="D329" s="40">
        <f t="shared" si="28"/>
        <v>45574</v>
      </c>
      <c r="E329" s="134"/>
      <c r="F329" s="153">
        <v>3451</v>
      </c>
      <c r="G329" s="139" t="s">
        <v>1898</v>
      </c>
      <c r="H329" s="70" t="s">
        <v>57</v>
      </c>
      <c r="I329" s="140" t="s">
        <v>94</v>
      </c>
      <c r="J329" s="155" t="s">
        <v>95</v>
      </c>
      <c r="K329" s="52" t="s">
        <v>78</v>
      </c>
      <c r="L329" s="200" t="s">
        <v>1915</v>
      </c>
      <c r="M329" s="51"/>
      <c r="N329" s="138" t="s">
        <v>81</v>
      </c>
      <c r="O329" s="141" t="s">
        <v>74</v>
      </c>
      <c r="P329" s="41" t="s">
        <v>74</v>
      </c>
      <c r="Q329" s="59" t="s">
        <v>1907</v>
      </c>
      <c r="R329" s="165" t="s">
        <v>1911</v>
      </c>
      <c r="S329" s="42">
        <v>45566</v>
      </c>
      <c r="T329" s="42">
        <v>45574</v>
      </c>
      <c r="U329" s="127" t="s">
        <v>62</v>
      </c>
      <c r="V329" s="43" t="s">
        <v>1209</v>
      </c>
      <c r="W329" s="43" t="s">
        <v>68</v>
      </c>
      <c r="X329" s="270"/>
      <c r="Y329" s="273" t="s">
        <v>86</v>
      </c>
      <c r="Z329" s="153"/>
      <c r="AA329" s="311" t="s">
        <v>1917</v>
      </c>
      <c r="AB329" s="52">
        <v>45566</v>
      </c>
      <c r="AC329" s="3">
        <v>45574</v>
      </c>
      <c r="AD329" s="162" t="s">
        <v>64</v>
      </c>
      <c r="AE329" s="151"/>
      <c r="AF329" s="146"/>
      <c r="AG329" s="146"/>
      <c r="AH329" s="146"/>
      <c r="AI329" s="146"/>
      <c r="AJ329" s="145"/>
      <c r="AK329" s="152"/>
      <c r="AL329" s="150"/>
      <c r="AM329" s="146"/>
      <c r="AN329" s="146"/>
      <c r="AO329" s="146"/>
      <c r="AP329" s="146"/>
      <c r="AQ329" s="147"/>
      <c r="AR329" s="144"/>
      <c r="AS329" s="144"/>
      <c r="AT329" s="144"/>
      <c r="AU329" s="144"/>
      <c r="AV329" s="144"/>
      <c r="AW329" s="144"/>
      <c r="AX329" s="144"/>
      <c r="AY329" s="144"/>
      <c r="AZ329" s="148"/>
      <c r="BA329" s="143"/>
      <c r="BB329" s="144"/>
      <c r="BC329" s="142"/>
    </row>
    <row r="330" spans="1:55" ht="57.6" hidden="1">
      <c r="A330" s="38" t="str">
        <f t="shared" ca="1" si="25"/>
        <v>Ok</v>
      </c>
      <c r="B330" s="39" t="str">
        <f t="shared" si="26"/>
        <v>Ok</v>
      </c>
      <c r="C330" s="39" t="str">
        <f t="shared" ca="1" si="27"/>
        <v>Ok</v>
      </c>
      <c r="D330" s="40">
        <f t="shared" si="28"/>
        <v>45581</v>
      </c>
      <c r="E330" s="134"/>
      <c r="F330" s="153">
        <v>3006</v>
      </c>
      <c r="G330" s="139" t="s">
        <v>1919</v>
      </c>
      <c r="H330" s="70" t="s">
        <v>57</v>
      </c>
      <c r="I330" s="140" t="s">
        <v>94</v>
      </c>
      <c r="J330" s="155" t="s">
        <v>95</v>
      </c>
      <c r="K330" s="52" t="s">
        <v>66</v>
      </c>
      <c r="L330" s="200" t="s">
        <v>1930</v>
      </c>
      <c r="M330" s="51"/>
      <c r="N330" s="138" t="s">
        <v>104</v>
      </c>
      <c r="O330" s="141" t="s">
        <v>1926</v>
      </c>
      <c r="P330" s="41" t="s">
        <v>114</v>
      </c>
      <c r="Q330" s="59" t="s">
        <v>1932</v>
      </c>
      <c r="R330" s="165" t="s">
        <v>1931</v>
      </c>
      <c r="S330" s="42">
        <v>45257</v>
      </c>
      <c r="T330" s="42">
        <v>45581</v>
      </c>
      <c r="U330" s="127" t="s">
        <v>62</v>
      </c>
      <c r="V330" s="43" t="s">
        <v>1209</v>
      </c>
      <c r="W330" s="43"/>
      <c r="X330" s="270"/>
      <c r="Y330" s="273" t="s">
        <v>86</v>
      </c>
      <c r="Z330" s="153" t="s">
        <v>68</v>
      </c>
      <c r="AA330" s="311" t="s">
        <v>1933</v>
      </c>
      <c r="AB330" s="52">
        <v>45257</v>
      </c>
      <c r="AC330" s="3">
        <v>45581</v>
      </c>
      <c r="AD330" s="162" t="s">
        <v>64</v>
      </c>
      <c r="AE330" s="151"/>
      <c r="AF330" s="146"/>
      <c r="AG330" s="146"/>
      <c r="AH330" s="146"/>
      <c r="AI330" s="146"/>
      <c r="AJ330" s="145"/>
      <c r="AK330" s="152"/>
      <c r="AL330" s="150"/>
      <c r="AM330" s="146"/>
      <c r="AN330" s="146"/>
      <c r="AO330" s="146"/>
      <c r="AP330" s="146"/>
      <c r="AQ330" s="147"/>
      <c r="AR330" s="144"/>
      <c r="AS330" s="144"/>
      <c r="AT330" s="144"/>
      <c r="AU330" s="144"/>
      <c r="AV330" s="144"/>
      <c r="AW330" s="144"/>
      <c r="AX330" s="144"/>
      <c r="AY330" s="144"/>
      <c r="AZ330" s="148"/>
      <c r="BA330" s="143"/>
      <c r="BB330" s="144"/>
      <c r="BC330" s="142"/>
    </row>
    <row r="331" spans="1:55" ht="244.8">
      <c r="A331" s="38" t="str">
        <f t="shared" ca="1" si="25"/>
        <v>Ok</v>
      </c>
      <c r="B331" s="39" t="str">
        <f t="shared" si="26"/>
        <v>Ok</v>
      </c>
      <c r="C331" s="39" t="str">
        <f t="shared" ca="1" si="27"/>
        <v>Errore</v>
      </c>
      <c r="D331" s="40">
        <f t="shared" si="28"/>
        <v>45728</v>
      </c>
      <c r="E331" s="134"/>
      <c r="F331" s="153">
        <v>3290</v>
      </c>
      <c r="G331" s="139" t="s">
        <v>1920</v>
      </c>
      <c r="H331" s="70" t="s">
        <v>57</v>
      </c>
      <c r="I331" s="140" t="s">
        <v>1925</v>
      </c>
      <c r="J331" s="155" t="s">
        <v>339</v>
      </c>
      <c r="K331" s="52" t="s">
        <v>66</v>
      </c>
      <c r="L331" s="200" t="s">
        <v>1947</v>
      </c>
      <c r="M331" s="51"/>
      <c r="N331" s="138" t="s">
        <v>104</v>
      </c>
      <c r="O331" s="141" t="s">
        <v>1634</v>
      </c>
      <c r="P331" s="41" t="s">
        <v>71</v>
      </c>
      <c r="Q331" s="59" t="s">
        <v>1935</v>
      </c>
      <c r="R331" s="165" t="s">
        <v>1934</v>
      </c>
      <c r="S331" s="42">
        <v>45460</v>
      </c>
      <c r="T331" s="42">
        <v>45680</v>
      </c>
      <c r="U331" s="127" t="s">
        <v>333</v>
      </c>
      <c r="V331" s="43" t="s">
        <v>1210</v>
      </c>
      <c r="W331" s="43"/>
      <c r="X331" s="270"/>
      <c r="Y331" s="273"/>
      <c r="Z331" s="153"/>
      <c r="AA331" s="311" t="s">
        <v>2288</v>
      </c>
      <c r="AB331" s="52">
        <v>45460</v>
      </c>
      <c r="AC331" s="3">
        <v>45728</v>
      </c>
      <c r="AD331" s="162"/>
      <c r="AE331" s="151"/>
      <c r="AF331" s="146"/>
      <c r="AG331" s="146"/>
      <c r="AH331" s="146"/>
      <c r="AI331" s="146"/>
      <c r="AJ331" s="145"/>
      <c r="AK331" s="152"/>
      <c r="AL331" s="150"/>
      <c r="AM331" s="146"/>
      <c r="AN331" s="146"/>
      <c r="AO331" s="146"/>
      <c r="AP331" s="146"/>
      <c r="AQ331" s="147"/>
      <c r="AR331" s="144"/>
      <c r="AS331" s="144"/>
      <c r="AT331" s="144"/>
      <c r="AU331" s="144"/>
      <c r="AV331" s="144"/>
      <c r="AW331" s="144"/>
      <c r="AX331" s="144"/>
      <c r="AY331" s="144"/>
      <c r="AZ331" s="148"/>
      <c r="BA331" s="143"/>
      <c r="BB331" s="144"/>
      <c r="BC331" s="142"/>
    </row>
    <row r="332" spans="1:55" ht="100.8" hidden="1">
      <c r="A332" s="38" t="str">
        <f t="shared" ca="1" si="25"/>
        <v>Ok</v>
      </c>
      <c r="B332" s="39" t="str">
        <f t="shared" si="26"/>
        <v>Ok</v>
      </c>
      <c r="C332" s="39" t="str">
        <f t="shared" ca="1" si="27"/>
        <v>Ok</v>
      </c>
      <c r="D332" s="40">
        <f t="shared" si="28"/>
        <v>45581</v>
      </c>
      <c r="E332" s="134"/>
      <c r="F332" s="153">
        <v>3456</v>
      </c>
      <c r="G332" s="139" t="s">
        <v>1921</v>
      </c>
      <c r="H332" s="70" t="s">
        <v>57</v>
      </c>
      <c r="I332" s="140" t="s">
        <v>338</v>
      </c>
      <c r="J332" s="155" t="s">
        <v>339</v>
      </c>
      <c r="K332" s="52" t="s">
        <v>66</v>
      </c>
      <c r="L332" s="200" t="s">
        <v>1937</v>
      </c>
      <c r="M332" s="51"/>
      <c r="N332" s="138" t="s">
        <v>104</v>
      </c>
      <c r="O332" s="141" t="s">
        <v>74</v>
      </c>
      <c r="P332" s="41" t="s">
        <v>74</v>
      </c>
      <c r="Q332" s="59" t="s">
        <v>1927</v>
      </c>
      <c r="R332" s="165" t="s">
        <v>1936</v>
      </c>
      <c r="S332" s="42">
        <v>45566</v>
      </c>
      <c r="T332" s="42">
        <v>45581</v>
      </c>
      <c r="U332" s="127" t="s">
        <v>62</v>
      </c>
      <c r="V332" s="43" t="s">
        <v>1210</v>
      </c>
      <c r="W332" s="43"/>
      <c r="X332" s="270"/>
      <c r="Y332" s="273" t="s">
        <v>86</v>
      </c>
      <c r="Z332" s="153" t="s">
        <v>68</v>
      </c>
      <c r="AA332" s="311" t="s">
        <v>1948</v>
      </c>
      <c r="AB332" s="52">
        <v>45566</v>
      </c>
      <c r="AC332" s="3">
        <v>45581</v>
      </c>
      <c r="AD332" s="162" t="s">
        <v>64</v>
      </c>
      <c r="AE332" s="151"/>
      <c r="AF332" s="146"/>
      <c r="AG332" s="146"/>
      <c r="AH332" s="146"/>
      <c r="AI332" s="146"/>
      <c r="AJ332" s="145"/>
      <c r="AK332" s="152"/>
      <c r="AL332" s="150"/>
      <c r="AM332" s="146"/>
      <c r="AN332" s="146"/>
      <c r="AO332" s="146"/>
      <c r="AP332" s="146"/>
      <c r="AQ332" s="147"/>
      <c r="AR332" s="144"/>
      <c r="AS332" s="144"/>
      <c r="AT332" s="144"/>
      <c r="AU332" s="144"/>
      <c r="AV332" s="144"/>
      <c r="AW332" s="144"/>
      <c r="AX332" s="144"/>
      <c r="AY332" s="144"/>
      <c r="AZ332" s="148"/>
      <c r="BA332" s="143"/>
      <c r="BB332" s="144"/>
      <c r="BC332" s="142"/>
    </row>
    <row r="333" spans="1:55" ht="35.4" hidden="1" customHeight="1">
      <c r="A333" s="38" t="str">
        <f t="shared" ca="1" si="25"/>
        <v>Ok</v>
      </c>
      <c r="B333" s="39" t="str">
        <f t="shared" si="26"/>
        <v>Ok</v>
      </c>
      <c r="C333" s="39" t="str">
        <f t="shared" ca="1" si="27"/>
        <v>Ok</v>
      </c>
      <c r="D333" s="40">
        <f t="shared" si="28"/>
        <v>45581</v>
      </c>
      <c r="E333" s="134"/>
      <c r="F333" s="153">
        <v>3457</v>
      </c>
      <c r="G333" s="139" t="s">
        <v>1922</v>
      </c>
      <c r="H333" s="70" t="s">
        <v>57</v>
      </c>
      <c r="I333" s="140" t="s">
        <v>94</v>
      </c>
      <c r="J333" s="155" t="s">
        <v>95</v>
      </c>
      <c r="K333" s="52" t="s">
        <v>206</v>
      </c>
      <c r="L333" s="200" t="s">
        <v>1939</v>
      </c>
      <c r="M333" s="51"/>
      <c r="N333" s="138" t="s">
        <v>81</v>
      </c>
      <c r="O333" s="141" t="s">
        <v>74</v>
      </c>
      <c r="P333" s="41" t="s">
        <v>74</v>
      </c>
      <c r="Q333" s="59" t="s">
        <v>1928</v>
      </c>
      <c r="R333" s="165" t="s">
        <v>1938</v>
      </c>
      <c r="S333" s="42">
        <v>45567</v>
      </c>
      <c r="T333" s="42">
        <v>45581</v>
      </c>
      <c r="U333" s="127" t="s">
        <v>62</v>
      </c>
      <c r="V333" s="43" t="s">
        <v>1209</v>
      </c>
      <c r="W333" s="43" t="s">
        <v>68</v>
      </c>
      <c r="X333" s="270"/>
      <c r="Y333" s="273" t="s">
        <v>710</v>
      </c>
      <c r="Z333" s="153"/>
      <c r="AA333" s="311" t="s">
        <v>1940</v>
      </c>
      <c r="AB333" s="52">
        <v>45567</v>
      </c>
      <c r="AC333" s="3">
        <v>45581</v>
      </c>
      <c r="AD333" s="162" t="s">
        <v>64</v>
      </c>
      <c r="AE333" s="151"/>
      <c r="AF333" s="146"/>
      <c r="AG333" s="146"/>
      <c r="AH333" s="146"/>
      <c r="AI333" s="146"/>
      <c r="AJ333" s="145"/>
      <c r="AK333" s="152"/>
      <c r="AL333" s="150"/>
      <c r="AM333" s="146"/>
      <c r="AN333" s="146"/>
      <c r="AO333" s="146"/>
      <c r="AP333" s="146"/>
      <c r="AQ333" s="147"/>
      <c r="AR333" s="144"/>
      <c r="AS333" s="144"/>
      <c r="AT333" s="144"/>
      <c r="AU333" s="144"/>
      <c r="AV333" s="144"/>
      <c r="AW333" s="144"/>
      <c r="AX333" s="144"/>
      <c r="AY333" s="144"/>
      <c r="AZ333" s="148"/>
      <c r="BA333" s="143"/>
      <c r="BB333" s="144"/>
      <c r="BC333" s="142"/>
    </row>
    <row r="334" spans="1:55" ht="95.4" hidden="1" customHeight="1">
      <c r="A334" s="38" t="str">
        <f t="shared" ca="1" si="25"/>
        <v>Ok</v>
      </c>
      <c r="B334" s="39" t="str">
        <f t="shared" si="26"/>
        <v>Ok</v>
      </c>
      <c r="C334" s="39" t="str">
        <f t="shared" ca="1" si="27"/>
        <v>Ok</v>
      </c>
      <c r="D334" s="40">
        <f t="shared" si="28"/>
        <v>45581</v>
      </c>
      <c r="E334" s="134"/>
      <c r="F334" s="153">
        <v>3459</v>
      </c>
      <c r="G334" s="139" t="s">
        <v>1923</v>
      </c>
      <c r="H334" s="70" t="s">
        <v>57</v>
      </c>
      <c r="I334" s="140" t="s">
        <v>94</v>
      </c>
      <c r="J334" s="155" t="s">
        <v>95</v>
      </c>
      <c r="K334" s="52" t="s">
        <v>101</v>
      </c>
      <c r="L334" s="200" t="s">
        <v>1941</v>
      </c>
      <c r="M334" s="51"/>
      <c r="N334" s="138" t="s">
        <v>81</v>
      </c>
      <c r="O334" s="141" t="s">
        <v>1745</v>
      </c>
      <c r="P334" s="41" t="s">
        <v>114</v>
      </c>
      <c r="Q334" s="59" t="s">
        <v>1745</v>
      </c>
      <c r="R334" s="165" t="s">
        <v>1747</v>
      </c>
      <c r="S334" s="42">
        <v>45568</v>
      </c>
      <c r="T334" s="42">
        <v>45581</v>
      </c>
      <c r="U334" s="127" t="s">
        <v>62</v>
      </c>
      <c r="V334" s="43" t="s">
        <v>1210</v>
      </c>
      <c r="W334" s="43" t="s">
        <v>68</v>
      </c>
      <c r="X334" s="270"/>
      <c r="Y334" s="273" t="s">
        <v>67</v>
      </c>
      <c r="Z334" s="153"/>
      <c r="AA334" s="311" t="s">
        <v>2204</v>
      </c>
      <c r="AB334" s="52">
        <v>45568</v>
      </c>
      <c r="AC334" s="3">
        <v>45581</v>
      </c>
      <c r="AD334" s="162" t="s">
        <v>64</v>
      </c>
      <c r="AE334" s="151"/>
      <c r="AF334" s="146"/>
      <c r="AG334" s="146"/>
      <c r="AH334" s="146"/>
      <c r="AI334" s="146"/>
      <c r="AJ334" s="145"/>
      <c r="AK334" s="152"/>
      <c r="AL334" s="150"/>
      <c r="AM334" s="146"/>
      <c r="AN334" s="146"/>
      <c r="AO334" s="146"/>
      <c r="AP334" s="146"/>
      <c r="AQ334" s="147"/>
      <c r="AR334" s="144"/>
      <c r="AS334" s="144"/>
      <c r="AT334" s="144"/>
      <c r="AU334" s="144"/>
      <c r="AV334" s="144"/>
      <c r="AW334" s="144"/>
      <c r="AX334" s="144"/>
      <c r="AY334" s="144"/>
      <c r="AZ334" s="148"/>
      <c r="BA334" s="143"/>
      <c r="BB334" s="144"/>
      <c r="BC334" s="142"/>
    </row>
    <row r="335" spans="1:55" ht="64.8" hidden="1" customHeight="1">
      <c r="A335" s="38" t="str">
        <f t="shared" ca="1" si="25"/>
        <v>Ok</v>
      </c>
      <c r="B335" s="39" t="str">
        <f t="shared" si="26"/>
        <v>Ok</v>
      </c>
      <c r="C335" s="39" t="str">
        <f t="shared" ca="1" si="27"/>
        <v>Ok</v>
      </c>
      <c r="D335" s="40">
        <f t="shared" si="28"/>
        <v>45588</v>
      </c>
      <c r="E335" s="134"/>
      <c r="F335" s="153">
        <v>3461</v>
      </c>
      <c r="G335" s="139" t="s">
        <v>1924</v>
      </c>
      <c r="H335" s="70" t="s">
        <v>57</v>
      </c>
      <c r="I335" s="140" t="s">
        <v>529</v>
      </c>
      <c r="J335" s="155" t="s">
        <v>128</v>
      </c>
      <c r="K335" s="52" t="s">
        <v>78</v>
      </c>
      <c r="L335" s="200" t="s">
        <v>1944</v>
      </c>
      <c r="M335" s="51"/>
      <c r="N335" s="138" t="s">
        <v>81</v>
      </c>
      <c r="O335" s="141" t="s">
        <v>1929</v>
      </c>
      <c r="P335" s="41" t="s">
        <v>114</v>
      </c>
      <c r="Q335" s="59" t="s">
        <v>1943</v>
      </c>
      <c r="R335" s="165" t="s">
        <v>1942</v>
      </c>
      <c r="S335" s="42">
        <v>45567</v>
      </c>
      <c r="T335" s="42">
        <v>45588</v>
      </c>
      <c r="U335" s="127" t="s">
        <v>62</v>
      </c>
      <c r="V335" s="43" t="s">
        <v>1210</v>
      </c>
      <c r="W335" s="43" t="s">
        <v>68</v>
      </c>
      <c r="X335" s="270"/>
      <c r="Y335" s="273" t="s">
        <v>86</v>
      </c>
      <c r="Z335" s="153" t="s">
        <v>68</v>
      </c>
      <c r="AA335" s="311" t="s">
        <v>1955</v>
      </c>
      <c r="AB335" s="52">
        <v>45567</v>
      </c>
      <c r="AC335" s="3">
        <v>45588</v>
      </c>
      <c r="AD335" s="136" t="s">
        <v>64</v>
      </c>
      <c r="AE335" s="151"/>
      <c r="AF335" s="146"/>
      <c r="AG335" s="146"/>
      <c r="AH335" s="146"/>
      <c r="AI335" s="146"/>
      <c r="AJ335" s="145"/>
      <c r="AK335" s="152"/>
      <c r="AL335" s="150"/>
      <c r="AM335" s="146"/>
      <c r="AN335" s="146"/>
      <c r="AO335" s="146"/>
      <c r="AP335" s="146"/>
      <c r="AQ335" s="147"/>
      <c r="AR335" s="144"/>
      <c r="AS335" s="144"/>
      <c r="AT335" s="144"/>
      <c r="AU335" s="144"/>
      <c r="AV335" s="144"/>
      <c r="AW335" s="144"/>
      <c r="AX335" s="144"/>
      <c r="AY335" s="144"/>
      <c r="AZ335" s="148"/>
      <c r="BA335" s="143"/>
      <c r="BB335" s="144"/>
      <c r="BC335" s="142"/>
    </row>
    <row r="336" spans="1:55" ht="103.2" customHeight="1">
      <c r="A336" s="38" t="str">
        <f t="shared" ca="1" si="25"/>
        <v>Ok</v>
      </c>
      <c r="B336" s="39" t="str">
        <f t="shared" si="26"/>
        <v>Ok</v>
      </c>
      <c r="C336" s="39" t="str">
        <f t="shared" ca="1" si="27"/>
        <v>Errore</v>
      </c>
      <c r="D336" s="40">
        <f t="shared" si="28"/>
        <v>45728</v>
      </c>
      <c r="E336" s="134"/>
      <c r="F336" s="153">
        <v>3476</v>
      </c>
      <c r="G336" s="139" t="s">
        <v>1950</v>
      </c>
      <c r="H336" s="70" t="s">
        <v>57</v>
      </c>
      <c r="I336" s="140" t="s">
        <v>127</v>
      </c>
      <c r="J336" s="155" t="s">
        <v>128</v>
      </c>
      <c r="K336" s="52" t="s">
        <v>117</v>
      </c>
      <c r="L336" s="200" t="s">
        <v>1953</v>
      </c>
      <c r="M336" s="51"/>
      <c r="N336" s="138" t="s">
        <v>104</v>
      </c>
      <c r="O336" s="141" t="s">
        <v>1212</v>
      </c>
      <c r="P336" s="41" t="s">
        <v>61</v>
      </c>
      <c r="Q336" s="59" t="s">
        <v>1952</v>
      </c>
      <c r="R336" s="165" t="s">
        <v>1951</v>
      </c>
      <c r="S336" s="42">
        <v>45560</v>
      </c>
      <c r="T336" s="42">
        <v>45709</v>
      </c>
      <c r="U336" s="127" t="s">
        <v>333</v>
      </c>
      <c r="V336" s="43" t="s">
        <v>1210</v>
      </c>
      <c r="W336" s="43"/>
      <c r="X336" s="270"/>
      <c r="Y336" s="273"/>
      <c r="Z336" s="153"/>
      <c r="AA336" s="311" t="s">
        <v>2342</v>
      </c>
      <c r="AB336" s="52">
        <v>45560</v>
      </c>
      <c r="AC336" s="3">
        <v>45728</v>
      </c>
      <c r="AD336" s="374" t="s">
        <v>64</v>
      </c>
      <c r="AE336" s="151"/>
      <c r="AF336" s="146"/>
      <c r="AG336" s="146"/>
      <c r="AH336" s="146"/>
      <c r="AI336" s="146"/>
      <c r="AJ336" s="145"/>
      <c r="AK336" s="152"/>
      <c r="AL336" s="150"/>
      <c r="AM336" s="146"/>
      <c r="AN336" s="146"/>
      <c r="AO336" s="146"/>
      <c r="AP336" s="146"/>
      <c r="AQ336" s="147"/>
      <c r="AR336" s="144"/>
      <c r="AS336" s="144"/>
      <c r="AT336" s="144"/>
      <c r="AU336" s="144"/>
      <c r="AV336" s="144"/>
      <c r="AW336" s="144"/>
      <c r="AX336" s="144"/>
      <c r="AY336" s="144"/>
      <c r="AZ336" s="148"/>
      <c r="BA336" s="143"/>
      <c r="BB336" s="144"/>
      <c r="BC336" s="142"/>
    </row>
    <row r="337" spans="1:55" ht="47.4" hidden="1" customHeight="1">
      <c r="A337" s="38" t="str">
        <f t="shared" ca="1" si="25"/>
        <v>Ok</v>
      </c>
      <c r="B337" s="39" t="str">
        <f t="shared" si="26"/>
        <v>Ok</v>
      </c>
      <c r="C337" s="39" t="str">
        <f t="shared" ca="1" si="27"/>
        <v>Ok</v>
      </c>
      <c r="D337" s="40">
        <f t="shared" si="28"/>
        <v>45594</v>
      </c>
      <c r="E337" s="134"/>
      <c r="F337" s="153">
        <v>3481</v>
      </c>
      <c r="G337" s="139" t="s">
        <v>1956</v>
      </c>
      <c r="H337" s="70" t="s">
        <v>57</v>
      </c>
      <c r="I337" s="140" t="s">
        <v>264</v>
      </c>
      <c r="J337" s="155" t="s">
        <v>95</v>
      </c>
      <c r="K337" s="52" t="s">
        <v>358</v>
      </c>
      <c r="L337" s="200" t="s">
        <v>1973</v>
      </c>
      <c r="M337" s="51"/>
      <c r="N337" s="138" t="s">
        <v>60</v>
      </c>
      <c r="O337" s="141" t="s">
        <v>1964</v>
      </c>
      <c r="P337" s="41" t="s">
        <v>114</v>
      </c>
      <c r="Q337" s="141" t="s">
        <v>1964</v>
      </c>
      <c r="R337" s="165" t="s">
        <v>1968</v>
      </c>
      <c r="S337" s="42">
        <v>45581</v>
      </c>
      <c r="T337" s="42">
        <v>45594</v>
      </c>
      <c r="U337" s="127" t="s">
        <v>62</v>
      </c>
      <c r="V337" s="43" t="s">
        <v>1209</v>
      </c>
      <c r="W337" s="43" t="s">
        <v>68</v>
      </c>
      <c r="X337" s="270"/>
      <c r="Y337" s="273" t="s">
        <v>710</v>
      </c>
      <c r="Z337" s="153"/>
      <c r="AA337" s="311" t="s">
        <v>1969</v>
      </c>
      <c r="AB337" s="52">
        <v>45581</v>
      </c>
      <c r="AC337" s="3">
        <v>45594</v>
      </c>
      <c r="AD337" s="136" t="s">
        <v>64</v>
      </c>
      <c r="AE337" s="151"/>
      <c r="AF337" s="146"/>
      <c r="AG337" s="146"/>
      <c r="AH337" s="146"/>
      <c r="AI337" s="146"/>
      <c r="AJ337" s="145"/>
      <c r="AK337" s="152"/>
      <c r="AL337" s="150"/>
      <c r="AM337" s="146"/>
      <c r="AN337" s="146"/>
      <c r="AO337" s="146"/>
      <c r="AP337" s="146"/>
      <c r="AQ337" s="147"/>
      <c r="AR337" s="144"/>
      <c r="AS337" s="144"/>
      <c r="AT337" s="144"/>
      <c r="AU337" s="144"/>
      <c r="AV337" s="144"/>
      <c r="AW337" s="144"/>
      <c r="AX337" s="144"/>
      <c r="AY337" s="144"/>
      <c r="AZ337" s="148"/>
      <c r="BA337" s="143"/>
      <c r="BB337" s="144"/>
      <c r="BC337" s="142"/>
    </row>
    <row r="338" spans="1:55" ht="43.2" hidden="1">
      <c r="A338" s="38" t="str">
        <f t="shared" ca="1" si="25"/>
        <v>Ok</v>
      </c>
      <c r="B338" s="39" t="str">
        <f t="shared" si="26"/>
        <v>Ok</v>
      </c>
      <c r="C338" s="39" t="str">
        <f t="shared" ca="1" si="27"/>
        <v>Ok</v>
      </c>
      <c r="D338" s="40">
        <f t="shared" si="28"/>
        <v>45594</v>
      </c>
      <c r="E338" s="134"/>
      <c r="F338" s="153">
        <v>3482</v>
      </c>
      <c r="G338" s="139" t="s">
        <v>1957</v>
      </c>
      <c r="H338" s="70" t="s">
        <v>57</v>
      </c>
      <c r="I338" s="140" t="s">
        <v>94</v>
      </c>
      <c r="J338" s="155" t="s">
        <v>95</v>
      </c>
      <c r="K338" s="52" t="s">
        <v>117</v>
      </c>
      <c r="L338" s="200" t="s">
        <v>1970</v>
      </c>
      <c r="M338" s="51"/>
      <c r="N338" s="138" t="s">
        <v>81</v>
      </c>
      <c r="O338" s="141" t="s">
        <v>1964</v>
      </c>
      <c r="P338" s="41" t="s">
        <v>114</v>
      </c>
      <c r="Q338" s="141" t="s">
        <v>1964</v>
      </c>
      <c r="R338" s="165" t="s">
        <v>1968</v>
      </c>
      <c r="S338" s="42">
        <v>45581</v>
      </c>
      <c r="T338" s="42">
        <v>45594</v>
      </c>
      <c r="U338" s="127" t="s">
        <v>62</v>
      </c>
      <c r="V338" s="43" t="s">
        <v>1209</v>
      </c>
      <c r="W338" s="43" t="s">
        <v>68</v>
      </c>
      <c r="X338" s="270"/>
      <c r="Y338" s="273" t="s">
        <v>710</v>
      </c>
      <c r="Z338" s="153"/>
      <c r="AA338" s="311" t="s">
        <v>2205</v>
      </c>
      <c r="AB338" s="52">
        <v>45581</v>
      </c>
      <c r="AC338" s="3">
        <v>45594</v>
      </c>
      <c r="AD338" s="136" t="s">
        <v>64</v>
      </c>
      <c r="AE338" s="151"/>
      <c r="AF338" s="146"/>
      <c r="AG338" s="146"/>
      <c r="AH338" s="146"/>
      <c r="AI338" s="146"/>
      <c r="AJ338" s="145"/>
      <c r="AK338" s="152"/>
      <c r="AL338" s="150"/>
      <c r="AM338" s="146"/>
      <c r="AN338" s="146"/>
      <c r="AO338" s="146"/>
      <c r="AP338" s="146"/>
      <c r="AQ338" s="147"/>
      <c r="AR338" s="144"/>
      <c r="AS338" s="144"/>
      <c r="AT338" s="144"/>
      <c r="AU338" s="144"/>
      <c r="AV338" s="144"/>
      <c r="AW338" s="144"/>
      <c r="AX338" s="144"/>
      <c r="AY338" s="144"/>
      <c r="AZ338" s="148"/>
      <c r="BA338" s="143"/>
      <c r="BB338" s="144"/>
      <c r="BC338" s="142"/>
    </row>
    <row r="339" spans="1:55" ht="28.8" hidden="1">
      <c r="A339" s="38" t="str">
        <f t="shared" ca="1" si="25"/>
        <v>Ok</v>
      </c>
      <c r="B339" s="39" t="str">
        <f t="shared" si="26"/>
        <v>Ok</v>
      </c>
      <c r="C339" s="39" t="str">
        <f t="shared" ca="1" si="27"/>
        <v>Ok</v>
      </c>
      <c r="D339" s="40">
        <f t="shared" si="28"/>
        <v>45594</v>
      </c>
      <c r="E339" s="134"/>
      <c r="F339" s="153">
        <v>3484</v>
      </c>
      <c r="G339" s="139" t="s">
        <v>1958</v>
      </c>
      <c r="H339" s="70" t="s">
        <v>57</v>
      </c>
      <c r="I339" s="140" t="s">
        <v>94</v>
      </c>
      <c r="J339" s="155" t="s">
        <v>95</v>
      </c>
      <c r="K339" s="52" t="s">
        <v>117</v>
      </c>
      <c r="L339" s="200" t="s">
        <v>1971</v>
      </c>
      <c r="M339" s="51"/>
      <c r="N339" s="138" t="s">
        <v>81</v>
      </c>
      <c r="O339" s="141" t="s">
        <v>1964</v>
      </c>
      <c r="P339" s="41" t="s">
        <v>114</v>
      </c>
      <c r="Q339" s="141" t="s">
        <v>1964</v>
      </c>
      <c r="R339" s="165" t="s">
        <v>1968</v>
      </c>
      <c r="S339" s="42">
        <v>45581</v>
      </c>
      <c r="T339" s="42">
        <v>45594</v>
      </c>
      <c r="U339" s="127" t="s">
        <v>62</v>
      </c>
      <c r="V339" s="43" t="s">
        <v>1209</v>
      </c>
      <c r="W339" s="43" t="s">
        <v>68</v>
      </c>
      <c r="X339" s="270"/>
      <c r="Y339" s="273" t="s">
        <v>710</v>
      </c>
      <c r="Z339" s="153"/>
      <c r="AA339" s="311" t="s">
        <v>1969</v>
      </c>
      <c r="AB339" s="52">
        <v>45581</v>
      </c>
      <c r="AC339" s="3">
        <v>45594</v>
      </c>
      <c r="AD339" s="136" t="s">
        <v>64</v>
      </c>
      <c r="AE339" s="151"/>
      <c r="AF339" s="146"/>
      <c r="AG339" s="146"/>
      <c r="AH339" s="146"/>
      <c r="AI339" s="146"/>
      <c r="AJ339" s="145"/>
      <c r="AK339" s="152"/>
      <c r="AL339" s="150"/>
      <c r="AM339" s="146"/>
      <c r="AN339" s="146"/>
      <c r="AO339" s="146"/>
      <c r="AP339" s="146"/>
      <c r="AQ339" s="147"/>
      <c r="AR339" s="144"/>
      <c r="AS339" s="144"/>
      <c r="AT339" s="144"/>
      <c r="AU339" s="144"/>
      <c r="AV339" s="144"/>
      <c r="AW339" s="144"/>
      <c r="AX339" s="144"/>
      <c r="AY339" s="144"/>
      <c r="AZ339" s="148"/>
      <c r="BA339" s="143"/>
      <c r="BB339" s="144"/>
      <c r="BC339" s="142"/>
    </row>
    <row r="340" spans="1:55" ht="28.8" hidden="1">
      <c r="A340" s="38" t="str">
        <f t="shared" ca="1" si="25"/>
        <v>Ok</v>
      </c>
      <c r="B340" s="39" t="str">
        <f t="shared" si="26"/>
        <v>Ok</v>
      </c>
      <c r="C340" s="39" t="str">
        <f t="shared" ca="1" si="27"/>
        <v>Ok</v>
      </c>
      <c r="D340" s="40">
        <f t="shared" si="28"/>
        <v>45594</v>
      </c>
      <c r="E340" s="134"/>
      <c r="F340" s="153">
        <v>3485</v>
      </c>
      <c r="G340" s="139" t="s">
        <v>1959</v>
      </c>
      <c r="H340" s="70" t="s">
        <v>57</v>
      </c>
      <c r="I340" s="140" t="s">
        <v>94</v>
      </c>
      <c r="J340" s="155" t="s">
        <v>95</v>
      </c>
      <c r="K340" s="52" t="s">
        <v>358</v>
      </c>
      <c r="L340" s="200" t="s">
        <v>1972</v>
      </c>
      <c r="M340" s="51"/>
      <c r="N340" s="138" t="s">
        <v>81</v>
      </c>
      <c r="O340" s="141" t="s">
        <v>1964</v>
      </c>
      <c r="P340" s="41" t="s">
        <v>114</v>
      </c>
      <c r="Q340" s="141" t="s">
        <v>1964</v>
      </c>
      <c r="R340" s="165" t="s">
        <v>1968</v>
      </c>
      <c r="S340" s="42">
        <v>45581</v>
      </c>
      <c r="T340" s="42">
        <v>45594</v>
      </c>
      <c r="U340" s="127" t="s">
        <v>62</v>
      </c>
      <c r="V340" s="43" t="s">
        <v>1209</v>
      </c>
      <c r="W340" s="43" t="s">
        <v>68</v>
      </c>
      <c r="X340" s="270"/>
      <c r="Y340" s="273" t="s">
        <v>710</v>
      </c>
      <c r="Z340" s="153"/>
      <c r="AA340" s="311" t="s">
        <v>1969</v>
      </c>
      <c r="AB340" s="52">
        <v>45581</v>
      </c>
      <c r="AC340" s="3">
        <v>45594</v>
      </c>
      <c r="AD340" s="136" t="s">
        <v>64</v>
      </c>
      <c r="AE340" s="151"/>
      <c r="AF340" s="146"/>
      <c r="AG340" s="146"/>
      <c r="AH340" s="146"/>
      <c r="AI340" s="146"/>
      <c r="AJ340" s="145"/>
      <c r="AK340" s="152"/>
      <c r="AL340" s="150"/>
      <c r="AM340" s="146"/>
      <c r="AN340" s="146"/>
      <c r="AO340" s="146"/>
      <c r="AP340" s="146"/>
      <c r="AQ340" s="147"/>
      <c r="AR340" s="144"/>
      <c r="AS340" s="144"/>
      <c r="AT340" s="144"/>
      <c r="AU340" s="144"/>
      <c r="AV340" s="144"/>
      <c r="AW340" s="144"/>
      <c r="AX340" s="144"/>
      <c r="AY340" s="144"/>
      <c r="AZ340" s="148"/>
      <c r="BA340" s="143"/>
      <c r="BB340" s="144"/>
      <c r="BC340" s="142"/>
    </row>
    <row r="341" spans="1:55" ht="28.8" hidden="1">
      <c r="A341" s="38" t="str">
        <f t="shared" ca="1" si="25"/>
        <v>Ok</v>
      </c>
      <c r="B341" s="39" t="str">
        <f t="shared" si="26"/>
        <v>Ok</v>
      </c>
      <c r="C341" s="39" t="str">
        <f t="shared" ca="1" si="27"/>
        <v>Ok</v>
      </c>
      <c r="D341" s="40">
        <f t="shared" si="28"/>
        <v>45594</v>
      </c>
      <c r="E341" s="134"/>
      <c r="F341" s="153">
        <v>3486</v>
      </c>
      <c r="G341" s="139" t="s">
        <v>116</v>
      </c>
      <c r="H341" s="70" t="s">
        <v>57</v>
      </c>
      <c r="I341" s="140" t="s">
        <v>94</v>
      </c>
      <c r="J341" s="155" t="s">
        <v>95</v>
      </c>
      <c r="K341" s="52" t="s">
        <v>117</v>
      </c>
      <c r="L341" s="200" t="s">
        <v>1974</v>
      </c>
      <c r="M341" s="51"/>
      <c r="N341" s="138" t="s">
        <v>81</v>
      </c>
      <c r="O341" s="141" t="s">
        <v>1964</v>
      </c>
      <c r="P341" s="41" t="s">
        <v>114</v>
      </c>
      <c r="Q341" s="141" t="s">
        <v>1964</v>
      </c>
      <c r="R341" s="165" t="s">
        <v>1968</v>
      </c>
      <c r="S341" s="42">
        <v>45581</v>
      </c>
      <c r="T341" s="42">
        <v>45594</v>
      </c>
      <c r="U341" s="127" t="s">
        <v>62</v>
      </c>
      <c r="V341" s="43" t="s">
        <v>1209</v>
      </c>
      <c r="W341" s="43" t="s">
        <v>68</v>
      </c>
      <c r="X341" s="270"/>
      <c r="Y341" s="273" t="s">
        <v>710</v>
      </c>
      <c r="Z341" s="153"/>
      <c r="AA341" s="311" t="s">
        <v>1969</v>
      </c>
      <c r="AB341" s="52">
        <v>45581</v>
      </c>
      <c r="AC341" s="3">
        <v>45594</v>
      </c>
      <c r="AD341" s="136" t="s">
        <v>64</v>
      </c>
      <c r="AE341" s="151"/>
      <c r="AF341" s="146"/>
      <c r="AG341" s="146"/>
      <c r="AH341" s="146"/>
      <c r="AI341" s="146"/>
      <c r="AJ341" s="145"/>
      <c r="AK341" s="152"/>
      <c r="AL341" s="150"/>
      <c r="AM341" s="146"/>
      <c r="AN341" s="146"/>
      <c r="AO341" s="146"/>
      <c r="AP341" s="146"/>
      <c r="AQ341" s="147"/>
      <c r="AR341" s="144"/>
      <c r="AS341" s="144"/>
      <c r="AT341" s="144"/>
      <c r="AU341" s="144"/>
      <c r="AV341" s="144"/>
      <c r="AW341" s="144"/>
      <c r="AX341" s="144"/>
      <c r="AY341" s="144"/>
      <c r="AZ341" s="148"/>
      <c r="BA341" s="143"/>
      <c r="BB341" s="144"/>
      <c r="BC341" s="142"/>
    </row>
    <row r="342" spans="1:55" ht="54.6" hidden="1" customHeight="1">
      <c r="A342" s="38" t="str">
        <f t="shared" ca="1" si="25"/>
        <v>Ok</v>
      </c>
      <c r="B342" s="39" t="str">
        <f t="shared" si="26"/>
        <v>Ok</v>
      </c>
      <c r="C342" s="39" t="str">
        <f t="shared" ca="1" si="27"/>
        <v>Ok</v>
      </c>
      <c r="D342" s="40">
        <f t="shared" si="28"/>
        <v>45691</v>
      </c>
      <c r="E342" s="134"/>
      <c r="F342" s="153">
        <v>3487</v>
      </c>
      <c r="G342" s="139" t="s">
        <v>1960</v>
      </c>
      <c r="H342" s="70" t="s">
        <v>57</v>
      </c>
      <c r="I342" s="140" t="s">
        <v>94</v>
      </c>
      <c r="J342" s="155" t="s">
        <v>95</v>
      </c>
      <c r="K342" s="52" t="s">
        <v>358</v>
      </c>
      <c r="L342" s="200" t="s">
        <v>1984</v>
      </c>
      <c r="M342" s="51"/>
      <c r="N342" s="138" t="s">
        <v>81</v>
      </c>
      <c r="O342" s="141" t="s">
        <v>1964</v>
      </c>
      <c r="P342" s="41" t="s">
        <v>114</v>
      </c>
      <c r="Q342" s="141" t="s">
        <v>1964</v>
      </c>
      <c r="R342" s="165" t="s">
        <v>1968</v>
      </c>
      <c r="S342" s="42">
        <v>45581</v>
      </c>
      <c r="T342" s="42">
        <v>45691</v>
      </c>
      <c r="U342" s="127" t="s">
        <v>62</v>
      </c>
      <c r="V342" s="43" t="s">
        <v>1209</v>
      </c>
      <c r="W342" s="43" t="s">
        <v>68</v>
      </c>
      <c r="X342" s="270"/>
      <c r="Y342" s="273" t="s">
        <v>710</v>
      </c>
      <c r="Z342" s="153"/>
      <c r="AA342" s="311" t="s">
        <v>2216</v>
      </c>
      <c r="AB342" s="52">
        <v>45581</v>
      </c>
      <c r="AC342" s="3">
        <v>45691</v>
      </c>
      <c r="AD342" s="162" t="s">
        <v>64</v>
      </c>
      <c r="AE342" s="151"/>
      <c r="AF342" s="146"/>
      <c r="AG342" s="146"/>
      <c r="AH342" s="146"/>
      <c r="AI342" s="146"/>
      <c r="AJ342" s="145"/>
      <c r="AK342" s="152"/>
      <c r="AL342" s="150"/>
      <c r="AM342" s="146"/>
      <c r="AN342" s="146"/>
      <c r="AO342" s="146"/>
      <c r="AP342" s="146"/>
      <c r="AQ342" s="147"/>
      <c r="AR342" s="144"/>
      <c r="AS342" s="144"/>
      <c r="AT342" s="144"/>
      <c r="AU342" s="144"/>
      <c r="AV342" s="144"/>
      <c r="AW342" s="144"/>
      <c r="AX342" s="144"/>
      <c r="AY342" s="144"/>
      <c r="AZ342" s="148"/>
      <c r="BA342" s="143"/>
      <c r="BB342" s="144"/>
      <c r="BC342" s="142"/>
    </row>
    <row r="343" spans="1:55" ht="115.2" hidden="1">
      <c r="A343" s="38" t="str">
        <f t="shared" ca="1" si="25"/>
        <v>Ok</v>
      </c>
      <c r="B343" s="39" t="str">
        <f t="shared" si="26"/>
        <v>Ok</v>
      </c>
      <c r="C343" s="39" t="str">
        <f t="shared" ca="1" si="27"/>
        <v>Ok</v>
      </c>
      <c r="D343" s="40">
        <f t="shared" si="28"/>
        <v>45594</v>
      </c>
      <c r="E343" s="134"/>
      <c r="F343" s="153">
        <v>3488</v>
      </c>
      <c r="G343" s="139" t="s">
        <v>1961</v>
      </c>
      <c r="H343" s="70" t="s">
        <v>57</v>
      </c>
      <c r="I343" s="140" t="s">
        <v>1067</v>
      </c>
      <c r="J343" s="155" t="s">
        <v>339</v>
      </c>
      <c r="K343" s="52" t="s">
        <v>78</v>
      </c>
      <c r="L343" s="200" t="s">
        <v>1978</v>
      </c>
      <c r="M343" s="51"/>
      <c r="N343" s="138" t="s">
        <v>81</v>
      </c>
      <c r="O343" s="141" t="s">
        <v>1965</v>
      </c>
      <c r="P343" s="41" t="s">
        <v>114</v>
      </c>
      <c r="Q343" s="59" t="s">
        <v>1976</v>
      </c>
      <c r="R343" s="165" t="s">
        <v>1977</v>
      </c>
      <c r="S343" s="42">
        <v>45581</v>
      </c>
      <c r="T343" s="42">
        <v>45594</v>
      </c>
      <c r="U343" s="127" t="s">
        <v>62</v>
      </c>
      <c r="V343" s="43" t="s">
        <v>1210</v>
      </c>
      <c r="W343" s="43" t="s">
        <v>68</v>
      </c>
      <c r="X343" s="270"/>
      <c r="Y343" s="273" t="s">
        <v>112</v>
      </c>
      <c r="Z343" s="153"/>
      <c r="AA343" s="311" t="s">
        <v>1979</v>
      </c>
      <c r="AB343" s="52">
        <v>45581</v>
      </c>
      <c r="AC343" s="3">
        <v>45594</v>
      </c>
      <c r="AD343" s="136" t="s">
        <v>64</v>
      </c>
      <c r="AE343" s="151"/>
      <c r="AF343" s="146"/>
      <c r="AG343" s="146"/>
      <c r="AH343" s="146"/>
      <c r="AI343" s="146"/>
      <c r="AJ343" s="145"/>
      <c r="AK343" s="152"/>
      <c r="AL343" s="150"/>
      <c r="AM343" s="146"/>
      <c r="AN343" s="146"/>
      <c r="AO343" s="146"/>
      <c r="AP343" s="146"/>
      <c r="AQ343" s="147"/>
      <c r="AR343" s="144"/>
      <c r="AS343" s="144"/>
      <c r="AT343" s="144"/>
      <c r="AU343" s="144"/>
      <c r="AV343" s="144"/>
      <c r="AW343" s="144"/>
      <c r="AX343" s="144"/>
      <c r="AY343" s="144"/>
      <c r="AZ343" s="148"/>
      <c r="BA343" s="143"/>
      <c r="BB343" s="144"/>
      <c r="BC343" s="142"/>
    </row>
    <row r="344" spans="1:55" ht="199.8" hidden="1" customHeight="1">
      <c r="A344" s="38" t="str">
        <f t="shared" ca="1" si="25"/>
        <v>Ok</v>
      </c>
      <c r="B344" s="39" t="str">
        <f t="shared" si="26"/>
        <v>Ok</v>
      </c>
      <c r="C344" s="39" t="str">
        <f t="shared" ca="1" si="27"/>
        <v>Ok</v>
      </c>
      <c r="D344" s="40">
        <f t="shared" si="28"/>
        <v>45644</v>
      </c>
      <c r="E344" s="166"/>
      <c r="F344" s="153">
        <v>3314</v>
      </c>
      <c r="G344" s="164" t="s">
        <v>1702</v>
      </c>
      <c r="H344" s="171" t="s">
        <v>57</v>
      </c>
      <c r="I344" s="140" t="s">
        <v>529</v>
      </c>
      <c r="J344" s="155" t="s">
        <v>128</v>
      </c>
      <c r="K344" s="52" t="s">
        <v>78</v>
      </c>
      <c r="L344" s="159" t="s">
        <v>1714</v>
      </c>
      <c r="M344" s="179"/>
      <c r="N344" s="138" t="s">
        <v>81</v>
      </c>
      <c r="O344" s="141" t="s">
        <v>1352</v>
      </c>
      <c r="P344" s="41" t="s">
        <v>89</v>
      </c>
      <c r="Q344" s="59" t="s">
        <v>1751</v>
      </c>
      <c r="R344" s="165" t="s">
        <v>1750</v>
      </c>
      <c r="S344" s="42">
        <v>45474</v>
      </c>
      <c r="T344" s="42">
        <v>45644</v>
      </c>
      <c r="U344" s="128" t="s">
        <v>62</v>
      </c>
      <c r="V344" s="43" t="s">
        <v>1210</v>
      </c>
      <c r="W344" s="43" t="s">
        <v>68</v>
      </c>
      <c r="X344" s="270"/>
      <c r="Y344" s="273" t="s">
        <v>152</v>
      </c>
      <c r="Z344" s="153" t="s">
        <v>68</v>
      </c>
      <c r="AA344" s="354" t="s">
        <v>2118</v>
      </c>
      <c r="AB344" s="52">
        <v>45474</v>
      </c>
      <c r="AC344" s="3">
        <v>45644</v>
      </c>
      <c r="AD344" s="136" t="s">
        <v>64</v>
      </c>
      <c r="AE344" s="151"/>
      <c r="AF344" s="146"/>
      <c r="AG344" s="146"/>
      <c r="AH344" s="146"/>
      <c r="AI344" s="146"/>
      <c r="AJ344" s="145"/>
      <c r="AK344" s="152"/>
      <c r="AL344" s="150"/>
      <c r="AM344" s="146"/>
      <c r="AN344" s="146"/>
      <c r="AO344" s="146"/>
      <c r="AP344" s="146"/>
      <c r="AQ344" s="147"/>
      <c r="AR344" s="144"/>
      <c r="AS344" s="144"/>
      <c r="AT344" s="144"/>
      <c r="AU344" s="144"/>
      <c r="AV344" s="144"/>
      <c r="AW344" s="144"/>
      <c r="AX344" s="144"/>
      <c r="AY344" s="144"/>
      <c r="AZ344" s="148"/>
      <c r="BA344" s="143"/>
      <c r="BB344" s="144"/>
      <c r="BC344" s="142"/>
    </row>
    <row r="345" spans="1:55" ht="92.4" hidden="1" customHeight="1">
      <c r="A345" s="38" t="str">
        <f t="shared" ref="A345:A353" ca="1" si="29">IF(OR(S345&lt;$B$1,S345&gt;=TODAY()),"Fuori Range","Ok")</f>
        <v>Ok</v>
      </c>
      <c r="B345" s="39" t="str">
        <f t="shared" ref="B345:B353" si="30">IF(AND(AB345&lt;S345,AB345&lt;&gt;""),"Fuori Range",IF(AND(AB345&gt;AC345,AC345&lt;&gt;""),"Sup ITM",IF(AND(AC345&lt;&gt;"",AB345=""),"Assente","Ok")))</f>
        <v>Ok</v>
      </c>
      <c r="C345" s="39" t="str">
        <f t="shared" ref="C345:C353" ca="1" si="31">IF(AND(AC345&lt;AB345,AC345&lt;&gt;""),"Inf Avvio",IF(AC345&gt;TODAY(),"Errore","Ok"))</f>
        <v>Ok</v>
      </c>
      <c r="D345" s="40">
        <f t="shared" ref="D345:D353" si="32">MAX(AC345,AH345,AL345)</f>
        <v>45594</v>
      </c>
      <c r="E345" s="134"/>
      <c r="F345" s="153">
        <v>3493</v>
      </c>
      <c r="G345" s="139" t="s">
        <v>1963</v>
      </c>
      <c r="H345" s="70" t="s">
        <v>57</v>
      </c>
      <c r="I345" s="140" t="s">
        <v>94</v>
      </c>
      <c r="J345" s="155" t="s">
        <v>95</v>
      </c>
      <c r="K345" s="52" t="s">
        <v>78</v>
      </c>
      <c r="L345" s="200" t="s">
        <v>1983</v>
      </c>
      <c r="M345" s="51"/>
      <c r="N345" s="138" t="s">
        <v>81</v>
      </c>
      <c r="O345" s="141" t="s">
        <v>74</v>
      </c>
      <c r="P345" s="41" t="s">
        <v>74</v>
      </c>
      <c r="Q345" s="59" t="s">
        <v>1967</v>
      </c>
      <c r="R345" s="165" t="s">
        <v>1982</v>
      </c>
      <c r="S345" s="42">
        <v>45583</v>
      </c>
      <c r="T345" s="42">
        <v>45594</v>
      </c>
      <c r="U345" s="127" t="s">
        <v>62</v>
      </c>
      <c r="V345" s="43" t="s">
        <v>1209</v>
      </c>
      <c r="W345" s="43" t="s">
        <v>68</v>
      </c>
      <c r="X345" s="270"/>
      <c r="Y345" s="273" t="s">
        <v>112</v>
      </c>
      <c r="Z345" s="153"/>
      <c r="AA345" s="311" t="s">
        <v>1985</v>
      </c>
      <c r="AB345" s="52">
        <v>45583</v>
      </c>
      <c r="AC345" s="3">
        <v>45594</v>
      </c>
      <c r="AD345" s="136" t="s">
        <v>64</v>
      </c>
      <c r="AE345" s="151"/>
      <c r="AF345" s="146"/>
      <c r="AG345" s="146"/>
      <c r="AH345" s="146"/>
      <c r="AI345" s="146"/>
      <c r="AJ345" s="145"/>
      <c r="AK345" s="152"/>
      <c r="AL345" s="150"/>
      <c r="AM345" s="146"/>
      <c r="AN345" s="146"/>
      <c r="AO345" s="146"/>
      <c r="AP345" s="146"/>
      <c r="AQ345" s="147"/>
      <c r="AR345" s="144"/>
      <c r="AS345" s="144"/>
      <c r="AT345" s="144"/>
      <c r="AU345" s="144"/>
      <c r="AV345" s="144"/>
      <c r="AW345" s="144"/>
      <c r="AX345" s="144"/>
      <c r="AY345" s="144"/>
      <c r="AZ345" s="148"/>
      <c r="BA345" s="143"/>
      <c r="BB345" s="144"/>
      <c r="BC345" s="142"/>
    </row>
    <row r="346" spans="1:55" ht="225" customHeight="1">
      <c r="A346" s="38" t="str">
        <f t="shared" ca="1" si="29"/>
        <v>Ok</v>
      </c>
      <c r="B346" s="39" t="str">
        <f t="shared" si="30"/>
        <v>Ok</v>
      </c>
      <c r="C346" s="39" t="str">
        <f t="shared" ca="1" si="31"/>
        <v>Errore</v>
      </c>
      <c r="D346" s="40">
        <f t="shared" si="32"/>
        <v>45728</v>
      </c>
      <c r="E346" s="134"/>
      <c r="F346" s="153">
        <v>3420</v>
      </c>
      <c r="G346" s="139" t="s">
        <v>1848</v>
      </c>
      <c r="H346" s="70" t="s">
        <v>57</v>
      </c>
      <c r="I346" s="140" t="s">
        <v>94</v>
      </c>
      <c r="J346" s="155" t="s">
        <v>95</v>
      </c>
      <c r="K346" s="52" t="s">
        <v>66</v>
      </c>
      <c r="L346" s="200" t="s">
        <v>1865</v>
      </c>
      <c r="M346" s="51"/>
      <c r="N346" s="138" t="s">
        <v>81</v>
      </c>
      <c r="O346" s="141" t="s">
        <v>1856</v>
      </c>
      <c r="P346" s="41" t="s">
        <v>89</v>
      </c>
      <c r="Q346" s="59" t="s">
        <v>2157</v>
      </c>
      <c r="R346" s="165" t="s">
        <v>2158</v>
      </c>
      <c r="S346" s="42">
        <v>45552</v>
      </c>
      <c r="T346" s="42">
        <v>45723</v>
      </c>
      <c r="U346" s="127" t="s">
        <v>2154</v>
      </c>
      <c r="V346" s="43" t="s">
        <v>1209</v>
      </c>
      <c r="W346" s="43" t="s">
        <v>68</v>
      </c>
      <c r="X346" s="270"/>
      <c r="Y346" s="273"/>
      <c r="Z346" s="153"/>
      <c r="AA346" s="311" t="s">
        <v>2353</v>
      </c>
      <c r="AB346" s="52">
        <v>45552</v>
      </c>
      <c r="AC346" s="3">
        <v>45728</v>
      </c>
      <c r="AD346" s="136"/>
      <c r="AE346" s="368" t="s">
        <v>171</v>
      </c>
      <c r="AF346" s="156" t="s">
        <v>2066</v>
      </c>
      <c r="AG346" s="156" t="s">
        <v>2071</v>
      </c>
      <c r="AH346" s="156" t="s">
        <v>2071</v>
      </c>
      <c r="AI346" s="184">
        <v>45590</v>
      </c>
      <c r="AJ346" s="156" t="s">
        <v>2071</v>
      </c>
      <c r="AK346" s="156" t="s">
        <v>2071</v>
      </c>
      <c r="AL346" s="362">
        <v>45670</v>
      </c>
      <c r="AM346" s="245" t="s">
        <v>2117</v>
      </c>
      <c r="AN346" s="245" t="s">
        <v>2117</v>
      </c>
      <c r="AO346" s="190">
        <v>45708</v>
      </c>
      <c r="AP346" s="156" t="s">
        <v>2117</v>
      </c>
      <c r="AQ346" s="369" t="s">
        <v>2071</v>
      </c>
      <c r="AR346" s="156" t="s">
        <v>2071</v>
      </c>
      <c r="AS346" s="156" t="s">
        <v>2071</v>
      </c>
      <c r="AT346" s="190" t="s">
        <v>2117</v>
      </c>
      <c r="AU346" s="190" t="s">
        <v>2117</v>
      </c>
      <c r="AV346" s="190">
        <v>45707</v>
      </c>
      <c r="AW346" s="190">
        <v>45708</v>
      </c>
      <c r="AX346" s="190" t="s">
        <v>2117</v>
      </c>
      <c r="AY346" s="190">
        <v>45709</v>
      </c>
      <c r="AZ346" s="373"/>
      <c r="BA346" s="360">
        <v>500000</v>
      </c>
      <c r="BB346" s="360">
        <v>700000</v>
      </c>
      <c r="BC346" s="361" t="s">
        <v>2328</v>
      </c>
    </row>
    <row r="347" spans="1:55" ht="71.400000000000006" hidden="1" customHeight="1">
      <c r="A347" s="38" t="str">
        <f t="shared" ca="1" si="29"/>
        <v>Ok</v>
      </c>
      <c r="B347" s="39" t="str">
        <f t="shared" si="30"/>
        <v>Ok</v>
      </c>
      <c r="C347" s="39" t="str">
        <f t="shared" ca="1" si="31"/>
        <v>Ok</v>
      </c>
      <c r="D347" s="40">
        <f t="shared" si="32"/>
        <v>45616</v>
      </c>
      <c r="E347" s="134"/>
      <c r="F347" s="153">
        <v>3422</v>
      </c>
      <c r="G347" s="139" t="s">
        <v>1850</v>
      </c>
      <c r="H347" s="70" t="s">
        <v>57</v>
      </c>
      <c r="I347" s="140" t="s">
        <v>215</v>
      </c>
      <c r="J347" s="155" t="s">
        <v>560</v>
      </c>
      <c r="K347" s="52" t="s">
        <v>66</v>
      </c>
      <c r="L347" s="200" t="s">
        <v>1870</v>
      </c>
      <c r="M347" s="51"/>
      <c r="N347" s="138" t="s">
        <v>81</v>
      </c>
      <c r="O347" s="141" t="s">
        <v>1857</v>
      </c>
      <c r="P347" s="41" t="s">
        <v>71</v>
      </c>
      <c r="Q347" s="59" t="s">
        <v>1866</v>
      </c>
      <c r="R347" s="165" t="s">
        <v>1867</v>
      </c>
      <c r="S347" s="42">
        <v>45552</v>
      </c>
      <c r="T347" s="42">
        <v>45616</v>
      </c>
      <c r="U347" s="127" t="s">
        <v>62</v>
      </c>
      <c r="V347" s="43" t="s">
        <v>1210</v>
      </c>
      <c r="W347" s="43" t="s">
        <v>68</v>
      </c>
      <c r="X347" s="270"/>
      <c r="Y347" s="273" t="s">
        <v>112</v>
      </c>
      <c r="Z347" s="153"/>
      <c r="AA347" s="311" t="s">
        <v>2206</v>
      </c>
      <c r="AB347" s="52">
        <v>45552</v>
      </c>
      <c r="AC347" s="3">
        <v>45616</v>
      </c>
      <c r="AD347" s="136" t="s">
        <v>64</v>
      </c>
      <c r="AE347" s="151"/>
      <c r="AF347" s="146"/>
      <c r="AG347" s="146"/>
      <c r="AH347" s="146"/>
      <c r="AI347" s="146"/>
      <c r="AJ347" s="145"/>
      <c r="AK347" s="152"/>
      <c r="AL347" s="150"/>
      <c r="AM347" s="146"/>
      <c r="AN347" s="146"/>
      <c r="AO347" s="146"/>
      <c r="AP347" s="146"/>
      <c r="AQ347" s="147"/>
      <c r="AR347" s="144"/>
      <c r="AS347" s="144"/>
      <c r="AT347" s="144"/>
      <c r="AU347" s="144"/>
      <c r="AV347" s="144"/>
      <c r="AW347" s="144"/>
      <c r="AX347" s="144"/>
      <c r="AY347" s="144"/>
      <c r="AZ347" s="148"/>
      <c r="BA347" s="143"/>
      <c r="BB347" s="144"/>
      <c r="BC347" s="142"/>
    </row>
    <row r="348" spans="1:55" ht="168" hidden="1" customHeight="1">
      <c r="A348" s="38" t="str">
        <f t="shared" ca="1" si="29"/>
        <v>Ok</v>
      </c>
      <c r="B348" s="39" t="str">
        <f t="shared" si="30"/>
        <v>Ok</v>
      </c>
      <c r="C348" s="39" t="str">
        <f t="shared" ca="1" si="31"/>
        <v>Ok</v>
      </c>
      <c r="D348" s="40">
        <f t="shared" si="32"/>
        <v>45630</v>
      </c>
      <c r="E348" s="134"/>
      <c r="F348" s="153">
        <v>3492</v>
      </c>
      <c r="G348" s="139" t="s">
        <v>1962</v>
      </c>
      <c r="H348" s="70" t="s">
        <v>57</v>
      </c>
      <c r="I348" s="140" t="s">
        <v>208</v>
      </c>
      <c r="J348" s="155" t="s">
        <v>107</v>
      </c>
      <c r="K348" s="52" t="s">
        <v>70</v>
      </c>
      <c r="L348" s="200" t="s">
        <v>1980</v>
      </c>
      <c r="M348" s="51"/>
      <c r="N348" s="138" t="s">
        <v>81</v>
      </c>
      <c r="O348" s="141" t="s">
        <v>1966</v>
      </c>
      <c r="P348" s="41" t="s">
        <v>71</v>
      </c>
      <c r="Q348" s="59" t="s">
        <v>1975</v>
      </c>
      <c r="R348" s="165" t="s">
        <v>1981</v>
      </c>
      <c r="S348" s="42">
        <v>45584</v>
      </c>
      <c r="T348" s="42">
        <v>45630</v>
      </c>
      <c r="U348" s="127" t="s">
        <v>62</v>
      </c>
      <c r="V348" s="43" t="s">
        <v>1210</v>
      </c>
      <c r="W348" s="43" t="s">
        <v>68</v>
      </c>
      <c r="X348" s="270"/>
      <c r="Y348" s="273" t="s">
        <v>710</v>
      </c>
      <c r="Z348" s="153"/>
      <c r="AA348" s="311" t="s">
        <v>2033</v>
      </c>
      <c r="AB348" s="52">
        <v>45584</v>
      </c>
      <c r="AC348" s="3">
        <v>45630</v>
      </c>
      <c r="AD348" s="136" t="s">
        <v>64</v>
      </c>
      <c r="AE348" s="151"/>
      <c r="AF348" s="146"/>
      <c r="AG348" s="146"/>
      <c r="AH348" s="146"/>
      <c r="AI348" s="146"/>
      <c r="AJ348" s="145"/>
      <c r="AK348" s="152"/>
      <c r="AL348" s="150"/>
      <c r="AM348" s="146"/>
      <c r="AN348" s="146"/>
      <c r="AO348" s="146"/>
      <c r="AP348" s="146"/>
      <c r="AQ348" s="147"/>
      <c r="AR348" s="144"/>
      <c r="AS348" s="144"/>
      <c r="AT348" s="144"/>
      <c r="AU348" s="144"/>
      <c r="AV348" s="144"/>
      <c r="AW348" s="144"/>
      <c r="AX348" s="144"/>
      <c r="AY348" s="144"/>
      <c r="AZ348" s="148"/>
      <c r="BA348" s="143"/>
      <c r="BB348" s="144"/>
      <c r="BC348" s="142"/>
    </row>
    <row r="349" spans="1:55" ht="79.8" hidden="1" customHeight="1">
      <c r="A349" s="38" t="str">
        <f t="shared" ca="1" si="29"/>
        <v>Ok</v>
      </c>
      <c r="B349" s="39" t="str">
        <f t="shared" si="30"/>
        <v>Ok</v>
      </c>
      <c r="C349" s="39" t="str">
        <f t="shared" ca="1" si="31"/>
        <v>Ok</v>
      </c>
      <c r="D349" s="40">
        <f t="shared" si="32"/>
        <v>45602</v>
      </c>
      <c r="E349" s="134"/>
      <c r="F349" s="153">
        <v>3495</v>
      </c>
      <c r="G349" s="139" t="s">
        <v>1986</v>
      </c>
      <c r="H349" s="70" t="s">
        <v>57</v>
      </c>
      <c r="I349" s="140" t="s">
        <v>519</v>
      </c>
      <c r="J349" s="155" t="s">
        <v>339</v>
      </c>
      <c r="K349" s="52" t="s">
        <v>206</v>
      </c>
      <c r="L349" s="200" t="s">
        <v>2008</v>
      </c>
      <c r="M349" s="51"/>
      <c r="N349" s="138" t="s">
        <v>81</v>
      </c>
      <c r="O349" s="141" t="s">
        <v>74</v>
      </c>
      <c r="P349" s="41" t="s">
        <v>74</v>
      </c>
      <c r="Q349" s="59" t="s">
        <v>1987</v>
      </c>
      <c r="R349" s="165" t="s">
        <v>2007</v>
      </c>
      <c r="S349" s="42">
        <v>45587</v>
      </c>
      <c r="T349" s="42">
        <v>45602</v>
      </c>
      <c r="U349" s="127" t="s">
        <v>62</v>
      </c>
      <c r="V349" s="43" t="s">
        <v>1210</v>
      </c>
      <c r="W349" s="43" t="s">
        <v>68</v>
      </c>
      <c r="X349" s="270"/>
      <c r="Y349" s="273" t="s">
        <v>90</v>
      </c>
      <c r="Z349" s="153"/>
      <c r="AA349" s="311" t="s">
        <v>2041</v>
      </c>
      <c r="AB349" s="52">
        <v>45587</v>
      </c>
      <c r="AC349" s="3">
        <v>45602</v>
      </c>
      <c r="AD349" s="136" t="s">
        <v>64</v>
      </c>
      <c r="AE349" s="151"/>
      <c r="AF349" s="146"/>
      <c r="AG349" s="146"/>
      <c r="AH349" s="146"/>
      <c r="AI349" s="146"/>
      <c r="AJ349" s="145"/>
      <c r="AK349" s="152"/>
      <c r="AL349" s="150"/>
      <c r="AM349" s="146"/>
      <c r="AN349" s="146"/>
      <c r="AO349" s="146"/>
      <c r="AP349" s="146"/>
      <c r="AQ349" s="147"/>
      <c r="AR349" s="144"/>
      <c r="AS349" s="144"/>
      <c r="AT349" s="144"/>
      <c r="AU349" s="144"/>
      <c r="AV349" s="144"/>
      <c r="AW349" s="144"/>
      <c r="AX349" s="144"/>
      <c r="AY349" s="144"/>
      <c r="AZ349" s="148"/>
      <c r="BA349" s="143"/>
      <c r="BB349" s="144"/>
      <c r="BC349" s="142"/>
    </row>
    <row r="350" spans="1:55" ht="79.8" hidden="1" customHeight="1">
      <c r="A350" s="38" t="str">
        <f t="shared" ca="1" si="29"/>
        <v>Ok</v>
      </c>
      <c r="B350" s="39" t="str">
        <f t="shared" si="30"/>
        <v>Ok</v>
      </c>
      <c r="C350" s="39" t="str">
        <f t="shared" ca="1" si="31"/>
        <v>Ok</v>
      </c>
      <c r="D350" s="40">
        <f t="shared" si="32"/>
        <v>45602</v>
      </c>
      <c r="E350" s="134"/>
      <c r="F350" s="153">
        <v>3503</v>
      </c>
      <c r="G350" s="139" t="s">
        <v>1988</v>
      </c>
      <c r="H350" s="70" t="s">
        <v>57</v>
      </c>
      <c r="I350" s="140" t="s">
        <v>127</v>
      </c>
      <c r="J350" s="155" t="s">
        <v>128</v>
      </c>
      <c r="K350" s="52" t="s">
        <v>101</v>
      </c>
      <c r="L350" s="200" t="s">
        <v>2010</v>
      </c>
      <c r="M350" s="51"/>
      <c r="N350" s="138" t="s">
        <v>81</v>
      </c>
      <c r="O350" s="141" t="s">
        <v>74</v>
      </c>
      <c r="P350" s="41" t="s">
        <v>74</v>
      </c>
      <c r="Q350" s="59" t="s">
        <v>1990</v>
      </c>
      <c r="R350" s="165" t="s">
        <v>2009</v>
      </c>
      <c r="S350" s="42">
        <v>45591</v>
      </c>
      <c r="T350" s="42">
        <v>45602</v>
      </c>
      <c r="U350" s="127" t="s">
        <v>62</v>
      </c>
      <c r="V350" s="43" t="s">
        <v>1210</v>
      </c>
      <c r="W350" s="43" t="s">
        <v>68</v>
      </c>
      <c r="X350" s="270"/>
      <c r="Y350" s="273" t="s">
        <v>90</v>
      </c>
      <c r="Z350" s="153"/>
      <c r="AA350" s="311" t="s">
        <v>2058</v>
      </c>
      <c r="AB350" s="52">
        <v>45591</v>
      </c>
      <c r="AC350" s="3">
        <v>45602</v>
      </c>
      <c r="AD350" s="136" t="s">
        <v>64</v>
      </c>
      <c r="AE350" s="151"/>
      <c r="AF350" s="146"/>
      <c r="AG350" s="146"/>
      <c r="AH350" s="146"/>
      <c r="AI350" s="146"/>
      <c r="AJ350" s="145"/>
      <c r="AK350" s="152"/>
      <c r="AL350" s="150"/>
      <c r="AM350" s="146"/>
      <c r="AN350" s="146"/>
      <c r="AO350" s="146"/>
      <c r="AP350" s="146"/>
      <c r="AQ350" s="147"/>
      <c r="AR350" s="144"/>
      <c r="AS350" s="144"/>
      <c r="AT350" s="144"/>
      <c r="AU350" s="144"/>
      <c r="AV350" s="144"/>
      <c r="AW350" s="144"/>
      <c r="AX350" s="144"/>
      <c r="AY350" s="144"/>
      <c r="AZ350" s="148"/>
      <c r="BA350" s="143"/>
      <c r="BB350" s="144"/>
      <c r="BC350" s="142"/>
    </row>
    <row r="351" spans="1:55" ht="28.8" hidden="1">
      <c r="A351" s="38" t="str">
        <f t="shared" ca="1" si="29"/>
        <v>Ok</v>
      </c>
      <c r="B351" s="39" t="str">
        <f t="shared" si="30"/>
        <v>Ok</v>
      </c>
      <c r="C351" s="39" t="str">
        <f t="shared" ca="1" si="31"/>
        <v>Ok</v>
      </c>
      <c r="D351" s="40">
        <f t="shared" si="32"/>
        <v>45602</v>
      </c>
      <c r="E351" s="167"/>
      <c r="F351" s="153">
        <v>3504</v>
      </c>
      <c r="G351" s="139" t="s">
        <v>1989</v>
      </c>
      <c r="H351" s="172" t="s">
        <v>57</v>
      </c>
      <c r="I351" s="140" t="s">
        <v>127</v>
      </c>
      <c r="J351" s="155" t="s">
        <v>128</v>
      </c>
      <c r="K351" s="52" t="s">
        <v>99</v>
      </c>
      <c r="L351" s="200" t="s">
        <v>2013</v>
      </c>
      <c r="M351" s="180"/>
      <c r="N351" s="138" t="s">
        <v>81</v>
      </c>
      <c r="O351" s="141" t="s">
        <v>1991</v>
      </c>
      <c r="P351" s="41" t="s">
        <v>91</v>
      </c>
      <c r="Q351" s="59" t="s">
        <v>2012</v>
      </c>
      <c r="R351" s="165" t="s">
        <v>2011</v>
      </c>
      <c r="S351" s="42">
        <v>45592</v>
      </c>
      <c r="T351" s="42">
        <v>45602</v>
      </c>
      <c r="U351" s="127" t="s">
        <v>62</v>
      </c>
      <c r="V351" s="43" t="s">
        <v>1210</v>
      </c>
      <c r="W351" s="43" t="s">
        <v>68</v>
      </c>
      <c r="X351" s="270"/>
      <c r="Y351" s="273" t="s">
        <v>710</v>
      </c>
      <c r="Z351" s="153"/>
      <c r="AA351" s="311" t="s">
        <v>2059</v>
      </c>
      <c r="AB351" s="52">
        <v>45592</v>
      </c>
      <c r="AC351" s="3">
        <v>45602</v>
      </c>
      <c r="AD351" s="136" t="s">
        <v>64</v>
      </c>
      <c r="AE351" s="151"/>
      <c r="AF351" s="146"/>
      <c r="AG351" s="146"/>
      <c r="AH351" s="146"/>
      <c r="AI351" s="146"/>
      <c r="AJ351" s="145"/>
      <c r="AK351" s="152"/>
      <c r="AL351" s="150"/>
      <c r="AM351" s="146"/>
      <c r="AN351" s="146"/>
      <c r="AO351" s="146"/>
      <c r="AP351" s="146"/>
      <c r="AQ351" s="147"/>
      <c r="AR351" s="144"/>
      <c r="AS351" s="144"/>
      <c r="AT351" s="144"/>
      <c r="AU351" s="144"/>
      <c r="AV351" s="144"/>
      <c r="AW351" s="144"/>
      <c r="AX351" s="144"/>
      <c r="AY351" s="144"/>
      <c r="AZ351" s="148"/>
      <c r="BA351" s="143"/>
      <c r="BB351" s="144"/>
      <c r="BC351" s="142"/>
    </row>
    <row r="352" spans="1:55" ht="28.8" hidden="1">
      <c r="A352" s="38" t="str">
        <f t="shared" ca="1" si="29"/>
        <v>Ok</v>
      </c>
      <c r="B352" s="39" t="str">
        <f t="shared" si="30"/>
        <v>Ok</v>
      </c>
      <c r="C352" s="39" t="str">
        <f t="shared" ca="1" si="31"/>
        <v>Ok</v>
      </c>
      <c r="D352" s="40">
        <f t="shared" si="32"/>
        <v>45602</v>
      </c>
      <c r="E352" s="167"/>
      <c r="F352" s="153">
        <v>3511</v>
      </c>
      <c r="G352" s="139" t="s">
        <v>1992</v>
      </c>
      <c r="H352" s="172" t="s">
        <v>57</v>
      </c>
      <c r="I352" s="140" t="s">
        <v>335</v>
      </c>
      <c r="J352" s="155" t="s">
        <v>128</v>
      </c>
      <c r="K352" s="52" t="s">
        <v>101</v>
      </c>
      <c r="L352" s="200" t="s">
        <v>2016</v>
      </c>
      <c r="M352" s="180"/>
      <c r="N352" s="138" t="s">
        <v>60</v>
      </c>
      <c r="O352" s="141" t="s">
        <v>1993</v>
      </c>
      <c r="P352" s="41" t="s">
        <v>71</v>
      </c>
      <c r="Q352" s="59" t="s">
        <v>2015</v>
      </c>
      <c r="R352" s="165" t="s">
        <v>2014</v>
      </c>
      <c r="S352" s="42">
        <v>45593</v>
      </c>
      <c r="T352" s="42">
        <v>45602</v>
      </c>
      <c r="U352" s="127" t="s">
        <v>62</v>
      </c>
      <c r="V352" s="43" t="s">
        <v>1210</v>
      </c>
      <c r="W352" s="43" t="s">
        <v>68</v>
      </c>
      <c r="X352" s="270"/>
      <c r="Y352" s="273" t="s">
        <v>90</v>
      </c>
      <c r="Z352" s="153"/>
      <c r="AA352" s="311" t="s">
        <v>2019</v>
      </c>
      <c r="AB352" s="52">
        <v>45593</v>
      </c>
      <c r="AC352" s="3">
        <v>45602</v>
      </c>
      <c r="AD352" s="136" t="s">
        <v>64</v>
      </c>
      <c r="AE352" s="151"/>
      <c r="AF352" s="146"/>
      <c r="AG352" s="146"/>
      <c r="AH352" s="146"/>
      <c r="AI352" s="146"/>
      <c r="AJ352" s="145"/>
      <c r="AK352" s="152"/>
      <c r="AL352" s="150"/>
      <c r="AM352" s="146"/>
      <c r="AN352" s="146"/>
      <c r="AO352" s="146"/>
      <c r="AP352" s="146"/>
      <c r="AQ352" s="147"/>
      <c r="AR352" s="144"/>
      <c r="AS352" s="144"/>
      <c r="AT352" s="144"/>
      <c r="AU352" s="144"/>
      <c r="AV352" s="144"/>
      <c r="AW352" s="144"/>
      <c r="AX352" s="144"/>
      <c r="AY352" s="144"/>
      <c r="AZ352" s="148"/>
      <c r="BA352" s="143"/>
      <c r="BB352" s="144"/>
      <c r="BC352" s="142"/>
    </row>
    <row r="353" spans="1:55" ht="28.8" hidden="1">
      <c r="A353" s="38" t="str">
        <f t="shared" ca="1" si="29"/>
        <v>Ok</v>
      </c>
      <c r="B353" s="39" t="str">
        <f t="shared" si="30"/>
        <v>Ok</v>
      </c>
      <c r="C353" s="39" t="str">
        <f t="shared" ca="1" si="31"/>
        <v>Ok</v>
      </c>
      <c r="D353" s="40">
        <f t="shared" si="32"/>
        <v>45602</v>
      </c>
      <c r="E353" s="167"/>
      <c r="F353" s="168">
        <v>3513</v>
      </c>
      <c r="G353" s="170" t="s">
        <v>1994</v>
      </c>
      <c r="H353" s="70" t="s">
        <v>57</v>
      </c>
      <c r="I353" s="126" t="s">
        <v>239</v>
      </c>
      <c r="J353" s="174" t="s">
        <v>95</v>
      </c>
      <c r="K353" s="52" t="s">
        <v>206</v>
      </c>
      <c r="L353" s="200" t="s">
        <v>2018</v>
      </c>
      <c r="M353" s="180"/>
      <c r="N353" s="138" t="s">
        <v>81</v>
      </c>
      <c r="O353" s="141" t="s">
        <v>74</v>
      </c>
      <c r="P353" s="41" t="s">
        <v>74</v>
      </c>
      <c r="Q353" s="59" t="s">
        <v>1995</v>
      </c>
      <c r="R353" s="185" t="s">
        <v>2017</v>
      </c>
      <c r="S353" s="42">
        <v>45594</v>
      </c>
      <c r="T353" s="42">
        <v>45602</v>
      </c>
      <c r="U353" s="127" t="s">
        <v>62</v>
      </c>
      <c r="V353" s="43" t="s">
        <v>1210</v>
      </c>
      <c r="W353" s="43" t="s">
        <v>68</v>
      </c>
      <c r="X353" s="270"/>
      <c r="Y353" s="273" t="s">
        <v>90</v>
      </c>
      <c r="Z353" s="153"/>
      <c r="AA353" s="311" t="s">
        <v>2019</v>
      </c>
      <c r="AB353" s="52">
        <v>45594</v>
      </c>
      <c r="AC353" s="3">
        <v>45602</v>
      </c>
      <c r="AD353" s="136" t="s">
        <v>64</v>
      </c>
      <c r="AE353" s="151"/>
      <c r="AF353" s="146"/>
      <c r="AG353" s="146"/>
      <c r="AH353" s="146"/>
      <c r="AI353" s="146"/>
      <c r="AJ353" s="145"/>
      <c r="AK353" s="152"/>
      <c r="AL353" s="150"/>
      <c r="AM353" s="146"/>
      <c r="AN353" s="146"/>
      <c r="AO353" s="146"/>
      <c r="AP353" s="146"/>
      <c r="AQ353" s="147"/>
      <c r="AR353" s="144"/>
      <c r="AS353" s="144"/>
      <c r="AT353" s="144"/>
      <c r="AU353" s="144"/>
      <c r="AV353" s="144"/>
      <c r="AW353" s="144"/>
      <c r="AX353" s="144"/>
      <c r="AY353" s="144"/>
      <c r="AZ353" s="148"/>
      <c r="BA353" s="143"/>
      <c r="BB353" s="144"/>
      <c r="BC353" s="142"/>
    </row>
    <row r="354" spans="1:55" ht="124.2" hidden="1" customHeight="1">
      <c r="A354" s="38" t="str">
        <f t="shared" ref="A354:A355" ca="1" si="33">IF(OR(S354&lt;$B$1,S354&gt;=TODAY()),"Fuori Range","Ok")</f>
        <v>Ok</v>
      </c>
      <c r="B354" s="39" t="str">
        <f t="shared" ref="B354:B355" si="34">IF(AND(AB354&lt;S354,AB354&lt;&gt;""),"Fuori Range",IF(AND(AB354&gt;AC354,AC354&lt;&gt;""),"Sup ITM",IF(AND(AC354&lt;&gt;"",AB354=""),"Assente","Ok")))</f>
        <v>Ok</v>
      </c>
      <c r="C354" s="39" t="str">
        <f t="shared" ref="C354:C355" ca="1" si="35">IF(AND(AC354&lt;AB354,AC354&lt;&gt;""),"Inf Avvio",IF(AC354&gt;TODAY(),"Errore","Ok"))</f>
        <v>Ok</v>
      </c>
      <c r="D354" s="40">
        <f t="shared" ref="D354:D355" si="36">MAX(AC354,AH354,AL354)</f>
        <v>45616</v>
      </c>
      <c r="E354" s="134"/>
      <c r="F354" s="153">
        <v>3515</v>
      </c>
      <c r="G354" s="139" t="s">
        <v>2020</v>
      </c>
      <c r="H354" s="70" t="s">
        <v>57</v>
      </c>
      <c r="I354" s="140" t="s">
        <v>1293</v>
      </c>
      <c r="J354" s="155" t="s">
        <v>58</v>
      </c>
      <c r="K354" s="52" t="s">
        <v>66</v>
      </c>
      <c r="L354" s="200" t="s">
        <v>2026</v>
      </c>
      <c r="M354" s="51"/>
      <c r="N354" s="138" t="s">
        <v>81</v>
      </c>
      <c r="O354" s="141" t="s">
        <v>74</v>
      </c>
      <c r="P354" s="41" t="s">
        <v>74</v>
      </c>
      <c r="Q354" s="59" t="s">
        <v>2021</v>
      </c>
      <c r="R354" s="165" t="s">
        <v>2025</v>
      </c>
      <c r="S354" s="42">
        <v>45595</v>
      </c>
      <c r="T354" s="42">
        <v>45616</v>
      </c>
      <c r="U354" s="127" t="s">
        <v>62</v>
      </c>
      <c r="V354" s="43" t="s">
        <v>1210</v>
      </c>
      <c r="W354" s="43" t="s">
        <v>68</v>
      </c>
      <c r="X354" s="270"/>
      <c r="Y354" s="273" t="s">
        <v>86</v>
      </c>
      <c r="Z354" s="153" t="s">
        <v>68</v>
      </c>
      <c r="AA354" s="311" t="s">
        <v>2064</v>
      </c>
      <c r="AB354" s="52">
        <v>45595</v>
      </c>
      <c r="AC354" s="3">
        <v>45616</v>
      </c>
      <c r="AD354" s="136" t="s">
        <v>64</v>
      </c>
      <c r="AE354" s="151"/>
      <c r="AF354" s="146"/>
      <c r="AG354" s="146"/>
      <c r="AH354" s="146"/>
      <c r="AI354" s="146"/>
      <c r="AJ354" s="145"/>
      <c r="AK354" s="152"/>
      <c r="AL354" s="150"/>
      <c r="AM354" s="146"/>
      <c r="AN354" s="146"/>
      <c r="AO354" s="146"/>
      <c r="AP354" s="146"/>
      <c r="AQ354" s="147"/>
      <c r="AR354" s="144"/>
      <c r="AS354" s="144"/>
      <c r="AT354" s="144"/>
      <c r="AU354" s="144"/>
      <c r="AV354" s="144"/>
      <c r="AW354" s="144"/>
      <c r="AX354" s="144"/>
      <c r="AY354" s="144"/>
      <c r="AZ354" s="148"/>
      <c r="BA354" s="143"/>
      <c r="BB354" s="144"/>
      <c r="BC354" s="142"/>
    </row>
    <row r="355" spans="1:55" ht="71.400000000000006" hidden="1" customHeight="1">
      <c r="A355" s="38" t="str">
        <f t="shared" ca="1" si="33"/>
        <v>Ok</v>
      </c>
      <c r="B355" s="39" t="str">
        <f t="shared" si="34"/>
        <v>Ok</v>
      </c>
      <c r="C355" s="39" t="str">
        <f t="shared" ca="1" si="35"/>
        <v>Ok</v>
      </c>
      <c r="D355" s="40">
        <f t="shared" si="36"/>
        <v>45609</v>
      </c>
      <c r="E355" s="134"/>
      <c r="F355" s="153">
        <v>3522</v>
      </c>
      <c r="G355" s="139" t="s">
        <v>2022</v>
      </c>
      <c r="H355" s="70" t="s">
        <v>57</v>
      </c>
      <c r="I355" s="140" t="s">
        <v>173</v>
      </c>
      <c r="J355" s="155" t="s">
        <v>174</v>
      </c>
      <c r="K355" s="52" t="s">
        <v>358</v>
      </c>
      <c r="L355" s="200" t="s">
        <v>2029</v>
      </c>
      <c r="M355" s="51"/>
      <c r="N355" s="138" t="s">
        <v>81</v>
      </c>
      <c r="O355" s="141" t="s">
        <v>2023</v>
      </c>
      <c r="P355" s="41" t="s">
        <v>114</v>
      </c>
      <c r="Q355" s="59" t="s">
        <v>2028</v>
      </c>
      <c r="R355" s="165" t="s">
        <v>2027</v>
      </c>
      <c r="S355" s="42">
        <v>45580</v>
      </c>
      <c r="T355" s="42">
        <v>45609</v>
      </c>
      <c r="U355" s="127" t="s">
        <v>62</v>
      </c>
      <c r="V355" s="43" t="s">
        <v>1210</v>
      </c>
      <c r="W355" s="43" t="s">
        <v>68</v>
      </c>
      <c r="X355" s="270"/>
      <c r="Y355" s="273" t="s">
        <v>710</v>
      </c>
      <c r="Z355" s="153"/>
      <c r="AA355" s="311" t="s">
        <v>2060</v>
      </c>
      <c r="AB355" s="52">
        <v>45580</v>
      </c>
      <c r="AC355" s="3">
        <v>45609</v>
      </c>
      <c r="AD355" s="136" t="s">
        <v>64</v>
      </c>
      <c r="AE355" s="151"/>
      <c r="AF355" s="146"/>
      <c r="AG355" s="146"/>
      <c r="AH355" s="146"/>
      <c r="AI355" s="146"/>
      <c r="AJ355" s="145"/>
      <c r="AK355" s="152"/>
      <c r="AL355" s="150"/>
      <c r="AM355" s="146"/>
      <c r="AN355" s="146"/>
      <c r="AO355" s="146"/>
      <c r="AP355" s="146"/>
      <c r="AQ355" s="147"/>
      <c r="AR355" s="144"/>
      <c r="AS355" s="144"/>
      <c r="AT355" s="144"/>
      <c r="AU355" s="144"/>
      <c r="AV355" s="144"/>
      <c r="AW355" s="144"/>
      <c r="AX355" s="144"/>
      <c r="AY355" s="144"/>
      <c r="AZ355" s="148"/>
      <c r="BA355" s="143"/>
      <c r="BB355" s="144"/>
      <c r="BC355" s="142"/>
    </row>
    <row r="356" spans="1:55" ht="156" hidden="1" customHeight="1">
      <c r="A356" s="38" t="str">
        <f t="shared" ref="A356" ca="1" si="37">IF(OR(S356&lt;$B$1,S356&gt;=TODAY()),"Fuori Range","Ok")</f>
        <v>Ok</v>
      </c>
      <c r="B356" s="39" t="str">
        <f t="shared" ref="B356" si="38">IF(AND(AB356&lt;S356,AB356&lt;&gt;""),"Fuori Range",IF(AND(AB356&gt;AC356,AC356&lt;&gt;""),"Sup ITM",IF(AND(AC356&lt;&gt;"",AB356=""),"Assente","Ok")))</f>
        <v>Ok</v>
      </c>
      <c r="C356" s="39" t="str">
        <f t="shared" ref="C356" ca="1" si="39">IF(AND(AC356&lt;AB356,AC356&lt;&gt;""),"Inf Avvio",IF(AC356&gt;TODAY(),"Errore","Ok"))</f>
        <v>Ok</v>
      </c>
      <c r="D356" s="40">
        <f t="shared" ref="D356" si="40">MAX(AC356,AH356,AL356)</f>
        <v>45630</v>
      </c>
      <c r="E356" s="134"/>
      <c r="F356" s="153">
        <v>3286</v>
      </c>
      <c r="G356" s="139" t="s">
        <v>2024</v>
      </c>
      <c r="H356" s="70" t="s">
        <v>57</v>
      </c>
      <c r="I356" s="140" t="s">
        <v>94</v>
      </c>
      <c r="J356" s="155" t="s">
        <v>95</v>
      </c>
      <c r="K356" s="52" t="s">
        <v>78</v>
      </c>
      <c r="L356" s="200" t="s">
        <v>2032</v>
      </c>
      <c r="M356" s="51"/>
      <c r="N356" s="138" t="s">
        <v>81</v>
      </c>
      <c r="O356" s="141" t="s">
        <v>1632</v>
      </c>
      <c r="P356" s="41" t="s">
        <v>71</v>
      </c>
      <c r="Q356" s="59" t="s">
        <v>2031</v>
      </c>
      <c r="R356" s="165" t="s">
        <v>2030</v>
      </c>
      <c r="S356" s="42">
        <v>45455</v>
      </c>
      <c r="T356" s="42">
        <v>45630</v>
      </c>
      <c r="U356" s="127" t="s">
        <v>62</v>
      </c>
      <c r="V356" s="43" t="s">
        <v>1210</v>
      </c>
      <c r="W356" s="43" t="s">
        <v>68</v>
      </c>
      <c r="X356" s="270"/>
      <c r="Y356" s="273" t="s">
        <v>87</v>
      </c>
      <c r="Z356" s="153" t="s">
        <v>68</v>
      </c>
      <c r="AA356" s="311" t="s">
        <v>2207</v>
      </c>
      <c r="AB356" s="52">
        <v>45455</v>
      </c>
      <c r="AC356" s="3">
        <v>45630</v>
      </c>
      <c r="AD356" s="136" t="s">
        <v>64</v>
      </c>
      <c r="AE356" s="151"/>
      <c r="AF356" s="146"/>
      <c r="AG356" s="146"/>
      <c r="AH356" s="146"/>
      <c r="AI356" s="146"/>
      <c r="AJ356" s="145"/>
      <c r="AK356" s="152"/>
      <c r="AL356" s="150"/>
      <c r="AM356" s="146"/>
      <c r="AN356" s="146"/>
      <c r="AO356" s="146"/>
      <c r="AP356" s="146"/>
      <c r="AQ356" s="147"/>
      <c r="AR356" s="144"/>
      <c r="AS356" s="144"/>
      <c r="AT356" s="144"/>
      <c r="AU356" s="144"/>
      <c r="AV356" s="144"/>
      <c r="AW356" s="144"/>
      <c r="AX356" s="144"/>
      <c r="AY356" s="144"/>
      <c r="AZ356" s="148"/>
      <c r="BA356" s="143"/>
      <c r="BB356" s="144"/>
      <c r="BC356" s="142"/>
    </row>
    <row r="357" spans="1:55" ht="200.4" hidden="1" customHeight="1">
      <c r="A357" s="38" t="str">
        <f t="shared" ref="A357" ca="1" si="41">IF(OR(S357&lt;$B$1,S357&gt;=TODAY()),"Fuori Range","Ok")</f>
        <v>Ok</v>
      </c>
      <c r="B357" s="39" t="str">
        <f t="shared" ref="B357" si="42">IF(AND(AB357&lt;S357,AB357&lt;&gt;""),"Fuori Range",IF(AND(AB357&gt;AC357,AC357&lt;&gt;""),"Sup ITM",IF(AND(AC357&lt;&gt;"",AB357=""),"Assente","Ok")))</f>
        <v>Ok</v>
      </c>
      <c r="C357" s="39" t="str">
        <f t="shared" ref="C357" ca="1" si="43">IF(AND(AC357&lt;AB357,AC357&lt;&gt;""),"Inf Avvio",IF(AC357&gt;TODAY(),"Errore","Ok"))</f>
        <v>Ok</v>
      </c>
      <c r="D357" s="40">
        <f t="shared" ref="D357" si="44">MAX(AC357,AH357,AL357)</f>
        <v>45665</v>
      </c>
      <c r="E357" s="134"/>
      <c r="F357" s="153">
        <v>3403</v>
      </c>
      <c r="G357" s="139" t="s">
        <v>2036</v>
      </c>
      <c r="H357" s="70" t="s">
        <v>57</v>
      </c>
      <c r="I357" s="140" t="s">
        <v>127</v>
      </c>
      <c r="J357" s="155" t="s">
        <v>128</v>
      </c>
      <c r="K357" s="52" t="s">
        <v>66</v>
      </c>
      <c r="L357" s="200" t="s">
        <v>2101</v>
      </c>
      <c r="M357" s="51"/>
      <c r="N357" s="138" t="s">
        <v>81</v>
      </c>
      <c r="O357" s="141" t="s">
        <v>1352</v>
      </c>
      <c r="P357" s="41" t="s">
        <v>89</v>
      </c>
      <c r="Q357" s="59" t="s">
        <v>2037</v>
      </c>
      <c r="R357" s="165" t="s">
        <v>2038</v>
      </c>
      <c r="S357" s="42">
        <v>45544</v>
      </c>
      <c r="T357" s="42">
        <v>45665</v>
      </c>
      <c r="U357" s="127" t="s">
        <v>62</v>
      </c>
      <c r="V357" s="43" t="s">
        <v>1210</v>
      </c>
      <c r="W357" s="43" t="s">
        <v>68</v>
      </c>
      <c r="X357" s="270"/>
      <c r="Y357" s="273" t="s">
        <v>67</v>
      </c>
      <c r="Z357" s="153"/>
      <c r="AA357" s="311" t="s">
        <v>2208</v>
      </c>
      <c r="AB357" s="52">
        <v>45544</v>
      </c>
      <c r="AC357" s="3">
        <v>45665</v>
      </c>
      <c r="AD357" s="162" t="s">
        <v>64</v>
      </c>
      <c r="AE357" s="151"/>
      <c r="AF357" s="146"/>
      <c r="AG357" s="146"/>
      <c r="AH357" s="146"/>
      <c r="AI357" s="146"/>
      <c r="AJ357" s="145"/>
      <c r="AK357" s="152"/>
      <c r="AL357" s="150"/>
      <c r="AM357" s="146"/>
      <c r="AN357" s="146"/>
      <c r="AO357" s="146"/>
      <c r="AP357" s="146"/>
      <c r="AQ357" s="147"/>
      <c r="AR357" s="144"/>
      <c r="AS357" s="144"/>
      <c r="AT357" s="144"/>
      <c r="AU357" s="144"/>
      <c r="AV357" s="144"/>
      <c r="AW357" s="144"/>
      <c r="AX357" s="144"/>
      <c r="AY357" s="144"/>
      <c r="AZ357" s="148"/>
      <c r="BA357" s="143"/>
      <c r="BB357" s="144"/>
      <c r="BC357" s="142"/>
    </row>
    <row r="358" spans="1:55" ht="169.2" customHeight="1">
      <c r="A358" s="38" t="str">
        <f t="shared" ref="A358:A361" ca="1" si="45">IF(OR(S358&lt;$B$1,S358&gt;=TODAY()),"Fuori Range","Ok")</f>
        <v>Ok</v>
      </c>
      <c r="B358" s="39" t="str">
        <f t="shared" ref="B358:B361" si="46">IF(AND(AB358&lt;S358,AB358&lt;&gt;""),"Fuori Range",IF(AND(AB358&gt;AC358,AC358&lt;&gt;""),"Sup ITM",IF(AND(AC358&lt;&gt;"",AB358=""),"Assente","Ok")))</f>
        <v>Ok</v>
      </c>
      <c r="C358" s="39" t="str">
        <f t="shared" ref="C358:C361" ca="1" si="47">IF(AND(AC358&lt;AB358,AC358&lt;&gt;""),"Inf Avvio",IF(AC358&gt;TODAY(),"Errore","Ok"))</f>
        <v>Errore</v>
      </c>
      <c r="D358" s="40">
        <f t="shared" ref="D358:D361" si="48">MAX(AC358,AH358,AL358)</f>
        <v>45728</v>
      </c>
      <c r="E358" s="134"/>
      <c r="F358" s="153">
        <v>3529</v>
      </c>
      <c r="G358" s="139" t="s">
        <v>2042</v>
      </c>
      <c r="H358" s="70" t="s">
        <v>57</v>
      </c>
      <c r="I358" s="140" t="s">
        <v>94</v>
      </c>
      <c r="J358" s="155" t="s">
        <v>95</v>
      </c>
      <c r="K358" s="52" t="s">
        <v>78</v>
      </c>
      <c r="L358" s="200" t="s">
        <v>2050</v>
      </c>
      <c r="M358" s="51"/>
      <c r="N358" s="138" t="s">
        <v>60</v>
      </c>
      <c r="O358" s="264" t="s">
        <v>2044</v>
      </c>
      <c r="P358" s="41" t="s">
        <v>71</v>
      </c>
      <c r="Q358" s="59" t="s">
        <v>2049</v>
      </c>
      <c r="R358" s="165" t="s">
        <v>2048</v>
      </c>
      <c r="S358" s="42">
        <v>45590</v>
      </c>
      <c r="T358" s="42">
        <v>45723</v>
      </c>
      <c r="U358" s="127" t="s">
        <v>333</v>
      </c>
      <c r="V358" s="43" t="s">
        <v>1209</v>
      </c>
      <c r="W358" s="43" t="s">
        <v>68</v>
      </c>
      <c r="X358" s="270"/>
      <c r="Y358" s="273"/>
      <c r="Z358" s="153"/>
      <c r="AA358" s="311" t="s">
        <v>2347</v>
      </c>
      <c r="AB358" s="52">
        <v>45590</v>
      </c>
      <c r="AC358" s="3">
        <v>45728</v>
      </c>
      <c r="AD358" s="136"/>
      <c r="AE358" s="151"/>
      <c r="AF358" s="146"/>
      <c r="AG358" s="146"/>
      <c r="AH358" s="146"/>
      <c r="AI358" s="146"/>
      <c r="AJ358" s="145"/>
      <c r="AK358" s="152"/>
      <c r="AL358" s="150"/>
      <c r="AM358" s="146"/>
      <c r="AN358" s="146"/>
      <c r="AO358" s="146"/>
      <c r="AP358" s="146"/>
      <c r="AQ358" s="147"/>
      <c r="AR358" s="144"/>
      <c r="AS358" s="144"/>
      <c r="AT358" s="144"/>
      <c r="AU358" s="144"/>
      <c r="AV358" s="144"/>
      <c r="AW358" s="144"/>
      <c r="AX358" s="144"/>
      <c r="AY358" s="144"/>
      <c r="AZ358" s="148"/>
      <c r="BA358" s="143"/>
      <c r="BB358" s="144"/>
      <c r="BC358" s="142"/>
    </row>
    <row r="359" spans="1:55" ht="136.19999999999999" hidden="1" customHeight="1">
      <c r="A359" s="38" t="str">
        <f t="shared" ca="1" si="45"/>
        <v>Ok</v>
      </c>
      <c r="B359" s="39" t="str">
        <f t="shared" si="46"/>
        <v>Ok</v>
      </c>
      <c r="C359" s="39" t="str">
        <f t="shared" ca="1" si="47"/>
        <v>Ok</v>
      </c>
      <c r="D359" s="40">
        <f t="shared" si="48"/>
        <v>45644</v>
      </c>
      <c r="E359" s="134"/>
      <c r="F359" s="153">
        <v>3530</v>
      </c>
      <c r="G359" s="139" t="s">
        <v>2043</v>
      </c>
      <c r="H359" s="70" t="s">
        <v>57</v>
      </c>
      <c r="I359" s="140" t="s">
        <v>127</v>
      </c>
      <c r="J359" s="155" t="s">
        <v>128</v>
      </c>
      <c r="K359" s="52" t="s">
        <v>101</v>
      </c>
      <c r="L359" s="200" t="s">
        <v>2052</v>
      </c>
      <c r="M359" s="51"/>
      <c r="N359" s="138" t="s">
        <v>81</v>
      </c>
      <c r="O359" s="141" t="s">
        <v>74</v>
      </c>
      <c r="P359" s="41" t="s">
        <v>74</v>
      </c>
      <c r="Q359" s="59" t="s">
        <v>2045</v>
      </c>
      <c r="R359" s="165" t="s">
        <v>2051</v>
      </c>
      <c r="S359" s="42">
        <v>45602</v>
      </c>
      <c r="T359" s="42">
        <v>45644</v>
      </c>
      <c r="U359" s="127" t="s">
        <v>62</v>
      </c>
      <c r="V359" s="43" t="s">
        <v>1210</v>
      </c>
      <c r="W359" s="43" t="s">
        <v>68</v>
      </c>
      <c r="X359" s="270"/>
      <c r="Y359" s="273" t="s">
        <v>86</v>
      </c>
      <c r="Z359" s="153"/>
      <c r="AA359" s="311" t="s">
        <v>2111</v>
      </c>
      <c r="AB359" s="52">
        <v>45602</v>
      </c>
      <c r="AC359" s="3">
        <v>45644</v>
      </c>
      <c r="AD359" s="162" t="s">
        <v>64</v>
      </c>
      <c r="AE359" s="151"/>
      <c r="AF359" s="146"/>
      <c r="AG359" s="146"/>
      <c r="AH359" s="146"/>
      <c r="AI359" s="146"/>
      <c r="AJ359" s="145"/>
      <c r="AK359" s="152"/>
      <c r="AL359" s="150"/>
      <c r="AM359" s="146"/>
      <c r="AN359" s="146"/>
      <c r="AO359" s="146"/>
      <c r="AP359" s="146"/>
      <c r="AQ359" s="147"/>
      <c r="AR359" s="144"/>
      <c r="AS359" s="144"/>
      <c r="AT359" s="144"/>
      <c r="AU359" s="144"/>
      <c r="AV359" s="144"/>
      <c r="AW359" s="144"/>
      <c r="AX359" s="144"/>
      <c r="AY359" s="144"/>
      <c r="AZ359" s="148"/>
      <c r="BA359" s="143"/>
      <c r="BB359" s="144"/>
      <c r="BC359" s="142"/>
    </row>
    <row r="360" spans="1:55" ht="133.80000000000001" customHeight="1">
      <c r="A360" s="38" t="str">
        <f t="shared" ca="1" si="45"/>
        <v>Ok</v>
      </c>
      <c r="B360" s="39" t="str">
        <f t="shared" si="46"/>
        <v>Ok</v>
      </c>
      <c r="C360" s="39" t="str">
        <f t="shared" ca="1" si="47"/>
        <v>Errore</v>
      </c>
      <c r="D360" s="40">
        <f t="shared" si="48"/>
        <v>45728</v>
      </c>
      <c r="E360" s="134"/>
      <c r="F360" s="153">
        <f t="shared" ref="F360" si="49">+F359+1</f>
        <v>3531</v>
      </c>
      <c r="G360" s="139" t="s">
        <v>2046</v>
      </c>
      <c r="H360" s="70" t="s">
        <v>57</v>
      </c>
      <c r="I360" s="140" t="s">
        <v>208</v>
      </c>
      <c r="J360" s="155" t="s">
        <v>107</v>
      </c>
      <c r="K360" s="52" t="s">
        <v>66</v>
      </c>
      <c r="L360" s="200" t="s">
        <v>2055</v>
      </c>
      <c r="M360" s="51"/>
      <c r="N360" s="138" t="s">
        <v>81</v>
      </c>
      <c r="O360" s="141" t="s">
        <v>2000</v>
      </c>
      <c r="P360" s="41" t="s">
        <v>89</v>
      </c>
      <c r="Q360" s="59" t="s">
        <v>2054</v>
      </c>
      <c r="R360" s="165" t="s">
        <v>2053</v>
      </c>
      <c r="S360" s="42">
        <v>45602</v>
      </c>
      <c r="T360" s="42">
        <v>45631</v>
      </c>
      <c r="U360" s="127" t="s">
        <v>333</v>
      </c>
      <c r="V360" s="43" t="s">
        <v>1210</v>
      </c>
      <c r="W360" s="43" t="s">
        <v>68</v>
      </c>
      <c r="X360" s="270"/>
      <c r="Y360" s="273"/>
      <c r="Z360" s="153"/>
      <c r="AA360" s="311" t="s">
        <v>2159</v>
      </c>
      <c r="AB360" s="52">
        <v>45602</v>
      </c>
      <c r="AC360" s="3">
        <v>45728</v>
      </c>
      <c r="AD360" s="136"/>
      <c r="AE360" s="151"/>
      <c r="AF360" s="146"/>
      <c r="AG360" s="146"/>
      <c r="AH360" s="146"/>
      <c r="AI360" s="146"/>
      <c r="AJ360" s="145"/>
      <c r="AK360" s="152"/>
      <c r="AL360" s="150"/>
      <c r="AM360" s="146"/>
      <c r="AN360" s="146"/>
      <c r="AO360" s="146"/>
      <c r="AP360" s="146"/>
      <c r="AQ360" s="147"/>
      <c r="AR360" s="144"/>
      <c r="AS360" s="144"/>
      <c r="AT360" s="144"/>
      <c r="AU360" s="144"/>
      <c r="AV360" s="144"/>
      <c r="AW360" s="144"/>
      <c r="AX360" s="144"/>
      <c r="AY360" s="144"/>
      <c r="AZ360" s="148"/>
      <c r="BA360" s="143"/>
      <c r="BB360" s="144"/>
      <c r="BC360" s="142"/>
    </row>
    <row r="361" spans="1:55" ht="87" hidden="1" customHeight="1">
      <c r="A361" s="38" t="str">
        <f t="shared" ca="1" si="45"/>
        <v>Ok</v>
      </c>
      <c r="B361" s="39" t="str">
        <f t="shared" si="46"/>
        <v>Ok</v>
      </c>
      <c r="C361" s="39" t="str">
        <f t="shared" ca="1" si="47"/>
        <v>Ok</v>
      </c>
      <c r="D361" s="40">
        <f t="shared" si="48"/>
        <v>45665</v>
      </c>
      <c r="E361" s="134"/>
      <c r="F361" s="153">
        <v>3536</v>
      </c>
      <c r="G361" s="139" t="s">
        <v>2047</v>
      </c>
      <c r="H361" s="70" t="s">
        <v>57</v>
      </c>
      <c r="I361" s="140" t="s">
        <v>94</v>
      </c>
      <c r="J361" s="155" t="s">
        <v>95</v>
      </c>
      <c r="K361" s="52" t="s">
        <v>66</v>
      </c>
      <c r="L361" s="200" t="s">
        <v>2056</v>
      </c>
      <c r="M361" s="51"/>
      <c r="N361" s="138" t="s">
        <v>81</v>
      </c>
      <c r="O361" s="141" t="s">
        <v>1352</v>
      </c>
      <c r="P361" s="41" t="s">
        <v>89</v>
      </c>
      <c r="Q361" s="59" t="s">
        <v>1353</v>
      </c>
      <c r="R361" s="165" t="s">
        <v>1354</v>
      </c>
      <c r="S361" s="42">
        <v>45604</v>
      </c>
      <c r="T361" s="42">
        <v>45665</v>
      </c>
      <c r="U361" s="127" t="s">
        <v>62</v>
      </c>
      <c r="V361" s="43" t="s">
        <v>1209</v>
      </c>
      <c r="W361" s="43" t="s">
        <v>68</v>
      </c>
      <c r="X361" s="270"/>
      <c r="Y361" s="273" t="s">
        <v>86</v>
      </c>
      <c r="Z361" s="153" t="s">
        <v>68</v>
      </c>
      <c r="AA361" s="311" t="s">
        <v>2119</v>
      </c>
      <c r="AB361" s="52">
        <v>45604</v>
      </c>
      <c r="AC361" s="3">
        <v>45665</v>
      </c>
      <c r="AD361" s="162" t="s">
        <v>64</v>
      </c>
      <c r="AE361" s="151"/>
      <c r="AF361" s="146"/>
      <c r="AG361" s="146"/>
      <c r="AH361" s="146"/>
      <c r="AI361" s="146"/>
      <c r="AJ361" s="145"/>
      <c r="AK361" s="152"/>
      <c r="AL361" s="150"/>
      <c r="AM361" s="146"/>
      <c r="AN361" s="146"/>
      <c r="AO361" s="146"/>
      <c r="AP361" s="146"/>
      <c r="AQ361" s="147"/>
      <c r="AR361" s="144"/>
      <c r="AS361" s="144"/>
      <c r="AT361" s="144"/>
      <c r="AU361" s="144"/>
      <c r="AV361" s="144"/>
      <c r="AW361" s="144"/>
      <c r="AX361" s="144"/>
      <c r="AY361" s="144"/>
      <c r="AZ361" s="148"/>
      <c r="BA361" s="143"/>
      <c r="BB361" s="144"/>
      <c r="BC361" s="142"/>
    </row>
    <row r="362" spans="1:55" ht="87" hidden="1" customHeight="1">
      <c r="A362" s="38" t="str">
        <f t="shared" ref="A362:A365" ca="1" si="50">IF(OR(S362&lt;$B$1,S362&gt;=TODAY()),"Fuori Range","Ok")</f>
        <v>Ok</v>
      </c>
      <c r="B362" s="39" t="str">
        <f t="shared" ref="B362:B365" si="51">IF(AND(AB362&lt;S362,AB362&lt;&gt;""),"Fuori Range",IF(AND(AB362&gt;AC362,AC362&lt;&gt;""),"Sup ITM",IF(AND(AC362&lt;&gt;"",AB362=""),"Assente","Ok")))</f>
        <v>Ok</v>
      </c>
      <c r="C362" s="39" t="str">
        <f t="shared" ref="C362:C365" ca="1" si="52">IF(AND(AC362&lt;AB362,AC362&lt;&gt;""),"Inf Avvio",IF(AC362&gt;TODAY(),"Errore","Ok"))</f>
        <v>Ok</v>
      </c>
      <c r="D362" s="40">
        <f t="shared" ref="D362:D365" si="53">MAX(AC362,AH362,AL362)</f>
        <v>45623</v>
      </c>
      <c r="E362" s="134"/>
      <c r="F362" s="153">
        <v>3544</v>
      </c>
      <c r="G362" s="139" t="s">
        <v>2065</v>
      </c>
      <c r="H362" s="70" t="s">
        <v>57</v>
      </c>
      <c r="I362" s="140" t="s">
        <v>264</v>
      </c>
      <c r="J362" s="155" t="s">
        <v>95</v>
      </c>
      <c r="K362" s="52" t="s">
        <v>117</v>
      </c>
      <c r="L362" s="200" t="s">
        <v>2069</v>
      </c>
      <c r="M362" s="51"/>
      <c r="N362" s="138" t="s">
        <v>104</v>
      </c>
      <c r="O362" s="141" t="s">
        <v>2066</v>
      </c>
      <c r="P362" s="41" t="s">
        <v>61</v>
      </c>
      <c r="Q362" s="59" t="s">
        <v>2068</v>
      </c>
      <c r="R362" s="165" t="s">
        <v>2067</v>
      </c>
      <c r="S362" s="42">
        <v>45614</v>
      </c>
      <c r="T362" s="42">
        <v>45623</v>
      </c>
      <c r="U362" s="127" t="s">
        <v>62</v>
      </c>
      <c r="V362" s="43" t="s">
        <v>1209</v>
      </c>
      <c r="W362" s="43"/>
      <c r="X362" s="270"/>
      <c r="Y362" s="273" t="s">
        <v>86</v>
      </c>
      <c r="Z362" s="153"/>
      <c r="AA362" s="311" t="s">
        <v>2070</v>
      </c>
      <c r="AB362" s="52">
        <v>45614</v>
      </c>
      <c r="AC362" s="3">
        <v>45623</v>
      </c>
      <c r="AD362" s="136" t="s">
        <v>64</v>
      </c>
      <c r="AE362" s="151"/>
      <c r="AF362" s="146"/>
      <c r="AG362" s="146"/>
      <c r="AH362" s="146"/>
      <c r="AI362" s="146"/>
      <c r="AJ362" s="145"/>
      <c r="AK362" s="152"/>
      <c r="AL362" s="150"/>
      <c r="AM362" s="146"/>
      <c r="AN362" s="146"/>
      <c r="AO362" s="146"/>
      <c r="AP362" s="146"/>
      <c r="AQ362" s="147"/>
      <c r="AR362" s="144"/>
      <c r="AS362" s="144"/>
      <c r="AT362" s="144"/>
      <c r="AU362" s="144"/>
      <c r="AV362" s="144"/>
      <c r="AW362" s="144"/>
      <c r="AX362" s="144"/>
      <c r="AY362" s="144"/>
      <c r="AZ362" s="148"/>
      <c r="BA362" s="143"/>
      <c r="BB362" s="144"/>
      <c r="BC362" s="142"/>
    </row>
    <row r="363" spans="1:55" ht="87" hidden="1" customHeight="1">
      <c r="A363" s="38" t="str">
        <f t="shared" ca="1" si="50"/>
        <v>Ok</v>
      </c>
      <c r="B363" s="39" t="str">
        <f t="shared" si="51"/>
        <v>Ok</v>
      </c>
      <c r="C363" s="39" t="str">
        <f t="shared" ca="1" si="52"/>
        <v>Ok</v>
      </c>
      <c r="D363" s="40">
        <f t="shared" si="53"/>
        <v>45637</v>
      </c>
      <c r="E363" s="134"/>
      <c r="F363" s="153">
        <v>3548</v>
      </c>
      <c r="G363" s="139" t="s">
        <v>2076</v>
      </c>
      <c r="H363" s="70" t="s">
        <v>57</v>
      </c>
      <c r="I363" s="140" t="s">
        <v>825</v>
      </c>
      <c r="J363" s="155" t="s">
        <v>768</v>
      </c>
      <c r="K363" s="52" t="s">
        <v>66</v>
      </c>
      <c r="L363" s="200" t="s">
        <v>2083</v>
      </c>
      <c r="M363" s="51"/>
      <c r="N363" s="138" t="s">
        <v>81</v>
      </c>
      <c r="O363" s="141" t="s">
        <v>2081</v>
      </c>
      <c r="P363" s="41" t="s">
        <v>71</v>
      </c>
      <c r="Q363" s="59" t="s">
        <v>2082</v>
      </c>
      <c r="R363" s="165" t="s">
        <v>2080</v>
      </c>
      <c r="S363" s="42">
        <v>45614</v>
      </c>
      <c r="T363" s="42">
        <v>45637</v>
      </c>
      <c r="U363" s="127" t="s">
        <v>62</v>
      </c>
      <c r="V363" s="43" t="s">
        <v>1210</v>
      </c>
      <c r="W363" s="43" t="s">
        <v>68</v>
      </c>
      <c r="X363" s="270"/>
      <c r="Y363" s="273" t="s">
        <v>86</v>
      </c>
      <c r="Z363" s="153" t="s">
        <v>68</v>
      </c>
      <c r="AA363" s="311" t="s">
        <v>2084</v>
      </c>
      <c r="AB363" s="52">
        <v>45614</v>
      </c>
      <c r="AC363" s="3">
        <v>45637</v>
      </c>
      <c r="AD363" s="162" t="s">
        <v>64</v>
      </c>
      <c r="AE363" s="151"/>
      <c r="AF363" s="146"/>
      <c r="AG363" s="146"/>
      <c r="AH363" s="146"/>
      <c r="AI363" s="146"/>
      <c r="AJ363" s="145"/>
      <c r="AK363" s="152"/>
      <c r="AL363" s="150"/>
      <c r="AM363" s="146"/>
      <c r="AN363" s="146"/>
      <c r="AO363" s="146"/>
      <c r="AP363" s="146"/>
      <c r="AQ363" s="147"/>
      <c r="AR363" s="144"/>
      <c r="AS363" s="144"/>
      <c r="AT363" s="144"/>
      <c r="AU363" s="144"/>
      <c r="AV363" s="144"/>
      <c r="AW363" s="144"/>
      <c r="AX363" s="144"/>
      <c r="AY363" s="144"/>
      <c r="AZ363" s="148"/>
      <c r="BA363" s="143"/>
      <c r="BB363" s="144"/>
      <c r="BC363" s="142"/>
    </row>
    <row r="364" spans="1:55" ht="87" hidden="1" customHeight="1">
      <c r="A364" s="38" t="str">
        <f t="shared" ca="1" si="50"/>
        <v>Ok</v>
      </c>
      <c r="B364" s="39" t="str">
        <f t="shared" si="51"/>
        <v>Ok</v>
      </c>
      <c r="C364" s="39" t="str">
        <f t="shared" ca="1" si="52"/>
        <v>Ok</v>
      </c>
      <c r="D364" s="40">
        <f t="shared" si="53"/>
        <v>45630</v>
      </c>
      <c r="E364" s="134"/>
      <c r="F364" s="153">
        <v>3549</v>
      </c>
      <c r="G364" s="139" t="s">
        <v>2077</v>
      </c>
      <c r="H364" s="70" t="s">
        <v>57</v>
      </c>
      <c r="I364" s="140" t="s">
        <v>127</v>
      </c>
      <c r="J364" s="155" t="s">
        <v>128</v>
      </c>
      <c r="K364" s="52" t="s">
        <v>78</v>
      </c>
      <c r="L364" s="200" t="s">
        <v>2086</v>
      </c>
      <c r="M364" s="51"/>
      <c r="N364" s="138" t="s">
        <v>81</v>
      </c>
      <c r="O364" s="141" t="s">
        <v>74</v>
      </c>
      <c r="P364" s="41" t="s">
        <v>74</v>
      </c>
      <c r="Q364" s="59" t="s">
        <v>2079</v>
      </c>
      <c r="R364" s="165" t="s">
        <v>2085</v>
      </c>
      <c r="S364" s="42">
        <v>45617</v>
      </c>
      <c r="T364" s="42">
        <v>45630</v>
      </c>
      <c r="U364" s="127" t="s">
        <v>62</v>
      </c>
      <c r="V364" s="43" t="s">
        <v>1210</v>
      </c>
      <c r="W364" s="43" t="s">
        <v>68</v>
      </c>
      <c r="X364" s="270"/>
      <c r="Y364" s="273" t="s">
        <v>112</v>
      </c>
      <c r="Z364" s="153"/>
      <c r="AA364" s="311" t="s">
        <v>2087</v>
      </c>
      <c r="AB364" s="52">
        <v>45617</v>
      </c>
      <c r="AC364" s="3">
        <v>45630</v>
      </c>
      <c r="AD364" s="162" t="s">
        <v>64</v>
      </c>
      <c r="AE364" s="151"/>
      <c r="AF364" s="146"/>
      <c r="AG364" s="146"/>
      <c r="AH364" s="146"/>
      <c r="AI364" s="146"/>
      <c r="AJ364" s="145"/>
      <c r="AK364" s="152"/>
      <c r="AL364" s="150"/>
      <c r="AM364" s="146"/>
      <c r="AN364" s="146"/>
      <c r="AO364" s="146"/>
      <c r="AP364" s="146"/>
      <c r="AQ364" s="147"/>
      <c r="AR364" s="144"/>
      <c r="AS364" s="144"/>
      <c r="AT364" s="144"/>
      <c r="AU364" s="144"/>
      <c r="AV364" s="144"/>
      <c r="AW364" s="144"/>
      <c r="AX364" s="144"/>
      <c r="AY364" s="144"/>
      <c r="AZ364" s="148"/>
      <c r="BA364" s="143"/>
      <c r="BB364" s="144"/>
      <c r="BC364" s="142"/>
    </row>
    <row r="365" spans="1:55" ht="182.4" hidden="1" customHeight="1">
      <c r="A365" s="38" t="str">
        <f t="shared" ca="1" si="50"/>
        <v>Ok</v>
      </c>
      <c r="B365" s="39" t="str">
        <f t="shared" si="51"/>
        <v>Ok</v>
      </c>
      <c r="C365" s="39" t="str">
        <f t="shared" ca="1" si="52"/>
        <v>Ok</v>
      </c>
      <c r="D365" s="40">
        <f t="shared" si="53"/>
        <v>45679</v>
      </c>
      <c r="E365" s="134"/>
      <c r="F365" s="153">
        <v>3552</v>
      </c>
      <c r="G365" s="139" t="s">
        <v>2078</v>
      </c>
      <c r="H365" s="70" t="s">
        <v>57</v>
      </c>
      <c r="I365" s="140" t="s">
        <v>161</v>
      </c>
      <c r="J365" s="155" t="s">
        <v>107</v>
      </c>
      <c r="K365" s="52" t="s">
        <v>66</v>
      </c>
      <c r="L365" s="200" t="s">
        <v>2091</v>
      </c>
      <c r="M365" s="51"/>
      <c r="N365" s="138" t="s">
        <v>81</v>
      </c>
      <c r="O365" s="141" t="s">
        <v>74</v>
      </c>
      <c r="P365" s="41" t="s">
        <v>74</v>
      </c>
      <c r="Q365" s="59" t="s">
        <v>386</v>
      </c>
      <c r="R365" s="165" t="s">
        <v>2088</v>
      </c>
      <c r="S365" s="42">
        <v>45618</v>
      </c>
      <c r="T365" s="42">
        <v>45679</v>
      </c>
      <c r="U365" s="127" t="s">
        <v>62</v>
      </c>
      <c r="V365" s="43" t="s">
        <v>1210</v>
      </c>
      <c r="W365" s="43" t="s">
        <v>68</v>
      </c>
      <c r="X365" s="270"/>
      <c r="Y365" s="273" t="s">
        <v>112</v>
      </c>
      <c r="Z365" s="153"/>
      <c r="AA365" s="311" t="s">
        <v>2180</v>
      </c>
      <c r="AB365" s="52">
        <v>45618</v>
      </c>
      <c r="AC365" s="3">
        <v>45679</v>
      </c>
      <c r="AD365" s="136" t="s">
        <v>64</v>
      </c>
      <c r="AE365" s="151"/>
      <c r="AF365" s="146"/>
      <c r="AG365" s="146"/>
      <c r="AH365" s="146"/>
      <c r="AI365" s="146"/>
      <c r="AJ365" s="145"/>
      <c r="AK365" s="152"/>
      <c r="AL365" s="150"/>
      <c r="AM365" s="146"/>
      <c r="AN365" s="146"/>
      <c r="AO365" s="146"/>
      <c r="AP365" s="146"/>
      <c r="AQ365" s="147"/>
      <c r="AR365" s="144"/>
      <c r="AS365" s="144"/>
      <c r="AT365" s="144"/>
      <c r="AU365" s="144"/>
      <c r="AV365" s="144"/>
      <c r="AW365" s="144"/>
      <c r="AX365" s="144"/>
      <c r="AY365" s="144"/>
      <c r="AZ365" s="148"/>
      <c r="BA365" s="143"/>
      <c r="BB365" s="144"/>
      <c r="BC365" s="142"/>
    </row>
    <row r="366" spans="1:55" ht="28.8" hidden="1" customHeight="1">
      <c r="A366" s="38" t="str">
        <f t="shared" ref="A366:A367" ca="1" si="54">IF(OR(S366&lt;$B$1,S366&gt;=TODAY()),"Fuori Range","Ok")</f>
        <v>Ok</v>
      </c>
      <c r="B366" s="39" t="str">
        <f t="shared" ref="B366:B367" si="55">IF(AND(AB366&lt;S366,AB366&lt;&gt;""),"Fuori Range",IF(AND(AB366&gt;AC366,AC366&lt;&gt;""),"Sup ITM",IF(AND(AC366&lt;&gt;"",AB366=""),"Assente","Ok")))</f>
        <v>Ok</v>
      </c>
      <c r="C366" s="39" t="str">
        <f t="shared" ref="C366:C367" ca="1" si="56">IF(AND(AC366&lt;AB366,AC366&lt;&gt;""),"Inf Avvio",IF(AC366&gt;TODAY(),"Errore","Ok"))</f>
        <v>Ok</v>
      </c>
      <c r="D366" s="40">
        <f t="shared" ref="D366:D367" si="57">MAX(AC366,AH366,AL366)</f>
        <v>45637</v>
      </c>
      <c r="E366" s="134"/>
      <c r="F366" s="153">
        <v>3558</v>
      </c>
      <c r="G366" s="139" t="s">
        <v>2092</v>
      </c>
      <c r="H366" s="70" t="s">
        <v>57</v>
      </c>
      <c r="I366" s="140" t="s">
        <v>161</v>
      </c>
      <c r="J366" s="155" t="s">
        <v>107</v>
      </c>
      <c r="K366" s="52" t="s">
        <v>78</v>
      </c>
      <c r="L366" s="200" t="s">
        <v>2095</v>
      </c>
      <c r="M366" s="51"/>
      <c r="N366" s="138" t="s">
        <v>104</v>
      </c>
      <c r="O366" s="141" t="s">
        <v>74</v>
      </c>
      <c r="P366" s="41" t="s">
        <v>74</v>
      </c>
      <c r="Q366" s="59" t="s">
        <v>2094</v>
      </c>
      <c r="R366" s="165" t="s">
        <v>2096</v>
      </c>
      <c r="S366" s="42">
        <v>45624</v>
      </c>
      <c r="T366" s="42">
        <v>45637</v>
      </c>
      <c r="U366" s="127" t="s">
        <v>62</v>
      </c>
      <c r="V366" s="43" t="s">
        <v>1210</v>
      </c>
      <c r="W366" s="43"/>
      <c r="X366" s="270"/>
      <c r="Y366" s="273" t="s">
        <v>112</v>
      </c>
      <c r="Z366" s="153"/>
      <c r="AA366" s="311" t="s">
        <v>2100</v>
      </c>
      <c r="AB366" s="52">
        <v>45624</v>
      </c>
      <c r="AC366" s="3">
        <v>45637</v>
      </c>
      <c r="AD366" s="162" t="s">
        <v>64</v>
      </c>
      <c r="AE366" s="151"/>
      <c r="AF366" s="146"/>
      <c r="AG366" s="146"/>
      <c r="AH366" s="146"/>
      <c r="AI366" s="146"/>
      <c r="AJ366" s="145"/>
      <c r="AK366" s="152"/>
      <c r="AL366" s="150"/>
      <c r="AM366" s="146"/>
      <c r="AN366" s="146"/>
      <c r="AO366" s="146"/>
      <c r="AP366" s="146"/>
      <c r="AQ366" s="147"/>
      <c r="AR366" s="144"/>
      <c r="AS366" s="144"/>
      <c r="AT366" s="144"/>
      <c r="AU366" s="144"/>
      <c r="AV366" s="144"/>
      <c r="AW366" s="144"/>
      <c r="AX366" s="144"/>
      <c r="AY366" s="144"/>
      <c r="AZ366" s="148"/>
      <c r="BA366" s="143"/>
      <c r="BB366" s="144"/>
      <c r="BC366" s="142"/>
    </row>
    <row r="367" spans="1:55" ht="324" hidden="1" customHeight="1">
      <c r="A367" s="38" t="str">
        <f t="shared" ca="1" si="54"/>
        <v>Ok</v>
      </c>
      <c r="B367" s="39" t="str">
        <f t="shared" si="55"/>
        <v>Ok</v>
      </c>
      <c r="C367" s="39" t="str">
        <f t="shared" ca="1" si="56"/>
        <v>Ok</v>
      </c>
      <c r="D367" s="40">
        <f t="shared" si="57"/>
        <v>45700</v>
      </c>
      <c r="E367" s="134"/>
      <c r="F367" s="153">
        <v>3560</v>
      </c>
      <c r="G367" s="139" t="s">
        <v>2093</v>
      </c>
      <c r="H367" s="70" t="s">
        <v>57</v>
      </c>
      <c r="I367" s="140" t="s">
        <v>173</v>
      </c>
      <c r="J367" s="155" t="s">
        <v>174</v>
      </c>
      <c r="K367" s="52" t="s">
        <v>66</v>
      </c>
      <c r="L367" s="200" t="s">
        <v>2098</v>
      </c>
      <c r="M367" s="51"/>
      <c r="N367" s="138" t="s">
        <v>81</v>
      </c>
      <c r="O367" s="141" t="s">
        <v>74</v>
      </c>
      <c r="P367" s="41" t="s">
        <v>74</v>
      </c>
      <c r="Q367" s="59" t="s">
        <v>308</v>
      </c>
      <c r="R367" s="165" t="s">
        <v>2097</v>
      </c>
      <c r="S367" s="42">
        <v>45625</v>
      </c>
      <c r="T367" s="42">
        <v>45700</v>
      </c>
      <c r="U367" s="127" t="s">
        <v>62</v>
      </c>
      <c r="V367" s="43" t="s">
        <v>1210</v>
      </c>
      <c r="W367" s="43"/>
      <c r="X367" s="270"/>
      <c r="Y367" s="273" t="s">
        <v>86</v>
      </c>
      <c r="Z367" s="153" t="s">
        <v>68</v>
      </c>
      <c r="AA367" s="311" t="s">
        <v>2254</v>
      </c>
      <c r="AB367" s="52">
        <v>45625</v>
      </c>
      <c r="AC367" s="3">
        <v>45700</v>
      </c>
      <c r="AD367" s="162" t="s">
        <v>64</v>
      </c>
      <c r="AE367" s="151"/>
      <c r="AF367" s="146"/>
      <c r="AG367" s="146"/>
      <c r="AH367" s="146"/>
      <c r="AI367" s="146"/>
      <c r="AJ367" s="145"/>
      <c r="AK367" s="152"/>
      <c r="AL367" s="150"/>
      <c r="AM367" s="146"/>
      <c r="AN367" s="146"/>
      <c r="AO367" s="146"/>
      <c r="AP367" s="146"/>
      <c r="AQ367" s="147"/>
      <c r="AR367" s="144"/>
      <c r="AS367" s="144"/>
      <c r="AT367" s="144"/>
      <c r="AU367" s="144"/>
      <c r="AV367" s="144"/>
      <c r="AW367" s="144"/>
      <c r="AX367" s="144"/>
      <c r="AY367" s="144"/>
      <c r="AZ367" s="148"/>
      <c r="BA367" s="143"/>
      <c r="BB367" s="144"/>
      <c r="BC367" s="142"/>
    </row>
    <row r="368" spans="1:55" ht="158.4" customHeight="1">
      <c r="A368" s="38" t="str">
        <f t="shared" ref="A368" ca="1" si="58">IF(OR(S368&lt;$B$1,S368&gt;=TODAY()),"Fuori Range","Ok")</f>
        <v>Ok</v>
      </c>
      <c r="B368" s="39" t="str">
        <f t="shared" ref="B368" si="59">IF(AND(AB368&lt;S368,AB368&lt;&gt;""),"Fuori Range",IF(AND(AB368&gt;AC368,AC368&lt;&gt;""),"Sup ITM",IF(AND(AC368&lt;&gt;"",AB368=""),"Assente","Ok")))</f>
        <v>Ok</v>
      </c>
      <c r="C368" s="39" t="str">
        <f t="shared" ref="C368" ca="1" si="60">IF(AND(AC368&lt;AB368,AC368&lt;&gt;""),"Inf Avvio",IF(AC368&gt;TODAY(),"Errore","Ok"))</f>
        <v>Errore</v>
      </c>
      <c r="D368" s="40">
        <f t="shared" ref="D368" si="61">MAX(AC368,AH368,AL368)</f>
        <v>45728</v>
      </c>
      <c r="E368" s="134"/>
      <c r="F368" s="153">
        <v>3563</v>
      </c>
      <c r="G368" s="139" t="s">
        <v>2103</v>
      </c>
      <c r="H368" s="70" t="s">
        <v>57</v>
      </c>
      <c r="I368" s="140" t="s">
        <v>173</v>
      </c>
      <c r="J368" s="155" t="s">
        <v>174</v>
      </c>
      <c r="K368" s="52" t="s">
        <v>66</v>
      </c>
      <c r="L368" s="200" t="s">
        <v>2108</v>
      </c>
      <c r="M368" s="51"/>
      <c r="N368" s="138" t="s">
        <v>104</v>
      </c>
      <c r="O368" s="141" t="s">
        <v>74</v>
      </c>
      <c r="P368" s="41" t="s">
        <v>74</v>
      </c>
      <c r="Q368" s="59" t="s">
        <v>2105</v>
      </c>
      <c r="R368" s="165" t="s">
        <v>2107</v>
      </c>
      <c r="S368" s="42">
        <v>45628</v>
      </c>
      <c r="T368" s="42">
        <v>45694</v>
      </c>
      <c r="U368" s="127" t="s">
        <v>333</v>
      </c>
      <c r="V368" s="43" t="s">
        <v>1210</v>
      </c>
      <c r="W368" s="43"/>
      <c r="X368" s="270"/>
      <c r="Y368" s="273"/>
      <c r="Z368" s="153"/>
      <c r="AA368" s="68" t="s">
        <v>2286</v>
      </c>
      <c r="AB368" s="52">
        <v>45628</v>
      </c>
      <c r="AC368" s="3">
        <v>45728</v>
      </c>
      <c r="AD368" s="136"/>
      <c r="AE368" s="151"/>
      <c r="AF368" s="146"/>
      <c r="AG368" s="146"/>
      <c r="AH368" s="146"/>
      <c r="AI368" s="146"/>
      <c r="AJ368" s="145"/>
      <c r="AK368" s="152"/>
      <c r="AL368" s="150"/>
      <c r="AM368" s="146"/>
      <c r="AN368" s="146"/>
      <c r="AO368" s="146"/>
      <c r="AP368" s="146"/>
      <c r="AQ368" s="147"/>
      <c r="AR368" s="144"/>
      <c r="AS368" s="144"/>
      <c r="AT368" s="144"/>
      <c r="AU368" s="144"/>
      <c r="AV368" s="144"/>
      <c r="AW368" s="144"/>
      <c r="AX368" s="144"/>
      <c r="AY368" s="144"/>
      <c r="AZ368" s="148"/>
      <c r="BA368" s="143"/>
      <c r="BB368" s="144"/>
      <c r="BC368" s="142"/>
    </row>
    <row r="369" spans="1:55" ht="81.599999999999994" customHeight="1">
      <c r="A369" s="38" t="str">
        <f t="shared" ref="A369" ca="1" si="62">IF(OR(S369&lt;$B$1,S369&gt;=TODAY()),"Fuori Range","Ok")</f>
        <v>Ok</v>
      </c>
      <c r="B369" s="39" t="str">
        <f t="shared" ref="B369" si="63">IF(AND(AB369&lt;S369,AB369&lt;&gt;""),"Fuori Range",IF(AND(AB369&gt;AC369,AC369&lt;&gt;""),"Sup ITM",IF(AND(AC369&lt;&gt;"",AB369=""),"Assente","Ok")))</f>
        <v>Ok</v>
      </c>
      <c r="C369" s="39" t="str">
        <f t="shared" ref="C369" ca="1" si="64">IF(AND(AC369&lt;AB369,AC369&lt;&gt;""),"Inf Avvio",IF(AC369&gt;TODAY(),"Errore","Ok"))</f>
        <v>Errore</v>
      </c>
      <c r="D369" s="40">
        <f t="shared" ref="D369" si="65">MAX(AC369,AH369,AL369)</f>
        <v>45728</v>
      </c>
      <c r="E369" s="134"/>
      <c r="F369" s="153">
        <v>3572</v>
      </c>
      <c r="G369" s="139" t="s">
        <v>2104</v>
      </c>
      <c r="H369" s="70" t="s">
        <v>57</v>
      </c>
      <c r="I369" s="140" t="s">
        <v>338</v>
      </c>
      <c r="J369" s="155" t="s">
        <v>339</v>
      </c>
      <c r="K369" s="52" t="s">
        <v>88</v>
      </c>
      <c r="L369" s="200" t="s">
        <v>2110</v>
      </c>
      <c r="M369" s="51"/>
      <c r="N369" s="138" t="s">
        <v>104</v>
      </c>
      <c r="O369" s="141" t="s">
        <v>2106</v>
      </c>
      <c r="P369" s="41" t="s">
        <v>114</v>
      </c>
      <c r="Q369" s="59" t="s">
        <v>2106</v>
      </c>
      <c r="R369" s="165" t="s">
        <v>2109</v>
      </c>
      <c r="S369" s="42">
        <v>45632</v>
      </c>
      <c r="T369" s="42">
        <v>45723</v>
      </c>
      <c r="U369" s="127" t="s">
        <v>333</v>
      </c>
      <c r="V369" s="43" t="s">
        <v>1210</v>
      </c>
      <c r="W369" s="43"/>
      <c r="X369" s="270"/>
      <c r="Y369" s="273"/>
      <c r="Z369" s="153"/>
      <c r="AA369" s="311" t="s">
        <v>2348</v>
      </c>
      <c r="AB369" s="52">
        <v>45632</v>
      </c>
      <c r="AC369" s="3">
        <v>45728</v>
      </c>
      <c r="AD369" s="162"/>
      <c r="AE369" s="151"/>
      <c r="AF369" s="146"/>
      <c r="AG369" s="146"/>
      <c r="AH369" s="146"/>
      <c r="AI369" s="146"/>
      <c r="AJ369" s="145"/>
      <c r="AK369" s="152"/>
      <c r="AL369" s="150"/>
      <c r="AM369" s="146"/>
      <c r="AN369" s="146"/>
      <c r="AO369" s="146"/>
      <c r="AP369" s="146"/>
      <c r="AQ369" s="147"/>
      <c r="AR369" s="144"/>
      <c r="AS369" s="144"/>
      <c r="AT369" s="144"/>
      <c r="AU369" s="144"/>
      <c r="AV369" s="144"/>
      <c r="AW369" s="144"/>
      <c r="AX369" s="144"/>
      <c r="AY369" s="144"/>
      <c r="AZ369" s="148"/>
      <c r="BA369" s="143"/>
      <c r="BB369" s="144"/>
      <c r="BC369" s="142"/>
    </row>
    <row r="370" spans="1:55" ht="132" hidden="1" customHeight="1">
      <c r="A370" s="38" t="str">
        <f t="shared" ref="A370" ca="1" si="66">IF(OR(S370&lt;$B$1,S370&gt;=TODAY()),"Fuori Range","Ok")</f>
        <v>Ok</v>
      </c>
      <c r="B370" s="39" t="str">
        <f t="shared" ref="B370" si="67">IF(AND(AB370&lt;S370,AB370&lt;&gt;""),"Fuori Range",IF(AND(AB370&gt;AC370,AC370&lt;&gt;""),"Sup ITM",IF(AND(AC370&lt;&gt;"",AB370=""),"Assente","Ok")))</f>
        <v>Ok</v>
      </c>
      <c r="C370" s="39" t="str">
        <f t="shared" ref="C370" ca="1" si="68">IF(AND(AC370&lt;AB370,AC370&lt;&gt;""),"Inf Avvio",IF(AC370&gt;TODAY(),"Errore","Ok"))</f>
        <v>Ok</v>
      </c>
      <c r="D370" s="40">
        <f t="shared" ref="D370" si="69">MAX(AC370,AH370,AL370)</f>
        <v>45686</v>
      </c>
      <c r="E370" s="134"/>
      <c r="F370" s="153">
        <v>2543</v>
      </c>
      <c r="G370" s="139" t="s">
        <v>2113</v>
      </c>
      <c r="H370" s="70" t="s">
        <v>57</v>
      </c>
      <c r="I370" s="140" t="s">
        <v>338</v>
      </c>
      <c r="J370" s="155" t="s">
        <v>339</v>
      </c>
      <c r="K370" s="52" t="s">
        <v>66</v>
      </c>
      <c r="L370" s="200" t="s">
        <v>2116</v>
      </c>
      <c r="M370" s="51"/>
      <c r="N370" s="138" t="s">
        <v>81</v>
      </c>
      <c r="O370" s="141" t="s">
        <v>74</v>
      </c>
      <c r="P370" s="41" t="s">
        <v>74</v>
      </c>
      <c r="Q370" s="59" t="s">
        <v>2114</v>
      </c>
      <c r="R370" s="165" t="s">
        <v>2115</v>
      </c>
      <c r="S370" s="42">
        <v>44855</v>
      </c>
      <c r="T370" s="42">
        <v>45686</v>
      </c>
      <c r="U370" s="127" t="s">
        <v>62</v>
      </c>
      <c r="V370" s="43" t="s">
        <v>1210</v>
      </c>
      <c r="W370" s="43" t="s">
        <v>68</v>
      </c>
      <c r="X370" s="270"/>
      <c r="Y370" s="273" t="s">
        <v>87</v>
      </c>
      <c r="Z370" s="153"/>
      <c r="AA370" s="311" t="s">
        <v>2209</v>
      </c>
      <c r="AB370" s="52">
        <v>44855</v>
      </c>
      <c r="AC370" s="3">
        <v>45686</v>
      </c>
      <c r="AD370" s="136" t="s">
        <v>64</v>
      </c>
      <c r="AE370" s="151"/>
      <c r="AF370" s="146"/>
      <c r="AG370" s="146"/>
      <c r="AH370" s="146"/>
      <c r="AI370" s="146"/>
      <c r="AJ370" s="145"/>
      <c r="AK370" s="152"/>
      <c r="AL370" s="150"/>
      <c r="AM370" s="146"/>
      <c r="AN370" s="146"/>
      <c r="AO370" s="146"/>
      <c r="AP370" s="146"/>
      <c r="AQ370" s="147"/>
      <c r="AR370" s="144"/>
      <c r="AS370" s="144"/>
      <c r="AT370" s="144"/>
      <c r="AU370" s="144"/>
      <c r="AV370" s="144"/>
      <c r="AW370" s="144"/>
      <c r="AX370" s="144"/>
      <c r="AY370" s="144"/>
      <c r="AZ370" s="148"/>
      <c r="BA370" s="143"/>
      <c r="BB370" s="144"/>
      <c r="BC370" s="142"/>
    </row>
    <row r="371" spans="1:55" ht="90" hidden="1" customHeight="1">
      <c r="A371" s="38" t="str">
        <f t="shared" ref="A371:A373" ca="1" si="70">IF(OR(S371&lt;$B$1,S371&gt;=TODAY()),"Fuori Range","Ok")</f>
        <v>Ok</v>
      </c>
      <c r="B371" s="39" t="str">
        <f t="shared" ref="B371:B373" si="71">IF(AND(AB371&lt;S371,AB371&lt;&gt;""),"Fuori Range",IF(AND(AB371&gt;AC371,AC371&lt;&gt;""),"Sup ITM",IF(AND(AC371&lt;&gt;"",AB371=""),"Assente","Ok")))</f>
        <v>Ok</v>
      </c>
      <c r="C371" s="39" t="str">
        <f t="shared" ref="C371:C373" ca="1" si="72">IF(AND(AC371&lt;AB371,AC371&lt;&gt;""),"Inf Avvio",IF(AC371&gt;TODAY(),"Errore","Ok"))</f>
        <v>Ok</v>
      </c>
      <c r="D371" s="40">
        <f t="shared" ref="D371:D373" si="73">MAX(AC371,AH371,AL371)</f>
        <v>45665</v>
      </c>
      <c r="E371" s="134"/>
      <c r="F371" s="153">
        <v>3168</v>
      </c>
      <c r="G371" s="139" t="s">
        <v>2120</v>
      </c>
      <c r="H371" s="70" t="s">
        <v>57</v>
      </c>
      <c r="I371" s="140" t="s">
        <v>127</v>
      </c>
      <c r="J371" s="155" t="s">
        <v>128</v>
      </c>
      <c r="K371" s="52" t="s">
        <v>78</v>
      </c>
      <c r="L371" s="200" t="s">
        <v>2128</v>
      </c>
      <c r="M371" s="51"/>
      <c r="N371" s="138" t="s">
        <v>104</v>
      </c>
      <c r="O371" s="141" t="s">
        <v>2123</v>
      </c>
      <c r="P371" s="41" t="s">
        <v>114</v>
      </c>
      <c r="Q371" s="59" t="s">
        <v>2127</v>
      </c>
      <c r="R371" s="165" t="s">
        <v>2126</v>
      </c>
      <c r="S371" s="42">
        <v>45635</v>
      </c>
      <c r="T371" s="42">
        <v>45636</v>
      </c>
      <c r="U371" s="127" t="s">
        <v>62</v>
      </c>
      <c r="V371" s="43" t="s">
        <v>1210</v>
      </c>
      <c r="W371" s="43"/>
      <c r="X371" s="270"/>
      <c r="Y371" s="273" t="s">
        <v>112</v>
      </c>
      <c r="Z371" s="153"/>
      <c r="AA371" s="311" t="s">
        <v>2129</v>
      </c>
      <c r="AB371" s="52">
        <v>45635</v>
      </c>
      <c r="AC371" s="3">
        <v>45665</v>
      </c>
      <c r="AD371" s="162" t="s">
        <v>64</v>
      </c>
      <c r="AE371" s="151"/>
      <c r="AF371" s="146"/>
      <c r="AG371" s="146"/>
      <c r="AH371" s="146"/>
      <c r="AI371" s="146"/>
      <c r="AJ371" s="145"/>
      <c r="AK371" s="152"/>
      <c r="AL371" s="150"/>
      <c r="AM371" s="146"/>
      <c r="AN371" s="146"/>
      <c r="AO371" s="146"/>
      <c r="AP371" s="146"/>
      <c r="AQ371" s="147"/>
      <c r="AR371" s="144"/>
      <c r="AS371" s="144"/>
      <c r="AT371" s="144"/>
      <c r="AU371" s="144"/>
      <c r="AV371" s="144"/>
      <c r="AW371" s="144"/>
      <c r="AX371" s="144"/>
      <c r="AY371" s="144"/>
      <c r="AZ371" s="148"/>
      <c r="BA371" s="143"/>
      <c r="BB371" s="144"/>
      <c r="BC371" s="142"/>
    </row>
    <row r="372" spans="1:55" ht="90" hidden="1" customHeight="1">
      <c r="A372" s="38" t="str">
        <f t="shared" ca="1" si="70"/>
        <v>Ok</v>
      </c>
      <c r="B372" s="39" t="str">
        <f t="shared" si="71"/>
        <v>Ok</v>
      </c>
      <c r="C372" s="39" t="str">
        <f t="shared" ca="1" si="72"/>
        <v>Ok</v>
      </c>
      <c r="D372" s="40">
        <f t="shared" si="73"/>
        <v>45665</v>
      </c>
      <c r="E372" s="134"/>
      <c r="F372" s="153">
        <v>3587</v>
      </c>
      <c r="G372" s="139" t="s">
        <v>2121</v>
      </c>
      <c r="H372" s="70" t="s">
        <v>57</v>
      </c>
      <c r="I372" s="140" t="s">
        <v>94</v>
      </c>
      <c r="J372" s="155" t="s">
        <v>95</v>
      </c>
      <c r="K372" s="52" t="s">
        <v>206</v>
      </c>
      <c r="L372" s="200" t="s">
        <v>2130</v>
      </c>
      <c r="M372" s="51"/>
      <c r="N372" s="138" t="s">
        <v>104</v>
      </c>
      <c r="O372" s="141" t="s">
        <v>74</v>
      </c>
      <c r="P372" s="41" t="s">
        <v>74</v>
      </c>
      <c r="Q372" s="59" t="s">
        <v>2124</v>
      </c>
      <c r="R372" s="165" t="s">
        <v>2131</v>
      </c>
      <c r="S372" s="42">
        <v>45635</v>
      </c>
      <c r="T372" s="42">
        <v>45665</v>
      </c>
      <c r="U372" s="127" t="s">
        <v>62</v>
      </c>
      <c r="V372" s="43" t="s">
        <v>1209</v>
      </c>
      <c r="W372" s="43" t="s">
        <v>68</v>
      </c>
      <c r="X372" s="270"/>
      <c r="Y372" s="273" t="s">
        <v>710</v>
      </c>
      <c r="Z372" s="153"/>
      <c r="AA372" s="311" t="s">
        <v>2135</v>
      </c>
      <c r="AB372" s="52">
        <v>45635</v>
      </c>
      <c r="AC372" s="3">
        <v>45665</v>
      </c>
      <c r="AD372" s="162" t="s">
        <v>64</v>
      </c>
      <c r="AE372" s="151"/>
      <c r="AF372" s="146"/>
      <c r="AG372" s="146"/>
      <c r="AH372" s="146"/>
      <c r="AI372" s="146"/>
      <c r="AJ372" s="145"/>
      <c r="AK372" s="152"/>
      <c r="AL372" s="150"/>
      <c r="AM372" s="146"/>
      <c r="AN372" s="146"/>
      <c r="AO372" s="146"/>
      <c r="AP372" s="146"/>
      <c r="AQ372" s="147"/>
      <c r="AR372" s="144"/>
      <c r="AS372" s="144"/>
      <c r="AT372" s="144"/>
      <c r="AU372" s="144"/>
      <c r="AV372" s="144"/>
      <c r="AW372" s="144"/>
      <c r="AX372" s="144"/>
      <c r="AY372" s="144"/>
      <c r="AZ372" s="148"/>
      <c r="BA372" s="143"/>
      <c r="BB372" s="144"/>
      <c r="BC372" s="142"/>
    </row>
    <row r="373" spans="1:55" ht="90" hidden="1" customHeight="1">
      <c r="A373" s="38" t="str">
        <f t="shared" ca="1" si="70"/>
        <v>Ok</v>
      </c>
      <c r="B373" s="39" t="str">
        <f t="shared" si="71"/>
        <v>Ok</v>
      </c>
      <c r="C373" s="39" t="str">
        <f t="shared" ca="1" si="72"/>
        <v>Ok</v>
      </c>
      <c r="D373" s="40">
        <f t="shared" si="73"/>
        <v>45665</v>
      </c>
      <c r="E373" s="134"/>
      <c r="F373" s="153">
        <v>3590</v>
      </c>
      <c r="G373" s="139" t="s">
        <v>2122</v>
      </c>
      <c r="H373" s="70" t="s">
        <v>57</v>
      </c>
      <c r="I373" s="140" t="s">
        <v>208</v>
      </c>
      <c r="J373" s="155" t="s">
        <v>107</v>
      </c>
      <c r="K373" s="52" t="s">
        <v>99</v>
      </c>
      <c r="L373" s="200" t="s">
        <v>2133</v>
      </c>
      <c r="M373" s="51"/>
      <c r="N373" s="138" t="s">
        <v>104</v>
      </c>
      <c r="O373" s="141" t="s">
        <v>74</v>
      </c>
      <c r="P373" s="41" t="s">
        <v>74</v>
      </c>
      <c r="Q373" s="59" t="s">
        <v>2125</v>
      </c>
      <c r="R373" s="165" t="s">
        <v>2132</v>
      </c>
      <c r="S373" s="42">
        <v>45637</v>
      </c>
      <c r="T373" s="42">
        <v>45665</v>
      </c>
      <c r="U373" s="127" t="s">
        <v>62</v>
      </c>
      <c r="V373" s="43" t="s">
        <v>1210</v>
      </c>
      <c r="W373" s="43" t="s">
        <v>68</v>
      </c>
      <c r="X373" s="270"/>
      <c r="Y373" s="273" t="s">
        <v>710</v>
      </c>
      <c r="Z373" s="153"/>
      <c r="AA373" s="311" t="s">
        <v>2134</v>
      </c>
      <c r="AB373" s="52">
        <v>45637</v>
      </c>
      <c r="AC373" s="3">
        <v>45665</v>
      </c>
      <c r="AD373" s="162" t="s">
        <v>64</v>
      </c>
      <c r="AE373" s="151"/>
      <c r="AF373" s="146"/>
      <c r="AG373" s="146"/>
      <c r="AH373" s="146"/>
      <c r="AI373" s="146"/>
      <c r="AJ373" s="145"/>
      <c r="AK373" s="152"/>
      <c r="AL373" s="150"/>
      <c r="AM373" s="146"/>
      <c r="AN373" s="146"/>
      <c r="AO373" s="146"/>
      <c r="AP373" s="146"/>
      <c r="AQ373" s="147"/>
      <c r="AR373" s="144"/>
      <c r="AS373" s="144"/>
      <c r="AT373" s="144"/>
      <c r="AU373" s="144"/>
      <c r="AV373" s="144"/>
      <c r="AW373" s="144"/>
      <c r="AX373" s="144"/>
      <c r="AY373" s="144"/>
      <c r="AZ373" s="148"/>
      <c r="BA373" s="143"/>
      <c r="BB373" s="144"/>
      <c r="BC373" s="142"/>
    </row>
    <row r="374" spans="1:55" ht="175.8" hidden="1" customHeight="1">
      <c r="A374" s="38" t="str">
        <f t="shared" ref="A374" ca="1" si="74">IF(OR(S374&lt;$B$1,S374&gt;=TODAY()),"Fuori Range","Ok")</f>
        <v>Ok</v>
      </c>
      <c r="B374" s="39" t="str">
        <f t="shared" ref="B374" si="75">IF(AND(AB374&lt;S374,AB374&lt;&gt;""),"Fuori Range",IF(AND(AB374&gt;AC374,AC374&lt;&gt;""),"Sup ITM",IF(AND(AC374&lt;&gt;"",AB374=""),"Assente","Ok")))</f>
        <v>Ok</v>
      </c>
      <c r="C374" s="39" t="str">
        <f t="shared" ref="C374" ca="1" si="76">IF(AND(AC374&lt;AB374,AC374&lt;&gt;""),"Inf Avvio",IF(AC374&gt;TODAY(),"Errore","Ok"))</f>
        <v>Ok</v>
      </c>
      <c r="D374" s="40">
        <f t="shared" ref="D374" si="77">MAX(AC374,AH374,AL374)</f>
        <v>45686</v>
      </c>
      <c r="E374" s="134"/>
      <c r="F374" s="153">
        <v>2611</v>
      </c>
      <c r="G374" s="139" t="s">
        <v>2136</v>
      </c>
      <c r="H374" s="70" t="s">
        <v>57</v>
      </c>
      <c r="I374" s="140" t="s">
        <v>2137</v>
      </c>
      <c r="J374" s="155" t="s">
        <v>65</v>
      </c>
      <c r="K374" s="52" t="s">
        <v>206</v>
      </c>
      <c r="L374" s="200" t="s">
        <v>2141</v>
      </c>
      <c r="M374" s="51"/>
      <c r="N374" s="138" t="s">
        <v>81</v>
      </c>
      <c r="O374" s="141" t="s">
        <v>2138</v>
      </c>
      <c r="P374" s="41" t="s">
        <v>89</v>
      </c>
      <c r="Q374" s="59" t="s">
        <v>2139</v>
      </c>
      <c r="R374" s="165" t="s">
        <v>2140</v>
      </c>
      <c r="S374" s="42">
        <v>44915</v>
      </c>
      <c r="T374" s="42">
        <v>45686</v>
      </c>
      <c r="U374" s="127" t="s">
        <v>62</v>
      </c>
      <c r="V374" s="43" t="s">
        <v>1209</v>
      </c>
      <c r="W374" s="43" t="s">
        <v>68</v>
      </c>
      <c r="X374" s="270"/>
      <c r="Y374" s="273" t="s">
        <v>710</v>
      </c>
      <c r="Z374" s="153"/>
      <c r="AA374" s="311" t="s">
        <v>2178</v>
      </c>
      <c r="AB374" s="52">
        <v>45638</v>
      </c>
      <c r="AC374" s="3">
        <v>45686</v>
      </c>
      <c r="AD374" s="136" t="s">
        <v>64</v>
      </c>
      <c r="AE374" s="151"/>
      <c r="AF374" s="146"/>
      <c r="AG374" s="146"/>
      <c r="AH374" s="146"/>
      <c r="AI374" s="146"/>
      <c r="AJ374" s="145"/>
      <c r="AK374" s="152"/>
      <c r="AL374" s="150"/>
      <c r="AM374" s="146"/>
      <c r="AN374" s="146"/>
      <c r="AO374" s="146"/>
      <c r="AP374" s="146"/>
      <c r="AQ374" s="147"/>
      <c r="AR374" s="144"/>
      <c r="AS374" s="144"/>
      <c r="AT374" s="144"/>
      <c r="AU374" s="144"/>
      <c r="AV374" s="144"/>
      <c r="AW374" s="144"/>
      <c r="AX374" s="144"/>
      <c r="AY374" s="144"/>
      <c r="AZ374" s="148"/>
      <c r="BA374" s="143"/>
      <c r="BB374" s="144"/>
      <c r="BC374" s="142"/>
    </row>
    <row r="375" spans="1:55" ht="105" hidden="1" customHeight="1">
      <c r="A375" s="38" t="str">
        <f t="shared" ref="A375:A376" ca="1" si="78">IF(OR(S375&lt;$B$1,S375&gt;=TODAY()),"Fuori Range","Ok")</f>
        <v>Ok</v>
      </c>
      <c r="B375" s="39" t="str">
        <f t="shared" ref="B375:B376" si="79">IF(AND(AB375&lt;S375,AB375&lt;&gt;""),"Fuori Range",IF(AND(AB375&gt;AC375,AC375&lt;&gt;""),"Sup ITM",IF(AND(AC375&lt;&gt;"",AB375=""),"Assente","Ok")))</f>
        <v>Ok</v>
      </c>
      <c r="C375" s="39" t="str">
        <f t="shared" ref="C375:C376" ca="1" si="80">IF(AND(AC375&lt;AB375,AC375&lt;&gt;""),"Inf Avvio",IF(AC375&gt;TODAY(),"Errore","Ok"))</f>
        <v>Ok</v>
      </c>
      <c r="D375" s="40">
        <f t="shared" ref="D375:D376" si="81">MAX(AC375,AH375,AL375)</f>
        <v>45700</v>
      </c>
      <c r="E375" s="134"/>
      <c r="F375" s="153">
        <v>3593</v>
      </c>
      <c r="G375" s="139" t="s">
        <v>2146</v>
      </c>
      <c r="H375" s="70" t="s">
        <v>57</v>
      </c>
      <c r="I375" s="140" t="s">
        <v>94</v>
      </c>
      <c r="J375" s="155" t="s">
        <v>95</v>
      </c>
      <c r="K375" s="52" t="s">
        <v>66</v>
      </c>
      <c r="L375" s="200" t="s">
        <v>2151</v>
      </c>
      <c r="M375" s="51"/>
      <c r="N375" s="138" t="s">
        <v>81</v>
      </c>
      <c r="O375" s="141" t="s">
        <v>74</v>
      </c>
      <c r="P375" s="41" t="s">
        <v>74</v>
      </c>
      <c r="Q375" s="59" t="s">
        <v>2148</v>
      </c>
      <c r="R375" s="165" t="s">
        <v>2150</v>
      </c>
      <c r="S375" s="42">
        <v>45646</v>
      </c>
      <c r="T375" s="42">
        <v>45700</v>
      </c>
      <c r="U375" s="127" t="s">
        <v>62</v>
      </c>
      <c r="V375" s="43" t="s">
        <v>1209</v>
      </c>
      <c r="W375" s="43"/>
      <c r="X375" s="270"/>
      <c r="Y375" s="273" t="s">
        <v>112</v>
      </c>
      <c r="Z375" s="153"/>
      <c r="AA375" s="311" t="s">
        <v>2252</v>
      </c>
      <c r="AB375" s="52">
        <v>45646</v>
      </c>
      <c r="AC375" s="3">
        <v>45700</v>
      </c>
      <c r="AD375" s="136" t="s">
        <v>64</v>
      </c>
      <c r="AE375" s="151"/>
      <c r="AF375" s="146"/>
      <c r="AG375" s="146"/>
      <c r="AH375" s="146"/>
      <c r="AI375" s="146"/>
      <c r="AJ375" s="145"/>
      <c r="AK375" s="152"/>
      <c r="AL375" s="150"/>
      <c r="AM375" s="146"/>
      <c r="AN375" s="146"/>
      <c r="AO375" s="146"/>
      <c r="AP375" s="146"/>
      <c r="AQ375" s="147"/>
      <c r="AR375" s="144"/>
      <c r="AS375" s="144"/>
      <c r="AT375" s="144"/>
      <c r="AU375" s="144"/>
      <c r="AV375" s="144"/>
      <c r="AW375" s="144"/>
      <c r="AX375" s="144"/>
      <c r="AY375" s="144"/>
      <c r="AZ375" s="148"/>
      <c r="BA375" s="143"/>
      <c r="BB375" s="144"/>
      <c r="BC375" s="142"/>
    </row>
    <row r="376" spans="1:55" ht="79.8" hidden="1" customHeight="1">
      <c r="A376" s="38" t="str">
        <f t="shared" ca="1" si="78"/>
        <v>Ok</v>
      </c>
      <c r="B376" s="39" t="str">
        <f t="shared" si="79"/>
        <v>Ok</v>
      </c>
      <c r="C376" s="39" t="str">
        <f t="shared" ca="1" si="80"/>
        <v>Ok</v>
      </c>
      <c r="D376" s="40">
        <f t="shared" si="81"/>
        <v>45672</v>
      </c>
      <c r="E376" s="134"/>
      <c r="F376" s="153">
        <v>3595</v>
      </c>
      <c r="G376" s="139" t="s">
        <v>2147</v>
      </c>
      <c r="H376" s="70" t="s">
        <v>57</v>
      </c>
      <c r="I376" s="140" t="s">
        <v>94</v>
      </c>
      <c r="J376" s="155" t="s">
        <v>95</v>
      </c>
      <c r="K376" s="52" t="s">
        <v>78</v>
      </c>
      <c r="L376" s="200" t="s">
        <v>2152</v>
      </c>
      <c r="M376" s="51"/>
      <c r="N376" s="138" t="s">
        <v>104</v>
      </c>
      <c r="O376" s="141" t="s">
        <v>74</v>
      </c>
      <c r="P376" s="41" t="s">
        <v>74</v>
      </c>
      <c r="Q376" s="59" t="s">
        <v>2149</v>
      </c>
      <c r="R376" s="165" t="s">
        <v>2153</v>
      </c>
      <c r="S376" s="42">
        <v>45661</v>
      </c>
      <c r="T376" s="42">
        <v>45672</v>
      </c>
      <c r="U376" s="127" t="s">
        <v>62</v>
      </c>
      <c r="V376" s="43" t="s">
        <v>1209</v>
      </c>
      <c r="W376" s="43"/>
      <c r="X376" s="270"/>
      <c r="Y376" s="273" t="s">
        <v>86</v>
      </c>
      <c r="Z376" s="153"/>
      <c r="AA376" s="311" t="s">
        <v>2156</v>
      </c>
      <c r="AB376" s="52">
        <v>45661</v>
      </c>
      <c r="AC376" s="3">
        <v>45672</v>
      </c>
      <c r="AD376" s="136" t="s">
        <v>64</v>
      </c>
      <c r="AE376" s="151"/>
      <c r="AF376" s="146"/>
      <c r="AG376" s="146"/>
      <c r="AH376" s="146"/>
      <c r="AI376" s="146"/>
      <c r="AJ376" s="145"/>
      <c r="AK376" s="152"/>
      <c r="AL376" s="150"/>
      <c r="AM376" s="146"/>
      <c r="AN376" s="146"/>
      <c r="AO376" s="146"/>
      <c r="AP376" s="146"/>
      <c r="AQ376" s="147"/>
      <c r="AR376" s="144"/>
      <c r="AS376" s="144"/>
      <c r="AT376" s="144"/>
      <c r="AU376" s="144"/>
      <c r="AV376" s="144"/>
      <c r="AW376" s="144"/>
      <c r="AX376" s="144"/>
      <c r="AY376" s="144"/>
      <c r="AZ376" s="148"/>
      <c r="BA376" s="143"/>
      <c r="BB376" s="144"/>
      <c r="BC376" s="142"/>
    </row>
    <row r="377" spans="1:55" ht="155.4" hidden="1" customHeight="1">
      <c r="A377" s="38" t="str">
        <f t="shared" ref="A377:A380" ca="1" si="82">IF(OR(S377&lt;$B$1,S377&gt;=TODAY()),"Fuori Range","Ok")</f>
        <v>Ok</v>
      </c>
      <c r="B377" s="39" t="str">
        <f t="shared" ref="B377:B380" si="83">IF(AND(AB377&lt;S377,AB377&lt;&gt;""),"Fuori Range",IF(AND(AB377&gt;AC377,AC377&lt;&gt;""),"Sup ITM",IF(AND(AC377&lt;&gt;"",AB377=""),"Assente","Ok")))</f>
        <v>Ok</v>
      </c>
      <c r="C377" s="39" t="str">
        <f t="shared" ref="C377:C380" ca="1" si="84">IF(AND(AC377&lt;AB377,AC377&lt;&gt;""),"Inf Avvio",IF(AC377&gt;TODAY(),"Errore","Ok"))</f>
        <v>Ok</v>
      </c>
      <c r="D377" s="40">
        <f t="shared" ref="D377:D380" si="85">MAX(AC377,AH377,AL377)</f>
        <v>45706</v>
      </c>
      <c r="E377" s="134"/>
      <c r="F377" s="153">
        <v>3294</v>
      </c>
      <c r="G377" s="139" t="s">
        <v>2160</v>
      </c>
      <c r="H377" s="70" t="s">
        <v>57</v>
      </c>
      <c r="I377" s="140" t="s">
        <v>2164</v>
      </c>
      <c r="J377" s="155" t="s">
        <v>82</v>
      </c>
      <c r="K377" s="52" t="s">
        <v>66</v>
      </c>
      <c r="L377" s="200" t="s">
        <v>2168</v>
      </c>
      <c r="M377" s="51"/>
      <c r="N377" s="138" t="s">
        <v>81</v>
      </c>
      <c r="O377" s="141" t="s">
        <v>1634</v>
      </c>
      <c r="P377" s="41" t="s">
        <v>71</v>
      </c>
      <c r="Q377" s="59" t="s">
        <v>2170</v>
      </c>
      <c r="R377" s="165" t="s">
        <v>2169</v>
      </c>
      <c r="S377" s="42">
        <v>45460</v>
      </c>
      <c r="T377" s="42">
        <v>45706</v>
      </c>
      <c r="U377" s="127" t="s">
        <v>62</v>
      </c>
      <c r="V377" s="43" t="s">
        <v>1209</v>
      </c>
      <c r="W377" s="43"/>
      <c r="X377" s="270"/>
      <c r="Y377" s="273" t="s">
        <v>87</v>
      </c>
      <c r="Z377" s="153" t="s">
        <v>68</v>
      </c>
      <c r="AA377" s="311" t="s">
        <v>2247</v>
      </c>
      <c r="AB377" s="52">
        <v>45460</v>
      </c>
      <c r="AC377" s="3">
        <v>45706</v>
      </c>
      <c r="AD377" s="136" t="s">
        <v>64</v>
      </c>
      <c r="AE377" s="151"/>
      <c r="AF377" s="146"/>
      <c r="AG377" s="146"/>
      <c r="AH377" s="146"/>
      <c r="AI377" s="146"/>
      <c r="AJ377" s="145"/>
      <c r="AK377" s="152"/>
      <c r="AL377" s="150"/>
      <c r="AM377" s="146"/>
      <c r="AN377" s="146"/>
      <c r="AO377" s="146"/>
      <c r="AP377" s="146"/>
      <c r="AQ377" s="147"/>
      <c r="AR377" s="144"/>
      <c r="AS377" s="144"/>
      <c r="AT377" s="144"/>
      <c r="AU377" s="144"/>
      <c r="AV377" s="144"/>
      <c r="AW377" s="144"/>
      <c r="AX377" s="144"/>
      <c r="AY377" s="144"/>
      <c r="AZ377" s="148"/>
      <c r="BA377" s="143"/>
      <c r="BB377" s="144"/>
      <c r="BC377" s="142"/>
    </row>
    <row r="378" spans="1:55" ht="71.400000000000006" customHeight="1">
      <c r="A378" s="38" t="str">
        <f t="shared" ca="1" si="82"/>
        <v>Ok</v>
      </c>
      <c r="B378" s="39" t="str">
        <f t="shared" si="83"/>
        <v>Ok</v>
      </c>
      <c r="C378" s="39" t="str">
        <f t="shared" ca="1" si="84"/>
        <v>Errore</v>
      </c>
      <c r="D378" s="40">
        <f t="shared" si="85"/>
        <v>45728</v>
      </c>
      <c r="E378" s="134"/>
      <c r="F378" s="153">
        <v>3604</v>
      </c>
      <c r="G378" s="139" t="s">
        <v>2161</v>
      </c>
      <c r="H378" s="70" t="s">
        <v>57</v>
      </c>
      <c r="I378" s="140" t="s">
        <v>127</v>
      </c>
      <c r="J378" s="140" t="s">
        <v>128</v>
      </c>
      <c r="K378" s="52" t="s">
        <v>78</v>
      </c>
      <c r="L378" s="200" t="s">
        <v>2172</v>
      </c>
      <c r="M378" s="51"/>
      <c r="N378" s="138" t="s">
        <v>60</v>
      </c>
      <c r="O378" s="141" t="s">
        <v>2165</v>
      </c>
      <c r="P378" s="41" t="s">
        <v>114</v>
      </c>
      <c r="Q378" s="59" t="s">
        <v>2165</v>
      </c>
      <c r="R378" s="165" t="s">
        <v>2171</v>
      </c>
      <c r="S378" s="42">
        <v>45666</v>
      </c>
      <c r="T378" s="42">
        <v>45699</v>
      </c>
      <c r="U378" s="127" t="s">
        <v>333</v>
      </c>
      <c r="V378" s="43" t="s">
        <v>1210</v>
      </c>
      <c r="W378" s="43"/>
      <c r="X378" s="270"/>
      <c r="Y378" s="273"/>
      <c r="Z378" s="153"/>
      <c r="AA378" s="311" t="s">
        <v>2246</v>
      </c>
      <c r="AB378" s="52">
        <v>45666</v>
      </c>
      <c r="AC378" s="3">
        <v>45728</v>
      </c>
      <c r="AD378" s="136"/>
      <c r="AE378" s="151"/>
      <c r="AF378" s="146"/>
      <c r="AG378" s="146"/>
      <c r="AH378" s="146"/>
      <c r="AI378" s="146"/>
      <c r="AJ378" s="145"/>
      <c r="AK378" s="152"/>
      <c r="AL378" s="150"/>
      <c r="AM378" s="146"/>
      <c r="AN378" s="146"/>
      <c r="AO378" s="146"/>
      <c r="AP378" s="146"/>
      <c r="AQ378" s="147"/>
      <c r="AR378" s="144"/>
      <c r="AS378" s="144"/>
      <c r="AT378" s="144"/>
      <c r="AU378" s="144"/>
      <c r="AV378" s="144"/>
      <c r="AW378" s="144"/>
      <c r="AX378" s="144"/>
      <c r="AY378" s="144"/>
      <c r="AZ378" s="148"/>
      <c r="BA378" s="143"/>
      <c r="BB378" s="144"/>
      <c r="BC378" s="142"/>
    </row>
    <row r="379" spans="1:55" ht="120" hidden="1" customHeight="1">
      <c r="A379" s="38" t="str">
        <f t="shared" ca="1" si="82"/>
        <v>Ok</v>
      </c>
      <c r="B379" s="39" t="str">
        <f t="shared" si="83"/>
        <v>Ok</v>
      </c>
      <c r="C379" s="39" t="str">
        <f t="shared" ca="1" si="84"/>
        <v>Ok</v>
      </c>
      <c r="D379" s="40">
        <f t="shared" si="85"/>
        <v>45700</v>
      </c>
      <c r="E379" s="134"/>
      <c r="F379" s="153">
        <v>3605</v>
      </c>
      <c r="G379" s="139" t="s">
        <v>2162</v>
      </c>
      <c r="H379" s="70" t="s">
        <v>57</v>
      </c>
      <c r="I379" s="140" t="s">
        <v>127</v>
      </c>
      <c r="J379" s="140" t="s">
        <v>128</v>
      </c>
      <c r="K379" s="52" t="s">
        <v>78</v>
      </c>
      <c r="L379" s="200" t="s">
        <v>2175</v>
      </c>
      <c r="M379" s="51"/>
      <c r="N379" s="138" t="s">
        <v>60</v>
      </c>
      <c r="O379" s="141" t="s">
        <v>2167</v>
      </c>
      <c r="P379" s="41" t="s">
        <v>89</v>
      </c>
      <c r="Q379" s="59" t="s">
        <v>2174</v>
      </c>
      <c r="R379" s="165" t="s">
        <v>2173</v>
      </c>
      <c r="S379" s="42">
        <v>45666</v>
      </c>
      <c r="T379" s="42">
        <v>45700</v>
      </c>
      <c r="U379" s="127" t="s">
        <v>62</v>
      </c>
      <c r="V379" s="43" t="s">
        <v>1210</v>
      </c>
      <c r="W379" s="43"/>
      <c r="X379" s="270"/>
      <c r="Y379" s="273" t="s">
        <v>337</v>
      </c>
      <c r="Z379" s="153" t="s">
        <v>68</v>
      </c>
      <c r="AA379" s="68" t="s">
        <v>2255</v>
      </c>
      <c r="AB379" s="52">
        <v>45666</v>
      </c>
      <c r="AC379" s="3">
        <v>45700</v>
      </c>
      <c r="AD379" s="136" t="s">
        <v>64</v>
      </c>
      <c r="AE379" s="151"/>
      <c r="AF379" s="146"/>
      <c r="AG379" s="146"/>
      <c r="AH379" s="146"/>
      <c r="AI379" s="146"/>
      <c r="AJ379" s="145"/>
      <c r="AK379" s="152"/>
      <c r="AL379" s="150"/>
      <c r="AM379" s="146"/>
      <c r="AN379" s="146"/>
      <c r="AO379" s="146"/>
      <c r="AP379" s="146"/>
      <c r="AQ379" s="147"/>
      <c r="AR379" s="144"/>
      <c r="AS379" s="144"/>
      <c r="AT379" s="144"/>
      <c r="AU379" s="144"/>
      <c r="AV379" s="144"/>
      <c r="AW379" s="144"/>
      <c r="AX379" s="144"/>
      <c r="AY379" s="144"/>
      <c r="AZ379" s="148"/>
      <c r="BA379" s="143"/>
      <c r="BB379" s="144"/>
      <c r="BC379" s="142"/>
    </row>
    <row r="380" spans="1:55" ht="71.400000000000006" hidden="1" customHeight="1">
      <c r="A380" s="38" t="str">
        <f t="shared" ca="1" si="82"/>
        <v>Ok</v>
      </c>
      <c r="B380" s="39" t="str">
        <f t="shared" si="83"/>
        <v>Ok</v>
      </c>
      <c r="C380" s="39" t="str">
        <f t="shared" ca="1" si="84"/>
        <v>Ok</v>
      </c>
      <c r="D380" s="40">
        <f t="shared" si="85"/>
        <v>45706</v>
      </c>
      <c r="E380" s="134"/>
      <c r="F380" s="153">
        <v>3608</v>
      </c>
      <c r="G380" s="139" t="s">
        <v>2163</v>
      </c>
      <c r="H380" s="70" t="s">
        <v>57</v>
      </c>
      <c r="I380" s="140" t="s">
        <v>1280</v>
      </c>
      <c r="J380" s="140" t="s">
        <v>560</v>
      </c>
      <c r="K380" s="52" t="s">
        <v>78</v>
      </c>
      <c r="L380" s="200" t="s">
        <v>2176</v>
      </c>
      <c r="M380" s="51"/>
      <c r="N380" s="138" t="s">
        <v>104</v>
      </c>
      <c r="O380" s="141" t="s">
        <v>74</v>
      </c>
      <c r="P380" s="41" t="s">
        <v>74</v>
      </c>
      <c r="Q380" s="59" t="s">
        <v>2166</v>
      </c>
      <c r="R380" s="165" t="s">
        <v>2177</v>
      </c>
      <c r="S380" s="42">
        <v>45670</v>
      </c>
      <c r="T380" s="42">
        <v>45706</v>
      </c>
      <c r="U380" s="127" t="s">
        <v>62</v>
      </c>
      <c r="V380" s="43" t="s">
        <v>1210</v>
      </c>
      <c r="W380" s="43"/>
      <c r="X380" s="270"/>
      <c r="Y380" s="273" t="s">
        <v>86</v>
      </c>
      <c r="Z380" s="153" t="s">
        <v>68</v>
      </c>
      <c r="AA380" s="311" t="s">
        <v>2261</v>
      </c>
      <c r="AB380" s="52">
        <v>45670</v>
      </c>
      <c r="AC380" s="3">
        <v>45706</v>
      </c>
      <c r="AD380" s="136" t="s">
        <v>64</v>
      </c>
      <c r="AE380" s="151"/>
      <c r="AF380" s="146"/>
      <c r="AG380" s="146"/>
      <c r="AH380" s="146"/>
      <c r="AI380" s="146"/>
      <c r="AJ380" s="145"/>
      <c r="AK380" s="152"/>
      <c r="AL380" s="150"/>
      <c r="AM380" s="146"/>
      <c r="AN380" s="146"/>
      <c r="AO380" s="146"/>
      <c r="AP380" s="146"/>
      <c r="AQ380" s="147"/>
      <c r="AR380" s="144"/>
      <c r="AS380" s="144"/>
      <c r="AT380" s="144"/>
      <c r="AU380" s="144"/>
      <c r="AV380" s="144"/>
      <c r="AW380" s="144"/>
      <c r="AX380" s="144"/>
      <c r="AY380" s="144"/>
      <c r="AZ380" s="148"/>
      <c r="BA380" s="143"/>
      <c r="BB380" s="144"/>
      <c r="BC380" s="142"/>
    </row>
    <row r="381" spans="1:55" ht="71.400000000000006" hidden="1" customHeight="1">
      <c r="A381" s="38" t="str">
        <f t="shared" ref="A381:A383" ca="1" si="86">IF(OR(S381&lt;$B$1,S381&gt;=TODAY()),"Fuori Range","Ok")</f>
        <v>Ok</v>
      </c>
      <c r="B381" s="39" t="str">
        <f t="shared" ref="B381:B383" si="87">IF(AND(AB381&lt;S381,AB381&lt;&gt;""),"Fuori Range",IF(AND(AB381&gt;AC381,AC381&lt;&gt;""),"Sup ITM",IF(AND(AC381&lt;&gt;"",AB381=""),"Assente","Ok")))</f>
        <v>Ok</v>
      </c>
      <c r="C381" s="39" t="str">
        <f t="shared" ref="C381:C383" ca="1" si="88">IF(AND(AC381&lt;AB381,AC381&lt;&gt;""),"Inf Avvio",IF(AC381&gt;TODAY(),"Errore","Ok"))</f>
        <v>Ok</v>
      </c>
      <c r="D381" s="40">
        <f t="shared" ref="D381:D383" si="89">MAX(AC381,AH381,AL381)</f>
        <v>45686</v>
      </c>
      <c r="E381" s="134"/>
      <c r="F381" s="153">
        <v>3609</v>
      </c>
      <c r="G381" s="139" t="s">
        <v>2186</v>
      </c>
      <c r="H381" s="70" t="s">
        <v>57</v>
      </c>
      <c r="I381" s="140" t="s">
        <v>127</v>
      </c>
      <c r="J381" s="140" t="s">
        <v>128</v>
      </c>
      <c r="K381" s="52" t="s">
        <v>206</v>
      </c>
      <c r="L381" s="200" t="s">
        <v>2191</v>
      </c>
      <c r="M381" s="51"/>
      <c r="N381" s="138" t="s">
        <v>60</v>
      </c>
      <c r="O381" s="141" t="s">
        <v>74</v>
      </c>
      <c r="P381" s="41" t="s">
        <v>74</v>
      </c>
      <c r="Q381" s="59" t="s">
        <v>2188</v>
      </c>
      <c r="R381" s="165" t="s">
        <v>2190</v>
      </c>
      <c r="S381" s="42">
        <v>45669</v>
      </c>
      <c r="T381" s="42">
        <v>45686</v>
      </c>
      <c r="U381" s="127" t="s">
        <v>62</v>
      </c>
      <c r="V381" s="43" t="s">
        <v>1210</v>
      </c>
      <c r="W381" s="43" t="s">
        <v>68</v>
      </c>
      <c r="X381" s="270"/>
      <c r="Y381" s="273" t="s">
        <v>710</v>
      </c>
      <c r="Z381" s="153"/>
      <c r="AA381" s="311" t="s">
        <v>2211</v>
      </c>
      <c r="AB381" s="52">
        <v>45669</v>
      </c>
      <c r="AC381" s="3">
        <v>45686</v>
      </c>
      <c r="AD381" s="136" t="s">
        <v>64</v>
      </c>
      <c r="AE381" s="151"/>
      <c r="AF381" s="146"/>
      <c r="AG381" s="146"/>
      <c r="AH381" s="146"/>
      <c r="AI381" s="146"/>
      <c r="AJ381" s="145"/>
      <c r="AK381" s="152"/>
      <c r="AL381" s="150"/>
      <c r="AM381" s="146"/>
      <c r="AN381" s="146"/>
      <c r="AO381" s="146"/>
      <c r="AP381" s="146"/>
      <c r="AQ381" s="147"/>
      <c r="AR381" s="144"/>
      <c r="AS381" s="144"/>
      <c r="AT381" s="144"/>
      <c r="AU381" s="144"/>
      <c r="AV381" s="144"/>
      <c r="AW381" s="144"/>
      <c r="AX381" s="144"/>
      <c r="AY381" s="144"/>
      <c r="AZ381" s="148"/>
      <c r="BA381" s="143"/>
      <c r="BB381" s="144"/>
      <c r="BC381" s="142"/>
    </row>
    <row r="382" spans="1:55" ht="71.400000000000006" hidden="1" customHeight="1">
      <c r="A382" s="38" t="str">
        <f t="shared" ca="1" si="86"/>
        <v>Ok</v>
      </c>
      <c r="B382" s="39" t="str">
        <f t="shared" si="87"/>
        <v>Ok</v>
      </c>
      <c r="C382" s="39" t="str">
        <f t="shared" ca="1" si="88"/>
        <v>Ok</v>
      </c>
      <c r="D382" s="40">
        <f t="shared" si="89"/>
        <v>45686</v>
      </c>
      <c r="E382" s="134"/>
      <c r="F382" s="153">
        <v>3615</v>
      </c>
      <c r="G382" s="139" t="s">
        <v>2187</v>
      </c>
      <c r="H382" s="70" t="s">
        <v>57</v>
      </c>
      <c r="I382" s="140" t="s">
        <v>239</v>
      </c>
      <c r="J382" s="140" t="s">
        <v>95</v>
      </c>
      <c r="K382" s="52" t="s">
        <v>358</v>
      </c>
      <c r="L382" s="200" t="s">
        <v>2194</v>
      </c>
      <c r="M382" s="51"/>
      <c r="N382" s="138" t="s">
        <v>104</v>
      </c>
      <c r="O382" s="141" t="s">
        <v>2189</v>
      </c>
      <c r="P382" s="41" t="s">
        <v>71</v>
      </c>
      <c r="Q382" s="59" t="s">
        <v>2193</v>
      </c>
      <c r="R382" s="165" t="s">
        <v>2192</v>
      </c>
      <c r="S382" s="42">
        <v>45678</v>
      </c>
      <c r="T382" s="42">
        <v>45686</v>
      </c>
      <c r="U382" s="127" t="s">
        <v>62</v>
      </c>
      <c r="V382" s="43" t="s">
        <v>1209</v>
      </c>
      <c r="W382" s="43" t="s">
        <v>68</v>
      </c>
      <c r="X382" s="270"/>
      <c r="Y382" s="273" t="s">
        <v>710</v>
      </c>
      <c r="Z382" s="153"/>
      <c r="AA382" s="311" t="s">
        <v>2212</v>
      </c>
      <c r="AB382" s="52">
        <v>45678</v>
      </c>
      <c r="AC382" s="3">
        <v>45686</v>
      </c>
      <c r="AD382" s="136" t="s">
        <v>64</v>
      </c>
      <c r="AE382" s="151"/>
      <c r="AF382" s="146"/>
      <c r="AG382" s="146"/>
      <c r="AH382" s="146"/>
      <c r="AI382" s="146"/>
      <c r="AJ382" s="145"/>
      <c r="AK382" s="152"/>
      <c r="AL382" s="150"/>
      <c r="AM382" s="146"/>
      <c r="AN382" s="146"/>
      <c r="AO382" s="146"/>
      <c r="AP382" s="146"/>
      <c r="AQ382" s="147"/>
      <c r="AR382" s="144"/>
      <c r="AS382" s="144"/>
      <c r="AT382" s="144"/>
      <c r="AU382" s="144"/>
      <c r="AV382" s="144"/>
      <c r="AW382" s="144"/>
      <c r="AX382" s="144"/>
      <c r="AY382" s="144"/>
      <c r="AZ382" s="148"/>
      <c r="BA382" s="143"/>
      <c r="BB382" s="144"/>
      <c r="BC382" s="142"/>
    </row>
    <row r="383" spans="1:55" ht="121.2" customHeight="1">
      <c r="A383" s="38" t="str">
        <f t="shared" ca="1" si="86"/>
        <v>Ok</v>
      </c>
      <c r="B383" s="39" t="str">
        <f t="shared" si="87"/>
        <v>Ok</v>
      </c>
      <c r="C383" s="39" t="str">
        <f t="shared" ca="1" si="88"/>
        <v>Errore</v>
      </c>
      <c r="D383" s="40">
        <f t="shared" si="89"/>
        <v>45728</v>
      </c>
      <c r="E383" s="134"/>
      <c r="F383" s="153">
        <v>2797</v>
      </c>
      <c r="G383" s="139" t="s">
        <v>2213</v>
      </c>
      <c r="H383" s="70" t="s">
        <v>57</v>
      </c>
      <c r="I383" s="140" t="s">
        <v>264</v>
      </c>
      <c r="J383" s="140" t="s">
        <v>95</v>
      </c>
      <c r="K383" s="52" t="s">
        <v>78</v>
      </c>
      <c r="L383" s="200" t="s">
        <v>2217</v>
      </c>
      <c r="M383" s="51"/>
      <c r="N383" s="138" t="s">
        <v>81</v>
      </c>
      <c r="O383" s="141" t="s">
        <v>972</v>
      </c>
      <c r="P383" s="41" t="s">
        <v>89</v>
      </c>
      <c r="Q383" s="59" t="s">
        <v>2219</v>
      </c>
      <c r="R383" s="165" t="s">
        <v>2218</v>
      </c>
      <c r="S383" s="42">
        <v>45099</v>
      </c>
      <c r="T383" s="42">
        <v>45694</v>
      </c>
      <c r="U383" s="127" t="s">
        <v>333</v>
      </c>
      <c r="V383" s="43" t="s">
        <v>1209</v>
      </c>
      <c r="W383" s="43" t="s">
        <v>68</v>
      </c>
      <c r="X383" s="270"/>
      <c r="Y383" s="273"/>
      <c r="Z383" s="153"/>
      <c r="AA383" s="311" t="s">
        <v>2349</v>
      </c>
      <c r="AB383" s="52">
        <v>45099</v>
      </c>
      <c r="AC383" s="3">
        <v>45728</v>
      </c>
      <c r="AD383" s="374" t="s">
        <v>64</v>
      </c>
      <c r="AE383" s="151"/>
      <c r="AF383" s="146"/>
      <c r="AG383" s="146"/>
      <c r="AH383" s="146"/>
      <c r="AI383" s="146"/>
      <c r="AJ383" s="145"/>
      <c r="AK383" s="152"/>
      <c r="AL383" s="150"/>
      <c r="AM383" s="146"/>
      <c r="AN383" s="146"/>
      <c r="AO383" s="146"/>
      <c r="AP383" s="146"/>
      <c r="AQ383" s="147"/>
      <c r="AR383" s="144"/>
      <c r="AS383" s="144"/>
      <c r="AT383" s="144"/>
      <c r="AU383" s="144"/>
      <c r="AV383" s="144"/>
      <c r="AW383" s="144"/>
      <c r="AX383" s="144"/>
      <c r="AY383" s="144"/>
      <c r="AZ383" s="148"/>
      <c r="BA383" s="143"/>
      <c r="BB383" s="144"/>
      <c r="BC383" s="142"/>
    </row>
    <row r="384" spans="1:55" ht="102" hidden="1" customHeight="1">
      <c r="A384" s="38" t="str">
        <f t="shared" ref="A384:A387" ca="1" si="90">IF(OR(S384&lt;$B$1,S384&gt;=TODAY()),"Fuori Range","Ok")</f>
        <v>Ok</v>
      </c>
      <c r="B384" s="39" t="str">
        <f t="shared" ref="B384:B387" si="91">IF(AND(AB384&lt;S384,AB384&lt;&gt;""),"Fuori Range",IF(AND(AB384&gt;AC384,AC384&lt;&gt;""),"Sup ITM",IF(AND(AC384&lt;&gt;"",AB384=""),"Assente","Ok")))</f>
        <v>Ok</v>
      </c>
      <c r="C384" s="39" t="str">
        <f t="shared" ref="C384:C387" ca="1" si="92">IF(AND(AC384&lt;AB384,AC384&lt;&gt;""),"Inf Avvio",IF(AC384&gt;TODAY(),"Errore","Ok"))</f>
        <v>Ok</v>
      </c>
      <c r="D384" s="40">
        <f t="shared" ref="D384:D387" si="93">MAX(AC384,AH384,AL384)</f>
        <v>45700</v>
      </c>
      <c r="E384" s="134"/>
      <c r="F384" s="153">
        <v>3629</v>
      </c>
      <c r="G384" s="139" t="s">
        <v>2228</v>
      </c>
      <c r="H384" s="70" t="s">
        <v>57</v>
      </c>
      <c r="I384" s="140" t="s">
        <v>1157</v>
      </c>
      <c r="J384" s="140" t="s">
        <v>95</v>
      </c>
      <c r="K384" s="52" t="s">
        <v>101</v>
      </c>
      <c r="L384" s="200" t="s">
        <v>2239</v>
      </c>
      <c r="M384" s="51"/>
      <c r="N384" s="138" t="s">
        <v>60</v>
      </c>
      <c r="O384" s="141" t="s">
        <v>2233</v>
      </c>
      <c r="P384" s="41" t="s">
        <v>114</v>
      </c>
      <c r="Q384" s="59" t="s">
        <v>2233</v>
      </c>
      <c r="R384" s="165" t="s">
        <v>2235</v>
      </c>
      <c r="S384" s="42">
        <v>45688</v>
      </c>
      <c r="T384" s="42">
        <v>45700</v>
      </c>
      <c r="U384" s="127" t="s">
        <v>62</v>
      </c>
      <c r="V384" s="43" t="s">
        <v>1209</v>
      </c>
      <c r="W384" s="43"/>
      <c r="X384" s="270"/>
      <c r="Y384" s="273" t="s">
        <v>67</v>
      </c>
      <c r="Z384" s="153"/>
      <c r="AA384" s="311" t="s">
        <v>2238</v>
      </c>
      <c r="AB384" s="52">
        <v>45688</v>
      </c>
      <c r="AC384" s="3">
        <v>45700</v>
      </c>
      <c r="AD384" s="136" t="s">
        <v>64</v>
      </c>
      <c r="AE384" s="151"/>
      <c r="AF384" s="146"/>
      <c r="AG384" s="146"/>
      <c r="AH384" s="146"/>
      <c r="AI384" s="146"/>
      <c r="AJ384" s="145"/>
      <c r="AK384" s="152"/>
      <c r="AL384" s="150"/>
      <c r="AM384" s="146"/>
      <c r="AN384" s="146"/>
      <c r="AO384" s="146"/>
      <c r="AP384" s="146"/>
      <c r="AQ384" s="147"/>
      <c r="AR384" s="144"/>
      <c r="AS384" s="144"/>
      <c r="AT384" s="144"/>
      <c r="AU384" s="144"/>
      <c r="AV384" s="144"/>
      <c r="AW384" s="144"/>
      <c r="AX384" s="144"/>
      <c r="AY384" s="144"/>
      <c r="AZ384" s="148"/>
      <c r="BA384" s="143"/>
      <c r="BB384" s="144"/>
      <c r="BC384" s="142"/>
    </row>
    <row r="385" spans="1:55" ht="102" hidden="1" customHeight="1">
      <c r="A385" s="38" t="str">
        <f t="shared" ca="1" si="90"/>
        <v>Ok</v>
      </c>
      <c r="B385" s="39" t="str">
        <f t="shared" si="91"/>
        <v>Ok</v>
      </c>
      <c r="C385" s="39" t="str">
        <f t="shared" ca="1" si="92"/>
        <v>Ok</v>
      </c>
      <c r="D385" s="40">
        <f t="shared" si="93"/>
        <v>45700</v>
      </c>
      <c r="E385" s="134"/>
      <c r="F385" s="153">
        <v>3633</v>
      </c>
      <c r="G385" s="139" t="s">
        <v>2229</v>
      </c>
      <c r="H385" s="70" t="s">
        <v>57</v>
      </c>
      <c r="I385" s="140" t="s">
        <v>127</v>
      </c>
      <c r="J385" s="140" t="s">
        <v>128</v>
      </c>
      <c r="K385" s="52" t="s">
        <v>66</v>
      </c>
      <c r="L385" s="200" t="s">
        <v>2240</v>
      </c>
      <c r="M385" s="51"/>
      <c r="N385" s="138" t="s">
        <v>81</v>
      </c>
      <c r="O385" s="141" t="s">
        <v>1124</v>
      </c>
      <c r="P385" s="41" t="s">
        <v>71</v>
      </c>
      <c r="Q385" s="59" t="s">
        <v>1124</v>
      </c>
      <c r="R385" s="165" t="s">
        <v>586</v>
      </c>
      <c r="S385" s="42">
        <v>45687</v>
      </c>
      <c r="T385" s="42">
        <v>45700</v>
      </c>
      <c r="U385" s="127" t="s">
        <v>62</v>
      </c>
      <c r="V385" s="43" t="s">
        <v>1210</v>
      </c>
      <c r="W385" s="43"/>
      <c r="X385" s="270"/>
      <c r="Y385" s="273" t="s">
        <v>67</v>
      </c>
      <c r="Z385" s="153"/>
      <c r="AA385" s="294" t="s">
        <v>2241</v>
      </c>
      <c r="AB385" s="52">
        <v>45687</v>
      </c>
      <c r="AC385" s="3">
        <v>45700</v>
      </c>
      <c r="AD385" s="136" t="s">
        <v>64</v>
      </c>
      <c r="AE385" s="151"/>
      <c r="AF385" s="146"/>
      <c r="AG385" s="146"/>
      <c r="AH385" s="146"/>
      <c r="AI385" s="146"/>
      <c r="AJ385" s="145"/>
      <c r="AK385" s="152"/>
      <c r="AL385" s="150"/>
      <c r="AM385" s="146"/>
      <c r="AN385" s="146"/>
      <c r="AO385" s="146"/>
      <c r="AP385" s="146"/>
      <c r="AQ385" s="147"/>
      <c r="AR385" s="144"/>
      <c r="AS385" s="144"/>
      <c r="AT385" s="144"/>
      <c r="AU385" s="144"/>
      <c r="AV385" s="144"/>
      <c r="AW385" s="144"/>
      <c r="AX385" s="144"/>
      <c r="AY385" s="144"/>
      <c r="AZ385" s="148"/>
      <c r="BA385" s="143"/>
      <c r="BB385" s="144"/>
      <c r="BC385" s="142"/>
    </row>
    <row r="386" spans="1:55" ht="102" hidden="1" customHeight="1">
      <c r="A386" s="38" t="str">
        <f t="shared" ca="1" si="90"/>
        <v>Ok</v>
      </c>
      <c r="B386" s="39" t="str">
        <f t="shared" si="91"/>
        <v>Ok</v>
      </c>
      <c r="C386" s="39" t="str">
        <f t="shared" ca="1" si="92"/>
        <v>Ok</v>
      </c>
      <c r="D386" s="40">
        <f t="shared" si="93"/>
        <v>45700</v>
      </c>
      <c r="E386" s="134"/>
      <c r="F386" s="153">
        <v>3634</v>
      </c>
      <c r="G386" s="139" t="s">
        <v>2230</v>
      </c>
      <c r="H386" s="70" t="s">
        <v>57</v>
      </c>
      <c r="I386" s="140" t="s">
        <v>825</v>
      </c>
      <c r="J386" s="140" t="s">
        <v>768</v>
      </c>
      <c r="K386" s="52" t="s">
        <v>66</v>
      </c>
      <c r="L386" s="200" t="s">
        <v>2242</v>
      </c>
      <c r="M386" s="51" t="s">
        <v>2237</v>
      </c>
      <c r="N386" s="138" t="s">
        <v>81</v>
      </c>
      <c r="O386" s="141" t="s">
        <v>1124</v>
      </c>
      <c r="P386" s="41" t="s">
        <v>71</v>
      </c>
      <c r="Q386" s="59" t="s">
        <v>1124</v>
      </c>
      <c r="R386" s="165" t="s">
        <v>586</v>
      </c>
      <c r="S386" s="42">
        <v>45687</v>
      </c>
      <c r="T386" s="42">
        <v>45700</v>
      </c>
      <c r="U386" s="127" t="s">
        <v>62</v>
      </c>
      <c r="V386" s="43" t="s">
        <v>1210</v>
      </c>
      <c r="W386" s="43"/>
      <c r="X386" s="270"/>
      <c r="Y386" s="273" t="s">
        <v>67</v>
      </c>
      <c r="Z386" s="153"/>
      <c r="AA386" s="294" t="s">
        <v>2245</v>
      </c>
      <c r="AB386" s="52">
        <v>45687</v>
      </c>
      <c r="AC386" s="3">
        <v>45700</v>
      </c>
      <c r="AD386" s="136" t="s">
        <v>64</v>
      </c>
      <c r="AE386" s="151"/>
      <c r="AF386" s="146"/>
      <c r="AG386" s="146"/>
      <c r="AH386" s="146"/>
      <c r="AI386" s="146"/>
      <c r="AJ386" s="145"/>
      <c r="AK386" s="152"/>
      <c r="AL386" s="150"/>
      <c r="AM386" s="146"/>
      <c r="AN386" s="146"/>
      <c r="AO386" s="146"/>
      <c r="AP386" s="146"/>
      <c r="AQ386" s="147"/>
      <c r="AR386" s="144"/>
      <c r="AS386" s="144"/>
      <c r="AT386" s="144"/>
      <c r="AU386" s="144"/>
      <c r="AV386" s="144"/>
      <c r="AW386" s="144"/>
      <c r="AX386" s="144"/>
      <c r="AY386" s="144"/>
      <c r="AZ386" s="148"/>
      <c r="BA386" s="143"/>
      <c r="BB386" s="144"/>
      <c r="BC386" s="142"/>
    </row>
    <row r="387" spans="1:55" ht="198" hidden="1" customHeight="1">
      <c r="A387" s="38" t="str">
        <f t="shared" ca="1" si="90"/>
        <v>Ok</v>
      </c>
      <c r="B387" s="39" t="str">
        <f t="shared" si="91"/>
        <v>Ok</v>
      </c>
      <c r="C387" s="39" t="str">
        <f t="shared" ca="1" si="92"/>
        <v>Ok</v>
      </c>
      <c r="D387" s="40">
        <f t="shared" si="93"/>
        <v>45706</v>
      </c>
      <c r="E387" s="134"/>
      <c r="F387" s="153">
        <v>3635</v>
      </c>
      <c r="G387" s="139" t="s">
        <v>2231</v>
      </c>
      <c r="H387" s="70" t="s">
        <v>57</v>
      </c>
      <c r="I387" s="140" t="s">
        <v>2232</v>
      </c>
      <c r="J387" s="140" t="s">
        <v>174</v>
      </c>
      <c r="K387" s="52" t="s">
        <v>66</v>
      </c>
      <c r="L387" s="200" t="s">
        <v>2243</v>
      </c>
      <c r="M387" s="51"/>
      <c r="N387" s="138" t="s">
        <v>104</v>
      </c>
      <c r="O387" s="141" t="s">
        <v>2234</v>
      </c>
      <c r="P387" s="41" t="s">
        <v>71</v>
      </c>
      <c r="Q387" s="59" t="s">
        <v>2234</v>
      </c>
      <c r="R387" s="165" t="s">
        <v>2236</v>
      </c>
      <c r="S387" s="42">
        <v>45691</v>
      </c>
      <c r="T387" s="42">
        <v>45706</v>
      </c>
      <c r="U387" s="127" t="s">
        <v>62</v>
      </c>
      <c r="V387" s="43" t="s">
        <v>1210</v>
      </c>
      <c r="W387" s="43"/>
      <c r="X387" s="270"/>
      <c r="Y387" s="273" t="s">
        <v>75</v>
      </c>
      <c r="Z387" s="153" t="s">
        <v>68</v>
      </c>
      <c r="AA387" s="296" t="s">
        <v>2285</v>
      </c>
      <c r="AB387" s="52">
        <v>45691</v>
      </c>
      <c r="AC387" s="3">
        <v>45706</v>
      </c>
      <c r="AD387" s="136" t="s">
        <v>64</v>
      </c>
      <c r="AE387" s="151"/>
      <c r="AF387" s="146"/>
      <c r="AG387" s="146"/>
      <c r="AH387" s="146"/>
      <c r="AI387" s="146"/>
      <c r="AJ387" s="145"/>
      <c r="AK387" s="152"/>
      <c r="AL387" s="150"/>
      <c r="AM387" s="146"/>
      <c r="AN387" s="146"/>
      <c r="AO387" s="146"/>
      <c r="AP387" s="146"/>
      <c r="AQ387" s="147"/>
      <c r="AR387" s="144"/>
      <c r="AS387" s="144"/>
      <c r="AT387" s="144"/>
      <c r="AU387" s="144"/>
      <c r="AV387" s="144"/>
      <c r="AW387" s="144"/>
      <c r="AX387" s="144"/>
      <c r="AY387" s="144"/>
      <c r="AZ387" s="148"/>
      <c r="BA387" s="143"/>
      <c r="BB387" s="144"/>
      <c r="BC387" s="142"/>
    </row>
    <row r="388" spans="1:55" ht="123" customHeight="1">
      <c r="A388" s="38" t="str">
        <f t="shared" ref="A388" ca="1" si="94">IF(OR(S388&lt;$B$1,S388&gt;=TODAY()),"Fuori Range","Ok")</f>
        <v>Ok</v>
      </c>
      <c r="B388" s="39" t="str">
        <f t="shared" ref="B388" si="95">IF(AND(AB388&lt;S388,AB388&lt;&gt;""),"Fuori Range",IF(AND(AB388&gt;AC388,AC388&lt;&gt;""),"Sup ITM",IF(AND(AC388&lt;&gt;"",AB388=""),"Assente","Ok")))</f>
        <v>Ok</v>
      </c>
      <c r="C388" s="39" t="str">
        <f t="shared" ref="C388" ca="1" si="96">IF(AND(AC388&lt;AB388,AC388&lt;&gt;""),"Inf Avvio",IF(AC388&gt;TODAY(),"Errore","Ok"))</f>
        <v>Errore</v>
      </c>
      <c r="D388" s="40">
        <f t="shared" ref="D388" si="97">MAX(AC388,AH388,AL388)</f>
        <v>45728</v>
      </c>
      <c r="E388" s="134"/>
      <c r="F388" s="153">
        <v>3630</v>
      </c>
      <c r="G388" s="139" t="s">
        <v>2248</v>
      </c>
      <c r="H388" s="70" t="s">
        <v>57</v>
      </c>
      <c r="I388" s="140" t="s">
        <v>294</v>
      </c>
      <c r="J388" s="140" t="s">
        <v>128</v>
      </c>
      <c r="K388" s="52" t="s">
        <v>66</v>
      </c>
      <c r="L388" s="200" t="s">
        <v>2256</v>
      </c>
      <c r="M388" s="51"/>
      <c r="N388" s="138" t="s">
        <v>104</v>
      </c>
      <c r="O388" s="141" t="s">
        <v>2249</v>
      </c>
      <c r="P388" s="41" t="s">
        <v>89</v>
      </c>
      <c r="Q388" s="59" t="s">
        <v>2258</v>
      </c>
      <c r="R388" s="165" t="s">
        <v>2257</v>
      </c>
      <c r="S388" s="42">
        <v>45688</v>
      </c>
      <c r="T388" s="42">
        <v>45719</v>
      </c>
      <c r="U388" s="127" t="s">
        <v>333</v>
      </c>
      <c r="V388" s="43" t="s">
        <v>1210</v>
      </c>
      <c r="W388" s="43"/>
      <c r="X388" s="270"/>
      <c r="Y388" s="273"/>
      <c r="Z388" s="153"/>
      <c r="AA388" s="294" t="s">
        <v>2319</v>
      </c>
      <c r="AB388" s="52">
        <v>45688</v>
      </c>
      <c r="AC388" s="3">
        <v>45728</v>
      </c>
      <c r="AD388" s="136"/>
      <c r="AE388" s="151"/>
      <c r="AF388" s="146"/>
      <c r="AG388" s="146"/>
      <c r="AH388" s="146"/>
      <c r="AI388" s="146"/>
      <c r="AJ388" s="145"/>
      <c r="AK388" s="152"/>
      <c r="AL388" s="150"/>
      <c r="AM388" s="146"/>
      <c r="AN388" s="146"/>
      <c r="AO388" s="146"/>
      <c r="AP388" s="146"/>
      <c r="AQ388" s="147"/>
      <c r="AR388" s="144"/>
      <c r="AS388" s="144"/>
      <c r="AT388" s="144"/>
      <c r="AU388" s="144"/>
      <c r="AV388" s="144"/>
      <c r="AW388" s="144"/>
      <c r="AX388" s="144"/>
      <c r="AY388" s="144"/>
      <c r="AZ388" s="148"/>
      <c r="BA388" s="143"/>
      <c r="BB388" s="144"/>
      <c r="BC388" s="142"/>
    </row>
    <row r="389" spans="1:55" ht="43.2" hidden="1">
      <c r="A389" s="38" t="str">
        <f t="shared" ref="A389:A393" ca="1" si="98">IF(OR(S389&lt;$B$1,S389&gt;=TODAY()),"Fuori Range","Ok")</f>
        <v>Ok</v>
      </c>
      <c r="B389" s="39" t="str">
        <f t="shared" ref="B389:B393" si="99">IF(AND(AB389&lt;S389,AB389&lt;&gt;""),"Fuori Range",IF(AND(AB389&gt;AC389,AC389&lt;&gt;""),"Sup ITM",IF(AND(AC389&lt;&gt;"",AB389=""),"Assente","Ok")))</f>
        <v>Ok</v>
      </c>
      <c r="C389" s="39" t="str">
        <f t="shared" ref="C389:C393" ca="1" si="100">IF(AND(AC389&lt;AB389,AC389&lt;&gt;""),"Inf Avvio",IF(AC389&gt;TODAY(),"Errore","Ok"))</f>
        <v>Ok</v>
      </c>
      <c r="D389" s="40">
        <f t="shared" ref="D389:D393" si="101">MAX(AC389,AH389,AL389)</f>
        <v>45721</v>
      </c>
      <c r="E389" s="134"/>
      <c r="F389" s="153">
        <v>3648</v>
      </c>
      <c r="G389" s="139" t="s">
        <v>2262</v>
      </c>
      <c r="H389" s="70" t="s">
        <v>57</v>
      </c>
      <c r="I389" s="140" t="s">
        <v>127</v>
      </c>
      <c r="J389" s="140" t="s">
        <v>128</v>
      </c>
      <c r="K389" s="52" t="s">
        <v>66</v>
      </c>
      <c r="L389" s="200" t="s">
        <v>2277</v>
      </c>
      <c r="M389" s="51"/>
      <c r="N389" s="138" t="s">
        <v>104</v>
      </c>
      <c r="O389" s="141" t="s">
        <v>1739</v>
      </c>
      <c r="P389" s="41" t="s">
        <v>61</v>
      </c>
      <c r="Q389" s="59" t="s">
        <v>2315</v>
      </c>
      <c r="R389" s="165" t="s">
        <v>2314</v>
      </c>
      <c r="S389" s="42">
        <v>45695</v>
      </c>
      <c r="T389" s="42">
        <v>45721</v>
      </c>
      <c r="U389" s="127" t="s">
        <v>62</v>
      </c>
      <c r="V389" s="43" t="s">
        <v>1210</v>
      </c>
      <c r="W389" s="43"/>
      <c r="X389" s="270"/>
      <c r="Y389" s="273" t="s">
        <v>87</v>
      </c>
      <c r="Z389" s="153" t="s">
        <v>68</v>
      </c>
      <c r="AA389" s="294" t="s">
        <v>2316</v>
      </c>
      <c r="AB389" s="52">
        <v>45695</v>
      </c>
      <c r="AC389" s="3">
        <v>45721</v>
      </c>
      <c r="AD389" s="162" t="s">
        <v>64</v>
      </c>
      <c r="AE389" s="151"/>
      <c r="AF389" s="146"/>
      <c r="AG389" s="146"/>
      <c r="AH389" s="146"/>
      <c r="AI389" s="146"/>
      <c r="AJ389" s="145"/>
      <c r="AK389" s="152"/>
      <c r="AL389" s="150"/>
      <c r="AM389" s="146"/>
      <c r="AN389" s="146"/>
      <c r="AO389" s="146"/>
      <c r="AP389" s="146"/>
      <c r="AQ389" s="147"/>
      <c r="AR389" s="144"/>
      <c r="AS389" s="144"/>
      <c r="AT389" s="144"/>
      <c r="AU389" s="144"/>
      <c r="AV389" s="144"/>
      <c r="AW389" s="144"/>
      <c r="AX389" s="144"/>
      <c r="AY389" s="144"/>
      <c r="AZ389" s="148"/>
      <c r="BA389" s="143"/>
      <c r="BB389" s="144"/>
      <c r="BC389" s="142"/>
    </row>
    <row r="390" spans="1:55" ht="52.8" hidden="1" customHeight="1">
      <c r="A390" s="38" t="str">
        <f t="shared" ca="1" si="98"/>
        <v>Ok</v>
      </c>
      <c r="B390" s="39" t="str">
        <f t="shared" si="99"/>
        <v>Ok</v>
      </c>
      <c r="C390" s="39" t="str">
        <f t="shared" ca="1" si="100"/>
        <v>Ok</v>
      </c>
      <c r="D390" s="40">
        <f t="shared" si="101"/>
        <v>45706</v>
      </c>
      <c r="E390" s="134"/>
      <c r="F390" s="153">
        <v>3650</v>
      </c>
      <c r="G390" s="139" t="s">
        <v>2264</v>
      </c>
      <c r="H390" s="70" t="s">
        <v>57</v>
      </c>
      <c r="I390" s="140" t="s">
        <v>2265</v>
      </c>
      <c r="J390" s="140" t="s">
        <v>174</v>
      </c>
      <c r="K390" s="52" t="s">
        <v>78</v>
      </c>
      <c r="L390" s="200" t="s">
        <v>2266</v>
      </c>
      <c r="M390" s="51"/>
      <c r="N390" s="138" t="s">
        <v>104</v>
      </c>
      <c r="O390" s="141" t="s">
        <v>1739</v>
      </c>
      <c r="P390" s="41" t="s">
        <v>61</v>
      </c>
      <c r="Q390" s="59" t="s">
        <v>2276</v>
      </c>
      <c r="R390" s="165" t="s">
        <v>2263</v>
      </c>
      <c r="S390" s="42">
        <v>45695</v>
      </c>
      <c r="T390" s="42">
        <v>45706</v>
      </c>
      <c r="U390" s="127" t="s">
        <v>62</v>
      </c>
      <c r="V390" s="43" t="s">
        <v>1210</v>
      </c>
      <c r="W390" s="43"/>
      <c r="X390" s="270"/>
      <c r="Y390" s="273" t="s">
        <v>112</v>
      </c>
      <c r="Z390" s="153"/>
      <c r="AA390" s="294" t="s">
        <v>2287</v>
      </c>
      <c r="AB390" s="52">
        <v>45695</v>
      </c>
      <c r="AC390" s="3">
        <v>45706</v>
      </c>
      <c r="AD390" s="162" t="s">
        <v>64</v>
      </c>
      <c r="AE390" s="151"/>
      <c r="AF390" s="146"/>
      <c r="AG390" s="146"/>
      <c r="AH390" s="146"/>
      <c r="AI390" s="146"/>
      <c r="AJ390" s="145"/>
      <c r="AK390" s="152"/>
      <c r="AL390" s="150"/>
      <c r="AM390" s="146"/>
      <c r="AN390" s="146"/>
      <c r="AO390" s="146"/>
      <c r="AP390" s="146"/>
      <c r="AQ390" s="147"/>
      <c r="AR390" s="144"/>
      <c r="AS390" s="144"/>
      <c r="AT390" s="144"/>
      <c r="AU390" s="144"/>
      <c r="AV390" s="144"/>
      <c r="AW390" s="144"/>
      <c r="AX390" s="144"/>
      <c r="AY390" s="144"/>
      <c r="AZ390" s="148"/>
      <c r="BA390" s="143"/>
      <c r="BB390" s="144"/>
      <c r="BC390" s="142"/>
    </row>
    <row r="391" spans="1:55" ht="130.19999999999999" hidden="1" customHeight="1">
      <c r="A391" s="38" t="str">
        <f t="shared" ca="1" si="98"/>
        <v>Ok</v>
      </c>
      <c r="B391" s="39" t="str">
        <f t="shared" si="99"/>
        <v>Ok</v>
      </c>
      <c r="C391" s="39" t="str">
        <f t="shared" ca="1" si="100"/>
        <v>Ok</v>
      </c>
      <c r="D391" s="40">
        <f t="shared" si="101"/>
        <v>45706</v>
      </c>
      <c r="E391" s="134"/>
      <c r="F391" s="153">
        <v>3653</v>
      </c>
      <c r="G391" s="139" t="s">
        <v>2267</v>
      </c>
      <c r="H391" s="70" t="s">
        <v>57</v>
      </c>
      <c r="I391" s="140" t="s">
        <v>208</v>
      </c>
      <c r="J391" s="140" t="s">
        <v>107</v>
      </c>
      <c r="K391" s="52" t="s">
        <v>117</v>
      </c>
      <c r="L391" s="200" t="s">
        <v>2278</v>
      </c>
      <c r="M391" s="51" t="s">
        <v>2268</v>
      </c>
      <c r="N391" s="138" t="s">
        <v>104</v>
      </c>
      <c r="O391" s="141" t="s">
        <v>2066</v>
      </c>
      <c r="P391" s="41" t="s">
        <v>61</v>
      </c>
      <c r="Q391" s="59" t="s">
        <v>2269</v>
      </c>
      <c r="R391" s="165" t="s">
        <v>2270</v>
      </c>
      <c r="S391" s="42">
        <v>45687</v>
      </c>
      <c r="T391" s="42">
        <v>45706</v>
      </c>
      <c r="U391" s="127" t="s">
        <v>62</v>
      </c>
      <c r="V391" s="43" t="s">
        <v>1210</v>
      </c>
      <c r="W391" s="43"/>
      <c r="X391" s="270"/>
      <c r="Y391" s="273" t="s">
        <v>710</v>
      </c>
      <c r="Z391" s="153"/>
      <c r="AA391" s="294" t="s">
        <v>2279</v>
      </c>
      <c r="AB391" s="52">
        <v>45687</v>
      </c>
      <c r="AC391" s="3">
        <v>45706</v>
      </c>
      <c r="AD391" s="162" t="s">
        <v>64</v>
      </c>
      <c r="AE391" s="151"/>
      <c r="AF391" s="146"/>
      <c r="AG391" s="146"/>
      <c r="AH391" s="146"/>
      <c r="AI391" s="146"/>
      <c r="AJ391" s="145"/>
      <c r="AK391" s="152"/>
      <c r="AL391" s="150"/>
      <c r="AM391" s="146"/>
      <c r="AN391" s="146"/>
      <c r="AO391" s="146"/>
      <c r="AP391" s="146"/>
      <c r="AQ391" s="147"/>
      <c r="AR391" s="144"/>
      <c r="AS391" s="144"/>
      <c r="AT391" s="144"/>
      <c r="AU391" s="144"/>
      <c r="AV391" s="144"/>
      <c r="AW391" s="144"/>
      <c r="AX391" s="144"/>
      <c r="AY391" s="144"/>
      <c r="AZ391" s="148"/>
      <c r="BA391" s="143"/>
      <c r="BB391" s="144"/>
      <c r="BC391" s="142"/>
    </row>
    <row r="392" spans="1:55" ht="136.19999999999999" hidden="1" customHeight="1">
      <c r="A392" s="38" t="str">
        <f t="shared" ca="1" si="98"/>
        <v>Ok</v>
      </c>
      <c r="B392" s="39" t="str">
        <f t="shared" si="99"/>
        <v>Ok</v>
      </c>
      <c r="C392" s="39" t="str">
        <f t="shared" ca="1" si="100"/>
        <v>Ok</v>
      </c>
      <c r="D392" s="40">
        <f t="shared" si="101"/>
        <v>45706</v>
      </c>
      <c r="E392" s="134"/>
      <c r="F392" s="153">
        <v>3655</v>
      </c>
      <c r="G392" s="139" t="s">
        <v>2271</v>
      </c>
      <c r="H392" s="70" t="s">
        <v>57</v>
      </c>
      <c r="I392" s="140" t="s">
        <v>127</v>
      </c>
      <c r="J392" s="140" t="s">
        <v>128</v>
      </c>
      <c r="K392" s="52" t="s">
        <v>358</v>
      </c>
      <c r="L392" s="200" t="s">
        <v>2280</v>
      </c>
      <c r="M392" s="51" t="s">
        <v>2272</v>
      </c>
      <c r="N392" s="138" t="s">
        <v>104</v>
      </c>
      <c r="O392" s="141" t="s">
        <v>2066</v>
      </c>
      <c r="P392" s="41" t="s">
        <v>61</v>
      </c>
      <c r="Q392" s="59" t="s">
        <v>2269</v>
      </c>
      <c r="R392" s="165" t="s">
        <v>2270</v>
      </c>
      <c r="S392" s="42">
        <v>45687</v>
      </c>
      <c r="T392" s="42">
        <v>45706</v>
      </c>
      <c r="U392" s="127" t="s">
        <v>62</v>
      </c>
      <c r="V392" s="43" t="s">
        <v>1210</v>
      </c>
      <c r="W392" s="43"/>
      <c r="X392" s="270"/>
      <c r="Y392" s="273" t="s">
        <v>710</v>
      </c>
      <c r="Z392" s="153"/>
      <c r="AA392" s="294" t="s">
        <v>2281</v>
      </c>
      <c r="AB392" s="52">
        <v>45687</v>
      </c>
      <c r="AC392" s="3">
        <v>45706</v>
      </c>
      <c r="AD392" s="162" t="s">
        <v>64</v>
      </c>
      <c r="AE392" s="151"/>
      <c r="AF392" s="146"/>
      <c r="AG392" s="146"/>
      <c r="AH392" s="146"/>
      <c r="AI392" s="146"/>
      <c r="AJ392" s="145"/>
      <c r="AK392" s="152"/>
      <c r="AL392" s="150"/>
      <c r="AM392" s="146"/>
      <c r="AN392" s="146"/>
      <c r="AO392" s="146"/>
      <c r="AP392" s="146"/>
      <c r="AQ392" s="147"/>
      <c r="AR392" s="144"/>
      <c r="AS392" s="144"/>
      <c r="AT392" s="144"/>
      <c r="AU392" s="144"/>
      <c r="AV392" s="144"/>
      <c r="AW392" s="144"/>
      <c r="AX392" s="144"/>
      <c r="AY392" s="144"/>
      <c r="AZ392" s="148"/>
      <c r="BA392" s="143"/>
      <c r="BB392" s="144"/>
      <c r="BC392" s="142"/>
    </row>
    <row r="393" spans="1:55" ht="72">
      <c r="A393" s="38" t="str">
        <f t="shared" ca="1" si="98"/>
        <v>Ok</v>
      </c>
      <c r="B393" s="39" t="str">
        <f t="shared" si="99"/>
        <v>Ok</v>
      </c>
      <c r="C393" s="39" t="str">
        <f t="shared" ca="1" si="100"/>
        <v>Errore</v>
      </c>
      <c r="D393" s="40">
        <f t="shared" si="101"/>
        <v>45728</v>
      </c>
      <c r="E393" s="134"/>
      <c r="F393" s="153">
        <v>3664</v>
      </c>
      <c r="G393" s="139" t="s">
        <v>2273</v>
      </c>
      <c r="H393" s="70" t="s">
        <v>57</v>
      </c>
      <c r="I393" s="140" t="s">
        <v>335</v>
      </c>
      <c r="J393" s="140" t="s">
        <v>128</v>
      </c>
      <c r="K393" s="52" t="s">
        <v>88</v>
      </c>
      <c r="L393" s="200" t="s">
        <v>2282</v>
      </c>
      <c r="M393" s="366"/>
      <c r="N393" s="138" t="s">
        <v>104</v>
      </c>
      <c r="O393" s="141" t="s">
        <v>74</v>
      </c>
      <c r="P393" s="41" t="s">
        <v>74</v>
      </c>
      <c r="Q393" s="141" t="s">
        <v>2274</v>
      </c>
      <c r="R393" s="165" t="s">
        <v>2275</v>
      </c>
      <c r="S393" s="42">
        <v>45695</v>
      </c>
      <c r="T393" s="42">
        <v>45721</v>
      </c>
      <c r="U393" s="127" t="s">
        <v>333</v>
      </c>
      <c r="V393" s="43" t="s">
        <v>1210</v>
      </c>
      <c r="W393" s="43"/>
      <c r="X393" s="270"/>
      <c r="Y393" s="273"/>
      <c r="Z393" s="153"/>
      <c r="AA393" s="294" t="s">
        <v>2321</v>
      </c>
      <c r="AB393" s="52">
        <v>45695</v>
      </c>
      <c r="AC393" s="3">
        <v>45728</v>
      </c>
      <c r="AD393" s="136"/>
      <c r="AE393" s="151"/>
      <c r="AF393" s="146"/>
      <c r="AG393" s="146"/>
      <c r="AH393" s="146"/>
      <c r="AI393" s="146"/>
      <c r="AJ393" s="145"/>
      <c r="AK393" s="152"/>
      <c r="AL393" s="150"/>
      <c r="AM393" s="146"/>
      <c r="AN393" s="146"/>
      <c r="AO393" s="146"/>
      <c r="AP393" s="146"/>
      <c r="AQ393" s="147"/>
      <c r="AR393" s="144"/>
      <c r="AS393" s="144"/>
      <c r="AT393" s="144"/>
      <c r="AU393" s="144"/>
      <c r="AV393" s="144"/>
      <c r="AW393" s="144"/>
      <c r="AX393" s="144"/>
      <c r="AY393" s="144"/>
      <c r="AZ393" s="148"/>
      <c r="BA393" s="143"/>
      <c r="BB393" s="144"/>
      <c r="BC393" s="142"/>
    </row>
    <row r="394" spans="1:55" ht="57.6">
      <c r="A394" s="38" t="str">
        <f t="shared" ref="A394" ca="1" si="102">IF(OR(S394&lt;$B$1,S394&gt;=TODAY()),"Fuori Range","Ok")</f>
        <v>Ok</v>
      </c>
      <c r="B394" s="39" t="str">
        <f t="shared" ref="B394" si="103">IF(AND(AB394&lt;S394,AB394&lt;&gt;""),"Fuori Range",IF(AND(AB394&gt;AC394,AC394&lt;&gt;""),"Sup ITM",IF(AND(AC394&lt;&gt;"",AB394=""),"Assente","Ok")))</f>
        <v>Ok</v>
      </c>
      <c r="C394" s="39" t="str">
        <f t="shared" ref="C394" ca="1" si="104">IF(AND(AC394&lt;AB394,AC394&lt;&gt;""),"Inf Avvio",IF(AC394&gt;TODAY(),"Errore","Ok"))</f>
        <v>Errore</v>
      </c>
      <c r="D394" s="40">
        <f t="shared" ref="D394" si="105">MAX(AC394,AH394,AL394)</f>
        <v>45728</v>
      </c>
      <c r="E394" s="134"/>
      <c r="F394" s="153">
        <v>3668</v>
      </c>
      <c r="G394" s="139" t="s">
        <v>2297</v>
      </c>
      <c r="H394" s="70" t="s">
        <v>57</v>
      </c>
      <c r="I394" s="140" t="s">
        <v>127</v>
      </c>
      <c r="J394" s="140" t="s">
        <v>128</v>
      </c>
      <c r="K394" s="52" t="s">
        <v>78</v>
      </c>
      <c r="L394" s="200" t="s">
        <v>2300</v>
      </c>
      <c r="M394" s="366"/>
      <c r="N394" s="138" t="s">
        <v>81</v>
      </c>
      <c r="O394" s="141" t="s">
        <v>1124</v>
      </c>
      <c r="P394" s="41" t="s">
        <v>71</v>
      </c>
      <c r="Q394" s="141" t="s">
        <v>2299</v>
      </c>
      <c r="R394" s="165" t="s">
        <v>2298</v>
      </c>
      <c r="S394" s="42">
        <v>45701</v>
      </c>
      <c r="T394" s="42">
        <v>45701</v>
      </c>
      <c r="U394" s="127" t="s">
        <v>333</v>
      </c>
      <c r="V394" s="43" t="s">
        <v>1210</v>
      </c>
      <c r="W394" s="43"/>
      <c r="X394" s="270"/>
      <c r="Y394" s="273"/>
      <c r="Z394" s="153"/>
      <c r="AA394" s="294" t="s">
        <v>2301</v>
      </c>
      <c r="AB394" s="52">
        <v>45701</v>
      </c>
      <c r="AC394" s="3">
        <v>45728</v>
      </c>
      <c r="AD394" s="136"/>
      <c r="AE394" s="151"/>
      <c r="AF394" s="146"/>
      <c r="AG394" s="146"/>
      <c r="AH394" s="146"/>
      <c r="AI394" s="146"/>
      <c r="AJ394" s="145"/>
      <c r="AK394" s="152"/>
      <c r="AL394" s="150"/>
      <c r="AM394" s="146"/>
      <c r="AN394" s="146"/>
      <c r="AO394" s="146"/>
      <c r="AP394" s="146"/>
      <c r="AQ394" s="147"/>
      <c r="AR394" s="144"/>
      <c r="AS394" s="144"/>
      <c r="AT394" s="144"/>
      <c r="AU394" s="144"/>
      <c r="AV394" s="144"/>
      <c r="AW394" s="144"/>
      <c r="AX394" s="144"/>
      <c r="AY394" s="144"/>
      <c r="AZ394" s="148"/>
      <c r="BA394" s="143"/>
      <c r="BB394" s="144"/>
      <c r="BC394" s="142"/>
    </row>
    <row r="395" spans="1:55" ht="132.6" hidden="1" customHeight="1">
      <c r="A395" s="38" t="str">
        <f t="shared" ref="A395:A396" ca="1" si="106">IF(OR(S395&lt;$B$1,S395&gt;=TODAY()),"Fuori Range","Ok")</f>
        <v>Ok</v>
      </c>
      <c r="B395" s="39" t="str">
        <f t="shared" ref="B395:B396" si="107">IF(AND(AB395&lt;S395,AB395&lt;&gt;""),"Fuori Range",IF(AND(AB395&gt;AC395,AC395&lt;&gt;""),"Sup ITM",IF(AND(AC395&lt;&gt;"",AB395=""),"Assente","Ok")))</f>
        <v>Ok</v>
      </c>
      <c r="C395" s="39" t="str">
        <f t="shared" ref="C395:C396" ca="1" si="108">IF(AND(AC395&lt;AB395,AC395&lt;&gt;""),"Inf Avvio",IF(AC395&gt;TODAY(),"Errore","Ok"))</f>
        <v>Ok</v>
      </c>
      <c r="D395" s="40">
        <f t="shared" ref="D395:D396" si="109">MAX(AC395,AH395,AL395)</f>
        <v>45721</v>
      </c>
      <c r="E395" s="134"/>
      <c r="F395" s="153">
        <v>3678</v>
      </c>
      <c r="G395" s="139" t="s">
        <v>2308</v>
      </c>
      <c r="H395" s="70" t="s">
        <v>57</v>
      </c>
      <c r="I395" s="140" t="s">
        <v>161</v>
      </c>
      <c r="J395" s="140" t="s">
        <v>107</v>
      </c>
      <c r="K395" s="52" t="s">
        <v>66</v>
      </c>
      <c r="L395" s="200" t="s">
        <v>2323</v>
      </c>
      <c r="M395" s="366"/>
      <c r="N395" s="138" t="s">
        <v>104</v>
      </c>
      <c r="O395" s="141" t="s">
        <v>77</v>
      </c>
      <c r="P395" s="41" t="s">
        <v>61</v>
      </c>
      <c r="Q395" s="141" t="s">
        <v>2312</v>
      </c>
      <c r="R395" s="165" t="s">
        <v>2311</v>
      </c>
      <c r="S395" s="42">
        <v>45684</v>
      </c>
      <c r="T395" s="42">
        <v>45721</v>
      </c>
      <c r="U395" s="127" t="s">
        <v>62</v>
      </c>
      <c r="V395" s="43" t="s">
        <v>1210</v>
      </c>
      <c r="W395" s="43"/>
      <c r="X395" s="270"/>
      <c r="Y395" s="273" t="s">
        <v>75</v>
      </c>
      <c r="Z395" s="153" t="s">
        <v>68</v>
      </c>
      <c r="AA395" s="294" t="s">
        <v>2329</v>
      </c>
      <c r="AB395" s="52">
        <v>45684</v>
      </c>
      <c r="AC395" s="3">
        <v>45721</v>
      </c>
      <c r="AD395" s="136" t="s">
        <v>64</v>
      </c>
      <c r="AE395" s="151"/>
      <c r="AF395" s="146"/>
      <c r="AG395" s="146"/>
      <c r="AH395" s="146"/>
      <c r="AI395" s="146"/>
      <c r="AJ395" s="145"/>
      <c r="AK395" s="152"/>
      <c r="AL395" s="150"/>
      <c r="AM395" s="146"/>
      <c r="AN395" s="146"/>
      <c r="AO395" s="146"/>
      <c r="AP395" s="146"/>
      <c r="AQ395" s="147"/>
      <c r="AR395" s="144"/>
      <c r="AS395" s="144"/>
      <c r="AT395" s="144"/>
      <c r="AU395" s="144"/>
      <c r="AV395" s="144"/>
      <c r="AW395" s="144"/>
      <c r="AX395" s="144"/>
      <c r="AY395" s="144"/>
      <c r="AZ395" s="148"/>
      <c r="BA395" s="143"/>
      <c r="BB395" s="144"/>
      <c r="BC395" s="142"/>
    </row>
    <row r="396" spans="1:55" ht="28.8">
      <c r="A396" s="38" t="str">
        <f t="shared" ca="1" si="106"/>
        <v>Ok</v>
      </c>
      <c r="B396" s="39" t="str">
        <f t="shared" si="107"/>
        <v>Ok</v>
      </c>
      <c r="C396" s="39" t="str">
        <f t="shared" ca="1" si="108"/>
        <v>Errore</v>
      </c>
      <c r="D396" s="40">
        <f t="shared" si="109"/>
        <v>45728</v>
      </c>
      <c r="E396" s="134"/>
      <c r="F396" s="153">
        <v>3681</v>
      </c>
      <c r="G396" s="139" t="s">
        <v>2309</v>
      </c>
      <c r="H396" s="70" t="s">
        <v>57</v>
      </c>
      <c r="I396" s="140" t="s">
        <v>208</v>
      </c>
      <c r="J396" s="140" t="s">
        <v>107</v>
      </c>
      <c r="K396" s="52" t="s">
        <v>59</v>
      </c>
      <c r="L396" s="200" t="s">
        <v>2318</v>
      </c>
      <c r="M396" s="366"/>
      <c r="N396" s="138" t="s">
        <v>60</v>
      </c>
      <c r="O396" s="141" t="s">
        <v>74</v>
      </c>
      <c r="P396" s="41" t="s">
        <v>74</v>
      </c>
      <c r="Q396" s="141" t="s">
        <v>2310</v>
      </c>
      <c r="R396" s="165" t="s">
        <v>2313</v>
      </c>
      <c r="S396" s="42">
        <v>45708</v>
      </c>
      <c r="T396" s="42">
        <v>45722</v>
      </c>
      <c r="U396" s="127" t="s">
        <v>333</v>
      </c>
      <c r="V396" s="43" t="s">
        <v>1210</v>
      </c>
      <c r="W396" s="43"/>
      <c r="X396" s="270"/>
      <c r="Y396" s="273"/>
      <c r="Z396" s="153"/>
      <c r="AA396" s="294" t="s">
        <v>2330</v>
      </c>
      <c r="AB396" s="52">
        <v>45708</v>
      </c>
      <c r="AC396" s="3">
        <v>45728</v>
      </c>
      <c r="AD396" s="136"/>
      <c r="AE396" s="151"/>
      <c r="AF396" s="146"/>
      <c r="AG396" s="146"/>
      <c r="AH396" s="146"/>
      <c r="AI396" s="146"/>
      <c r="AJ396" s="145"/>
      <c r="AK396" s="152"/>
      <c r="AL396" s="150"/>
      <c r="AM396" s="146"/>
      <c r="AN396" s="146"/>
      <c r="AO396" s="146"/>
      <c r="AP396" s="146"/>
      <c r="AQ396" s="147"/>
      <c r="AR396" s="144"/>
      <c r="AS396" s="144"/>
      <c r="AT396" s="144"/>
      <c r="AU396" s="144"/>
      <c r="AV396" s="144"/>
      <c r="AW396" s="144"/>
      <c r="AX396" s="144"/>
      <c r="AY396" s="144"/>
      <c r="AZ396" s="148"/>
      <c r="BA396" s="143"/>
      <c r="BB396" s="144"/>
      <c r="BC396" s="142"/>
    </row>
    <row r="397" spans="1:55" ht="28.8">
      <c r="A397" s="38" t="str">
        <f t="shared" ref="A397:A398" ca="1" si="110">IF(OR(S397&lt;$B$1,S397&gt;=TODAY()),"Fuori Range","Ok")</f>
        <v>Ok</v>
      </c>
      <c r="B397" s="39" t="str">
        <f t="shared" ref="B397:B398" si="111">IF(AND(AB397&lt;S397,AB397&lt;&gt;""),"Fuori Range",IF(AND(AB397&gt;AC397,AC397&lt;&gt;""),"Sup ITM",IF(AND(AC397&lt;&gt;"",AB397=""),"Assente","Ok")))</f>
        <v>Ok</v>
      </c>
      <c r="C397" s="39" t="str">
        <f t="shared" ref="C397:C398" ca="1" si="112">IF(AND(AC397&lt;AB397,AC397&lt;&gt;""),"Inf Avvio",IF(AC397&gt;TODAY(),"Errore","Ok"))</f>
        <v>Errore</v>
      </c>
      <c r="D397" s="40">
        <f t="shared" ref="D397:D398" si="113">MAX(AC397,AH397,AL397)</f>
        <v>45728</v>
      </c>
      <c r="E397" s="134"/>
      <c r="F397" s="153">
        <v>3688</v>
      </c>
      <c r="G397" s="139" t="s">
        <v>2331</v>
      </c>
      <c r="H397" s="70" t="s">
        <v>57</v>
      </c>
      <c r="I397" s="140" t="s">
        <v>239</v>
      </c>
      <c r="J397" s="140" t="s">
        <v>95</v>
      </c>
      <c r="K397" s="52" t="s">
        <v>70</v>
      </c>
      <c r="L397" s="200" t="s">
        <v>2340</v>
      </c>
      <c r="M397" s="366"/>
      <c r="N397" s="138" t="s">
        <v>81</v>
      </c>
      <c r="O397" s="141" t="s">
        <v>2333</v>
      </c>
      <c r="P397" s="41" t="s">
        <v>114</v>
      </c>
      <c r="Q397" s="141" t="s">
        <v>2335</v>
      </c>
      <c r="R397" s="165" t="s">
        <v>2341</v>
      </c>
      <c r="S397" s="42">
        <v>45713</v>
      </c>
      <c r="T397" s="42">
        <v>45713</v>
      </c>
      <c r="U397" s="127" t="s">
        <v>333</v>
      </c>
      <c r="V397" s="43" t="s">
        <v>1209</v>
      </c>
      <c r="W397" s="43"/>
      <c r="X397" s="270"/>
      <c r="Y397" s="273"/>
      <c r="Z397" s="153"/>
      <c r="AA397" s="294" t="s">
        <v>2350</v>
      </c>
      <c r="AB397" s="52">
        <v>45713</v>
      </c>
      <c r="AC397" s="3">
        <v>45728</v>
      </c>
      <c r="AD397" s="374" t="s">
        <v>64</v>
      </c>
      <c r="AE397" s="151"/>
      <c r="AF397" s="146"/>
      <c r="AG397" s="146"/>
      <c r="AH397" s="146"/>
      <c r="AI397" s="146"/>
      <c r="AJ397" s="145"/>
      <c r="AK397" s="152"/>
      <c r="AL397" s="150"/>
      <c r="AM397" s="146"/>
      <c r="AN397" s="146"/>
      <c r="AO397" s="146"/>
      <c r="AP397" s="146"/>
      <c r="AQ397" s="147"/>
      <c r="AR397" s="144"/>
      <c r="AS397" s="144"/>
      <c r="AT397" s="144"/>
      <c r="AU397" s="144"/>
      <c r="AV397" s="144"/>
      <c r="AW397" s="144"/>
      <c r="AX397" s="144"/>
      <c r="AY397" s="144"/>
      <c r="AZ397" s="148"/>
      <c r="BA397" s="143"/>
      <c r="BB397" s="144"/>
      <c r="BC397" s="142"/>
    </row>
    <row r="398" spans="1:55" ht="86.4">
      <c r="A398" s="38" t="str">
        <f t="shared" ca="1" si="110"/>
        <v>Ok</v>
      </c>
      <c r="B398" s="39" t="str">
        <f t="shared" si="111"/>
        <v>Ok</v>
      </c>
      <c r="C398" s="39" t="str">
        <f t="shared" ca="1" si="112"/>
        <v>Errore</v>
      </c>
      <c r="D398" s="40">
        <f t="shared" si="113"/>
        <v>45728</v>
      </c>
      <c r="E398" s="134"/>
      <c r="F398" s="153">
        <v>3697</v>
      </c>
      <c r="G398" s="139" t="s">
        <v>2332</v>
      </c>
      <c r="H398" s="70" t="s">
        <v>57</v>
      </c>
      <c r="I398" s="140" t="s">
        <v>127</v>
      </c>
      <c r="J398" s="140" t="s">
        <v>128</v>
      </c>
      <c r="K398" s="52" t="s">
        <v>66</v>
      </c>
      <c r="L398" s="200" t="s">
        <v>2339</v>
      </c>
      <c r="M398" s="366"/>
      <c r="N398" s="138" t="s">
        <v>60</v>
      </c>
      <c r="O398" s="141" t="s">
        <v>2334</v>
      </c>
      <c r="P398" s="41" t="s">
        <v>114</v>
      </c>
      <c r="Q398" s="141" t="s">
        <v>2337</v>
      </c>
      <c r="R398" s="165" t="s">
        <v>2336</v>
      </c>
      <c r="S398" s="42">
        <v>45716</v>
      </c>
      <c r="T398" s="42">
        <v>45719</v>
      </c>
      <c r="U398" s="127" t="s">
        <v>333</v>
      </c>
      <c r="V398" s="43" t="s">
        <v>1210</v>
      </c>
      <c r="W398" s="43"/>
      <c r="X398" s="270"/>
      <c r="Y398" s="273"/>
      <c r="Z398" s="153"/>
      <c r="AA398" s="294" t="s">
        <v>2338</v>
      </c>
      <c r="AB398" s="52">
        <v>45716</v>
      </c>
      <c r="AC398" s="3">
        <v>45728</v>
      </c>
      <c r="AD398" s="136"/>
      <c r="AE398" s="151"/>
      <c r="AF398" s="146"/>
      <c r="AG398" s="146"/>
      <c r="AH398" s="146"/>
      <c r="AI398" s="146"/>
      <c r="AJ398" s="145"/>
      <c r="AK398" s="152"/>
      <c r="AL398" s="150"/>
      <c r="AM398" s="146"/>
      <c r="AN398" s="146"/>
      <c r="AO398" s="146"/>
      <c r="AP398" s="146"/>
      <c r="AQ398" s="147"/>
      <c r="AR398" s="144"/>
      <c r="AS398" s="144"/>
      <c r="AT398" s="144"/>
      <c r="AU398" s="144"/>
      <c r="AV398" s="144"/>
      <c r="AW398" s="144"/>
      <c r="AX398" s="144"/>
      <c r="AY398" s="144"/>
      <c r="AZ398" s="148"/>
      <c r="BA398" s="143"/>
      <c r="BB398" s="144"/>
      <c r="BC398" s="142"/>
    </row>
  </sheetData>
  <autoFilter ref="A2:BD398" xr:uid="{00000000-0001-0000-0000-000000000000}">
    <filterColumn colId="28">
      <filters>
        <dateGroupItem year="2025" month="3" day="12" dateTimeGrouping="day"/>
      </filters>
    </filterColumn>
  </autoFilter>
  <sortState xmlns:xlrd2="http://schemas.microsoft.com/office/spreadsheetml/2017/richdata2" ref="A25:BC353">
    <sortCondition ref="F3:F353"/>
  </sortState>
  <phoneticPr fontId="28" type="noConversion"/>
  <dataValidations count="3">
    <dataValidation type="list" showInputMessage="1" showErrorMessage="1" sqref="X241:X273 X103:X134 W113 W140:W143 W161:W163 W157:W158 W98 X3:X100 W58 W60 W182 W148:W149 W176:W177 W117 W49:W50 W34 W41 W103 W137 W173" xr:uid="{00000000-0002-0000-0000-000001000000}">
      <formula1>"Si,No"</formula1>
    </dataValidation>
    <dataValidation type="list" showInputMessage="1" showErrorMessage="1" sqref="V226:V298 V301:V303 V305 V309 V3:V224 V311:V398" xr:uid="{085A0148-32A2-409E-B590-195C93539659}">
      <formula1>"VV6,VV7"</formula1>
    </dataValidation>
    <dataValidation type="list" showInputMessage="1" showErrorMessage="1" sqref="U3:U398" xr:uid="{00000000-0002-0000-0000-000000000000}">
      <formula1>"stand by, first screening, rejected after first screening, analysis, rejected after analysis, due diligence, rejected after due diligence, offer rejected, in portfolio, exit of portfolio, write off, stand by"</formula1>
    </dataValidation>
  </dataValidations>
  <hyperlinks>
    <hyperlink ref="R234" r:id="rId1" xr:uid="{00000000-0004-0000-0000-00000A000000}"/>
    <hyperlink ref="R48" r:id="rId2" xr:uid="{00000000-0004-0000-0000-000015000000}"/>
    <hyperlink ref="R233" r:id="rId3" xr:uid="{00000000-0004-0000-0000-000018000000}"/>
    <hyperlink ref="R235" r:id="rId4" xr:uid="{00000000-0004-0000-0000-00001D000000}"/>
    <hyperlink ref="R232" r:id="rId5" xr:uid="{00000000-0004-0000-0000-00001F000000}"/>
    <hyperlink ref="R3" r:id="rId6" xr:uid="{00000000-0004-0000-0000-000029000000}"/>
    <hyperlink ref="R4" r:id="rId7" xr:uid="{00000000-0004-0000-0000-00002D000000}"/>
    <hyperlink ref="R5" r:id="rId8" xr:uid="{00000000-0004-0000-0000-000033000000}"/>
    <hyperlink ref="R7" r:id="rId9" xr:uid="{00000000-0004-0000-0000-000037000000}"/>
    <hyperlink ref="R9" r:id="rId10" xr:uid="{00000000-0004-0000-0000-00003A000000}"/>
    <hyperlink ref="R10" r:id="rId11" xr:uid="{00000000-0004-0000-0000-00003F000000}"/>
    <hyperlink ref="R6" r:id="rId12" xr:uid="{00000000-0004-0000-0000-000041000000}"/>
    <hyperlink ref="R11" r:id="rId13" xr:uid="{00000000-0004-0000-0000-000046000000}"/>
    <hyperlink ref="R13" r:id="rId14" xr:uid="{00000000-0004-0000-0000-00004D000000}"/>
    <hyperlink ref="R15" r:id="rId15" xr:uid="{00000000-0004-0000-0000-00005E000000}"/>
    <hyperlink ref="R16" r:id="rId16" xr:uid="{00000000-0004-0000-0000-000061000000}"/>
    <hyperlink ref="R14" r:id="rId17" xr:uid="{00000000-0004-0000-0000-000068000000}"/>
    <hyperlink ref="R18" r:id="rId18" xr:uid="{00000000-0004-0000-0000-00006B000000}"/>
    <hyperlink ref="R19" r:id="rId19" xr:uid="{00000000-0004-0000-0000-00006C000000}"/>
    <hyperlink ref="R20" r:id="rId20" xr:uid="{00000000-0004-0000-0000-000079000000}"/>
    <hyperlink ref="R21" r:id="rId21" xr:uid="{00000000-0004-0000-0000-000084000000}"/>
    <hyperlink ref="R22" r:id="rId22" xr:uid="{00000000-0004-0000-0000-000088000000}"/>
    <hyperlink ref="R23" r:id="rId23" xr:uid="{00000000-0004-0000-0000-000092000000}"/>
    <hyperlink ref="R26" r:id="rId24" xr:uid="{00000000-0004-0000-0000-0000A6000000}"/>
    <hyperlink ref="R27" r:id="rId25" xr:uid="{00000000-0004-0000-0000-0000A8000000}"/>
    <hyperlink ref="R28" r:id="rId26" xr:uid="{00000000-0004-0000-0000-0000AD000000}"/>
    <hyperlink ref="R30" r:id="rId27" xr:uid="{00000000-0004-0000-0000-0000C3000000}"/>
    <hyperlink ref="R31" r:id="rId28" xr:uid="{00000000-0004-0000-0000-0000CD000000}"/>
    <hyperlink ref="R29" r:id="rId29" xr:uid="{00000000-0004-0000-0000-0000D2000000}"/>
    <hyperlink ref="R32" r:id="rId30" xr:uid="{00000000-0004-0000-0000-0000D7000000}"/>
    <hyperlink ref="R33" r:id="rId31" xr:uid="{00000000-0004-0000-0000-0000DB000000}"/>
    <hyperlink ref="R36" r:id="rId32" xr:uid="{00000000-0004-0000-0000-0000E5000000}"/>
    <hyperlink ref="R37" r:id="rId33" xr:uid="{00000000-0004-0000-0000-0000EC000000}"/>
    <hyperlink ref="R38" r:id="rId34" xr:uid="{00000000-0004-0000-0000-0000ED000000}"/>
    <hyperlink ref="R39" r:id="rId35" xr:uid="{00000000-0004-0000-0000-0000F6000000}"/>
    <hyperlink ref="R40" r:id="rId36" xr:uid="{00000000-0004-0000-0000-000009010000}"/>
    <hyperlink ref="R42" r:id="rId37" xr:uid="{00000000-0004-0000-0000-000012010000}"/>
    <hyperlink ref="R43" r:id="rId38" xr:uid="{00000000-0004-0000-0000-000017010000}"/>
    <hyperlink ref="R44" r:id="rId39" xr:uid="{00000000-0004-0000-0000-000029010000}"/>
    <hyperlink ref="R24" r:id="rId40" xr:uid="{00000000-0004-0000-0000-00002D010000}"/>
    <hyperlink ref="R45" r:id="rId41" xr:uid="{00000000-0004-0000-0000-000033010000}"/>
    <hyperlink ref="R46" r:id="rId42" xr:uid="{00000000-0004-0000-0000-000036010000}"/>
    <hyperlink ref="R47" r:id="rId43" xr:uid="{00000000-0004-0000-0000-00004D010000}"/>
    <hyperlink ref="R52" r:id="rId44" xr:uid="{00000000-0004-0000-0000-00006A010000}"/>
    <hyperlink ref="R53" r:id="rId45" xr:uid="{00000000-0004-0000-0000-00006E010000}"/>
    <hyperlink ref="R54" r:id="rId46" xr:uid="{00000000-0004-0000-0000-00006F010000}"/>
    <hyperlink ref="R55" r:id="rId47" xr:uid="{00000000-0004-0000-0000-000072010000}"/>
    <hyperlink ref="R56" r:id="rId48" xr:uid="{00000000-0004-0000-0000-000074010000}"/>
    <hyperlink ref="R57" r:id="rId49" xr:uid="{00000000-0004-0000-0000-00007A010000}"/>
    <hyperlink ref="R59" r:id="rId50" xr:uid="{00000000-0004-0000-0000-000089010000}"/>
    <hyperlink ref="R61" r:id="rId51" xr:uid="{00000000-0004-0000-0000-000092010000}"/>
    <hyperlink ref="R62" r:id="rId52" xr:uid="{00000000-0004-0000-0000-000096010000}"/>
    <hyperlink ref="R64" r:id="rId53" xr:uid="{00000000-0004-0000-0000-00009E010000}"/>
    <hyperlink ref="R66" r:id="rId54" xr:uid="{00000000-0004-0000-0000-0000A2010000}"/>
    <hyperlink ref="R67" r:id="rId55" xr:uid="{00000000-0004-0000-0000-0000B0010000}"/>
    <hyperlink ref="R68" r:id="rId56" xr:uid="{00000000-0004-0000-0000-0000B2010000}"/>
    <hyperlink ref="R69" r:id="rId57" xr:uid="{00000000-0004-0000-0000-0000BE010000}"/>
    <hyperlink ref="R70" r:id="rId58" xr:uid="{00000000-0004-0000-0000-0000C8010000}"/>
    <hyperlink ref="R51" r:id="rId59" xr:uid="{00000000-0004-0000-0000-0000CE010000}"/>
    <hyperlink ref="R71" r:id="rId60" xr:uid="{00000000-0004-0000-0000-0000EB010000}"/>
    <hyperlink ref="R74" r:id="rId61" xr:uid="{00000000-0004-0000-0000-0000F4010000}"/>
    <hyperlink ref="R75" r:id="rId62" xr:uid="{00000000-0004-0000-0000-00000E020000}"/>
    <hyperlink ref="R76" r:id="rId63" xr:uid="{00000000-0004-0000-0000-000010020000}"/>
    <hyperlink ref="R73" r:id="rId64" xr:uid="{00000000-0004-0000-0000-000018020000}"/>
    <hyperlink ref="R78" r:id="rId65" xr:uid="{00000000-0004-0000-0000-000024020000}"/>
    <hyperlink ref="R159" r:id="rId66" xr:uid="{00000000-0004-0000-0000-000033020000}"/>
    <hyperlink ref="R80" r:id="rId67" xr:uid="{00000000-0004-0000-0000-000034020000}"/>
    <hyperlink ref="R81" r:id="rId68" xr:uid="{00000000-0004-0000-0000-000039020000}"/>
    <hyperlink ref="R82" r:id="rId69" xr:uid="{00000000-0004-0000-0000-000042020000}"/>
    <hyperlink ref="R83" r:id="rId70" xr:uid="{00000000-0004-0000-0000-000044020000}"/>
    <hyperlink ref="R84" r:id="rId71" xr:uid="{00000000-0004-0000-0000-000050020000}"/>
    <hyperlink ref="R85" r:id="rId72" xr:uid="{00000000-0004-0000-0000-000051020000}"/>
    <hyperlink ref="R86" r:id="rId73" xr:uid="{00000000-0004-0000-0000-000052020000}"/>
    <hyperlink ref="R87" r:id="rId74" xr:uid="{00000000-0004-0000-0000-000054020000}"/>
    <hyperlink ref="R88" r:id="rId75" xr:uid="{00000000-0004-0000-0000-000058020000}"/>
    <hyperlink ref="R90" r:id="rId76" xr:uid="{00000000-0004-0000-0000-000063020000}"/>
    <hyperlink ref="R89" r:id="rId77" xr:uid="{00000000-0004-0000-0000-000073020000}"/>
    <hyperlink ref="R91" r:id="rId78" xr:uid="{00000000-0004-0000-0000-000076020000}"/>
    <hyperlink ref="R92" r:id="rId79" xr:uid="{00000000-0004-0000-0000-00007B020000}"/>
    <hyperlink ref="R93" r:id="rId80" xr:uid="{00000000-0004-0000-0000-00007E020000}"/>
    <hyperlink ref="R94" r:id="rId81" xr:uid="{00000000-0004-0000-0000-00007F020000}"/>
    <hyperlink ref="R95" r:id="rId82" xr:uid="{00000000-0004-0000-0000-000082020000}"/>
    <hyperlink ref="R96" r:id="rId83" xr:uid="{00000000-0004-0000-0000-00008B020000}"/>
    <hyperlink ref="R97" r:id="rId84" xr:uid="{00000000-0004-0000-0000-00008D020000}"/>
    <hyperlink ref="R99" r:id="rId85" xr:uid="{00000000-0004-0000-0000-000092020000}"/>
    <hyperlink ref="R101" r:id="rId86" xr:uid="{00000000-0004-0000-0000-00009D020000}"/>
    <hyperlink ref="R72" r:id="rId87" display="mailto:ernesto.montaldo@wsense.it" xr:uid="{00000000-0004-0000-0000-00009F020000}"/>
    <hyperlink ref="R102" r:id="rId88" xr:uid="{00000000-0004-0000-0000-0000A5020000}"/>
    <hyperlink ref="R105" r:id="rId89" xr:uid="{00000000-0004-0000-0000-0000BA020000}"/>
    <hyperlink ref="R106" r:id="rId90" xr:uid="{00000000-0004-0000-0000-0000CE020000}"/>
    <hyperlink ref="R107" r:id="rId91" xr:uid="{00000000-0004-0000-0000-0000D1020000}"/>
    <hyperlink ref="R108" r:id="rId92" xr:uid="{00000000-0004-0000-0000-0000D9020000}"/>
    <hyperlink ref="R109" r:id="rId93" xr:uid="{00000000-0004-0000-0000-0000DF020000}"/>
    <hyperlink ref="R114" r:id="rId94" xr:uid="{00000000-0004-0000-0000-0000F8020000}"/>
    <hyperlink ref="R116" r:id="rId95" xr:uid="{00000000-0004-0000-0000-00000C030000}"/>
    <hyperlink ref="R118" r:id="rId96" xr:uid="{00000000-0004-0000-0000-000016030000}"/>
    <hyperlink ref="R119" r:id="rId97" xr:uid="{00000000-0004-0000-0000-00001B030000}"/>
    <hyperlink ref="R120" r:id="rId98" xr:uid="{00000000-0004-0000-0000-000020030000}"/>
    <hyperlink ref="R122" r:id="rId99" xr:uid="{00000000-0004-0000-0000-000033030000}"/>
    <hyperlink ref="R123" r:id="rId100" xr:uid="{00000000-0004-0000-0000-000036030000}"/>
    <hyperlink ref="R125" r:id="rId101" xr:uid="{00000000-0004-0000-0000-00004E030000}"/>
    <hyperlink ref="R126" r:id="rId102" xr:uid="{00000000-0004-0000-0000-000051030000}"/>
    <hyperlink ref="R127" r:id="rId103" xr:uid="{00000000-0004-0000-0000-00005B030000}"/>
    <hyperlink ref="R165" r:id="rId104" xr:uid="{00000000-0004-0000-0000-000066030000}"/>
    <hyperlink ref="R130" r:id="rId105" xr:uid="{00000000-0004-0000-0000-000073030000}"/>
    <hyperlink ref="R131" r:id="rId106" xr:uid="{00000000-0004-0000-0000-000084030000}"/>
    <hyperlink ref="R132" r:id="rId107" xr:uid="{00000000-0004-0000-0000-000089030000}"/>
    <hyperlink ref="R133" r:id="rId108" xr:uid="{00000000-0004-0000-0000-00008C030000}"/>
    <hyperlink ref="R135" r:id="rId109" xr:uid="{00000000-0004-0000-0000-000093030000}"/>
    <hyperlink ref="R77" r:id="rId110" xr:uid="{00000000-0004-0000-0000-000097030000}"/>
    <hyperlink ref="R136" r:id="rId111" xr:uid="{00000000-0004-0000-0000-00009A030000}"/>
    <hyperlink ref="R138" r:id="rId112" xr:uid="{00000000-0004-0000-0000-0000A0030000}"/>
    <hyperlink ref="R139" r:id="rId113" xr:uid="{00000000-0004-0000-0000-0000A2030000}"/>
    <hyperlink ref="R144" r:id="rId114" xr:uid="{00000000-0004-0000-0000-0000AF030000}"/>
    <hyperlink ref="R145" r:id="rId115" xr:uid="{00000000-0004-0000-0000-0000B3030000}"/>
    <hyperlink ref="R146" r:id="rId116" xr:uid="{00000000-0004-0000-0000-0000B6030000}"/>
    <hyperlink ref="R147" r:id="rId117" xr:uid="{00000000-0004-0000-0000-0000B7030000}"/>
    <hyperlink ref="R63" r:id="rId118" xr:uid="{00000000-0004-0000-0000-0000C2030000}"/>
    <hyperlink ref="R150" r:id="rId119" xr:uid="{00000000-0004-0000-0000-0000C7030000}"/>
    <hyperlink ref="R152" r:id="rId120" xr:uid="{00000000-0004-0000-0000-0000C8030000}"/>
    <hyperlink ref="R151" r:id="rId121" xr:uid="{00000000-0004-0000-0000-0000CA030000}"/>
    <hyperlink ref="R153" r:id="rId122" xr:uid="{1CD28695-7A8F-4236-BCE6-B3A2403B60BC}"/>
    <hyperlink ref="R154" r:id="rId123" xr:uid="{330558FB-5B4B-4809-91A8-719F7DDD6406}"/>
    <hyperlink ref="R155" r:id="rId124" xr:uid="{37CA3E19-2D3F-4A07-B824-B24BD0D75D87}"/>
    <hyperlink ref="R156" r:id="rId125" xr:uid="{F0859D11-F454-4FCA-B9B3-0CFC671CF00A}"/>
    <hyperlink ref="R202" r:id="rId126" xr:uid="{85813F65-7D5E-447E-B19F-F30BA55EB723}"/>
    <hyperlink ref="R160" r:id="rId127" xr:uid="{1EDDDEE4-0351-A046-B2A0-79A0DE7B3C59}"/>
    <hyperlink ref="R35" r:id="rId128" xr:uid="{ED521871-B90C-47DC-BB70-F0A160B848A0}"/>
    <hyperlink ref="R164" r:id="rId129" xr:uid="{36F234DF-F272-684A-A343-D44CD03E5754}"/>
    <hyperlink ref="R211" r:id="rId130" xr:uid="{52036874-C567-834D-8F15-BB8EC8D269B3}"/>
    <hyperlink ref="R167" r:id="rId131" xr:uid="{D61D8E89-D2F5-FB44-AC4B-98270BE15AE3}"/>
    <hyperlink ref="R169" r:id="rId132" xr:uid="{C689EBE1-46E1-A643-987D-11BEC9881B94}"/>
    <hyperlink ref="R170" r:id="rId133" xr:uid="{CADAF045-3AB4-9A4E-B322-3EF3DFBB66E0}"/>
    <hyperlink ref="Q171" r:id="rId134" display="alessio@startupgeeks.it" xr:uid="{A7BDEBDE-CF38-9E45-A011-EF42D18F14A9}"/>
    <hyperlink ref="R174" r:id="rId135" xr:uid="{BA8EA9E6-42AA-2846-BC38-765000ACA1B4}"/>
    <hyperlink ref="R175" r:id="rId136" xr:uid="{8B5BDF34-6AD1-F14A-8A50-E8A036AAE53E}"/>
    <hyperlink ref="R178" r:id="rId137" xr:uid="{85302415-80BD-574D-A45C-821F4F3B71B5}"/>
    <hyperlink ref="R115" r:id="rId138" xr:uid="{C31A04BD-B9FE-1A47-85AD-25E5128C3E33}"/>
    <hyperlink ref="R180" r:id="rId139" xr:uid="{42080035-6676-B94A-80B9-57F2F905A368}"/>
    <hyperlink ref="R181" r:id="rId140" xr:uid="{FA6C34C3-A4DF-1249-8DA3-94459DCA9A50}"/>
    <hyperlink ref="R183" r:id="rId141" xr:uid="{8B9ED506-8468-2C42-8A22-753378A12C5E}"/>
    <hyperlink ref="R179" r:id="rId142" xr:uid="{F2EBCD00-52CB-4E4C-AB5C-3054BE498A09}"/>
    <hyperlink ref="R185" r:id="rId143" xr:uid="{2CAF6876-6AEE-BB4C-8CF8-8BC0464051E5}"/>
    <hyperlink ref="R186" r:id="rId144" xr:uid="{4356B892-053A-8045-9614-AC9A7E7822BE}"/>
    <hyperlink ref="R166" r:id="rId145" xr:uid="{C8325A77-926A-1D4F-89CC-55A0468161EC}"/>
    <hyperlink ref="R193" r:id="rId146" xr:uid="{C50143CB-AFFB-0A47-9F8C-A70FB3B4D8EB}"/>
    <hyperlink ref="R187" r:id="rId147" xr:uid="{486F4460-C13E-7F47-BD48-1406B2D47473}"/>
    <hyperlink ref="R194" r:id="rId148" xr:uid="{9472FA64-A539-9A4A-8C7E-27D7F5883FE4}"/>
    <hyperlink ref="R198" r:id="rId149" xr:uid="{BE38C51E-0B20-5145-A8C2-D59C25F06EF7}"/>
    <hyperlink ref="R199" r:id="rId150" xr:uid="{82F76D3A-07E9-0C48-9C04-F9E900022403}"/>
    <hyperlink ref="R227" r:id="rId151" xr:uid="{ABDC218C-3B43-1A46-93AE-C1D472A59C01}"/>
    <hyperlink ref="R223" r:id="rId152" xr:uid="{8C03075D-2608-DA4B-B5C0-96327D6D506E}"/>
    <hyperlink ref="R206" r:id="rId153" xr:uid="{370F739E-E2D3-8A40-A41C-A6EB2C2B86FC}"/>
    <hyperlink ref="R207" r:id="rId154" xr:uid="{FC71BD2C-BC37-EE47-9667-D26121DD19AD}"/>
    <hyperlink ref="R195" r:id="rId155" xr:uid="{4EF25F1B-C6D0-374D-9925-1774966DDFB5}"/>
    <hyperlink ref="R200" r:id="rId156" xr:uid="{965AD798-C2BD-C944-8499-7621318420EA}"/>
    <hyperlink ref="R197" r:id="rId157" xr:uid="{54A446AA-A454-6E40-82A9-4B3E72DFB339}"/>
    <hyperlink ref="R203" r:id="rId158" xr:uid="{8255D65B-6A20-C64E-A65F-0092A3B2F1D7}"/>
    <hyperlink ref="R208" r:id="rId159" xr:uid="{FE46EB03-19E7-AE40-9727-892561407CA9}"/>
    <hyperlink ref="R210" r:id="rId160" xr:uid="{66CC5CE4-0D37-9B47-AE61-8E153F20E627}"/>
    <hyperlink ref="R284" r:id="rId161" xr:uid="{8AC77F6A-62CC-46CD-9D29-94A1ECC18416}"/>
    <hyperlink ref="R212" r:id="rId162" xr:uid="{5AFB7832-29A3-4976-B6FC-A264D7C86160}"/>
    <hyperlink ref="R213" r:id="rId163" xr:uid="{EB6DFAF9-1206-4198-84B8-9987B9059F75}"/>
    <hyperlink ref="R296" r:id="rId164" xr:uid="{2F0531CB-975D-354C-96F3-C3A4721DF55C}"/>
    <hyperlink ref="R215" r:id="rId165" xr:uid="{A1AD7A18-2A56-8344-9852-5F32246BF80B}"/>
    <hyperlink ref="R216" r:id="rId166" xr:uid="{59278A4A-D2F1-D44F-BD5D-81D626BBDD2F}"/>
    <hyperlink ref="R218" r:id="rId167" xr:uid="{49397AD9-7365-ED42-B10E-6B28B38A3132}"/>
    <hyperlink ref="R217" r:id="rId168" xr:uid="{F90FB7B3-B73A-6247-8E28-67CE088B73C9}"/>
    <hyperlink ref="R298" r:id="rId169" xr:uid="{1CE43B5F-9324-EA49-8BA5-76E4F6CC9D18}"/>
    <hyperlink ref="R220" r:id="rId170" xr:uid="{0B44C905-C3C6-6C44-A80C-B14D1D206C55}"/>
    <hyperlink ref="R221" r:id="rId171" xr:uid="{91A33004-282D-2D42-8519-ADC50E586E47}"/>
    <hyperlink ref="R222" r:id="rId172" xr:uid="{8C8C592B-62FE-004D-8154-9850163F4067}"/>
    <hyperlink ref="R302" r:id="rId173" xr:uid="{08EBFD36-0B13-3D40-AC9F-31E15C7F845F}"/>
    <hyperlink ref="R226" r:id="rId174" xr:uid="{73AFEBF3-8D32-6446-B7BA-BDAC6CF3E666}"/>
    <hyperlink ref="R303" r:id="rId175" xr:uid="{6476CA7F-37C3-694C-8AAC-A3C13AC8D41C}"/>
    <hyperlink ref="R228" r:id="rId176" xr:uid="{23E2BEC1-BD1C-3C4A-B783-A4FE08304F2B}"/>
    <hyperlink ref="R172" r:id="rId177" xr:uid="{FB85DF05-8760-154C-8A8D-90AC326BED77}"/>
    <hyperlink ref="R229" r:id="rId178" xr:uid="{763751E7-502C-E041-B6CC-1BEE18A2A7C8}"/>
    <hyperlink ref="R230" r:id="rId179" xr:uid="{2D772453-17EE-DF4E-B68C-1695A50E18D1}"/>
    <hyperlink ref="R231" r:id="rId180" xr:uid="{F79BA4A7-FCFD-CF4D-92D1-738F13185942}"/>
    <hyperlink ref="R236" r:id="rId181" xr:uid="{F8057021-CB6B-40CB-9377-E4C32F4044FE}"/>
    <hyperlink ref="R237" r:id="rId182" xr:uid="{1FBC4E15-D30B-4512-B6A0-B9986A4C5A37}"/>
    <hyperlink ref="R238" r:id="rId183" xr:uid="{587C280E-3C2C-41DB-957F-06A859C3A8E5}"/>
    <hyperlink ref="R239" r:id="rId184" xr:uid="{FD79BD4E-802A-4C06-B444-1F16608B8200}"/>
    <hyperlink ref="R240" r:id="rId185" xr:uid="{ABA19127-B4E6-4BE3-AA8A-DCDD5B453DA1}"/>
    <hyperlink ref="R241" r:id="rId186" xr:uid="{182A37C2-C7E0-48CC-B9B6-F0D531236CC1}"/>
    <hyperlink ref="R242" r:id="rId187" xr:uid="{F2B5FFD7-1D40-4376-9A65-A1C6D6486C5F}"/>
    <hyperlink ref="R245" r:id="rId188" xr:uid="{9C40189D-3027-4722-A78E-2A7E3399180A}"/>
    <hyperlink ref="R273" r:id="rId189" xr:uid="{C7660818-2D0F-40C5-93A8-0C190E4CECD2}"/>
    <hyperlink ref="R243" r:id="rId190" xr:uid="{B4C569F2-89A8-46F4-AEBA-AE2B49B29D64}"/>
    <hyperlink ref="R225" r:id="rId191" xr:uid="{383CA839-448E-4EEA-8BED-CD80364E6D6D}"/>
    <hyperlink ref="R247" r:id="rId192" xr:uid="{E1090CD0-1A08-495B-B338-D776D786A68A}"/>
    <hyperlink ref="R248" r:id="rId193" xr:uid="{24B6E60E-EE1E-4391-9F8A-9008C297B04A}"/>
    <hyperlink ref="R249" r:id="rId194" xr:uid="{4FAB9EA4-8F26-414E-A877-7C18FC7FAE7C}"/>
    <hyperlink ref="R250" r:id="rId195" xr:uid="{CEFCE317-9588-4A59-8136-4E52A4C48DC9}"/>
    <hyperlink ref="R253" r:id="rId196" xr:uid="{2C9F8810-2D96-4C26-9AD2-8A63704D5126}"/>
    <hyperlink ref="R254" r:id="rId197" xr:uid="{9D036D26-72CA-4B48-B21F-543567318DC3}"/>
    <hyperlink ref="R255" r:id="rId198" xr:uid="{31C6C17D-86B1-4263-8C83-D88F6EF0F3FA}"/>
    <hyperlink ref="R256" r:id="rId199" xr:uid="{BEBE6AEA-AC71-4AC4-A302-EEA08C4DBF78}"/>
    <hyperlink ref="R257" r:id="rId200" xr:uid="{21A0F968-38ED-4A83-AF6E-B8FAC44F3D69}"/>
    <hyperlink ref="R258" r:id="rId201" xr:uid="{998AF000-07B5-42D9-AAF8-2FA5988FB4A4}"/>
    <hyperlink ref="R259" r:id="rId202" xr:uid="{3D889FDE-3FDD-404A-8E7D-A7E8C383C179}"/>
    <hyperlink ref="R261" r:id="rId203" xr:uid="{3950EF0B-1AC9-44AA-B034-26F39BA2C735}"/>
    <hyperlink ref="R262" r:id="rId204" xr:uid="{EF25C0EA-F2A6-4FC1-B81F-BFC4954BB80E}"/>
    <hyperlink ref="R264" r:id="rId205" xr:uid="{ABC45D55-CE9E-4236-8742-01D1BEBDFE50}"/>
    <hyperlink ref="R265" r:id="rId206" xr:uid="{31F83802-A8DE-49B4-BA53-0B3CF17FF4C2}"/>
    <hyperlink ref="R266" r:id="rId207" xr:uid="{A3192524-328A-4F02-BFBD-D2CA0D718FEF}"/>
    <hyperlink ref="R267" r:id="rId208" xr:uid="{8A77D2BC-9CB4-4190-84AD-E9CC8BEC2420}"/>
    <hyperlink ref="R268" r:id="rId209" xr:uid="{4108CD2D-5561-449A-B4D0-447434F815FF}"/>
    <hyperlink ref="R269" r:id="rId210" xr:uid="{909DCEE0-6F8E-400D-A9C6-963C3C9FFADB}"/>
    <hyperlink ref="R270" r:id="rId211" xr:uid="{ECDB62BE-F232-42D6-9652-3BA921D22217}"/>
    <hyperlink ref="R263" r:id="rId212" xr:uid="{8AC4E716-8C25-4250-8FA9-5EEA0603DB11}"/>
    <hyperlink ref="R224" r:id="rId213" xr:uid="{EDB43955-8607-450A-8301-D5C145202297}"/>
    <hyperlink ref="R209" r:id="rId214" xr:uid="{411F2847-81CC-4DC8-9252-C59208237F3B}"/>
    <hyperlink ref="R244" r:id="rId215" xr:uid="{1B2D2FB2-C1A4-4E06-A5E9-42E4E9631316}"/>
    <hyperlink ref="R204" r:id="rId216" xr:uid="{C9D97411-826F-4AB0-9A5A-15075537F84D}"/>
    <hyperlink ref="R196" r:id="rId217" xr:uid="{2D83F000-72BC-4BAF-9F3B-E7C736696F0C}"/>
    <hyperlink ref="R192" r:id="rId218" xr:uid="{C7BDA1FB-C3F5-4985-8826-6049B1AF646B}"/>
    <hyperlink ref="R191" r:id="rId219" xr:uid="{B5F6AAD5-22C8-430C-9F1F-7591DB1A25B5}"/>
    <hyperlink ref="R190" r:id="rId220" xr:uid="{6ABDAD52-7868-4513-B1BC-10AF6516348A}"/>
    <hyperlink ref="R188" r:id="rId221" xr:uid="{CD0331A5-2CC5-46B6-80FB-C058CCC59A45}"/>
    <hyperlink ref="R189" r:id="rId222" xr:uid="{1EB997D3-EFAC-4A8E-BAE2-910488A7525E}"/>
    <hyperlink ref="R219" r:id="rId223" xr:uid="{9327323E-987E-4F92-B056-B6F8AF011376}"/>
    <hyperlink ref="R182" r:id="rId224" xr:uid="{5386E10B-C8D2-4C9B-A10E-6BF6AFE4305A}"/>
    <hyperlink ref="R177" r:id="rId225" xr:uid="{C70018AE-BFF1-4C81-9A69-9A5E564446DE}"/>
    <hyperlink ref="R176" r:id="rId226" xr:uid="{E77BA7B9-C7A5-410B-9B76-25A5E1343698}"/>
    <hyperlink ref="R173" r:id="rId227" xr:uid="{69C24A12-9EC4-4E52-9F09-8FC243337E14}"/>
    <hyperlink ref="R214" r:id="rId228" xr:uid="{37653B7B-B943-40E6-9D72-F79E260A0028}"/>
    <hyperlink ref="R163" r:id="rId229" xr:uid="{D37A48F5-DA15-412F-9250-9C5594764B77}"/>
    <hyperlink ref="R162" r:id="rId230" xr:uid="{59AD08F1-A42B-4B2D-A878-2580196FCE65}"/>
    <hyperlink ref="R161" r:id="rId231" xr:uid="{A5720678-A901-4023-A639-140B5F4D64BF}"/>
    <hyperlink ref="R158" r:id="rId232" xr:uid="{56FCAF5F-603F-489A-A741-E48DC05A7680}"/>
    <hyperlink ref="R148" r:id="rId233" xr:uid="{12E27A19-4E34-40AA-89D7-EDB65C9370FB}"/>
    <hyperlink ref="R149" r:id="rId234" xr:uid="{02006208-F06D-4CEB-AB29-6999E6D2604B}"/>
    <hyperlink ref="R143" r:id="rId235" xr:uid="{7598DDD4-16EC-4F9A-928A-0A108138DC07}"/>
    <hyperlink ref="R142" r:id="rId236" xr:uid="{66D74600-0C65-49D7-BC35-8D21B6BB081B}"/>
    <hyperlink ref="R141" r:id="rId237" xr:uid="{92EAD02D-BE48-4D1F-91DE-08BBDE02E267}"/>
    <hyperlink ref="R246" r:id="rId238" xr:uid="{053C3CC0-F250-4812-845C-FFAA7AEAD2E8}"/>
    <hyperlink ref="R79" r:id="rId239" xr:uid="{1DD5973C-83AE-4265-80D3-5B2F6EA4C588}"/>
    <hyperlink ref="R274" r:id="rId240" xr:uid="{DD084EDD-47B3-46EF-91FF-3BBB18D4C925}"/>
    <hyperlink ref="R275" r:id="rId241" xr:uid="{3A5E87CA-8376-4433-B2C3-F00EB869D278}"/>
    <hyperlink ref="R276" r:id="rId242" xr:uid="{4AA0B29D-313F-4E0E-8028-00F9DC13EEDA}"/>
    <hyperlink ref="R277" r:id="rId243" xr:uid="{8BE28F73-11B5-4084-9718-532DCBF9254B}"/>
    <hyperlink ref="R278" r:id="rId244" xr:uid="{716D6D69-4223-4FB7-95C9-EBCBB5A3D6C7}"/>
    <hyperlink ref="R140" r:id="rId245" xr:uid="{D1AB15EA-D620-47E9-B8C0-54220A8E8256}"/>
    <hyperlink ref="R137" r:id="rId246" xr:uid="{5108D951-8BD8-4B71-B6AB-8E35150F810F}"/>
    <hyperlink ref="R279" r:id="rId247" xr:uid="{43498C86-AF6D-49FD-86ED-E3DBF13F8363}"/>
    <hyperlink ref="R281" r:id="rId248" xr:uid="{94B0F32F-14B2-465F-9911-3D9D463218B8}"/>
    <hyperlink ref="R286" r:id="rId249" xr:uid="{CF7D8C5E-BB46-49DD-86FE-02FA4DD9419C}"/>
    <hyperlink ref="R282" r:id="rId250" xr:uid="{C5D05F2D-41A8-4FD2-9F02-A3A031349F1C}"/>
    <hyperlink ref="R283" r:id="rId251" xr:uid="{645CA552-385A-40F7-B44F-B4AFC618EC17}"/>
    <hyperlink ref="R319" r:id="rId252" xr:uid="{A7BB8521-CDA6-4186-8A94-B5DEB3F51FD0}"/>
    <hyperlink ref="R285" r:id="rId253" xr:uid="{953D906B-DA71-44C0-8811-31115771BE6A}"/>
    <hyperlink ref="R287" r:id="rId254" xr:uid="{F9715249-D728-4567-B9F6-0F8795C8B826}"/>
    <hyperlink ref="R128" r:id="rId255" xr:uid="{0602E5FD-5C68-453A-B875-5681B8FBBD58}"/>
    <hyperlink ref="R288" r:id="rId256" xr:uid="{42B355DA-0D49-44B2-AF20-D29E2E13E74B}"/>
    <hyperlink ref="R292" r:id="rId257" xr:uid="{612672D1-5290-4E35-A349-5B6F1265ADEF}"/>
    <hyperlink ref="R289" r:id="rId258" xr:uid="{3820D2F6-4194-42AA-B474-F51BEC5FEE03}"/>
    <hyperlink ref="R290" r:id="rId259" xr:uid="{40D8CFC7-AFBC-42A0-956F-5DE4AAC62980}"/>
    <hyperlink ref="R291" r:id="rId260" xr:uid="{39CCACB0-0C08-44BE-924D-683E6B7D8A1C}"/>
    <hyperlink ref="R34" r:id="rId261" xr:uid="{A10F178C-4E5C-4B93-9193-6E28150CA11C}"/>
    <hyperlink ref="R294" r:id="rId262" xr:uid="{ECA6A456-3A50-41DC-B87D-6C6CFE597EE3}"/>
    <hyperlink ref="R8" r:id="rId263" xr:uid="{B49EB93A-357F-4AF7-884F-170F9BF4BC21}"/>
    <hyperlink ref="R117" r:id="rId264" xr:uid="{B376B29D-4011-4998-9D60-045BAE44254C}"/>
    <hyperlink ref="R49" r:id="rId265" xr:uid="{BE84CA1A-08B9-4F18-AF5E-64F141B7E51A}"/>
    <hyperlink ref="R58" r:id="rId266" xr:uid="{D7C9A4F6-B134-44FB-8689-01B5F908817C}"/>
    <hyperlink ref="R98" r:id="rId267" xr:uid="{973EB393-9C64-4540-91AF-786DD801B176}"/>
    <hyperlink ref="R134" r:id="rId268" xr:uid="{67512200-5FBA-40EC-BA85-2E5FD7D58547}"/>
    <hyperlink ref="R297" r:id="rId269" xr:uid="{88FEC723-E3BF-4DA1-9242-A19CCE9AAF2B}"/>
    <hyperlink ref="R205" r:id="rId270" xr:uid="{1158F863-8B6E-4309-8600-7EC32E2C96C1}"/>
    <hyperlink ref="R300" r:id="rId271" display="f.manera@aifi.it" xr:uid="{76FBA891-685B-41B7-8969-ACBD5047A33D}"/>
    <hyperlink ref="R301" r:id="rId272" xr:uid="{5CEAA1BC-EA70-490F-8642-27FFF18F089B}"/>
    <hyperlink ref="R25" r:id="rId273" xr:uid="{307E67C1-6200-4D80-A425-26E222828B16}"/>
    <hyperlink ref="R304" r:id="rId274" xr:uid="{3B16D7F2-A793-4376-8513-A87FD995E597}"/>
    <hyperlink ref="R129" r:id="rId275" xr:uid="{0DBBB6B1-FF62-46E2-B14C-4366C4EA58B2}"/>
    <hyperlink ref="R299" r:id="rId276" xr:uid="{BB20253A-33CF-4684-A856-E49819BB5B42}"/>
    <hyperlink ref="R305" r:id="rId277" xr:uid="{41C34AEA-05F8-431F-8501-B50D0697E21F}"/>
    <hyperlink ref="R306" r:id="rId278" xr:uid="{6846CABA-039A-47B8-9137-C45D16F24639}"/>
    <hyperlink ref="R307:R308" r:id="rId279" display="flavio.farroni@megaride.eu" xr:uid="{07AEF613-81CA-4785-87E3-FD84B8E09178}"/>
    <hyperlink ref="R309" r:id="rId280" xr:uid="{1BD4B8DF-6C12-4435-9458-C0A4F156B92C}"/>
    <hyperlink ref="R310" r:id="rId281" xr:uid="{2B597D0F-5E11-4854-A0E0-8C6BEDD4E738}"/>
    <hyperlink ref="R313" r:id="rId282" xr:uid="{D9493F3C-C1CB-4ED5-B817-9565FF2EA325}"/>
    <hyperlink ref="R314" r:id="rId283" xr:uid="{FD32A547-446F-42CD-B3F9-CE53B47F2C7D}"/>
    <hyperlink ref="R311" r:id="rId284" xr:uid="{B6D75AB7-725B-4A21-B6C5-C2CC75CA48CE}"/>
    <hyperlink ref="R312" r:id="rId285" xr:uid="{E56387D6-00E0-4217-BE63-A0BCBFF0E763}"/>
    <hyperlink ref="R315" r:id="rId286" xr:uid="{6E4149C8-17F9-4AFA-96D7-226023E33A7E}"/>
    <hyperlink ref="R316" r:id="rId287" xr:uid="{E7AE13DB-DF07-4374-9C36-527A43277934}"/>
    <hyperlink ref="R346" r:id="rId288" xr:uid="{D553A46B-A9DA-4FB5-AA7D-2DCEE38E726A}"/>
    <hyperlink ref="R318" r:id="rId289" xr:uid="{09E39A05-94E1-42F6-9059-0FE9DE833C51}"/>
    <hyperlink ref="R347" r:id="rId290" xr:uid="{7626C565-9DF4-4A64-B275-CC32EC6454C9}"/>
    <hyperlink ref="R320" r:id="rId291" xr:uid="{CD4D91F2-2118-43CE-A56C-143EDD7C81DF}"/>
    <hyperlink ref="R322" r:id="rId292" xr:uid="{4B57DEB5-6C7B-4F89-9BBC-CFBD929D4096}"/>
    <hyperlink ref="R323" r:id="rId293" xr:uid="{FF38157A-D045-4BD3-B68B-4EB6D3F8074B}"/>
    <hyperlink ref="R324" r:id="rId294" xr:uid="{73A99530-526C-4B8B-AF57-97F152474501}"/>
    <hyperlink ref="R321" r:id="rId295" xr:uid="{7F1632D1-314B-492E-9696-27E5685AE712}"/>
    <hyperlink ref="R325" r:id="rId296" xr:uid="{6B4C42E1-ACD2-4CC0-932C-B0DD1FC2E6FD}"/>
    <hyperlink ref="R326" r:id="rId297" xr:uid="{33EB6850-C546-4E8B-A329-3FDB96D85D16}"/>
    <hyperlink ref="R328" r:id="rId298" xr:uid="{9DE244BA-B2BF-4FF7-A799-D14AF33DBA8E}"/>
    <hyperlink ref="R329" r:id="rId299" xr:uid="{4E9AB076-6921-4176-883D-520A0F299FED}"/>
    <hyperlink ref="R327" r:id="rId300" xr:uid="{B06D9DFA-E92B-4A43-9544-4B17FFD7FCF5}"/>
    <hyperlink ref="R330" r:id="rId301" xr:uid="{AA24B851-FAEE-4CE6-9584-E9EA28CC7B4E}"/>
    <hyperlink ref="R331" r:id="rId302" xr:uid="{0AB792A9-0438-4D56-BE36-3CD35FFA889D}"/>
    <hyperlink ref="R332" r:id="rId303" xr:uid="{1FCF4ACE-3DBB-4E79-BB3A-F1A7BCDD8D81}"/>
    <hyperlink ref="R333" r:id="rId304" xr:uid="{81823ACA-5A0E-4AA3-AEF0-0F32988B2358}"/>
    <hyperlink ref="R334" r:id="rId305" xr:uid="{78F7CE4C-125F-4AD5-97CC-34D7B9739E5E}"/>
    <hyperlink ref="R335" r:id="rId306" xr:uid="{0685FAE5-C42D-440D-BD74-1B3BC3A16197}"/>
    <hyperlink ref="R336" r:id="rId307" xr:uid="{5268D753-A9FC-4C00-899F-397484AB731D}"/>
    <hyperlink ref="R337" r:id="rId308" xr:uid="{88A516BF-C499-416C-8CCE-2249B930836D}"/>
    <hyperlink ref="R338:R342" r:id="rId309" display="pilomb54@gmail.com" xr:uid="{AECA21D8-82F3-4281-84AD-7464CF47EC7A}"/>
    <hyperlink ref="R343" r:id="rId310" xr:uid="{6AC3A759-5E2C-4B68-8859-66CDEA646910}"/>
    <hyperlink ref="R348" r:id="rId311" xr:uid="{C1ECB0C3-8B51-4A65-A5F8-1DCA81DE959F}"/>
    <hyperlink ref="R345" r:id="rId312" xr:uid="{82FC1A6B-BC3E-45E4-BE89-1AE59AA10A69}"/>
    <hyperlink ref="R317" r:id="rId313" xr:uid="{88D9582D-D050-49F4-967A-A35765D428F6}"/>
    <hyperlink ref="R295" r:id="rId314" xr:uid="{76D3EA32-F027-493E-885F-6A23F6096AD2}"/>
    <hyperlink ref="R201" r:id="rId315" xr:uid="{DA0137D8-0B99-4087-9C2B-AA960FF845B8}"/>
    <hyperlink ref="R349" r:id="rId316" xr:uid="{F55F09B8-ECF1-4E66-A546-623897D7465B}"/>
    <hyperlink ref="R350" r:id="rId317" xr:uid="{E66B1160-B566-4AA5-8877-CAAE78710D65}"/>
    <hyperlink ref="R351" r:id="rId318" xr:uid="{1DC198B4-7FB7-4619-94D2-5FF96DF5B42D}"/>
    <hyperlink ref="R352" r:id="rId319" xr:uid="{AB0DB646-DFD8-4B82-AD3C-A5E025C4FF2F}"/>
    <hyperlink ref="R353" r:id="rId320" xr:uid="{77B24B40-697C-4B82-B623-3F8FAF818561}"/>
    <hyperlink ref="R354" r:id="rId321" xr:uid="{E56D3557-AAFD-435F-905E-EA8F0ECAE403}"/>
    <hyperlink ref="R356" r:id="rId322" xr:uid="{56D017DB-A5D1-4BDD-B678-2973E29CC712}"/>
    <hyperlink ref="R357" r:id="rId323" xr:uid="{10E5F8D3-433B-4EA5-B004-2F3C24350CC5}"/>
    <hyperlink ref="R358" r:id="rId324" xr:uid="{138F6A78-9583-46A6-B61A-CAE0F8413C31}"/>
    <hyperlink ref="R359" r:id="rId325" xr:uid="{5DD55651-D652-4C92-AED5-57889298AF33}"/>
    <hyperlink ref="R360" r:id="rId326" xr:uid="{72C50967-AB70-4512-A5B7-B69AFE9F6EFD}"/>
    <hyperlink ref="R361" r:id="rId327" xr:uid="{C124B6FC-9685-4804-B2A7-591910FD8B9D}"/>
    <hyperlink ref="R362" r:id="rId328" xr:uid="{E4421377-A672-4A6C-8067-2E3A13B54F7A}"/>
    <hyperlink ref="R364" r:id="rId329" xr:uid="{6CC52CD8-DB87-45A3-85DC-B1539FF6D841}"/>
    <hyperlink ref="R365" r:id="rId330" xr:uid="{F2E8B1D3-E86C-47A7-AC1D-312C1210547C}"/>
    <hyperlink ref="R366" r:id="rId331" xr:uid="{3F19EE7F-DE87-41B1-8840-F30B60184C44}"/>
    <hyperlink ref="R367" r:id="rId332" xr:uid="{81D7C6FF-CE93-4AAA-A36B-F585AD90E21D}"/>
    <hyperlink ref="R368" r:id="rId333" xr:uid="{DDACE55D-BC68-41FD-A7D4-78387EF9EB41}"/>
    <hyperlink ref="R369" r:id="rId334" xr:uid="{1D56FC66-0BC0-4445-9736-8B339DC3CED2}"/>
    <hyperlink ref="R370" r:id="rId335" xr:uid="{E098190E-E9A6-409E-961B-3281C0A0812E}"/>
    <hyperlink ref="R371" r:id="rId336" xr:uid="{A8B9899E-F557-40FD-BD5A-058B84F77FE6}"/>
    <hyperlink ref="R372" r:id="rId337" xr:uid="{856D4D1B-8418-491E-8C6C-731B9042EE1C}"/>
    <hyperlink ref="R373" r:id="rId338" xr:uid="{A302FF5F-2D1C-4F32-B4E7-C6D452E1DE62}"/>
    <hyperlink ref="R374" r:id="rId339" xr:uid="{1D9D5A76-824E-4D6B-8516-C062713D6686}"/>
    <hyperlink ref="R375" r:id="rId340" xr:uid="{010D6C24-2A4E-4C5C-BB2C-53AE1D2FAB1B}"/>
    <hyperlink ref="R376" r:id="rId341" xr:uid="{679EEC49-7235-4172-A317-19EE0B1973D4}"/>
    <hyperlink ref="R377" r:id="rId342" xr:uid="{7378B527-7934-46E1-83FA-638A143AE812}"/>
    <hyperlink ref="R378" r:id="rId343" xr:uid="{889A0F4B-45D1-4FEF-BF1A-723E8A65F1E1}"/>
    <hyperlink ref="R379" r:id="rId344" xr:uid="{BD0B6D35-0F32-408C-89B1-5316BBD36DC1}"/>
    <hyperlink ref="R380" r:id="rId345" xr:uid="{AB692672-2F71-4112-B528-C30A805E2378}"/>
    <hyperlink ref="R381" r:id="rId346" xr:uid="{1F34D715-9A1E-4BE7-9E3A-84B7A5CA2956}"/>
    <hyperlink ref="R382" r:id="rId347" xr:uid="{703869B8-BA12-44A1-BABC-9A1F1F90B527}"/>
    <hyperlink ref="R383" r:id="rId348" xr:uid="{F525C2F3-8EBE-437B-9C94-B0CAB2C0BDBC}"/>
    <hyperlink ref="R387" r:id="rId349" display="marcellodevincenti@yahoo.it" xr:uid="{7F550ECB-3104-4744-B1F2-856907F6FCA3}"/>
    <hyperlink ref="R386" r:id="rId350" display="marcellodevincenti@yahoo.it" xr:uid="{0DA9DA7F-31BC-4B1F-B0F5-3BF7B32E7BA9}"/>
    <hyperlink ref="R385" r:id="rId351" display="marcellodevincenti@yahoo.it" xr:uid="{DFBB66C3-E684-4F74-864D-D133365C9987}"/>
    <hyperlink ref="R384" r:id="rId352" display="marcellodevincenti@yahoo.it" xr:uid="{721DB519-2181-49D4-8066-13E644F3D9C4}"/>
    <hyperlink ref="R388" r:id="rId353" xr:uid="{24C45AEF-8DDB-4B68-A5FE-AB55AF88A8BC}"/>
    <hyperlink ref="R389" r:id="rId354" xr:uid="{4AC966F6-091A-45DE-A4E5-62ED7A271FB0}"/>
    <hyperlink ref="R393" r:id="rId355" xr:uid="{06DDCD50-EF1A-4D1C-B407-2D8896D8A55B}"/>
    <hyperlink ref="R392" r:id="rId356" xr:uid="{ABB37837-9932-4B10-8340-31FF559C318D}"/>
    <hyperlink ref="R391" r:id="rId357" xr:uid="{6F61C355-5D9B-4E9B-99F6-6F39D97CB754}"/>
    <hyperlink ref="R390" r:id="rId358" xr:uid="{3BD769A3-3A48-4F16-9C75-DC746E3E1CDB}"/>
    <hyperlink ref="R394" r:id="rId359" xr:uid="{E20062FF-48AB-44BD-8A2B-C4966D49551E}"/>
    <hyperlink ref="R395" r:id="rId360" xr:uid="{7349B32C-CD9F-40EF-855F-05E433A8CE03}"/>
    <hyperlink ref="R396" r:id="rId361" xr:uid="{3F215D13-03EF-44E2-A2C6-269D990A0386}"/>
    <hyperlink ref="R398" r:id="rId362" xr:uid="{37CAC0C4-7536-4887-A9E9-C6D804644C13}"/>
    <hyperlink ref="R397" r:id="rId363" xr:uid="{A75EC1DE-2A9C-45A3-A2A8-54944D7906BE}"/>
  </hyperlinks>
  <printOptions horizontalCentered="1"/>
  <pageMargins left="0.19685039370078741" right="0.19685039370078741" top="0" bottom="0" header="0.19685039370078741" footer="0"/>
  <pageSetup paperSize="8" scale="17" fitToHeight="2" orientation="portrait" r:id="rId364"/>
  <headerFooter>
    <oddHeader>&amp;C&amp;A</oddHeader>
    <oddFooter>&amp;C&amp;P di &amp;N</oddFooter>
  </headerFooter>
  <legacyDrawing r:id="rId365"/>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3000000}">
          <x14:formula1>
            <xm:f>'By Industry'!$C$2:$C$13</xm:f>
          </x14:formula1>
          <xm:sqref>K149:K151 K139 K159:K160 K154:K156 K141:K144 K3:K137 K162:K398</xm:sqref>
        </x14:dataValidation>
        <x14:dataValidation type="list" allowBlank="1" showInputMessage="1" showErrorMessage="1" xr:uid="{00000000-0002-0000-0000-000005000000}">
          <x14:formula1>
            <xm:f>'By Originator'!$A$2:$A$10</xm:f>
          </x14:formula1>
          <xm:sqref>P101:P137 P3:P99 P139:P398</xm:sqref>
        </x14:dataValidation>
        <x14:dataValidation type="list" allowBlank="1" showInputMessage="1" showErrorMessage="1" xr:uid="{00000000-0002-0000-0000-000006000000}">
          <x14:formula1>
            <xm:f>'By Stage'!$A$2:$A$6</xm:f>
          </x14:formula1>
          <xm:sqref>N193:N195 N197:N203 N206:N208 N210:N223 N156:N191 N3:N153 N226:N398</xm:sqref>
        </x14:dataValidation>
        <x14:dataValidation type="list" allowBlank="1" showInputMessage="1" showErrorMessage="1" xr:uid="{00000000-0002-0000-0000-000004000000}">
          <x14:formula1>
            <xm:f>'By Area'!$A$2:$A$3</xm:f>
          </x14:formula1>
          <xm:sqref>H3:H10 H25 H34 H41 H49:H50 H58 H60 H98 H103 H113 H117 H134 H137 H140:H143 H148:H149 H157:H158 H161:H163 H168 H173 H182 H184 H188:H192 H196 H204:H205 H209 H224:H225 H176:H177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glio4">
    <pageSetUpPr fitToPage="1"/>
  </sheetPr>
  <dimension ref="A1:P12"/>
  <sheetViews>
    <sheetView showGridLines="0" topLeftCell="A2" zoomScale="85" zoomScaleNormal="85" workbookViewId="0">
      <selection activeCell="C8" sqref="C8"/>
    </sheetView>
  </sheetViews>
  <sheetFormatPr defaultColWidth="8.6640625" defaultRowHeight="14.4"/>
  <cols>
    <col min="1" max="1" width="21.44140625" customWidth="1"/>
    <col min="2" max="2" width="10.44140625" bestFit="1" customWidth="1"/>
    <col min="4" max="4" width="10" customWidth="1"/>
    <col min="14" max="14" width="9.44140625" customWidth="1"/>
  </cols>
  <sheetData>
    <row r="1" spans="1:16" ht="16.8" thickTop="1" thickBot="1">
      <c r="A1" s="62" t="s">
        <v>1949</v>
      </c>
      <c r="B1" s="62"/>
      <c r="C1" s="62"/>
      <c r="D1" s="62"/>
      <c r="E1" s="63"/>
      <c r="M1" s="8"/>
    </row>
    <row r="2" spans="1:16" ht="15" thickTop="1">
      <c r="A2" s="7"/>
      <c r="B2" s="21"/>
    </row>
    <row r="3" spans="1:16">
      <c r="A3" s="7" t="s">
        <v>770</v>
      </c>
      <c r="B3" s="21">
        <v>45721</v>
      </c>
    </row>
    <row r="4" spans="1:16">
      <c r="A4" s="7"/>
      <c r="B4" s="21"/>
    </row>
    <row r="5" spans="1:16">
      <c r="A5" s="91" t="s">
        <v>771</v>
      </c>
      <c r="B5" s="92" t="s">
        <v>111</v>
      </c>
      <c r="C5" s="92" t="s">
        <v>72</v>
      </c>
      <c r="M5" s="7"/>
      <c r="P5" s="7"/>
    </row>
    <row r="6" spans="1:16">
      <c r="A6" t="s">
        <v>171</v>
      </c>
      <c r="B6" s="10" t="s">
        <v>1718</v>
      </c>
    </row>
    <row r="7" spans="1:16">
      <c r="A7" t="s">
        <v>125</v>
      </c>
      <c r="B7" s="10" t="s">
        <v>1718</v>
      </c>
      <c r="C7" s="10"/>
    </row>
    <row r="8" spans="1:16">
      <c r="A8" t="s">
        <v>1212</v>
      </c>
      <c r="B8" s="10" t="s">
        <v>1718</v>
      </c>
      <c r="C8" s="10"/>
    </row>
    <row r="9" spans="1:16">
      <c r="A9" t="s">
        <v>772</v>
      </c>
      <c r="B9" s="10" t="s">
        <v>1718</v>
      </c>
    </row>
    <row r="10" spans="1:16">
      <c r="A10" t="s">
        <v>1021</v>
      </c>
      <c r="B10" s="10" t="s">
        <v>1718</v>
      </c>
      <c r="E10" s="9"/>
    </row>
    <row r="11" spans="1:16">
      <c r="B11" s="10"/>
      <c r="C11" s="10"/>
      <c r="E11" s="9"/>
    </row>
    <row r="12" spans="1:16">
      <c r="C12" s="7"/>
      <c r="E12" s="9"/>
    </row>
  </sheetData>
  <printOptions horizontalCentered="1"/>
  <pageMargins left="0.19685039370078741" right="0.19685039370078741" top="0.59055118110236227" bottom="0.59055118110236227" header="0.31496062992125984" footer="0.31496062992125984"/>
  <pageSetup paperSize="9" orientation="portrait" r:id="rId1"/>
  <headerFooter>
    <oddHeader>&amp;C&amp;A</oddHeader>
    <oddFooter>&amp;C&amp;P di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glio3">
    <pageSetUpPr fitToPage="1"/>
  </sheetPr>
  <dimension ref="A1:H1346"/>
  <sheetViews>
    <sheetView showGridLines="0" zoomScale="93" zoomScaleNormal="85" zoomScaleSheetLayoutView="40" workbookViewId="0">
      <selection activeCell="B5" sqref="B5"/>
    </sheetView>
  </sheetViews>
  <sheetFormatPr defaultColWidth="9.109375" defaultRowHeight="14.4"/>
  <cols>
    <col min="1" max="1" width="24.44140625" style="130" bestFit="1" customWidth="1"/>
    <col min="2" max="2" width="18.109375" style="130" bestFit="1" customWidth="1"/>
    <col min="3" max="3" width="22.109375" style="130" bestFit="1" customWidth="1"/>
    <col min="4" max="4" width="96.6640625" style="130" customWidth="1"/>
    <col min="5" max="5" width="17.109375" style="130" bestFit="1" customWidth="1"/>
    <col min="6" max="6" width="14.33203125" style="130" customWidth="1"/>
    <col min="7" max="7" width="28.44140625" style="130" bestFit="1" customWidth="1"/>
    <col min="8" max="8" width="12.21875" style="130" bestFit="1" customWidth="1"/>
    <col min="9" max="9" width="26.44140625" style="130" bestFit="1" customWidth="1"/>
    <col min="10" max="10" width="21.44140625" style="130" customWidth="1"/>
    <col min="11" max="11" width="15.44140625" style="130" bestFit="1" customWidth="1"/>
    <col min="12" max="12" width="17.44140625" style="130" bestFit="1" customWidth="1"/>
    <col min="13" max="13" width="11.44140625" style="130" bestFit="1" customWidth="1"/>
    <col min="14" max="14" width="11.44140625" style="130" customWidth="1"/>
    <col min="15" max="15" width="15.44140625" style="130" customWidth="1"/>
    <col min="16" max="16" width="15.44140625" style="130" bestFit="1" customWidth="1"/>
    <col min="17" max="17" width="9.109375" style="130"/>
    <col min="18" max="18" width="13.44140625" style="130" bestFit="1" customWidth="1"/>
    <col min="19" max="19" width="11.44140625" style="130" bestFit="1" customWidth="1"/>
    <col min="20" max="20" width="26.44140625" style="130" bestFit="1" customWidth="1"/>
    <col min="21" max="16384" width="9.109375" style="130"/>
  </cols>
  <sheetData>
    <row r="1" spans="1:8">
      <c r="A1" s="129" t="s">
        <v>11</v>
      </c>
      <c r="B1" s="363">
        <v>45721</v>
      </c>
    </row>
    <row r="3" spans="1:8" ht="28.8">
      <c r="A3" s="129" t="s">
        <v>13</v>
      </c>
      <c r="B3" s="129" t="s">
        <v>17</v>
      </c>
      <c r="C3" s="129" t="s">
        <v>16</v>
      </c>
      <c r="D3" s="129" t="s">
        <v>18</v>
      </c>
      <c r="E3" s="129" t="s">
        <v>25</v>
      </c>
      <c r="F3" s="129" t="s">
        <v>33</v>
      </c>
      <c r="G3" s="129" t="s">
        <v>27</v>
      </c>
      <c r="H3" s="129" t="s">
        <v>30</v>
      </c>
    </row>
    <row r="4" spans="1:8" ht="43.2">
      <c r="A4" s="130" t="s">
        <v>434</v>
      </c>
      <c r="B4" s="130" t="s">
        <v>206</v>
      </c>
      <c r="C4" s="130" t="s">
        <v>95</v>
      </c>
      <c r="D4" s="130" t="s">
        <v>2283</v>
      </c>
      <c r="E4" s="131">
        <v>43766</v>
      </c>
      <c r="F4" s="131">
        <v>45721</v>
      </c>
      <c r="G4" s="130" t="s">
        <v>333</v>
      </c>
      <c r="H4" s="130" t="s">
        <v>2182</v>
      </c>
    </row>
    <row r="5" spans="1:8" ht="28.8">
      <c r="A5" s="130" t="s">
        <v>545</v>
      </c>
      <c r="B5" s="130" t="s">
        <v>78</v>
      </c>
      <c r="C5" s="130" t="s">
        <v>128</v>
      </c>
      <c r="D5" s="130" t="s">
        <v>546</v>
      </c>
      <c r="E5" s="131">
        <v>44281</v>
      </c>
      <c r="F5" s="131">
        <v>45721</v>
      </c>
      <c r="G5" s="130" t="s">
        <v>62</v>
      </c>
      <c r="H5" s="130" t="s">
        <v>337</v>
      </c>
    </row>
    <row r="6" spans="1:8" ht="43.2">
      <c r="A6" s="130" t="s">
        <v>812</v>
      </c>
      <c r="B6" s="130" t="s">
        <v>66</v>
      </c>
      <c r="C6" s="130" t="s">
        <v>107</v>
      </c>
      <c r="D6" s="130" t="s">
        <v>2181</v>
      </c>
      <c r="E6" s="131">
        <v>44699</v>
      </c>
      <c r="F6" s="131">
        <v>45721</v>
      </c>
      <c r="G6" s="130" t="s">
        <v>1519</v>
      </c>
      <c r="H6" s="130" t="s">
        <v>2182</v>
      </c>
    </row>
    <row r="7" spans="1:8">
      <c r="A7" s="130" t="s">
        <v>880</v>
      </c>
      <c r="B7" s="130" t="s">
        <v>101</v>
      </c>
      <c r="C7" s="130" t="s">
        <v>128</v>
      </c>
      <c r="D7" s="130" t="s">
        <v>2305</v>
      </c>
      <c r="E7" s="131">
        <v>44909</v>
      </c>
      <c r="F7" s="131">
        <v>45721</v>
      </c>
      <c r="G7" s="130" t="s">
        <v>62</v>
      </c>
      <c r="H7" s="130" t="s">
        <v>67</v>
      </c>
    </row>
    <row r="8" spans="1:8">
      <c r="A8" s="130" t="s">
        <v>935</v>
      </c>
      <c r="B8" s="130" t="s">
        <v>66</v>
      </c>
      <c r="C8" s="130" t="s">
        <v>560</v>
      </c>
      <c r="D8" s="130" t="s">
        <v>2183</v>
      </c>
      <c r="E8" s="131">
        <v>43873</v>
      </c>
      <c r="F8" s="131">
        <v>45721</v>
      </c>
      <c r="G8" s="130" t="s">
        <v>333</v>
      </c>
      <c r="H8" s="130" t="s">
        <v>2182</v>
      </c>
    </row>
    <row r="9" spans="1:8">
      <c r="A9" s="130" t="s">
        <v>968</v>
      </c>
      <c r="B9" s="130" t="s">
        <v>78</v>
      </c>
      <c r="C9" s="130" t="s">
        <v>339</v>
      </c>
      <c r="D9" s="130" t="s">
        <v>2291</v>
      </c>
      <c r="E9" s="131">
        <v>45096</v>
      </c>
      <c r="F9" s="131">
        <v>45721</v>
      </c>
      <c r="G9" s="130" t="s">
        <v>333</v>
      </c>
      <c r="H9" s="130" t="s">
        <v>2182</v>
      </c>
    </row>
    <row r="10" spans="1:8" ht="57.6">
      <c r="A10" s="130" t="s">
        <v>982</v>
      </c>
      <c r="B10" s="130" t="s">
        <v>88</v>
      </c>
      <c r="C10" s="130" t="s">
        <v>128</v>
      </c>
      <c r="D10" s="130" t="s">
        <v>1748</v>
      </c>
      <c r="E10" s="131">
        <v>45132</v>
      </c>
      <c r="F10" s="131">
        <v>45721</v>
      </c>
      <c r="G10" s="130" t="s">
        <v>1117</v>
      </c>
      <c r="H10" s="130" t="s">
        <v>2182</v>
      </c>
    </row>
    <row r="11" spans="1:8" ht="86.4">
      <c r="A11" s="130" t="s">
        <v>985</v>
      </c>
      <c r="B11" s="130" t="s">
        <v>66</v>
      </c>
      <c r="C11" s="130" t="s">
        <v>95</v>
      </c>
      <c r="D11" s="130" t="s">
        <v>1655</v>
      </c>
      <c r="E11" s="131">
        <v>45133</v>
      </c>
      <c r="F11" s="131">
        <v>45721</v>
      </c>
      <c r="G11" s="130" t="s">
        <v>2179</v>
      </c>
      <c r="H11" s="130" t="s">
        <v>2182</v>
      </c>
    </row>
    <row r="12" spans="1:8" ht="43.2">
      <c r="A12" s="130" t="s">
        <v>1016</v>
      </c>
      <c r="B12" s="130" t="s">
        <v>122</v>
      </c>
      <c r="C12" s="130" t="s">
        <v>128</v>
      </c>
      <c r="D12" s="130" t="s">
        <v>1010</v>
      </c>
      <c r="E12" s="131">
        <v>45210</v>
      </c>
      <c r="F12" s="131">
        <v>45721</v>
      </c>
      <c r="G12" s="130" t="s">
        <v>333</v>
      </c>
      <c r="H12" s="130" t="s">
        <v>2182</v>
      </c>
    </row>
    <row r="13" spans="1:8" ht="28.8">
      <c r="A13" s="130" t="s">
        <v>1019</v>
      </c>
      <c r="B13" s="130" t="s">
        <v>66</v>
      </c>
      <c r="C13" s="130" t="s">
        <v>95</v>
      </c>
      <c r="D13" s="130" t="s">
        <v>2306</v>
      </c>
      <c r="E13" s="131">
        <v>45225</v>
      </c>
      <c r="F13" s="131">
        <v>45721</v>
      </c>
      <c r="G13" s="130" t="s">
        <v>333</v>
      </c>
      <c r="H13" s="130" t="s">
        <v>2182</v>
      </c>
    </row>
    <row r="14" spans="1:8" ht="72">
      <c r="A14" s="130" t="s">
        <v>1085</v>
      </c>
      <c r="B14" s="130" t="s">
        <v>66</v>
      </c>
      <c r="C14" s="130" t="s">
        <v>128</v>
      </c>
      <c r="D14" s="130" t="s">
        <v>1657</v>
      </c>
      <c r="E14" s="131">
        <v>45273</v>
      </c>
      <c r="F14" s="131">
        <v>45721</v>
      </c>
      <c r="G14" s="130" t="s">
        <v>1117</v>
      </c>
      <c r="H14" s="130" t="s">
        <v>2182</v>
      </c>
    </row>
    <row r="15" spans="1:8" ht="28.8">
      <c r="A15" s="130" t="s">
        <v>1088</v>
      </c>
      <c r="B15" s="130" t="s">
        <v>66</v>
      </c>
      <c r="C15" s="130" t="s">
        <v>128</v>
      </c>
      <c r="D15" s="130" t="s">
        <v>2184</v>
      </c>
      <c r="E15" s="131">
        <v>45274</v>
      </c>
      <c r="F15" s="131">
        <v>45721</v>
      </c>
      <c r="G15" s="130" t="s">
        <v>1519</v>
      </c>
      <c r="H15" s="130" t="s">
        <v>2182</v>
      </c>
    </row>
    <row r="16" spans="1:8" ht="100.8">
      <c r="A16" s="130" t="s">
        <v>1121</v>
      </c>
      <c r="B16" s="130" t="s">
        <v>88</v>
      </c>
      <c r="C16" s="130" t="s">
        <v>95</v>
      </c>
      <c r="D16" s="130" t="s">
        <v>2292</v>
      </c>
      <c r="E16" s="131">
        <v>45330</v>
      </c>
      <c r="F16" s="131">
        <v>45721</v>
      </c>
      <c r="G16" s="130" t="s">
        <v>333</v>
      </c>
      <c r="H16" s="130" t="s">
        <v>2182</v>
      </c>
    </row>
    <row r="17" spans="1:8" ht="57.6">
      <c r="A17" s="130" t="s">
        <v>1122</v>
      </c>
      <c r="B17" s="130" t="s">
        <v>88</v>
      </c>
      <c r="C17" s="130" t="s">
        <v>128</v>
      </c>
      <c r="D17" s="130" t="s">
        <v>2293</v>
      </c>
      <c r="E17" s="131">
        <v>45330</v>
      </c>
      <c r="F17" s="131">
        <v>45721</v>
      </c>
      <c r="G17" s="130" t="s">
        <v>333</v>
      </c>
      <c r="H17" s="130" t="s">
        <v>2182</v>
      </c>
    </row>
    <row r="18" spans="1:8">
      <c r="A18" s="130" t="s">
        <v>1217</v>
      </c>
      <c r="B18" s="130" t="s">
        <v>78</v>
      </c>
      <c r="C18" s="130" t="s">
        <v>95</v>
      </c>
      <c r="D18" s="130" t="s">
        <v>813</v>
      </c>
      <c r="E18" s="131">
        <v>44699</v>
      </c>
      <c r="F18" s="131">
        <v>45721</v>
      </c>
      <c r="G18" s="130" t="s">
        <v>333</v>
      </c>
      <c r="H18" s="130" t="s">
        <v>2182</v>
      </c>
    </row>
    <row r="19" spans="1:8" ht="28.8">
      <c r="A19" s="130" t="s">
        <v>1244</v>
      </c>
      <c r="B19" s="130" t="s">
        <v>66</v>
      </c>
      <c r="C19" s="130" t="s">
        <v>128</v>
      </c>
      <c r="D19" s="130" t="s">
        <v>1368</v>
      </c>
      <c r="E19" s="131">
        <v>44931</v>
      </c>
      <c r="F19" s="131">
        <v>45721</v>
      </c>
      <c r="G19" s="130" t="s">
        <v>1117</v>
      </c>
      <c r="H19" s="130" t="s">
        <v>2182</v>
      </c>
    </row>
    <row r="20" spans="1:8" ht="57.6">
      <c r="A20" s="130" t="s">
        <v>1249</v>
      </c>
      <c r="B20" s="130" t="s">
        <v>66</v>
      </c>
      <c r="C20" s="130" t="s">
        <v>128</v>
      </c>
      <c r="D20" s="130" t="s">
        <v>1302</v>
      </c>
      <c r="E20" s="131">
        <v>45223</v>
      </c>
      <c r="F20" s="131">
        <v>45721</v>
      </c>
      <c r="G20" s="130" t="s">
        <v>333</v>
      </c>
      <c r="H20" s="130" t="s">
        <v>2182</v>
      </c>
    </row>
    <row r="21" spans="1:8">
      <c r="A21" s="130" t="s">
        <v>1350</v>
      </c>
      <c r="B21" s="130" t="s">
        <v>78</v>
      </c>
      <c r="C21" s="130" t="s">
        <v>95</v>
      </c>
      <c r="D21" s="130" t="s">
        <v>2294</v>
      </c>
      <c r="E21" s="131">
        <v>45412</v>
      </c>
      <c r="F21" s="131">
        <v>45721</v>
      </c>
      <c r="G21" s="130" t="s">
        <v>333</v>
      </c>
      <c r="H21" s="130" t="s">
        <v>2182</v>
      </c>
    </row>
    <row r="22" spans="1:8" ht="28.8">
      <c r="A22" s="130" t="s">
        <v>1266</v>
      </c>
      <c r="B22" s="130" t="s">
        <v>101</v>
      </c>
      <c r="C22" s="130" t="s">
        <v>128</v>
      </c>
      <c r="D22" s="130" t="s">
        <v>1377</v>
      </c>
      <c r="E22" s="131">
        <v>45324</v>
      </c>
      <c r="F22" s="131">
        <v>45721</v>
      </c>
      <c r="G22" s="130" t="s">
        <v>1519</v>
      </c>
      <c r="H22" s="130" t="s">
        <v>2182</v>
      </c>
    </row>
    <row r="23" spans="1:8" ht="43.2">
      <c r="A23" s="130" t="s">
        <v>1763</v>
      </c>
      <c r="B23" s="130" t="s">
        <v>101</v>
      </c>
      <c r="C23" s="130" t="s">
        <v>128</v>
      </c>
      <c r="D23" s="130" t="s">
        <v>1777</v>
      </c>
      <c r="E23" s="131">
        <v>43199</v>
      </c>
      <c r="F23" s="131">
        <v>45721</v>
      </c>
      <c r="G23" s="130" t="s">
        <v>1117</v>
      </c>
      <c r="H23" s="130" t="s">
        <v>2182</v>
      </c>
    </row>
    <row r="24" spans="1:8" ht="28.8">
      <c r="A24" s="130" t="s">
        <v>1758</v>
      </c>
      <c r="B24" s="130" t="s">
        <v>70</v>
      </c>
      <c r="C24" s="130" t="s">
        <v>95</v>
      </c>
      <c r="D24" s="130" t="s">
        <v>1769</v>
      </c>
      <c r="E24" s="131">
        <v>43566</v>
      </c>
      <c r="F24" s="131">
        <v>45721</v>
      </c>
      <c r="G24" s="130" t="s">
        <v>1117</v>
      </c>
      <c r="H24" s="130" t="s">
        <v>2182</v>
      </c>
    </row>
    <row r="25" spans="1:8">
      <c r="A25" s="130" t="s">
        <v>1860</v>
      </c>
      <c r="B25" s="130" t="s">
        <v>101</v>
      </c>
      <c r="C25" s="130" t="s">
        <v>95</v>
      </c>
      <c r="D25" s="130" t="s">
        <v>1859</v>
      </c>
      <c r="E25" s="131">
        <v>44869</v>
      </c>
      <c r="F25" s="131">
        <v>45721</v>
      </c>
      <c r="G25" s="130" t="s">
        <v>333</v>
      </c>
      <c r="H25" s="130" t="s">
        <v>2182</v>
      </c>
    </row>
    <row r="26" spans="1:8">
      <c r="A26" s="130" t="s">
        <v>1817</v>
      </c>
      <c r="B26" s="130" t="s">
        <v>66</v>
      </c>
      <c r="C26" s="130" t="s">
        <v>128</v>
      </c>
      <c r="D26" s="130" t="s">
        <v>1831</v>
      </c>
      <c r="E26" s="131">
        <v>45537</v>
      </c>
      <c r="F26" s="131">
        <v>45721</v>
      </c>
      <c r="G26" s="130" t="s">
        <v>1519</v>
      </c>
      <c r="H26" s="130" t="s">
        <v>2182</v>
      </c>
    </row>
    <row r="27" spans="1:8" ht="43.2">
      <c r="A27" s="130" t="s">
        <v>1848</v>
      </c>
      <c r="B27" s="130" t="s">
        <v>66</v>
      </c>
      <c r="C27" s="130" t="s">
        <v>95</v>
      </c>
      <c r="D27" s="130" t="s">
        <v>1865</v>
      </c>
      <c r="E27" s="131">
        <v>45552</v>
      </c>
      <c r="F27" s="131">
        <v>45721</v>
      </c>
      <c r="G27" s="130" t="s">
        <v>1117</v>
      </c>
      <c r="H27" s="130" t="s">
        <v>2182</v>
      </c>
    </row>
    <row r="28" spans="1:8" ht="57.6">
      <c r="A28" s="130" t="s">
        <v>1920</v>
      </c>
      <c r="B28" s="130" t="s">
        <v>66</v>
      </c>
      <c r="C28" s="130" t="s">
        <v>339</v>
      </c>
      <c r="D28" s="130" t="s">
        <v>1947</v>
      </c>
      <c r="E28" s="131">
        <v>45460</v>
      </c>
      <c r="F28" s="131">
        <v>45721</v>
      </c>
      <c r="G28" s="130" t="s">
        <v>333</v>
      </c>
      <c r="H28" s="130" t="s">
        <v>2182</v>
      </c>
    </row>
    <row r="29" spans="1:8" ht="28.8">
      <c r="A29" s="130" t="s">
        <v>1950</v>
      </c>
      <c r="B29" s="130" t="s">
        <v>117</v>
      </c>
      <c r="C29" s="130" t="s">
        <v>128</v>
      </c>
      <c r="D29" s="130" t="s">
        <v>1953</v>
      </c>
      <c r="E29" s="131">
        <v>45560</v>
      </c>
      <c r="F29" s="131">
        <v>45721</v>
      </c>
      <c r="G29" s="130" t="s">
        <v>333</v>
      </c>
      <c r="H29" s="130" t="s">
        <v>2182</v>
      </c>
    </row>
    <row r="30" spans="1:8" ht="57.6">
      <c r="A30" s="130" t="s">
        <v>2042</v>
      </c>
      <c r="B30" s="130" t="s">
        <v>78</v>
      </c>
      <c r="C30" s="130" t="s">
        <v>95</v>
      </c>
      <c r="D30" s="130" t="s">
        <v>2050</v>
      </c>
      <c r="E30" s="131">
        <v>45590</v>
      </c>
      <c r="F30" s="131">
        <v>45721</v>
      </c>
      <c r="G30" s="130" t="s">
        <v>333</v>
      </c>
      <c r="H30" s="130" t="s">
        <v>2182</v>
      </c>
    </row>
    <row r="31" spans="1:8" ht="28.8">
      <c r="A31" s="130" t="s">
        <v>2046</v>
      </c>
      <c r="B31" s="130" t="s">
        <v>66</v>
      </c>
      <c r="C31" s="130" t="s">
        <v>107</v>
      </c>
      <c r="D31" s="130" t="s">
        <v>2055</v>
      </c>
      <c r="E31" s="131">
        <v>45602</v>
      </c>
      <c r="F31" s="131">
        <v>45721</v>
      </c>
      <c r="G31" s="130" t="s">
        <v>333</v>
      </c>
      <c r="H31" s="130" t="s">
        <v>2182</v>
      </c>
    </row>
    <row r="32" spans="1:8">
      <c r="A32" s="130" t="s">
        <v>2103</v>
      </c>
      <c r="B32" s="130" t="s">
        <v>66</v>
      </c>
      <c r="C32" s="130" t="s">
        <v>174</v>
      </c>
      <c r="D32" s="130" t="s">
        <v>2108</v>
      </c>
      <c r="E32" s="131">
        <v>45628</v>
      </c>
      <c r="F32" s="131">
        <v>45721</v>
      </c>
      <c r="G32" s="130" t="s">
        <v>333</v>
      </c>
      <c r="H32" s="130" t="s">
        <v>2182</v>
      </c>
    </row>
    <row r="33" spans="1:8" ht="28.8">
      <c r="A33" s="130" t="s">
        <v>2104</v>
      </c>
      <c r="B33" s="130" t="s">
        <v>88</v>
      </c>
      <c r="C33" s="130" t="s">
        <v>339</v>
      </c>
      <c r="D33" s="130" t="s">
        <v>2110</v>
      </c>
      <c r="E33" s="131">
        <v>45632</v>
      </c>
      <c r="F33" s="131">
        <v>45721</v>
      </c>
      <c r="G33" s="130" t="s">
        <v>333</v>
      </c>
      <c r="H33" s="130" t="s">
        <v>2182</v>
      </c>
    </row>
    <row r="34" spans="1:8">
      <c r="A34" s="130" t="s">
        <v>2161</v>
      </c>
      <c r="B34" s="130" t="s">
        <v>78</v>
      </c>
      <c r="C34" s="130" t="s">
        <v>128</v>
      </c>
      <c r="D34" s="130" t="s">
        <v>2172</v>
      </c>
      <c r="E34" s="131">
        <v>45666</v>
      </c>
      <c r="F34" s="131">
        <v>45721</v>
      </c>
      <c r="G34" s="130" t="s">
        <v>333</v>
      </c>
      <c r="H34" s="130" t="s">
        <v>2182</v>
      </c>
    </row>
    <row r="35" spans="1:8" ht="86.4">
      <c r="A35" s="130" t="s">
        <v>2185</v>
      </c>
      <c r="B35" s="130" t="s">
        <v>66</v>
      </c>
      <c r="C35" s="130" t="s">
        <v>95</v>
      </c>
      <c r="D35" s="130" t="s">
        <v>1656</v>
      </c>
      <c r="E35" s="131">
        <v>44253</v>
      </c>
      <c r="F35" s="131">
        <v>45721</v>
      </c>
      <c r="G35" s="130" t="s">
        <v>2154</v>
      </c>
      <c r="H35" s="130" t="s">
        <v>2182</v>
      </c>
    </row>
    <row r="36" spans="1:8" ht="28.8">
      <c r="A36" s="130" t="s">
        <v>2213</v>
      </c>
      <c r="B36" s="130" t="s">
        <v>78</v>
      </c>
      <c r="C36" s="130" t="s">
        <v>95</v>
      </c>
      <c r="D36" s="130" t="s">
        <v>2217</v>
      </c>
      <c r="E36" s="131">
        <v>45099</v>
      </c>
      <c r="F36" s="131">
        <v>45721</v>
      </c>
      <c r="G36" s="130" t="s">
        <v>333</v>
      </c>
      <c r="H36" s="130" t="s">
        <v>2182</v>
      </c>
    </row>
    <row r="37" spans="1:8" ht="28.8">
      <c r="A37" s="130" t="s">
        <v>2248</v>
      </c>
      <c r="B37" s="130" t="s">
        <v>66</v>
      </c>
      <c r="C37" s="130" t="s">
        <v>128</v>
      </c>
      <c r="D37" s="130" t="s">
        <v>2256</v>
      </c>
      <c r="E37" s="131">
        <v>45688</v>
      </c>
      <c r="F37" s="131">
        <v>45721</v>
      </c>
      <c r="G37" s="130" t="s">
        <v>333</v>
      </c>
      <c r="H37" s="130" t="s">
        <v>2182</v>
      </c>
    </row>
    <row r="38" spans="1:8">
      <c r="A38" s="130" t="s">
        <v>2262</v>
      </c>
      <c r="B38" s="130" t="s">
        <v>66</v>
      </c>
      <c r="C38" s="130" t="s">
        <v>128</v>
      </c>
      <c r="D38" s="130" t="s">
        <v>2277</v>
      </c>
      <c r="E38" s="131">
        <v>45695</v>
      </c>
      <c r="F38" s="131">
        <v>45721</v>
      </c>
      <c r="G38" s="130" t="s">
        <v>62</v>
      </c>
      <c r="H38" s="130" t="s">
        <v>87</v>
      </c>
    </row>
    <row r="39" spans="1:8" ht="43.2">
      <c r="A39" s="130" t="s">
        <v>2273</v>
      </c>
      <c r="B39" s="130" t="s">
        <v>88</v>
      </c>
      <c r="C39" s="130" t="s">
        <v>128</v>
      </c>
      <c r="D39" s="130" t="s">
        <v>2282</v>
      </c>
      <c r="E39" s="131">
        <v>45695</v>
      </c>
      <c r="F39" s="131">
        <v>45721</v>
      </c>
      <c r="G39" s="130" t="s">
        <v>333</v>
      </c>
      <c r="H39" s="130" t="s">
        <v>2182</v>
      </c>
    </row>
    <row r="40" spans="1:8">
      <c r="A40" s="130" t="s">
        <v>2297</v>
      </c>
      <c r="B40" s="130" t="s">
        <v>78</v>
      </c>
      <c r="C40" s="130" t="s">
        <v>128</v>
      </c>
      <c r="D40" s="130" t="s">
        <v>2300</v>
      </c>
      <c r="E40" s="131">
        <v>45701</v>
      </c>
      <c r="F40" s="131">
        <v>45721</v>
      </c>
      <c r="G40" s="130" t="s">
        <v>333</v>
      </c>
      <c r="H40" s="130" t="s">
        <v>2182</v>
      </c>
    </row>
    <row r="41" spans="1:8" ht="28.8">
      <c r="A41" s="130" t="s">
        <v>2308</v>
      </c>
      <c r="B41" s="130" t="s">
        <v>66</v>
      </c>
      <c r="C41" s="130" t="s">
        <v>107</v>
      </c>
      <c r="D41" s="130" t="s">
        <v>2323</v>
      </c>
      <c r="E41" s="131">
        <v>45684</v>
      </c>
      <c r="F41" s="131">
        <v>45721</v>
      </c>
      <c r="G41" s="130" t="s">
        <v>62</v>
      </c>
      <c r="H41" s="130" t="s">
        <v>75</v>
      </c>
    </row>
    <row r="42" spans="1:8">
      <c r="A42" s="130" t="s">
        <v>2309</v>
      </c>
      <c r="B42" s="130" t="s">
        <v>59</v>
      </c>
      <c r="C42" s="130" t="s">
        <v>107</v>
      </c>
      <c r="D42" s="130" t="s">
        <v>2318</v>
      </c>
      <c r="E42" s="131">
        <v>45708</v>
      </c>
      <c r="F42" s="131">
        <v>45721</v>
      </c>
      <c r="G42" s="130" t="s">
        <v>333</v>
      </c>
      <c r="H42" s="130" t="s">
        <v>2182</v>
      </c>
    </row>
    <row r="43" spans="1:8">
      <c r="A43" s="130" t="s">
        <v>773</v>
      </c>
    </row>
    <row r="44" spans="1:8">
      <c r="A44"/>
      <c r="B44"/>
      <c r="C44"/>
      <c r="D44"/>
      <c r="E44"/>
      <c r="F44"/>
      <c r="G44"/>
      <c r="H44"/>
    </row>
    <row r="45" spans="1:8">
      <c r="A45"/>
      <c r="B45"/>
      <c r="C45"/>
      <c r="D45"/>
      <c r="E45"/>
      <c r="F45"/>
      <c r="G45"/>
      <c r="H45"/>
    </row>
    <row r="46" spans="1:8">
      <c r="A46"/>
      <c r="B46"/>
      <c r="C46"/>
      <c r="D46"/>
      <c r="E46"/>
      <c r="F46"/>
      <c r="G46"/>
      <c r="H46"/>
    </row>
    <row r="47" spans="1:8">
      <c r="A47"/>
      <c r="B47"/>
      <c r="C47"/>
      <c r="D47"/>
      <c r="E47"/>
      <c r="F47"/>
      <c r="G47"/>
      <c r="H47"/>
    </row>
    <row r="48" spans="1:8">
      <c r="A48"/>
      <c r="B48"/>
      <c r="C48"/>
      <c r="D48"/>
      <c r="E48"/>
      <c r="F48"/>
      <c r="G48"/>
      <c r="H48"/>
    </row>
    <row r="49" spans="1:8">
      <c r="A49"/>
      <c r="B49"/>
      <c r="C49"/>
      <c r="D49"/>
      <c r="E49"/>
      <c r="F49"/>
      <c r="G49"/>
      <c r="H49"/>
    </row>
    <row r="50" spans="1:8">
      <c r="A50"/>
      <c r="B50"/>
      <c r="C50"/>
      <c r="D50"/>
      <c r="E50"/>
      <c r="F50"/>
      <c r="G50"/>
      <c r="H50"/>
    </row>
    <row r="51" spans="1:8">
      <c r="A51"/>
      <c r="B51"/>
      <c r="C51"/>
      <c r="D51"/>
      <c r="E51"/>
      <c r="F51"/>
      <c r="G51"/>
      <c r="H51"/>
    </row>
    <row r="52" spans="1:8">
      <c r="A52"/>
      <c r="B52"/>
      <c r="C52"/>
      <c r="D52"/>
      <c r="E52"/>
      <c r="F52"/>
      <c r="G52"/>
      <c r="H52"/>
    </row>
    <row r="53" spans="1:8">
      <c r="A53"/>
      <c r="B53"/>
      <c r="C53"/>
      <c r="D53"/>
      <c r="E53"/>
      <c r="F53"/>
      <c r="G53"/>
      <c r="H53"/>
    </row>
    <row r="54" spans="1:8">
      <c r="A54"/>
      <c r="B54"/>
      <c r="C54"/>
      <c r="D54"/>
      <c r="E54"/>
      <c r="F54"/>
      <c r="G54"/>
      <c r="H54"/>
    </row>
    <row r="55" spans="1:8">
      <c r="A55"/>
      <c r="B55"/>
      <c r="C55"/>
      <c r="D55"/>
      <c r="E55"/>
      <c r="F55"/>
      <c r="G55"/>
      <c r="H55"/>
    </row>
    <row r="56" spans="1:8">
      <c r="A56"/>
      <c r="B56"/>
      <c r="C56"/>
      <c r="D56"/>
      <c r="E56"/>
      <c r="F56"/>
      <c r="G56"/>
      <c r="H56"/>
    </row>
    <row r="57" spans="1:8">
      <c r="A57"/>
      <c r="B57"/>
      <c r="C57"/>
      <c r="D57"/>
      <c r="E57"/>
      <c r="F57"/>
      <c r="G57"/>
      <c r="H57"/>
    </row>
    <row r="58" spans="1:8">
      <c r="A58"/>
      <c r="B58"/>
      <c r="C58"/>
      <c r="D58"/>
      <c r="E58"/>
      <c r="F58"/>
      <c r="G58"/>
      <c r="H58"/>
    </row>
    <row r="59" spans="1:8">
      <c r="A59"/>
      <c r="B59"/>
      <c r="C59"/>
      <c r="D59"/>
      <c r="E59"/>
      <c r="F59"/>
      <c r="G59"/>
      <c r="H59"/>
    </row>
    <row r="60" spans="1:8">
      <c r="A60"/>
      <c r="B60"/>
      <c r="C60"/>
      <c r="D60"/>
      <c r="E60"/>
      <c r="F60"/>
      <c r="G60"/>
      <c r="H60"/>
    </row>
    <row r="61" spans="1:8">
      <c r="A61"/>
      <c r="B61"/>
      <c r="C61"/>
      <c r="D61"/>
      <c r="E61"/>
      <c r="F61"/>
      <c r="G61"/>
      <c r="H61"/>
    </row>
    <row r="62" spans="1:8">
      <c r="A62"/>
      <c r="B62"/>
      <c r="C62"/>
      <c r="D62"/>
      <c r="E62"/>
      <c r="F62"/>
      <c r="G62"/>
      <c r="H62"/>
    </row>
    <row r="63" spans="1:8">
      <c r="A63"/>
      <c r="B63"/>
      <c r="C63"/>
      <c r="D63"/>
      <c r="E63"/>
      <c r="F63"/>
      <c r="G63"/>
      <c r="H63"/>
    </row>
    <row r="64" spans="1:8">
      <c r="A64"/>
      <c r="B64"/>
      <c r="C64"/>
      <c r="D64"/>
      <c r="E64"/>
      <c r="F64"/>
      <c r="G64"/>
      <c r="H64"/>
    </row>
    <row r="65" spans="1:8">
      <c r="A65"/>
      <c r="B65"/>
      <c r="C65"/>
      <c r="D65"/>
      <c r="E65"/>
      <c r="F65"/>
      <c r="G65"/>
      <c r="H65"/>
    </row>
    <row r="66" spans="1:8">
      <c r="A66"/>
      <c r="B66"/>
      <c r="C66"/>
      <c r="D66"/>
      <c r="E66"/>
      <c r="F66"/>
      <c r="G66"/>
      <c r="H66"/>
    </row>
    <row r="67" spans="1:8">
      <c r="A67"/>
      <c r="B67"/>
      <c r="C67"/>
      <c r="D67"/>
      <c r="E67"/>
      <c r="F67"/>
      <c r="G67"/>
      <c r="H67"/>
    </row>
    <row r="68" spans="1:8">
      <c r="A68"/>
      <c r="B68"/>
      <c r="C68"/>
      <c r="D68"/>
      <c r="E68"/>
      <c r="F68"/>
      <c r="G68"/>
      <c r="H68"/>
    </row>
    <row r="69" spans="1:8">
      <c r="A69"/>
      <c r="B69"/>
      <c r="C69"/>
      <c r="D69"/>
      <c r="E69"/>
      <c r="F69"/>
      <c r="G69"/>
      <c r="H69"/>
    </row>
    <row r="70" spans="1:8">
      <c r="A70"/>
      <c r="B70"/>
      <c r="C70"/>
      <c r="D70"/>
      <c r="E70"/>
      <c r="F70"/>
      <c r="G70"/>
      <c r="H70"/>
    </row>
    <row r="71" spans="1:8">
      <c r="A71"/>
      <c r="B71"/>
      <c r="C71"/>
      <c r="D71"/>
      <c r="E71"/>
      <c r="F71"/>
      <c r="G71"/>
      <c r="H71"/>
    </row>
    <row r="72" spans="1:8">
      <c r="A72"/>
      <c r="B72"/>
      <c r="C72"/>
      <c r="D72"/>
      <c r="E72"/>
      <c r="F72"/>
      <c r="G72"/>
      <c r="H72"/>
    </row>
    <row r="73" spans="1:8">
      <c r="A73"/>
      <c r="B73"/>
      <c r="C73"/>
      <c r="D73"/>
      <c r="E73"/>
      <c r="F73"/>
      <c r="G73"/>
      <c r="H73"/>
    </row>
    <row r="74" spans="1:8">
      <c r="A74"/>
      <c r="B74"/>
      <c r="C74"/>
      <c r="D74"/>
      <c r="E74"/>
      <c r="F74"/>
      <c r="G74"/>
      <c r="H74"/>
    </row>
    <row r="75" spans="1:8">
      <c r="A75"/>
      <c r="B75"/>
      <c r="C75"/>
      <c r="D75"/>
      <c r="E75"/>
      <c r="F75"/>
      <c r="G75"/>
      <c r="H75"/>
    </row>
    <row r="76" spans="1:8">
      <c r="A76"/>
      <c r="B76"/>
      <c r="C76"/>
      <c r="D76"/>
      <c r="E76"/>
      <c r="F76"/>
      <c r="G76"/>
      <c r="H76"/>
    </row>
    <row r="77" spans="1:8">
      <c r="A77"/>
      <c r="B77"/>
      <c r="C77"/>
      <c r="D77"/>
      <c r="E77"/>
      <c r="F77"/>
      <c r="G77"/>
      <c r="H77"/>
    </row>
    <row r="78" spans="1:8">
      <c r="A78"/>
      <c r="B78"/>
      <c r="C78"/>
      <c r="D78"/>
      <c r="E78"/>
      <c r="F78"/>
      <c r="G78"/>
      <c r="H78"/>
    </row>
    <row r="79" spans="1:8">
      <c r="A79"/>
      <c r="B79"/>
      <c r="C79"/>
      <c r="D79"/>
      <c r="E79"/>
      <c r="F79"/>
      <c r="G79"/>
      <c r="H79"/>
    </row>
    <row r="80" spans="1:8">
      <c r="A80"/>
      <c r="B80"/>
      <c r="C80"/>
      <c r="D80"/>
      <c r="E80"/>
      <c r="F80"/>
      <c r="G80"/>
      <c r="H80"/>
    </row>
    <row r="81" spans="1:8">
      <c r="A81"/>
      <c r="B81"/>
      <c r="C81"/>
      <c r="D81"/>
      <c r="E81"/>
      <c r="F81"/>
      <c r="G81"/>
      <c r="H81"/>
    </row>
    <row r="82" spans="1:8">
      <c r="A82"/>
      <c r="B82"/>
      <c r="C82"/>
      <c r="D82"/>
      <c r="E82"/>
      <c r="F82"/>
      <c r="G82"/>
      <c r="H82"/>
    </row>
    <row r="83" spans="1:8">
      <c r="A83"/>
      <c r="B83"/>
      <c r="C83"/>
      <c r="D83"/>
      <c r="E83"/>
      <c r="F83"/>
      <c r="G83"/>
      <c r="H83"/>
    </row>
    <row r="84" spans="1:8">
      <c r="A84"/>
      <c r="B84"/>
      <c r="C84"/>
      <c r="D84"/>
      <c r="E84"/>
      <c r="F84"/>
      <c r="G84"/>
      <c r="H84"/>
    </row>
    <row r="85" spans="1:8">
      <c r="A85"/>
      <c r="B85"/>
      <c r="C85"/>
      <c r="D85"/>
      <c r="E85"/>
      <c r="F85"/>
      <c r="G85"/>
      <c r="H85"/>
    </row>
    <row r="86" spans="1:8">
      <c r="A86"/>
      <c r="B86"/>
      <c r="C86"/>
      <c r="D86"/>
      <c r="E86"/>
      <c r="F86"/>
      <c r="G86"/>
      <c r="H86"/>
    </row>
    <row r="87" spans="1:8">
      <c r="A87"/>
      <c r="B87"/>
      <c r="C87"/>
      <c r="D87"/>
      <c r="E87"/>
      <c r="F87"/>
      <c r="G87"/>
      <c r="H87"/>
    </row>
    <row r="88" spans="1:8">
      <c r="A88"/>
      <c r="B88"/>
      <c r="C88"/>
      <c r="D88"/>
      <c r="E88"/>
      <c r="F88"/>
      <c r="G88"/>
      <c r="H88"/>
    </row>
    <row r="89" spans="1:8">
      <c r="A89"/>
      <c r="B89"/>
      <c r="C89"/>
      <c r="D89"/>
      <c r="E89"/>
      <c r="F89"/>
      <c r="G89"/>
      <c r="H89"/>
    </row>
    <row r="90" spans="1:8">
      <c r="A90"/>
      <c r="B90"/>
      <c r="C90"/>
      <c r="D90"/>
      <c r="E90"/>
      <c r="F90"/>
      <c r="G90"/>
      <c r="H90"/>
    </row>
    <row r="91" spans="1:8">
      <c r="A91"/>
      <c r="B91"/>
      <c r="C91"/>
      <c r="D91"/>
      <c r="E91"/>
      <c r="F91"/>
      <c r="G91"/>
      <c r="H91"/>
    </row>
    <row r="92" spans="1:8">
      <c r="A92"/>
      <c r="B92"/>
      <c r="C92"/>
      <c r="D92"/>
      <c r="E92"/>
      <c r="F92"/>
      <c r="G92"/>
      <c r="H92"/>
    </row>
    <row r="93" spans="1:8">
      <c r="A93"/>
      <c r="B93"/>
      <c r="C93"/>
      <c r="D93"/>
      <c r="E93"/>
      <c r="F93"/>
      <c r="G93"/>
      <c r="H93"/>
    </row>
    <row r="94" spans="1:8">
      <c r="A94"/>
      <c r="B94"/>
      <c r="C94"/>
      <c r="D94"/>
      <c r="E94"/>
      <c r="F94"/>
      <c r="G94"/>
      <c r="H94"/>
    </row>
    <row r="95" spans="1:8">
      <c r="A95"/>
      <c r="B95"/>
      <c r="C95"/>
      <c r="D95"/>
      <c r="E95"/>
      <c r="F95"/>
      <c r="G95"/>
      <c r="H95"/>
    </row>
    <row r="96" spans="1:8">
      <c r="A96"/>
      <c r="B96"/>
      <c r="C96"/>
      <c r="D96"/>
      <c r="E96"/>
      <c r="F96"/>
      <c r="G96"/>
      <c r="H96"/>
    </row>
    <row r="97" spans="1:8">
      <c r="A97"/>
      <c r="B97"/>
      <c r="C97"/>
      <c r="D97"/>
      <c r="E97"/>
      <c r="F97"/>
      <c r="G97"/>
      <c r="H97"/>
    </row>
    <row r="98" spans="1:8">
      <c r="A98"/>
      <c r="B98"/>
      <c r="C98"/>
      <c r="D98"/>
      <c r="E98"/>
      <c r="F98"/>
      <c r="G98"/>
      <c r="H98"/>
    </row>
    <row r="99" spans="1:8">
      <c r="A99"/>
      <c r="B99"/>
      <c r="C99"/>
      <c r="D99"/>
      <c r="E99"/>
      <c r="F99"/>
      <c r="G99"/>
      <c r="H99"/>
    </row>
    <row r="100" spans="1:8">
      <c r="A100"/>
      <c r="B100"/>
      <c r="C100"/>
      <c r="D100"/>
      <c r="E100"/>
      <c r="F100"/>
      <c r="G100"/>
      <c r="H100"/>
    </row>
    <row r="101" spans="1:8">
      <c r="A101"/>
      <c r="B101"/>
      <c r="C101"/>
      <c r="D101"/>
      <c r="E101"/>
      <c r="F101"/>
      <c r="G101"/>
      <c r="H101"/>
    </row>
    <row r="102" spans="1:8">
      <c r="A102"/>
      <c r="B102"/>
      <c r="C102"/>
      <c r="D102"/>
      <c r="E102"/>
      <c r="F102"/>
      <c r="G102"/>
      <c r="H102"/>
    </row>
    <row r="103" spans="1:8">
      <c r="A103"/>
      <c r="B103"/>
      <c r="C103"/>
      <c r="D103"/>
      <c r="E103"/>
      <c r="F103"/>
      <c r="G103"/>
      <c r="H103"/>
    </row>
    <row r="104" spans="1:8">
      <c r="A104"/>
      <c r="B104"/>
      <c r="C104"/>
      <c r="D104"/>
      <c r="E104"/>
      <c r="F104"/>
      <c r="G104"/>
      <c r="H104"/>
    </row>
    <row r="105" spans="1:8">
      <c r="A105"/>
      <c r="B105"/>
      <c r="C105"/>
      <c r="D105"/>
      <c r="E105"/>
      <c r="F105"/>
      <c r="G105"/>
      <c r="H105"/>
    </row>
    <row r="106" spans="1:8">
      <c r="A106"/>
      <c r="B106"/>
      <c r="C106"/>
      <c r="D106"/>
      <c r="E106"/>
      <c r="F106"/>
      <c r="G106"/>
      <c r="H106"/>
    </row>
    <row r="107" spans="1:8">
      <c r="A107"/>
      <c r="B107"/>
      <c r="C107"/>
      <c r="D107"/>
      <c r="E107"/>
      <c r="F107"/>
      <c r="G107"/>
      <c r="H107"/>
    </row>
    <row r="108" spans="1:8">
      <c r="A108"/>
      <c r="B108"/>
      <c r="C108"/>
      <c r="D108"/>
      <c r="E108"/>
      <c r="F108"/>
      <c r="G108"/>
      <c r="H108"/>
    </row>
    <row r="109" spans="1:8">
      <c r="A109"/>
      <c r="B109"/>
      <c r="C109"/>
      <c r="D109"/>
      <c r="E109"/>
      <c r="F109"/>
      <c r="G109"/>
      <c r="H109"/>
    </row>
    <row r="110" spans="1:8">
      <c r="A110"/>
      <c r="B110"/>
      <c r="C110"/>
      <c r="D110"/>
      <c r="E110"/>
      <c r="F110"/>
      <c r="G110"/>
      <c r="H110"/>
    </row>
    <row r="111" spans="1:8">
      <c r="A111"/>
      <c r="B111"/>
      <c r="C111"/>
      <c r="D111"/>
      <c r="E111"/>
      <c r="F111"/>
      <c r="G111"/>
      <c r="H111"/>
    </row>
    <row r="112" spans="1:8">
      <c r="A112"/>
      <c r="B112"/>
      <c r="C112"/>
      <c r="D112"/>
      <c r="E112"/>
      <c r="F112"/>
      <c r="G112"/>
      <c r="H112"/>
    </row>
    <row r="113" spans="1:8">
      <c r="A113"/>
      <c r="B113"/>
      <c r="C113"/>
      <c r="D113"/>
      <c r="E113"/>
      <c r="F113"/>
      <c r="G113"/>
      <c r="H113"/>
    </row>
    <row r="114" spans="1:8">
      <c r="A114"/>
      <c r="B114"/>
      <c r="C114"/>
      <c r="D114"/>
      <c r="E114"/>
      <c r="F114"/>
      <c r="G114"/>
      <c r="H114"/>
    </row>
    <row r="115" spans="1:8">
      <c r="A115"/>
      <c r="B115"/>
      <c r="C115"/>
      <c r="D115"/>
      <c r="E115"/>
      <c r="F115"/>
      <c r="G115"/>
      <c r="H115"/>
    </row>
    <row r="116" spans="1:8">
      <c r="A116"/>
      <c r="B116"/>
      <c r="C116"/>
      <c r="D116"/>
      <c r="E116"/>
      <c r="F116"/>
      <c r="G116"/>
      <c r="H116"/>
    </row>
    <row r="117" spans="1:8">
      <c r="A117"/>
      <c r="B117"/>
      <c r="C117"/>
      <c r="D117"/>
      <c r="E117"/>
      <c r="F117"/>
      <c r="G117"/>
      <c r="H117"/>
    </row>
    <row r="118" spans="1:8">
      <c r="A118"/>
      <c r="B118"/>
      <c r="C118"/>
      <c r="D118"/>
      <c r="E118"/>
      <c r="F118"/>
      <c r="G118"/>
      <c r="H118"/>
    </row>
    <row r="119" spans="1:8">
      <c r="A119"/>
      <c r="B119"/>
      <c r="C119"/>
      <c r="D119"/>
      <c r="E119"/>
      <c r="F119"/>
      <c r="G119"/>
      <c r="H119"/>
    </row>
    <row r="120" spans="1:8">
      <c r="A120"/>
      <c r="B120"/>
      <c r="C120"/>
      <c r="D120"/>
      <c r="E120"/>
      <c r="F120"/>
      <c r="G120"/>
      <c r="H120"/>
    </row>
    <row r="121" spans="1:8">
      <c r="A121"/>
      <c r="B121"/>
      <c r="C121"/>
      <c r="D121"/>
      <c r="E121"/>
      <c r="F121"/>
      <c r="G121"/>
      <c r="H121"/>
    </row>
    <row r="122" spans="1:8">
      <c r="A122"/>
      <c r="B122"/>
      <c r="C122"/>
      <c r="D122"/>
      <c r="E122"/>
      <c r="F122"/>
      <c r="G122"/>
      <c r="H122"/>
    </row>
    <row r="123" spans="1:8">
      <c r="A123"/>
      <c r="B123"/>
      <c r="C123"/>
      <c r="D123"/>
      <c r="E123"/>
      <c r="F123"/>
      <c r="G123"/>
      <c r="H123"/>
    </row>
    <row r="124" spans="1:8">
      <c r="A124"/>
      <c r="B124"/>
      <c r="C124"/>
      <c r="D124"/>
      <c r="E124"/>
      <c r="F124"/>
      <c r="G124"/>
      <c r="H124"/>
    </row>
    <row r="125" spans="1:8">
      <c r="A125"/>
      <c r="B125"/>
      <c r="C125"/>
      <c r="D125"/>
      <c r="E125"/>
      <c r="F125"/>
      <c r="G125"/>
      <c r="H125"/>
    </row>
    <row r="126" spans="1:8">
      <c r="A126"/>
      <c r="B126"/>
      <c r="C126"/>
      <c r="D126"/>
      <c r="E126"/>
      <c r="F126"/>
      <c r="G126"/>
      <c r="H126"/>
    </row>
    <row r="127" spans="1:8">
      <c r="A127"/>
      <c r="B127"/>
      <c r="C127"/>
      <c r="D127"/>
      <c r="E127"/>
      <c r="F127"/>
      <c r="G127"/>
      <c r="H127"/>
    </row>
    <row r="128" spans="1:8">
      <c r="A128"/>
      <c r="B128"/>
      <c r="C128"/>
      <c r="D128"/>
      <c r="E128"/>
      <c r="F128"/>
      <c r="G128"/>
      <c r="H128"/>
    </row>
    <row r="129" spans="1:8">
      <c r="A129"/>
      <c r="B129"/>
      <c r="C129"/>
      <c r="D129"/>
      <c r="E129"/>
      <c r="F129"/>
      <c r="G129"/>
      <c r="H129"/>
    </row>
    <row r="130" spans="1:8">
      <c r="A130"/>
      <c r="B130"/>
      <c r="C130"/>
      <c r="D130"/>
      <c r="E130"/>
      <c r="F130"/>
      <c r="G130"/>
      <c r="H130"/>
    </row>
    <row r="131" spans="1:8">
      <c r="A131"/>
      <c r="B131"/>
      <c r="C131"/>
      <c r="D131"/>
      <c r="E131"/>
      <c r="F131"/>
      <c r="G131"/>
      <c r="H131"/>
    </row>
    <row r="132" spans="1:8">
      <c r="A132"/>
      <c r="B132"/>
      <c r="C132"/>
      <c r="D132"/>
      <c r="E132"/>
      <c r="F132"/>
      <c r="G132"/>
      <c r="H132"/>
    </row>
    <row r="133" spans="1:8">
      <c r="A133"/>
      <c r="B133"/>
      <c r="C133"/>
      <c r="D133"/>
      <c r="E133"/>
      <c r="F133"/>
      <c r="G133"/>
      <c r="H133"/>
    </row>
    <row r="134" spans="1:8">
      <c r="A134"/>
      <c r="B134"/>
      <c r="C134"/>
      <c r="D134"/>
      <c r="E134"/>
      <c r="F134"/>
      <c r="G134"/>
      <c r="H134"/>
    </row>
    <row r="135" spans="1:8">
      <c r="A135"/>
      <c r="B135"/>
      <c r="C135"/>
      <c r="D135"/>
      <c r="E135"/>
      <c r="F135"/>
      <c r="G135"/>
      <c r="H135"/>
    </row>
    <row r="136" spans="1:8">
      <c r="A136"/>
      <c r="B136"/>
      <c r="C136"/>
      <c r="D136"/>
      <c r="E136"/>
      <c r="F136"/>
      <c r="G136"/>
      <c r="H136"/>
    </row>
    <row r="137" spans="1:8">
      <c r="A137"/>
      <c r="B137"/>
      <c r="C137"/>
      <c r="D137"/>
      <c r="E137"/>
      <c r="F137"/>
      <c r="G137"/>
      <c r="H137"/>
    </row>
    <row r="138" spans="1:8">
      <c r="A138"/>
      <c r="B138"/>
      <c r="C138"/>
      <c r="D138"/>
      <c r="E138"/>
      <c r="F138"/>
      <c r="G138"/>
      <c r="H138"/>
    </row>
    <row r="139" spans="1:8">
      <c r="A139"/>
      <c r="B139"/>
      <c r="C139"/>
      <c r="D139"/>
      <c r="E139"/>
      <c r="F139"/>
      <c r="G139"/>
      <c r="H139"/>
    </row>
    <row r="140" spans="1:8">
      <c r="A140"/>
      <c r="B140"/>
      <c r="C140"/>
      <c r="D140"/>
      <c r="E140"/>
      <c r="F140"/>
      <c r="G140"/>
      <c r="H140"/>
    </row>
    <row r="141" spans="1:8">
      <c r="A141"/>
      <c r="B141"/>
      <c r="C141"/>
      <c r="D141"/>
      <c r="E141"/>
      <c r="F141"/>
      <c r="G141"/>
      <c r="H141"/>
    </row>
    <row r="142" spans="1:8">
      <c r="A142"/>
      <c r="B142"/>
      <c r="C142"/>
      <c r="D142"/>
      <c r="E142"/>
      <c r="F142"/>
      <c r="G142"/>
      <c r="H142"/>
    </row>
    <row r="143" spans="1:8">
      <c r="A143"/>
      <c r="B143"/>
      <c r="C143"/>
      <c r="D143"/>
      <c r="E143"/>
      <c r="F143"/>
      <c r="G143"/>
      <c r="H143"/>
    </row>
    <row r="144" spans="1:8">
      <c r="A144"/>
      <c r="B144"/>
      <c r="C144"/>
      <c r="D144"/>
      <c r="E144"/>
      <c r="F144"/>
      <c r="G144"/>
      <c r="H144"/>
    </row>
    <row r="145" spans="1:8">
      <c r="A145"/>
      <c r="B145"/>
      <c r="C145"/>
      <c r="D145"/>
      <c r="E145"/>
      <c r="F145"/>
      <c r="G145"/>
      <c r="H145"/>
    </row>
    <row r="146" spans="1:8">
      <c r="A146"/>
      <c r="B146"/>
      <c r="C146"/>
      <c r="D146"/>
      <c r="E146"/>
      <c r="F146"/>
      <c r="G146"/>
      <c r="H146"/>
    </row>
    <row r="147" spans="1:8">
      <c r="A147"/>
      <c r="B147"/>
      <c r="C147"/>
      <c r="D147"/>
      <c r="E147"/>
      <c r="F147"/>
      <c r="G147"/>
      <c r="H147"/>
    </row>
    <row r="148" spans="1:8">
      <c r="A148"/>
      <c r="B148"/>
      <c r="C148"/>
      <c r="D148"/>
      <c r="E148"/>
      <c r="F148"/>
      <c r="G148"/>
      <c r="H148"/>
    </row>
    <row r="149" spans="1:8">
      <c r="A149"/>
      <c r="B149"/>
      <c r="C149"/>
      <c r="D149"/>
      <c r="E149"/>
      <c r="F149"/>
      <c r="G149"/>
      <c r="H149"/>
    </row>
    <row r="150" spans="1:8">
      <c r="A150"/>
      <c r="B150"/>
      <c r="C150"/>
      <c r="D150"/>
      <c r="E150"/>
      <c r="F150"/>
      <c r="G150"/>
      <c r="H150"/>
    </row>
    <row r="151" spans="1:8">
      <c r="A151"/>
      <c r="B151"/>
      <c r="C151"/>
      <c r="D151"/>
      <c r="E151"/>
      <c r="F151"/>
      <c r="G151"/>
      <c r="H151"/>
    </row>
    <row r="152" spans="1:8">
      <c r="A152"/>
      <c r="B152"/>
      <c r="C152"/>
      <c r="D152"/>
      <c r="E152"/>
      <c r="F152"/>
      <c r="G152"/>
      <c r="H152"/>
    </row>
    <row r="153" spans="1:8">
      <c r="A153"/>
      <c r="B153"/>
      <c r="C153"/>
      <c r="D153"/>
      <c r="E153"/>
      <c r="F153"/>
      <c r="G153"/>
      <c r="H153"/>
    </row>
    <row r="154" spans="1:8">
      <c r="A154"/>
      <c r="B154"/>
      <c r="C154"/>
      <c r="D154"/>
      <c r="E154"/>
      <c r="F154"/>
      <c r="G154"/>
      <c r="H154"/>
    </row>
    <row r="155" spans="1:8">
      <c r="A155"/>
      <c r="B155"/>
      <c r="C155"/>
      <c r="D155"/>
      <c r="E155"/>
      <c r="F155"/>
      <c r="G155"/>
      <c r="H155"/>
    </row>
    <row r="156" spans="1:8">
      <c r="A156"/>
      <c r="B156"/>
      <c r="C156"/>
      <c r="D156"/>
      <c r="E156"/>
      <c r="F156"/>
      <c r="G156"/>
      <c r="H156"/>
    </row>
    <row r="157" spans="1:8">
      <c r="A157"/>
      <c r="B157"/>
      <c r="C157"/>
      <c r="D157"/>
      <c r="E157"/>
      <c r="F157"/>
      <c r="G157"/>
      <c r="H157"/>
    </row>
    <row r="158" spans="1:8">
      <c r="A158"/>
      <c r="B158"/>
      <c r="C158"/>
      <c r="D158"/>
      <c r="E158"/>
      <c r="F158"/>
      <c r="G158"/>
      <c r="H158"/>
    </row>
    <row r="159" spans="1:8">
      <c r="A159"/>
      <c r="B159"/>
      <c r="C159"/>
      <c r="D159"/>
      <c r="E159"/>
      <c r="F159"/>
      <c r="G159"/>
      <c r="H159"/>
    </row>
    <row r="160" spans="1:8">
      <c r="A160"/>
      <c r="B160"/>
      <c r="C160"/>
      <c r="D160"/>
      <c r="E160"/>
      <c r="F160"/>
      <c r="G160"/>
      <c r="H160"/>
    </row>
    <row r="161" spans="1:8">
      <c r="A161"/>
      <c r="B161"/>
      <c r="C161"/>
      <c r="D161"/>
      <c r="E161"/>
      <c r="F161"/>
      <c r="G161"/>
      <c r="H161"/>
    </row>
    <row r="162" spans="1:8">
      <c r="A162"/>
      <c r="B162"/>
      <c r="C162"/>
      <c r="D162"/>
      <c r="E162"/>
      <c r="F162"/>
      <c r="G162"/>
      <c r="H162"/>
    </row>
    <row r="163" spans="1:8">
      <c r="A163"/>
      <c r="B163"/>
      <c r="C163"/>
      <c r="D163"/>
      <c r="E163"/>
      <c r="F163"/>
      <c r="G163"/>
      <c r="H163"/>
    </row>
    <row r="164" spans="1:8">
      <c r="A164"/>
      <c r="B164"/>
      <c r="C164"/>
      <c r="D164"/>
      <c r="E164"/>
      <c r="F164"/>
      <c r="G164"/>
      <c r="H164"/>
    </row>
    <row r="165" spans="1:8">
      <c r="A165"/>
      <c r="B165"/>
      <c r="C165"/>
      <c r="D165"/>
      <c r="E165"/>
      <c r="F165"/>
      <c r="G165"/>
      <c r="H165"/>
    </row>
    <row r="166" spans="1:8">
      <c r="A166"/>
      <c r="B166"/>
      <c r="C166"/>
      <c r="D166"/>
      <c r="E166"/>
      <c r="F166"/>
      <c r="G166"/>
      <c r="H166"/>
    </row>
    <row r="167" spans="1:8">
      <c r="A167"/>
      <c r="B167"/>
      <c r="C167"/>
      <c r="D167"/>
      <c r="E167"/>
      <c r="F167"/>
      <c r="G167"/>
      <c r="H167"/>
    </row>
    <row r="168" spans="1:8">
      <c r="A168"/>
      <c r="B168"/>
      <c r="C168"/>
      <c r="D168"/>
      <c r="E168"/>
      <c r="F168"/>
      <c r="G168"/>
      <c r="H168"/>
    </row>
    <row r="169" spans="1:8">
      <c r="A169"/>
      <c r="B169"/>
      <c r="C169"/>
      <c r="D169"/>
      <c r="E169"/>
      <c r="F169"/>
      <c r="G169"/>
      <c r="H169"/>
    </row>
    <row r="170" spans="1:8">
      <c r="A170"/>
      <c r="B170"/>
      <c r="C170"/>
      <c r="D170"/>
      <c r="E170"/>
      <c r="F170"/>
      <c r="G170"/>
      <c r="H170"/>
    </row>
    <row r="171" spans="1:8">
      <c r="A171"/>
      <c r="B171"/>
      <c r="C171"/>
      <c r="D171"/>
      <c r="E171"/>
      <c r="F171"/>
      <c r="G171"/>
      <c r="H171"/>
    </row>
    <row r="172" spans="1:8">
      <c r="A172"/>
      <c r="B172"/>
      <c r="C172"/>
      <c r="D172"/>
      <c r="E172"/>
      <c r="F172"/>
      <c r="G172"/>
      <c r="H172"/>
    </row>
    <row r="173" spans="1:8">
      <c r="A173"/>
      <c r="B173"/>
      <c r="C173"/>
      <c r="D173"/>
      <c r="E173"/>
      <c r="F173"/>
      <c r="G173"/>
      <c r="H173"/>
    </row>
    <row r="174" spans="1:8">
      <c r="A174"/>
      <c r="B174"/>
      <c r="C174"/>
      <c r="D174"/>
      <c r="E174"/>
      <c r="F174"/>
      <c r="G174"/>
      <c r="H174"/>
    </row>
    <row r="175" spans="1:8">
      <c r="A175"/>
      <c r="B175"/>
      <c r="C175"/>
      <c r="D175"/>
      <c r="E175"/>
      <c r="F175"/>
      <c r="G175"/>
      <c r="H175"/>
    </row>
    <row r="176" spans="1:8">
      <c r="A176"/>
      <c r="B176"/>
      <c r="C176"/>
      <c r="D176"/>
      <c r="E176"/>
      <c r="F176"/>
      <c r="G176"/>
      <c r="H176"/>
    </row>
    <row r="177" spans="1:8">
      <c r="A177"/>
      <c r="B177"/>
      <c r="C177"/>
      <c r="D177"/>
      <c r="E177"/>
      <c r="F177"/>
      <c r="G177"/>
      <c r="H177"/>
    </row>
    <row r="178" spans="1:8">
      <c r="A178"/>
      <c r="B178"/>
      <c r="C178"/>
      <c r="D178"/>
      <c r="E178"/>
      <c r="F178"/>
      <c r="G178"/>
      <c r="H178"/>
    </row>
    <row r="179" spans="1:8">
      <c r="A179"/>
      <c r="B179"/>
      <c r="C179"/>
      <c r="D179"/>
      <c r="E179"/>
      <c r="F179"/>
      <c r="G179"/>
      <c r="H179"/>
    </row>
    <row r="180" spans="1:8">
      <c r="A180"/>
      <c r="B180"/>
      <c r="C180"/>
      <c r="D180"/>
      <c r="E180"/>
      <c r="F180"/>
      <c r="G180"/>
      <c r="H180"/>
    </row>
    <row r="181" spans="1:8">
      <c r="A181"/>
      <c r="B181"/>
      <c r="C181"/>
      <c r="D181"/>
      <c r="E181"/>
      <c r="F181"/>
      <c r="G181"/>
      <c r="H181"/>
    </row>
    <row r="182" spans="1:8">
      <c r="A182"/>
      <c r="B182"/>
      <c r="C182"/>
      <c r="D182"/>
      <c r="E182"/>
      <c r="F182"/>
      <c r="G182"/>
      <c r="H182"/>
    </row>
    <row r="183" spans="1:8">
      <c r="A183"/>
      <c r="B183"/>
      <c r="C183"/>
      <c r="D183"/>
      <c r="E183"/>
      <c r="F183"/>
      <c r="G183"/>
      <c r="H183"/>
    </row>
    <row r="184" spans="1:8">
      <c r="A184"/>
      <c r="B184"/>
      <c r="C184"/>
      <c r="D184"/>
      <c r="E184"/>
      <c r="F184"/>
      <c r="G184"/>
      <c r="H184"/>
    </row>
    <row r="185" spans="1:8">
      <c r="A185"/>
      <c r="B185"/>
      <c r="C185"/>
      <c r="D185"/>
      <c r="E185"/>
      <c r="F185"/>
      <c r="G185"/>
      <c r="H185"/>
    </row>
    <row r="186" spans="1:8">
      <c r="A186"/>
      <c r="B186"/>
      <c r="C186"/>
      <c r="D186"/>
      <c r="E186"/>
      <c r="F186"/>
      <c r="G186"/>
      <c r="H186"/>
    </row>
    <row r="187" spans="1:8">
      <c r="A187"/>
      <c r="B187"/>
      <c r="C187"/>
      <c r="D187"/>
      <c r="E187"/>
      <c r="F187"/>
      <c r="G187"/>
      <c r="H187"/>
    </row>
    <row r="188" spans="1:8">
      <c r="A188"/>
      <c r="B188"/>
      <c r="C188"/>
      <c r="D188"/>
      <c r="E188"/>
      <c r="F188"/>
      <c r="G188"/>
      <c r="H188"/>
    </row>
    <row r="189" spans="1:8">
      <c r="A189"/>
      <c r="B189"/>
      <c r="C189"/>
      <c r="D189"/>
      <c r="E189"/>
      <c r="F189"/>
      <c r="G189"/>
      <c r="H189"/>
    </row>
    <row r="190" spans="1:8">
      <c r="A190"/>
      <c r="B190"/>
      <c r="C190"/>
      <c r="D190"/>
      <c r="E190"/>
      <c r="F190"/>
      <c r="G190"/>
      <c r="H190"/>
    </row>
    <row r="191" spans="1:8">
      <c r="A191"/>
      <c r="B191"/>
      <c r="C191"/>
      <c r="D191"/>
      <c r="E191"/>
      <c r="F191"/>
      <c r="G191"/>
      <c r="H191"/>
    </row>
    <row r="192" spans="1:8">
      <c r="A192"/>
      <c r="B192"/>
      <c r="C192"/>
      <c r="D192"/>
      <c r="E192"/>
      <c r="F192"/>
      <c r="G192"/>
      <c r="H192"/>
    </row>
    <row r="193" spans="1:8">
      <c r="A193"/>
      <c r="B193"/>
      <c r="C193"/>
      <c r="D193"/>
      <c r="E193"/>
      <c r="F193"/>
      <c r="G193"/>
      <c r="H193"/>
    </row>
    <row r="194" spans="1:8">
      <c r="A194"/>
      <c r="B194"/>
      <c r="C194"/>
      <c r="D194"/>
      <c r="E194"/>
      <c r="F194"/>
      <c r="G194"/>
      <c r="H194"/>
    </row>
    <row r="195" spans="1:8">
      <c r="A195"/>
      <c r="B195"/>
      <c r="C195"/>
      <c r="D195"/>
      <c r="E195"/>
      <c r="F195"/>
      <c r="G195"/>
      <c r="H195"/>
    </row>
    <row r="196" spans="1:8">
      <c r="A196"/>
      <c r="B196"/>
      <c r="C196"/>
      <c r="D196"/>
      <c r="E196"/>
      <c r="F196"/>
      <c r="G196"/>
      <c r="H196"/>
    </row>
    <row r="197" spans="1:8">
      <c r="A197"/>
      <c r="B197"/>
      <c r="C197"/>
      <c r="D197"/>
      <c r="E197"/>
      <c r="F197"/>
      <c r="G197"/>
      <c r="H197"/>
    </row>
    <row r="198" spans="1:8">
      <c r="A198"/>
      <c r="B198"/>
      <c r="C198"/>
      <c r="D198"/>
      <c r="E198"/>
      <c r="F198"/>
      <c r="G198"/>
      <c r="H198"/>
    </row>
    <row r="199" spans="1:8">
      <c r="A199"/>
      <c r="B199"/>
      <c r="C199"/>
      <c r="D199"/>
      <c r="E199"/>
      <c r="F199"/>
      <c r="G199"/>
      <c r="H199"/>
    </row>
    <row r="200" spans="1:8">
      <c r="A200"/>
      <c r="B200"/>
      <c r="C200"/>
      <c r="D200"/>
      <c r="E200"/>
      <c r="F200"/>
      <c r="G200"/>
      <c r="H200"/>
    </row>
    <row r="201" spans="1:8">
      <c r="A201"/>
      <c r="B201"/>
      <c r="C201"/>
      <c r="D201"/>
      <c r="E201"/>
      <c r="F201"/>
      <c r="G201"/>
      <c r="H201"/>
    </row>
    <row r="202" spans="1:8">
      <c r="A202"/>
      <c r="B202"/>
      <c r="C202"/>
      <c r="D202"/>
      <c r="E202"/>
      <c r="F202"/>
      <c r="G202"/>
      <c r="H202"/>
    </row>
    <row r="203" spans="1:8">
      <c r="A203"/>
      <c r="B203"/>
      <c r="C203"/>
      <c r="D203"/>
      <c r="E203"/>
      <c r="F203"/>
      <c r="G203"/>
      <c r="H203"/>
    </row>
    <row r="204" spans="1:8">
      <c r="A204"/>
      <c r="B204"/>
      <c r="C204"/>
      <c r="D204"/>
      <c r="E204"/>
      <c r="F204"/>
      <c r="G204"/>
      <c r="H204"/>
    </row>
    <row r="205" spans="1:8">
      <c r="A205"/>
      <c r="B205"/>
      <c r="C205"/>
      <c r="D205"/>
      <c r="E205"/>
      <c r="F205"/>
      <c r="G205"/>
      <c r="H205"/>
    </row>
    <row r="206" spans="1:8">
      <c r="A206"/>
      <c r="B206"/>
      <c r="C206"/>
      <c r="D206"/>
      <c r="E206"/>
      <c r="F206"/>
      <c r="G206"/>
      <c r="H206"/>
    </row>
    <row r="207" spans="1:8">
      <c r="A207"/>
      <c r="B207"/>
      <c r="C207"/>
      <c r="D207"/>
      <c r="E207"/>
      <c r="F207"/>
      <c r="G207"/>
      <c r="H207"/>
    </row>
    <row r="208" spans="1:8">
      <c r="A208"/>
      <c r="B208"/>
      <c r="C208"/>
      <c r="D208"/>
      <c r="E208"/>
      <c r="F208"/>
      <c r="G208"/>
      <c r="H208"/>
    </row>
    <row r="209" spans="1:8">
      <c r="A209"/>
      <c r="B209"/>
      <c r="C209"/>
      <c r="D209"/>
      <c r="E209"/>
      <c r="F209"/>
      <c r="G209"/>
      <c r="H209"/>
    </row>
    <row r="210" spans="1:8">
      <c r="A210"/>
      <c r="B210"/>
      <c r="C210"/>
      <c r="D210"/>
      <c r="E210"/>
      <c r="F210"/>
      <c r="G210"/>
      <c r="H210"/>
    </row>
    <row r="211" spans="1:8">
      <c r="A211"/>
      <c r="B211"/>
      <c r="C211"/>
      <c r="D211"/>
      <c r="E211"/>
      <c r="F211"/>
      <c r="G211"/>
      <c r="H211"/>
    </row>
    <row r="212" spans="1:8">
      <c r="A212"/>
      <c r="B212"/>
      <c r="C212"/>
      <c r="D212"/>
      <c r="E212"/>
      <c r="F212"/>
      <c r="G212"/>
      <c r="H212"/>
    </row>
    <row r="213" spans="1:8">
      <c r="A213"/>
      <c r="B213"/>
      <c r="C213"/>
      <c r="D213"/>
      <c r="E213"/>
      <c r="F213"/>
      <c r="G213"/>
      <c r="H213"/>
    </row>
    <row r="214" spans="1:8">
      <c r="A214"/>
      <c r="B214"/>
      <c r="C214"/>
      <c r="D214"/>
      <c r="E214"/>
      <c r="F214"/>
      <c r="G214"/>
      <c r="H214"/>
    </row>
    <row r="215" spans="1:8">
      <c r="A215"/>
      <c r="B215"/>
      <c r="C215"/>
      <c r="D215"/>
      <c r="E215"/>
      <c r="F215"/>
      <c r="G215"/>
      <c r="H215"/>
    </row>
    <row r="216" spans="1:8">
      <c r="A216"/>
      <c r="B216"/>
      <c r="C216"/>
      <c r="D216"/>
      <c r="E216"/>
      <c r="F216"/>
      <c r="G216"/>
      <c r="H216"/>
    </row>
    <row r="217" spans="1:8">
      <c r="A217"/>
      <c r="B217"/>
      <c r="C217"/>
      <c r="D217"/>
      <c r="E217"/>
      <c r="F217"/>
      <c r="G217"/>
      <c r="H217"/>
    </row>
    <row r="218" spans="1:8">
      <c r="A218"/>
      <c r="B218"/>
      <c r="C218"/>
      <c r="D218"/>
      <c r="E218"/>
      <c r="F218"/>
      <c r="G218"/>
      <c r="H218"/>
    </row>
    <row r="219" spans="1:8">
      <c r="A219"/>
      <c r="B219"/>
      <c r="C219"/>
      <c r="D219"/>
      <c r="E219"/>
      <c r="F219"/>
      <c r="G219"/>
      <c r="H219"/>
    </row>
    <row r="220" spans="1:8">
      <c r="A220"/>
      <c r="B220"/>
      <c r="C220"/>
      <c r="D220"/>
      <c r="E220"/>
      <c r="F220"/>
      <c r="G220"/>
      <c r="H220"/>
    </row>
    <row r="221" spans="1:8">
      <c r="A221"/>
      <c r="B221"/>
      <c r="C221"/>
      <c r="D221"/>
      <c r="E221"/>
      <c r="F221"/>
      <c r="G221"/>
      <c r="H221"/>
    </row>
    <row r="222" spans="1:8">
      <c r="A222"/>
      <c r="B222"/>
      <c r="C222"/>
      <c r="D222"/>
      <c r="E222"/>
      <c r="F222"/>
      <c r="G222"/>
      <c r="H222"/>
    </row>
    <row r="223" spans="1:8">
      <c r="A223"/>
      <c r="B223"/>
      <c r="C223"/>
      <c r="D223"/>
      <c r="E223"/>
      <c r="F223"/>
      <c r="G223"/>
      <c r="H223"/>
    </row>
    <row r="224" spans="1:8">
      <c r="A224"/>
      <c r="B224"/>
      <c r="C224"/>
      <c r="D224"/>
      <c r="E224"/>
      <c r="F224"/>
      <c r="G224"/>
      <c r="H224"/>
    </row>
    <row r="225" spans="1:8">
      <c r="A225"/>
      <c r="B225"/>
      <c r="C225"/>
      <c r="D225"/>
      <c r="E225"/>
      <c r="F225"/>
      <c r="G225"/>
      <c r="H225"/>
    </row>
    <row r="226" spans="1:8">
      <c r="A226"/>
      <c r="B226"/>
      <c r="C226"/>
      <c r="D226"/>
      <c r="E226"/>
      <c r="F226"/>
      <c r="G226"/>
      <c r="H226"/>
    </row>
    <row r="227" spans="1:8">
      <c r="A227"/>
      <c r="B227"/>
      <c r="C227"/>
      <c r="D227"/>
      <c r="E227"/>
      <c r="F227"/>
      <c r="G227"/>
      <c r="H227"/>
    </row>
    <row r="228" spans="1:8">
      <c r="A228"/>
      <c r="B228"/>
      <c r="C228"/>
      <c r="D228"/>
      <c r="E228"/>
      <c r="F228"/>
      <c r="G228"/>
      <c r="H228"/>
    </row>
    <row r="229" spans="1:8">
      <c r="A229"/>
      <c r="B229"/>
      <c r="C229"/>
      <c r="D229"/>
      <c r="E229"/>
      <c r="F229"/>
      <c r="G229"/>
      <c r="H229"/>
    </row>
    <row r="230" spans="1:8">
      <c r="A230"/>
      <c r="B230"/>
      <c r="C230"/>
      <c r="D230"/>
      <c r="E230"/>
      <c r="F230"/>
      <c r="G230"/>
      <c r="H230"/>
    </row>
    <row r="231" spans="1:8">
      <c r="A231"/>
      <c r="B231"/>
      <c r="C231"/>
      <c r="D231"/>
      <c r="E231"/>
      <c r="F231"/>
      <c r="G231"/>
      <c r="H231"/>
    </row>
    <row r="232" spans="1:8">
      <c r="A232"/>
      <c r="B232"/>
      <c r="C232"/>
      <c r="D232"/>
      <c r="E232"/>
      <c r="F232"/>
      <c r="G232"/>
      <c r="H232"/>
    </row>
    <row r="233" spans="1:8">
      <c r="A233"/>
      <c r="B233"/>
      <c r="C233"/>
      <c r="D233"/>
      <c r="E233"/>
      <c r="F233"/>
      <c r="G233"/>
      <c r="H233"/>
    </row>
    <row r="234" spans="1:8">
      <c r="A234"/>
      <c r="B234"/>
      <c r="C234"/>
      <c r="D234"/>
      <c r="E234"/>
      <c r="F234"/>
      <c r="G234"/>
      <c r="H234"/>
    </row>
    <row r="235" spans="1:8">
      <c r="A235"/>
      <c r="B235"/>
      <c r="C235"/>
      <c r="D235"/>
      <c r="E235"/>
      <c r="F235"/>
      <c r="G235"/>
      <c r="H235"/>
    </row>
    <row r="236" spans="1:8">
      <c r="A236"/>
      <c r="B236"/>
      <c r="C236"/>
      <c r="D236"/>
      <c r="E236"/>
      <c r="F236"/>
      <c r="G236"/>
      <c r="H236"/>
    </row>
    <row r="237" spans="1:8">
      <c r="A237"/>
      <c r="B237"/>
      <c r="C237"/>
      <c r="D237"/>
      <c r="E237"/>
      <c r="F237"/>
      <c r="G237"/>
      <c r="H237"/>
    </row>
    <row r="238" spans="1:8">
      <c r="A238"/>
      <c r="B238"/>
      <c r="C238"/>
      <c r="D238"/>
      <c r="E238"/>
      <c r="F238"/>
      <c r="G238"/>
      <c r="H238"/>
    </row>
    <row r="239" spans="1:8">
      <c r="A239"/>
      <c r="B239"/>
      <c r="C239"/>
      <c r="D239"/>
      <c r="E239"/>
      <c r="F239"/>
      <c r="G239"/>
      <c r="H239"/>
    </row>
    <row r="240" spans="1:8">
      <c r="A240"/>
      <c r="B240"/>
      <c r="C240"/>
      <c r="D240"/>
      <c r="E240"/>
      <c r="F240"/>
      <c r="G240"/>
      <c r="H240"/>
    </row>
    <row r="241" spans="1:8">
      <c r="A241"/>
      <c r="B241"/>
      <c r="C241"/>
      <c r="D241"/>
      <c r="E241"/>
      <c r="F241"/>
      <c r="G241"/>
      <c r="H241"/>
    </row>
    <row r="242" spans="1:8">
      <c r="A242"/>
      <c r="B242"/>
      <c r="C242"/>
      <c r="D242"/>
      <c r="E242"/>
      <c r="F242"/>
      <c r="G242"/>
      <c r="H242"/>
    </row>
    <row r="243" spans="1:8">
      <c r="A243"/>
      <c r="B243"/>
      <c r="C243"/>
      <c r="D243"/>
      <c r="E243"/>
      <c r="F243"/>
      <c r="G243"/>
      <c r="H243"/>
    </row>
    <row r="244" spans="1:8">
      <c r="A244"/>
      <c r="B244"/>
      <c r="C244"/>
      <c r="D244"/>
      <c r="E244"/>
      <c r="F244"/>
      <c r="G244"/>
      <c r="H244"/>
    </row>
    <row r="245" spans="1:8">
      <c r="A245"/>
      <c r="B245"/>
      <c r="C245"/>
      <c r="D245"/>
      <c r="E245"/>
      <c r="F245"/>
      <c r="G245"/>
      <c r="H245"/>
    </row>
    <row r="246" spans="1:8">
      <c r="A246"/>
      <c r="B246"/>
      <c r="C246"/>
      <c r="D246"/>
      <c r="E246"/>
      <c r="F246"/>
      <c r="G246"/>
      <c r="H246"/>
    </row>
    <row r="247" spans="1:8">
      <c r="A247"/>
      <c r="B247"/>
      <c r="C247"/>
      <c r="D247"/>
      <c r="E247"/>
      <c r="F247"/>
      <c r="G247"/>
      <c r="H247"/>
    </row>
    <row r="248" spans="1:8">
      <c r="A248"/>
      <c r="B248"/>
      <c r="C248"/>
      <c r="D248"/>
      <c r="E248"/>
      <c r="F248"/>
      <c r="G248"/>
      <c r="H248"/>
    </row>
    <row r="249" spans="1:8">
      <c r="A249"/>
      <c r="B249"/>
      <c r="C249"/>
      <c r="D249"/>
      <c r="E249"/>
      <c r="F249"/>
      <c r="G249"/>
      <c r="H249"/>
    </row>
    <row r="250" spans="1:8">
      <c r="A250"/>
      <c r="B250"/>
      <c r="C250"/>
      <c r="D250"/>
      <c r="E250"/>
      <c r="F250"/>
      <c r="G250"/>
      <c r="H250"/>
    </row>
    <row r="251" spans="1:8">
      <c r="A251"/>
      <c r="B251"/>
      <c r="C251"/>
      <c r="D251"/>
      <c r="E251"/>
      <c r="F251"/>
      <c r="G251"/>
      <c r="H251"/>
    </row>
    <row r="252" spans="1:8">
      <c r="A252"/>
      <c r="B252"/>
      <c r="C252"/>
      <c r="D252"/>
      <c r="E252"/>
      <c r="F252"/>
      <c r="G252"/>
      <c r="H252"/>
    </row>
    <row r="253" spans="1:8">
      <c r="A253"/>
      <c r="B253"/>
      <c r="C253"/>
      <c r="D253"/>
      <c r="E253"/>
      <c r="F253"/>
      <c r="G253"/>
      <c r="H253"/>
    </row>
    <row r="254" spans="1:8">
      <c r="A254"/>
      <c r="B254"/>
      <c r="C254"/>
      <c r="D254"/>
      <c r="E254"/>
      <c r="F254"/>
      <c r="G254"/>
      <c r="H254"/>
    </row>
    <row r="255" spans="1:8">
      <c r="A255"/>
      <c r="B255"/>
      <c r="C255"/>
      <c r="D255"/>
      <c r="E255"/>
      <c r="F255"/>
      <c r="G255"/>
      <c r="H255"/>
    </row>
    <row r="256" spans="1:8">
      <c r="A256"/>
      <c r="B256"/>
      <c r="C256"/>
      <c r="D256"/>
      <c r="E256"/>
      <c r="F256"/>
      <c r="G256"/>
      <c r="H256"/>
    </row>
    <row r="257" spans="1:8">
      <c r="A257"/>
      <c r="B257"/>
      <c r="C257"/>
      <c r="D257"/>
      <c r="E257"/>
      <c r="F257"/>
      <c r="G257"/>
      <c r="H257"/>
    </row>
    <row r="258" spans="1:8">
      <c r="A258"/>
      <c r="B258"/>
      <c r="C258"/>
      <c r="D258"/>
      <c r="E258"/>
      <c r="F258"/>
      <c r="G258"/>
      <c r="H258"/>
    </row>
    <row r="259" spans="1:8">
      <c r="A259"/>
      <c r="B259"/>
      <c r="C259"/>
      <c r="D259"/>
      <c r="E259"/>
      <c r="F259"/>
      <c r="G259"/>
      <c r="H259"/>
    </row>
    <row r="260" spans="1:8">
      <c r="A260"/>
      <c r="B260"/>
      <c r="C260"/>
      <c r="D260"/>
      <c r="E260"/>
      <c r="F260"/>
      <c r="G260"/>
      <c r="H260"/>
    </row>
    <row r="261" spans="1:8">
      <c r="A261"/>
      <c r="B261"/>
      <c r="C261"/>
      <c r="D261"/>
      <c r="E261"/>
      <c r="F261"/>
      <c r="G261"/>
      <c r="H261"/>
    </row>
    <row r="262" spans="1:8">
      <c r="A262"/>
      <c r="B262"/>
      <c r="C262"/>
      <c r="D262"/>
      <c r="E262"/>
      <c r="F262"/>
      <c r="G262"/>
      <c r="H262"/>
    </row>
    <row r="263" spans="1:8">
      <c r="A263"/>
      <c r="B263"/>
      <c r="C263"/>
      <c r="D263"/>
      <c r="E263"/>
      <c r="F263"/>
      <c r="G263"/>
      <c r="H263"/>
    </row>
    <row r="264" spans="1:8">
      <c r="A264"/>
      <c r="B264"/>
      <c r="C264"/>
      <c r="D264"/>
      <c r="E264"/>
      <c r="F264"/>
      <c r="G264"/>
      <c r="H264"/>
    </row>
    <row r="265" spans="1:8">
      <c r="A265"/>
      <c r="B265"/>
      <c r="C265"/>
      <c r="D265"/>
      <c r="E265"/>
      <c r="F265"/>
      <c r="G265"/>
      <c r="H265"/>
    </row>
    <row r="266" spans="1:8">
      <c r="A266"/>
      <c r="B266"/>
      <c r="C266"/>
      <c r="D266"/>
      <c r="E266"/>
      <c r="F266"/>
      <c r="G266"/>
      <c r="H266"/>
    </row>
    <row r="267" spans="1:8">
      <c r="A267"/>
      <c r="B267"/>
      <c r="C267"/>
      <c r="D267"/>
      <c r="E267"/>
      <c r="F267"/>
      <c r="G267"/>
      <c r="H267"/>
    </row>
    <row r="268" spans="1:8">
      <c r="A268"/>
      <c r="B268"/>
      <c r="C268"/>
      <c r="D268"/>
      <c r="E268"/>
      <c r="F268"/>
      <c r="G268"/>
      <c r="H268"/>
    </row>
    <row r="269" spans="1:8">
      <c r="A269"/>
      <c r="B269"/>
      <c r="C269"/>
      <c r="D269"/>
      <c r="E269"/>
      <c r="F269"/>
      <c r="G269"/>
      <c r="H269"/>
    </row>
    <row r="270" spans="1:8">
      <c r="A270"/>
      <c r="B270"/>
      <c r="C270"/>
      <c r="D270"/>
      <c r="E270"/>
      <c r="F270"/>
      <c r="G270"/>
      <c r="H270"/>
    </row>
    <row r="271" spans="1:8">
      <c r="A271"/>
      <c r="B271"/>
      <c r="C271"/>
      <c r="D271"/>
      <c r="E271"/>
      <c r="F271"/>
      <c r="G271"/>
      <c r="H271"/>
    </row>
    <row r="272" spans="1:8">
      <c r="A272"/>
      <c r="B272"/>
      <c r="C272"/>
      <c r="D272"/>
      <c r="E272"/>
      <c r="F272"/>
      <c r="G272"/>
      <c r="H272"/>
    </row>
    <row r="273" spans="1:8">
      <c r="A273"/>
      <c r="B273"/>
      <c r="C273"/>
      <c r="D273"/>
      <c r="E273"/>
      <c r="F273"/>
      <c r="G273"/>
      <c r="H273"/>
    </row>
    <row r="274" spans="1:8">
      <c r="A274"/>
      <c r="B274"/>
      <c r="C274"/>
      <c r="D274"/>
      <c r="E274"/>
      <c r="F274"/>
      <c r="G274"/>
      <c r="H274"/>
    </row>
    <row r="275" spans="1:8">
      <c r="A275"/>
      <c r="B275"/>
      <c r="C275"/>
      <c r="D275"/>
      <c r="E275"/>
      <c r="F275"/>
      <c r="G275"/>
      <c r="H275"/>
    </row>
    <row r="276" spans="1:8">
      <c r="A276"/>
      <c r="B276"/>
      <c r="C276"/>
      <c r="D276"/>
      <c r="E276"/>
      <c r="F276"/>
      <c r="G276"/>
      <c r="H276"/>
    </row>
    <row r="277" spans="1:8">
      <c r="A277"/>
      <c r="B277"/>
      <c r="C277"/>
      <c r="D277"/>
      <c r="E277"/>
      <c r="F277"/>
      <c r="G277"/>
      <c r="H277"/>
    </row>
    <row r="278" spans="1:8">
      <c r="A278"/>
      <c r="B278"/>
      <c r="C278"/>
      <c r="D278"/>
      <c r="E278"/>
      <c r="F278"/>
      <c r="G278"/>
      <c r="H278"/>
    </row>
    <row r="279" spans="1:8">
      <c r="A279"/>
      <c r="B279"/>
      <c r="C279"/>
      <c r="D279"/>
      <c r="E279"/>
      <c r="F279"/>
      <c r="G279"/>
      <c r="H279"/>
    </row>
    <row r="280" spans="1:8">
      <c r="A280"/>
      <c r="B280"/>
      <c r="C280"/>
      <c r="D280"/>
      <c r="E280"/>
      <c r="F280"/>
      <c r="G280"/>
      <c r="H280"/>
    </row>
    <row r="281" spans="1:8">
      <c r="A281"/>
      <c r="B281"/>
      <c r="C281"/>
      <c r="D281"/>
      <c r="E281"/>
      <c r="F281"/>
      <c r="G281"/>
      <c r="H281"/>
    </row>
    <row r="282" spans="1:8">
      <c r="A282"/>
      <c r="B282"/>
      <c r="C282"/>
      <c r="D282"/>
      <c r="E282"/>
      <c r="F282"/>
      <c r="G282"/>
      <c r="H282"/>
    </row>
    <row r="283" spans="1:8">
      <c r="A283"/>
      <c r="B283"/>
      <c r="C283"/>
      <c r="D283"/>
      <c r="E283"/>
      <c r="F283"/>
      <c r="G283"/>
      <c r="H283"/>
    </row>
    <row r="284" spans="1:8">
      <c r="A284"/>
      <c r="B284"/>
      <c r="C284"/>
      <c r="D284"/>
      <c r="E284"/>
      <c r="F284"/>
      <c r="G284"/>
      <c r="H284"/>
    </row>
    <row r="285" spans="1:8">
      <c r="A285"/>
      <c r="B285"/>
      <c r="C285"/>
      <c r="D285"/>
      <c r="E285"/>
      <c r="F285"/>
      <c r="G285"/>
      <c r="H285"/>
    </row>
    <row r="286" spans="1:8">
      <c r="A286"/>
      <c r="B286"/>
      <c r="C286"/>
      <c r="D286"/>
      <c r="E286"/>
      <c r="F286"/>
      <c r="G286"/>
      <c r="H286"/>
    </row>
    <row r="287" spans="1:8">
      <c r="A287"/>
      <c r="B287"/>
      <c r="C287"/>
      <c r="D287"/>
      <c r="E287"/>
      <c r="F287"/>
      <c r="G287"/>
      <c r="H287"/>
    </row>
    <row r="288" spans="1:8">
      <c r="A288"/>
      <c r="B288"/>
      <c r="C288"/>
      <c r="D288"/>
      <c r="E288"/>
      <c r="F288"/>
      <c r="G288"/>
      <c r="H288"/>
    </row>
    <row r="289" spans="1:8">
      <c r="A289"/>
      <c r="B289"/>
      <c r="C289"/>
      <c r="D289"/>
      <c r="E289"/>
      <c r="F289"/>
      <c r="G289"/>
      <c r="H289"/>
    </row>
    <row r="290" spans="1:8">
      <c r="A290"/>
      <c r="B290"/>
      <c r="C290"/>
      <c r="D290"/>
      <c r="E290"/>
      <c r="F290"/>
      <c r="G290"/>
      <c r="H290"/>
    </row>
    <row r="291" spans="1:8">
      <c r="A291"/>
      <c r="B291"/>
      <c r="C291"/>
      <c r="D291"/>
      <c r="E291"/>
      <c r="F291"/>
      <c r="G291"/>
      <c r="H291"/>
    </row>
    <row r="292" spans="1:8">
      <c r="A292"/>
      <c r="B292"/>
      <c r="C292"/>
      <c r="D292"/>
      <c r="E292"/>
      <c r="F292"/>
      <c r="G292"/>
      <c r="H292"/>
    </row>
    <row r="293" spans="1:8">
      <c r="A293"/>
      <c r="B293"/>
      <c r="C293"/>
      <c r="D293"/>
      <c r="E293"/>
      <c r="F293"/>
      <c r="G293"/>
      <c r="H293"/>
    </row>
    <row r="294" spans="1:8">
      <c r="A294"/>
      <c r="B294"/>
      <c r="C294"/>
      <c r="D294"/>
      <c r="E294"/>
      <c r="F294"/>
      <c r="G294"/>
      <c r="H294"/>
    </row>
    <row r="295" spans="1:8">
      <c r="A295"/>
      <c r="B295"/>
      <c r="C295"/>
      <c r="D295"/>
      <c r="E295"/>
      <c r="F295"/>
      <c r="G295"/>
      <c r="H295"/>
    </row>
    <row r="296" spans="1:8">
      <c r="A296"/>
      <c r="B296"/>
      <c r="C296"/>
      <c r="D296"/>
      <c r="E296"/>
      <c r="F296"/>
      <c r="G296"/>
      <c r="H296"/>
    </row>
    <row r="297" spans="1:8">
      <c r="A297"/>
      <c r="B297"/>
      <c r="C297"/>
      <c r="D297"/>
      <c r="E297"/>
      <c r="F297"/>
      <c r="G297"/>
      <c r="H297"/>
    </row>
    <row r="298" spans="1:8">
      <c r="A298"/>
      <c r="B298"/>
      <c r="C298"/>
      <c r="D298"/>
      <c r="E298"/>
      <c r="F298"/>
      <c r="G298"/>
      <c r="H298"/>
    </row>
    <row r="299" spans="1:8">
      <c r="A299"/>
      <c r="B299"/>
      <c r="C299"/>
      <c r="D299"/>
      <c r="E299"/>
      <c r="F299"/>
      <c r="G299"/>
      <c r="H299"/>
    </row>
    <row r="300" spans="1:8">
      <c r="A300"/>
      <c r="B300"/>
      <c r="C300"/>
      <c r="D300"/>
      <c r="E300"/>
      <c r="F300"/>
      <c r="G300"/>
      <c r="H300"/>
    </row>
    <row r="301" spans="1:8">
      <c r="A301"/>
      <c r="B301"/>
      <c r="C301"/>
      <c r="D301"/>
      <c r="E301"/>
      <c r="F301"/>
      <c r="G301"/>
      <c r="H301"/>
    </row>
    <row r="302" spans="1:8">
      <c r="A302"/>
      <c r="B302"/>
      <c r="C302"/>
      <c r="D302"/>
      <c r="E302"/>
      <c r="F302"/>
      <c r="G302"/>
      <c r="H302"/>
    </row>
    <row r="303" spans="1:8">
      <c r="A303"/>
      <c r="B303"/>
      <c r="C303"/>
      <c r="D303"/>
      <c r="E303"/>
      <c r="F303"/>
      <c r="G303"/>
      <c r="H303"/>
    </row>
    <row r="304" spans="1:8">
      <c r="A304"/>
      <c r="B304"/>
      <c r="C304"/>
      <c r="D304"/>
      <c r="E304"/>
      <c r="F304"/>
      <c r="G304"/>
      <c r="H304"/>
    </row>
    <row r="305" spans="1:8">
      <c r="A305"/>
      <c r="B305"/>
      <c r="C305"/>
      <c r="D305"/>
      <c r="E305"/>
      <c r="F305"/>
      <c r="G305"/>
      <c r="H305"/>
    </row>
    <row r="306" spans="1:8">
      <c r="A306"/>
      <c r="B306"/>
      <c r="C306"/>
      <c r="D306"/>
      <c r="E306"/>
      <c r="F306"/>
      <c r="G306"/>
      <c r="H306"/>
    </row>
    <row r="307" spans="1:8">
      <c r="A307"/>
      <c r="B307"/>
      <c r="C307"/>
      <c r="D307"/>
      <c r="E307"/>
      <c r="F307"/>
      <c r="G307"/>
      <c r="H307"/>
    </row>
    <row r="308" spans="1:8">
      <c r="A308"/>
      <c r="B308"/>
      <c r="C308"/>
      <c r="D308"/>
      <c r="E308"/>
      <c r="F308"/>
      <c r="G308"/>
      <c r="H308"/>
    </row>
    <row r="309" spans="1:8">
      <c r="A309"/>
      <c r="B309"/>
      <c r="C309"/>
      <c r="D309"/>
      <c r="E309"/>
      <c r="F309"/>
      <c r="G309"/>
      <c r="H309"/>
    </row>
    <row r="310" spans="1:8">
      <c r="A310"/>
      <c r="B310"/>
      <c r="C310"/>
      <c r="D310"/>
      <c r="E310"/>
      <c r="F310"/>
      <c r="G310"/>
      <c r="H310"/>
    </row>
    <row r="311" spans="1:8">
      <c r="A311"/>
      <c r="B311"/>
      <c r="C311"/>
      <c r="D311"/>
      <c r="E311"/>
      <c r="F311"/>
      <c r="G311"/>
      <c r="H311"/>
    </row>
    <row r="312" spans="1:8">
      <c r="A312"/>
      <c r="B312"/>
      <c r="C312"/>
      <c r="D312"/>
      <c r="E312"/>
      <c r="F312"/>
      <c r="G312"/>
      <c r="H312"/>
    </row>
    <row r="313" spans="1:8">
      <c r="A313"/>
      <c r="B313"/>
      <c r="C313"/>
      <c r="D313"/>
      <c r="E313"/>
      <c r="F313"/>
      <c r="G313"/>
      <c r="H313"/>
    </row>
    <row r="314" spans="1:8">
      <c r="A314"/>
      <c r="B314"/>
      <c r="C314"/>
      <c r="D314"/>
      <c r="E314"/>
      <c r="F314"/>
      <c r="G314"/>
      <c r="H314"/>
    </row>
    <row r="315" spans="1:8">
      <c r="A315"/>
      <c r="B315"/>
      <c r="C315"/>
      <c r="D315"/>
      <c r="E315"/>
      <c r="F315"/>
      <c r="G315"/>
      <c r="H315"/>
    </row>
    <row r="316" spans="1:8">
      <c r="A316"/>
      <c r="B316"/>
      <c r="C316"/>
      <c r="D316"/>
      <c r="E316"/>
      <c r="F316"/>
      <c r="G316"/>
      <c r="H316"/>
    </row>
    <row r="317" spans="1:8">
      <c r="A317"/>
      <c r="B317"/>
      <c r="C317"/>
      <c r="D317"/>
      <c r="E317"/>
      <c r="F317"/>
      <c r="G317"/>
      <c r="H317"/>
    </row>
    <row r="318" spans="1:8">
      <c r="A318"/>
      <c r="B318"/>
      <c r="C318"/>
      <c r="D318"/>
      <c r="E318"/>
      <c r="F318"/>
      <c r="G318"/>
      <c r="H318"/>
    </row>
    <row r="319" spans="1:8">
      <c r="A319"/>
      <c r="B319"/>
      <c r="C319"/>
      <c r="D319"/>
      <c r="E319"/>
      <c r="F319"/>
      <c r="G319"/>
      <c r="H319"/>
    </row>
    <row r="320" spans="1:8">
      <c r="A320"/>
      <c r="B320"/>
      <c r="C320"/>
      <c r="D320"/>
      <c r="E320"/>
      <c r="F320"/>
      <c r="G320"/>
      <c r="H320"/>
    </row>
    <row r="321" spans="1:8">
      <c r="A321"/>
      <c r="B321"/>
      <c r="C321"/>
      <c r="D321"/>
      <c r="E321"/>
      <c r="F321"/>
      <c r="G321"/>
      <c r="H321"/>
    </row>
    <row r="322" spans="1:8">
      <c r="A322"/>
      <c r="B322"/>
      <c r="C322"/>
      <c r="D322"/>
      <c r="E322"/>
      <c r="F322"/>
      <c r="G322"/>
      <c r="H322"/>
    </row>
    <row r="323" spans="1:8">
      <c r="A323"/>
      <c r="B323"/>
      <c r="C323"/>
      <c r="D323"/>
      <c r="E323"/>
      <c r="F323"/>
      <c r="G323"/>
      <c r="H323"/>
    </row>
    <row r="324" spans="1:8">
      <c r="A324"/>
      <c r="B324"/>
      <c r="C324"/>
      <c r="D324"/>
      <c r="E324"/>
      <c r="F324"/>
      <c r="G324"/>
      <c r="H324"/>
    </row>
    <row r="325" spans="1:8">
      <c r="A325"/>
      <c r="B325"/>
      <c r="C325"/>
      <c r="D325"/>
      <c r="E325"/>
      <c r="F325"/>
      <c r="G325"/>
      <c r="H325"/>
    </row>
    <row r="326" spans="1:8">
      <c r="A326"/>
      <c r="B326"/>
      <c r="C326"/>
      <c r="D326"/>
      <c r="E326"/>
      <c r="F326"/>
      <c r="G326"/>
      <c r="H326"/>
    </row>
    <row r="327" spans="1:8">
      <c r="A327"/>
      <c r="B327"/>
      <c r="C327"/>
      <c r="D327"/>
      <c r="E327"/>
      <c r="F327"/>
      <c r="G327"/>
      <c r="H327"/>
    </row>
    <row r="328" spans="1:8">
      <c r="A328"/>
      <c r="B328"/>
      <c r="C328"/>
      <c r="D328"/>
      <c r="E328"/>
      <c r="F328"/>
      <c r="G328"/>
      <c r="H328"/>
    </row>
    <row r="329" spans="1:8">
      <c r="A329"/>
      <c r="B329"/>
      <c r="C329"/>
      <c r="D329"/>
      <c r="E329"/>
      <c r="F329"/>
      <c r="G329"/>
      <c r="H329"/>
    </row>
    <row r="330" spans="1:8">
      <c r="A330"/>
      <c r="B330"/>
      <c r="C330"/>
      <c r="D330"/>
      <c r="E330"/>
      <c r="F330"/>
      <c r="G330"/>
      <c r="H330"/>
    </row>
    <row r="331" spans="1:8">
      <c r="A331"/>
      <c r="B331"/>
      <c r="C331"/>
      <c r="D331"/>
      <c r="E331"/>
      <c r="F331"/>
      <c r="G331"/>
      <c r="H331"/>
    </row>
    <row r="332" spans="1:8">
      <c r="A332"/>
      <c r="B332"/>
      <c r="C332"/>
      <c r="D332"/>
      <c r="E332"/>
      <c r="F332"/>
      <c r="G332"/>
      <c r="H332"/>
    </row>
    <row r="333" spans="1:8">
      <c r="A333"/>
      <c r="B333"/>
      <c r="C333"/>
      <c r="D333"/>
      <c r="E333"/>
      <c r="F333"/>
      <c r="G333"/>
      <c r="H333"/>
    </row>
    <row r="334" spans="1:8">
      <c r="A334"/>
      <c r="B334"/>
      <c r="C334"/>
      <c r="D334"/>
      <c r="E334"/>
      <c r="F334"/>
      <c r="G334"/>
      <c r="H334"/>
    </row>
    <row r="335" spans="1:8">
      <c r="A335"/>
      <c r="B335"/>
      <c r="C335"/>
      <c r="D335"/>
      <c r="E335"/>
      <c r="F335"/>
      <c r="G335"/>
      <c r="H335"/>
    </row>
    <row r="336" spans="1:8">
      <c r="A336"/>
      <c r="B336"/>
      <c r="C336"/>
      <c r="D336"/>
      <c r="E336"/>
      <c r="F336"/>
      <c r="G336"/>
      <c r="H336"/>
    </row>
    <row r="337" spans="1:8">
      <c r="A337"/>
      <c r="B337"/>
      <c r="C337"/>
      <c r="D337"/>
      <c r="E337"/>
      <c r="F337"/>
      <c r="G337"/>
      <c r="H337"/>
    </row>
    <row r="338" spans="1:8">
      <c r="A338"/>
      <c r="B338"/>
      <c r="C338"/>
      <c r="D338"/>
      <c r="E338"/>
      <c r="F338"/>
      <c r="G338"/>
      <c r="H338"/>
    </row>
    <row r="339" spans="1:8">
      <c r="A339"/>
      <c r="B339"/>
      <c r="C339"/>
      <c r="D339"/>
      <c r="E339"/>
      <c r="F339"/>
      <c r="G339"/>
      <c r="H339"/>
    </row>
    <row r="340" spans="1:8">
      <c r="A340"/>
      <c r="B340"/>
      <c r="C340"/>
      <c r="D340"/>
      <c r="E340"/>
      <c r="F340"/>
      <c r="G340"/>
      <c r="H340"/>
    </row>
    <row r="341" spans="1:8">
      <c r="A341"/>
      <c r="B341"/>
      <c r="C341"/>
      <c r="D341"/>
      <c r="E341"/>
      <c r="F341"/>
      <c r="G341"/>
      <c r="H341"/>
    </row>
    <row r="342" spans="1:8">
      <c r="A342"/>
      <c r="B342"/>
      <c r="C342"/>
      <c r="D342"/>
      <c r="E342"/>
      <c r="F342"/>
      <c r="G342"/>
      <c r="H342"/>
    </row>
    <row r="343" spans="1:8">
      <c r="A343"/>
      <c r="B343"/>
      <c r="C343"/>
      <c r="D343"/>
      <c r="E343"/>
      <c r="F343"/>
      <c r="G343"/>
      <c r="H343"/>
    </row>
    <row r="344" spans="1:8">
      <c r="A344"/>
      <c r="B344"/>
      <c r="C344"/>
      <c r="D344"/>
      <c r="E344"/>
      <c r="F344"/>
      <c r="G344"/>
      <c r="H344"/>
    </row>
    <row r="345" spans="1:8">
      <c r="A345"/>
      <c r="B345"/>
      <c r="C345"/>
      <c r="D345"/>
      <c r="E345"/>
      <c r="F345"/>
      <c r="G345"/>
      <c r="H345"/>
    </row>
    <row r="346" spans="1:8">
      <c r="A346"/>
      <c r="B346"/>
      <c r="C346"/>
      <c r="D346"/>
      <c r="E346"/>
      <c r="F346"/>
      <c r="G346"/>
      <c r="H346"/>
    </row>
    <row r="347" spans="1:8">
      <c r="A347"/>
      <c r="B347"/>
      <c r="C347"/>
      <c r="D347"/>
      <c r="E347"/>
      <c r="F347"/>
      <c r="G347"/>
      <c r="H347"/>
    </row>
    <row r="348" spans="1:8">
      <c r="A348"/>
      <c r="B348"/>
      <c r="C348"/>
      <c r="D348"/>
      <c r="E348"/>
      <c r="F348"/>
      <c r="G348"/>
      <c r="H348"/>
    </row>
    <row r="349" spans="1:8">
      <c r="A349"/>
      <c r="B349"/>
      <c r="C349"/>
      <c r="D349"/>
      <c r="E349"/>
      <c r="F349"/>
      <c r="G349"/>
      <c r="H349"/>
    </row>
    <row r="350" spans="1:8">
      <c r="A350"/>
      <c r="B350"/>
      <c r="C350"/>
      <c r="D350"/>
      <c r="E350"/>
      <c r="F350"/>
      <c r="G350"/>
      <c r="H350"/>
    </row>
    <row r="351" spans="1:8">
      <c r="A351"/>
      <c r="B351"/>
      <c r="C351"/>
      <c r="D351"/>
      <c r="E351"/>
      <c r="F351"/>
      <c r="G351"/>
      <c r="H351"/>
    </row>
    <row r="352" spans="1:8">
      <c r="A352"/>
      <c r="B352"/>
      <c r="C352"/>
      <c r="D352"/>
      <c r="E352"/>
      <c r="F352"/>
      <c r="G352"/>
      <c r="H352"/>
    </row>
    <row r="353" spans="1:8">
      <c r="A353"/>
      <c r="B353"/>
      <c r="C353"/>
      <c r="D353"/>
      <c r="E353"/>
      <c r="F353"/>
      <c r="G353"/>
      <c r="H353"/>
    </row>
    <row r="354" spans="1:8">
      <c r="A354"/>
      <c r="B354"/>
      <c r="C354"/>
      <c r="D354"/>
      <c r="E354"/>
      <c r="F354"/>
      <c r="G354"/>
      <c r="H354"/>
    </row>
    <row r="355" spans="1:8">
      <c r="A355"/>
      <c r="B355"/>
      <c r="C355"/>
      <c r="D355"/>
      <c r="E355"/>
      <c r="F355"/>
      <c r="G355"/>
      <c r="H355"/>
    </row>
    <row r="356" spans="1:8">
      <c r="A356"/>
      <c r="B356"/>
      <c r="C356"/>
      <c r="D356"/>
      <c r="E356"/>
      <c r="F356"/>
      <c r="G356"/>
      <c r="H356"/>
    </row>
    <row r="357" spans="1:8">
      <c r="A357"/>
      <c r="B357"/>
      <c r="C357"/>
      <c r="D357"/>
      <c r="E357"/>
      <c r="F357"/>
      <c r="G357"/>
      <c r="H357"/>
    </row>
    <row r="358" spans="1:8">
      <c r="A358"/>
      <c r="B358"/>
      <c r="C358"/>
      <c r="D358"/>
      <c r="E358"/>
      <c r="F358"/>
      <c r="G358"/>
      <c r="H358"/>
    </row>
    <row r="359" spans="1:8">
      <c r="A359"/>
      <c r="B359"/>
      <c r="C359"/>
      <c r="D359"/>
      <c r="E359"/>
      <c r="F359"/>
      <c r="G359"/>
      <c r="H359"/>
    </row>
    <row r="360" spans="1:8">
      <c r="A360"/>
      <c r="B360"/>
      <c r="C360"/>
      <c r="D360"/>
      <c r="E360"/>
      <c r="F360"/>
      <c r="G360"/>
      <c r="H360"/>
    </row>
    <row r="361" spans="1:8">
      <c r="A361"/>
      <c r="B361"/>
      <c r="C361"/>
      <c r="D361"/>
      <c r="E361"/>
      <c r="F361"/>
      <c r="G361"/>
      <c r="H361"/>
    </row>
    <row r="362" spans="1:8">
      <c r="A362"/>
      <c r="B362"/>
      <c r="C362"/>
      <c r="D362"/>
      <c r="E362"/>
      <c r="F362"/>
      <c r="G362"/>
      <c r="H362"/>
    </row>
    <row r="363" spans="1:8">
      <c r="A363"/>
      <c r="B363"/>
      <c r="C363"/>
      <c r="D363"/>
      <c r="E363"/>
      <c r="F363"/>
      <c r="G363"/>
      <c r="H363"/>
    </row>
    <row r="364" spans="1:8">
      <c r="A364"/>
      <c r="B364"/>
      <c r="C364"/>
      <c r="D364"/>
      <c r="E364"/>
      <c r="F364"/>
      <c r="G364"/>
      <c r="H364"/>
    </row>
    <row r="365" spans="1:8">
      <c r="A365"/>
      <c r="B365"/>
      <c r="C365"/>
      <c r="D365"/>
      <c r="E365"/>
      <c r="F365"/>
      <c r="G365"/>
      <c r="H365"/>
    </row>
    <row r="366" spans="1:8">
      <c r="A366"/>
      <c r="B366"/>
      <c r="C366"/>
      <c r="D366"/>
      <c r="E366"/>
      <c r="F366"/>
      <c r="G366"/>
      <c r="H366"/>
    </row>
    <row r="367" spans="1:8">
      <c r="A367"/>
      <c r="B367"/>
      <c r="C367"/>
      <c r="D367"/>
      <c r="E367"/>
      <c r="F367"/>
      <c r="G367"/>
      <c r="H367"/>
    </row>
    <row r="368" spans="1:8">
      <c r="A368"/>
      <c r="B368"/>
      <c r="C368"/>
      <c r="D368"/>
      <c r="E368"/>
      <c r="F368"/>
      <c r="G368"/>
      <c r="H368"/>
    </row>
    <row r="369" spans="1:8">
      <c r="A369"/>
      <c r="B369"/>
      <c r="C369"/>
      <c r="D369"/>
      <c r="E369"/>
      <c r="F369"/>
      <c r="G369"/>
      <c r="H369"/>
    </row>
    <row r="370" spans="1:8">
      <c r="A370"/>
      <c r="B370"/>
      <c r="C370"/>
      <c r="D370"/>
      <c r="E370"/>
      <c r="F370"/>
      <c r="G370"/>
      <c r="H370"/>
    </row>
    <row r="371" spans="1:8">
      <c r="A371"/>
      <c r="B371"/>
      <c r="C371"/>
      <c r="D371"/>
      <c r="E371"/>
      <c r="F371"/>
      <c r="G371"/>
      <c r="H371"/>
    </row>
    <row r="372" spans="1:8">
      <c r="A372"/>
      <c r="B372"/>
      <c r="C372"/>
      <c r="D372"/>
      <c r="E372"/>
      <c r="F372"/>
      <c r="G372"/>
      <c r="H372"/>
    </row>
    <row r="373" spans="1:8">
      <c r="A373"/>
      <c r="B373"/>
      <c r="C373"/>
      <c r="D373"/>
      <c r="E373"/>
      <c r="F373"/>
      <c r="G373"/>
      <c r="H373"/>
    </row>
    <row r="374" spans="1:8">
      <c r="A374"/>
      <c r="B374"/>
      <c r="C374"/>
      <c r="D374"/>
      <c r="E374"/>
      <c r="F374"/>
      <c r="G374"/>
      <c r="H374"/>
    </row>
    <row r="375" spans="1:8">
      <c r="A375"/>
      <c r="B375"/>
      <c r="C375"/>
      <c r="D375"/>
      <c r="E375"/>
      <c r="F375"/>
      <c r="G375"/>
      <c r="H375"/>
    </row>
    <row r="376" spans="1:8">
      <c r="A376"/>
      <c r="B376"/>
      <c r="C376"/>
      <c r="D376"/>
      <c r="E376"/>
      <c r="F376"/>
      <c r="G376"/>
      <c r="H376"/>
    </row>
    <row r="377" spans="1:8">
      <c r="A377"/>
      <c r="B377"/>
      <c r="C377"/>
      <c r="D377"/>
      <c r="E377"/>
      <c r="F377"/>
      <c r="G377"/>
      <c r="H377"/>
    </row>
    <row r="378" spans="1:8">
      <c r="A378"/>
      <c r="B378"/>
      <c r="C378"/>
      <c r="D378"/>
      <c r="E378"/>
      <c r="F378"/>
      <c r="G378"/>
      <c r="H378"/>
    </row>
    <row r="379" spans="1:8">
      <c r="A379"/>
      <c r="B379"/>
      <c r="C379"/>
      <c r="D379"/>
      <c r="E379"/>
      <c r="F379"/>
      <c r="G379"/>
      <c r="H379"/>
    </row>
    <row r="380" spans="1:8">
      <c r="A380"/>
      <c r="B380"/>
      <c r="C380"/>
      <c r="D380"/>
      <c r="E380"/>
      <c r="F380"/>
      <c r="G380"/>
      <c r="H380"/>
    </row>
    <row r="381" spans="1:8">
      <c r="A381"/>
      <c r="B381"/>
      <c r="C381"/>
      <c r="D381"/>
      <c r="E381"/>
      <c r="F381"/>
      <c r="G381"/>
      <c r="H381"/>
    </row>
    <row r="382" spans="1:8">
      <c r="A382"/>
      <c r="B382"/>
      <c r="C382"/>
      <c r="D382"/>
      <c r="E382"/>
      <c r="F382"/>
      <c r="G382"/>
      <c r="H382"/>
    </row>
    <row r="383" spans="1:8">
      <c r="A383"/>
      <c r="B383"/>
      <c r="C383"/>
      <c r="D383"/>
      <c r="E383"/>
      <c r="F383"/>
      <c r="G383"/>
      <c r="H383"/>
    </row>
    <row r="384" spans="1:8">
      <c r="A384"/>
      <c r="B384"/>
      <c r="C384"/>
      <c r="D384"/>
      <c r="E384"/>
      <c r="F384"/>
      <c r="G384"/>
      <c r="H384"/>
    </row>
    <row r="385" spans="1:8">
      <c r="A385"/>
      <c r="B385"/>
      <c r="C385"/>
      <c r="D385"/>
      <c r="E385"/>
      <c r="F385"/>
      <c r="G385"/>
      <c r="H385"/>
    </row>
    <row r="386" spans="1:8">
      <c r="A386"/>
      <c r="B386"/>
      <c r="C386"/>
      <c r="D386"/>
      <c r="E386"/>
      <c r="F386"/>
      <c r="G386"/>
      <c r="H386"/>
    </row>
    <row r="387" spans="1:8">
      <c r="A387"/>
      <c r="B387"/>
      <c r="C387"/>
      <c r="D387"/>
      <c r="E387"/>
      <c r="F387"/>
      <c r="G387"/>
      <c r="H387"/>
    </row>
    <row r="388" spans="1:8">
      <c r="A388"/>
      <c r="B388"/>
      <c r="C388"/>
      <c r="D388"/>
      <c r="E388"/>
      <c r="F388"/>
      <c r="G388"/>
      <c r="H388"/>
    </row>
    <row r="389" spans="1:8">
      <c r="A389"/>
      <c r="B389"/>
      <c r="C389"/>
      <c r="D389"/>
      <c r="E389"/>
      <c r="F389"/>
      <c r="G389"/>
      <c r="H389"/>
    </row>
    <row r="390" spans="1:8">
      <c r="A390"/>
      <c r="B390"/>
      <c r="C390"/>
      <c r="D390"/>
      <c r="E390"/>
      <c r="F390"/>
      <c r="G390"/>
      <c r="H390"/>
    </row>
    <row r="391" spans="1:8">
      <c r="A391"/>
      <c r="B391"/>
      <c r="C391"/>
      <c r="D391"/>
      <c r="E391"/>
      <c r="F391"/>
      <c r="G391"/>
      <c r="H391"/>
    </row>
    <row r="392" spans="1:8">
      <c r="A392"/>
      <c r="B392"/>
      <c r="C392"/>
      <c r="D392"/>
      <c r="E392"/>
      <c r="F392"/>
      <c r="G392"/>
      <c r="H392"/>
    </row>
    <row r="393" spans="1:8">
      <c r="A393"/>
      <c r="B393"/>
      <c r="C393"/>
      <c r="D393"/>
      <c r="E393"/>
      <c r="F393"/>
      <c r="G393"/>
      <c r="H393"/>
    </row>
    <row r="394" spans="1:8">
      <c r="A394"/>
      <c r="B394"/>
      <c r="C394"/>
      <c r="D394"/>
      <c r="E394"/>
      <c r="F394"/>
      <c r="G394"/>
      <c r="H394"/>
    </row>
    <row r="395" spans="1:8">
      <c r="A395"/>
      <c r="B395"/>
      <c r="C395"/>
      <c r="D395"/>
      <c r="E395"/>
      <c r="F395"/>
      <c r="G395"/>
      <c r="H395"/>
    </row>
    <row r="396" spans="1:8">
      <c r="A396"/>
      <c r="B396"/>
      <c r="C396"/>
      <c r="D396"/>
      <c r="E396"/>
      <c r="F396"/>
      <c r="G396"/>
      <c r="H396"/>
    </row>
    <row r="397" spans="1:8">
      <c r="A397"/>
      <c r="B397"/>
      <c r="C397"/>
      <c r="D397"/>
      <c r="E397"/>
      <c r="F397"/>
      <c r="G397"/>
      <c r="H397"/>
    </row>
    <row r="398" spans="1:8">
      <c r="A398"/>
      <c r="B398"/>
      <c r="C398"/>
      <c r="D398"/>
      <c r="E398"/>
      <c r="F398"/>
      <c r="G398"/>
      <c r="H398"/>
    </row>
    <row r="399" spans="1:8">
      <c r="A399"/>
      <c r="B399"/>
      <c r="C399"/>
      <c r="D399"/>
      <c r="E399"/>
      <c r="F399"/>
      <c r="G399"/>
      <c r="H399"/>
    </row>
    <row r="400" spans="1:8">
      <c r="A400"/>
      <c r="B400"/>
      <c r="C400"/>
      <c r="D400"/>
      <c r="E400"/>
      <c r="F400"/>
      <c r="G400"/>
      <c r="H400"/>
    </row>
    <row r="401" spans="1:8">
      <c r="A401"/>
      <c r="B401"/>
      <c r="C401"/>
      <c r="D401"/>
      <c r="E401"/>
      <c r="F401"/>
      <c r="G401"/>
      <c r="H401"/>
    </row>
    <row r="402" spans="1:8">
      <c r="A402"/>
      <c r="B402"/>
      <c r="C402"/>
      <c r="D402"/>
      <c r="E402"/>
      <c r="F402"/>
      <c r="G402"/>
      <c r="H402"/>
    </row>
    <row r="403" spans="1:8">
      <c r="A403"/>
      <c r="B403"/>
      <c r="C403"/>
      <c r="D403"/>
      <c r="E403"/>
      <c r="F403"/>
      <c r="G403"/>
      <c r="H403"/>
    </row>
    <row r="404" spans="1:8">
      <c r="A404"/>
      <c r="B404"/>
      <c r="C404"/>
      <c r="D404"/>
      <c r="E404"/>
      <c r="F404"/>
      <c r="G404"/>
      <c r="H404"/>
    </row>
    <row r="405" spans="1:8">
      <c r="A405"/>
      <c r="B405"/>
      <c r="C405"/>
      <c r="D405"/>
      <c r="E405"/>
      <c r="F405"/>
      <c r="G405"/>
      <c r="H405"/>
    </row>
    <row r="406" spans="1:8">
      <c r="A406"/>
      <c r="B406"/>
      <c r="C406"/>
      <c r="D406"/>
      <c r="E406"/>
      <c r="F406"/>
      <c r="G406"/>
      <c r="H406"/>
    </row>
    <row r="407" spans="1:8">
      <c r="A407"/>
      <c r="B407"/>
      <c r="C407"/>
      <c r="D407"/>
      <c r="E407"/>
      <c r="F407"/>
      <c r="G407"/>
      <c r="H407"/>
    </row>
    <row r="408" spans="1:8">
      <c r="A408"/>
      <c r="B408"/>
      <c r="C408"/>
      <c r="D408"/>
      <c r="E408"/>
      <c r="F408"/>
      <c r="G408"/>
      <c r="H408"/>
    </row>
    <row r="409" spans="1:8">
      <c r="A409"/>
      <c r="B409"/>
      <c r="C409"/>
      <c r="D409"/>
      <c r="E409"/>
      <c r="F409"/>
      <c r="G409"/>
      <c r="H409"/>
    </row>
    <row r="410" spans="1:8">
      <c r="A410"/>
      <c r="B410"/>
      <c r="C410"/>
      <c r="D410"/>
      <c r="E410"/>
      <c r="F410"/>
      <c r="G410"/>
      <c r="H410"/>
    </row>
    <row r="411" spans="1:8">
      <c r="A411"/>
      <c r="B411"/>
      <c r="C411"/>
      <c r="D411"/>
      <c r="E411"/>
      <c r="F411"/>
      <c r="G411"/>
      <c r="H411"/>
    </row>
    <row r="412" spans="1:8">
      <c r="A412"/>
      <c r="B412"/>
      <c r="C412"/>
      <c r="D412"/>
      <c r="E412"/>
      <c r="F412"/>
      <c r="G412"/>
      <c r="H412"/>
    </row>
    <row r="413" spans="1:8">
      <c r="A413"/>
      <c r="B413"/>
      <c r="C413"/>
      <c r="D413"/>
      <c r="E413"/>
      <c r="F413"/>
      <c r="G413"/>
      <c r="H413"/>
    </row>
    <row r="414" spans="1:8">
      <c r="A414"/>
      <c r="B414"/>
      <c r="C414"/>
      <c r="D414"/>
      <c r="E414"/>
      <c r="F414"/>
      <c r="G414"/>
      <c r="H414"/>
    </row>
    <row r="415" spans="1:8">
      <c r="A415"/>
      <c r="B415"/>
      <c r="C415"/>
      <c r="D415"/>
      <c r="E415"/>
      <c r="F415"/>
      <c r="G415"/>
      <c r="H415"/>
    </row>
    <row r="416" spans="1:8">
      <c r="A416"/>
      <c r="B416"/>
      <c r="C416"/>
      <c r="D416"/>
      <c r="E416"/>
      <c r="F416"/>
      <c r="G416"/>
      <c r="H416"/>
    </row>
    <row r="417" spans="1:8">
      <c r="A417"/>
      <c r="B417"/>
      <c r="C417"/>
      <c r="D417"/>
      <c r="E417"/>
      <c r="F417"/>
      <c r="G417"/>
      <c r="H417"/>
    </row>
    <row r="418" spans="1:8">
      <c r="A418"/>
      <c r="B418"/>
      <c r="C418"/>
      <c r="D418"/>
      <c r="E418"/>
      <c r="F418"/>
      <c r="G418"/>
      <c r="H418"/>
    </row>
    <row r="419" spans="1:8">
      <c r="A419"/>
      <c r="B419"/>
      <c r="C419"/>
      <c r="D419"/>
      <c r="E419"/>
      <c r="F419"/>
      <c r="G419"/>
      <c r="H419"/>
    </row>
    <row r="420" spans="1:8">
      <c r="A420"/>
      <c r="B420"/>
      <c r="C420"/>
      <c r="D420"/>
      <c r="E420"/>
      <c r="F420"/>
      <c r="G420"/>
      <c r="H420"/>
    </row>
    <row r="421" spans="1:8">
      <c r="A421"/>
      <c r="B421"/>
      <c r="C421"/>
      <c r="D421"/>
      <c r="E421"/>
      <c r="F421"/>
      <c r="G421"/>
      <c r="H421"/>
    </row>
    <row r="422" spans="1:8">
      <c r="A422"/>
      <c r="B422"/>
      <c r="C422"/>
      <c r="D422"/>
      <c r="E422"/>
      <c r="F422"/>
      <c r="G422"/>
      <c r="H422"/>
    </row>
    <row r="423" spans="1:8">
      <c r="A423"/>
      <c r="B423"/>
      <c r="C423"/>
      <c r="D423"/>
      <c r="E423"/>
      <c r="F423"/>
      <c r="G423"/>
      <c r="H423"/>
    </row>
    <row r="424" spans="1:8">
      <c r="A424"/>
      <c r="B424"/>
      <c r="C424"/>
      <c r="D424"/>
      <c r="E424"/>
      <c r="F424"/>
      <c r="G424"/>
      <c r="H424"/>
    </row>
    <row r="425" spans="1:8">
      <c r="A425"/>
      <c r="B425"/>
      <c r="C425"/>
      <c r="D425"/>
      <c r="E425"/>
      <c r="F425"/>
      <c r="G425"/>
      <c r="H425"/>
    </row>
    <row r="426" spans="1:8">
      <c r="A426"/>
      <c r="B426"/>
      <c r="C426"/>
      <c r="D426"/>
      <c r="E426"/>
      <c r="F426"/>
      <c r="G426"/>
      <c r="H426"/>
    </row>
    <row r="427" spans="1:8">
      <c r="A427"/>
      <c r="B427"/>
      <c r="C427"/>
      <c r="D427"/>
      <c r="E427"/>
      <c r="F427"/>
      <c r="G427"/>
      <c r="H427"/>
    </row>
    <row r="428" spans="1:8">
      <c r="A428"/>
      <c r="B428"/>
      <c r="C428"/>
      <c r="D428"/>
      <c r="E428"/>
      <c r="F428"/>
      <c r="G428"/>
      <c r="H428"/>
    </row>
    <row r="429" spans="1:8">
      <c r="A429"/>
      <c r="B429"/>
      <c r="C429"/>
      <c r="D429"/>
      <c r="E429"/>
      <c r="F429"/>
      <c r="G429"/>
      <c r="H429"/>
    </row>
    <row r="430" spans="1:8">
      <c r="A430"/>
      <c r="B430"/>
      <c r="C430"/>
      <c r="D430"/>
      <c r="E430"/>
      <c r="F430"/>
      <c r="G430"/>
      <c r="H430"/>
    </row>
    <row r="431" spans="1:8">
      <c r="A431"/>
      <c r="B431"/>
      <c r="C431"/>
      <c r="D431"/>
      <c r="E431"/>
      <c r="F431"/>
      <c r="G431"/>
      <c r="H431"/>
    </row>
    <row r="432" spans="1:8">
      <c r="A432"/>
      <c r="B432"/>
      <c r="C432"/>
      <c r="D432"/>
      <c r="E432"/>
      <c r="F432"/>
      <c r="G432"/>
      <c r="H432"/>
    </row>
    <row r="433" spans="1:8">
      <c r="A433"/>
      <c r="B433"/>
      <c r="C433"/>
      <c r="D433"/>
      <c r="E433"/>
      <c r="F433"/>
      <c r="G433"/>
      <c r="H433"/>
    </row>
    <row r="434" spans="1:8">
      <c r="A434"/>
      <c r="B434"/>
      <c r="C434"/>
      <c r="D434"/>
      <c r="E434"/>
      <c r="F434"/>
      <c r="G434"/>
      <c r="H434"/>
    </row>
    <row r="435" spans="1:8">
      <c r="A435"/>
      <c r="B435"/>
      <c r="C435"/>
      <c r="D435"/>
      <c r="E435"/>
      <c r="F435"/>
      <c r="G435"/>
      <c r="H435"/>
    </row>
    <row r="436" spans="1:8">
      <c r="A436"/>
      <c r="B436"/>
      <c r="C436"/>
      <c r="D436"/>
      <c r="E436"/>
      <c r="F436"/>
      <c r="G436"/>
      <c r="H436"/>
    </row>
    <row r="437" spans="1:8">
      <c r="A437"/>
      <c r="B437"/>
      <c r="C437"/>
      <c r="D437"/>
      <c r="E437"/>
      <c r="F437"/>
      <c r="G437"/>
      <c r="H437"/>
    </row>
    <row r="438" spans="1:8">
      <c r="A438"/>
      <c r="B438"/>
      <c r="C438"/>
      <c r="D438"/>
      <c r="E438"/>
      <c r="F438"/>
      <c r="G438"/>
      <c r="H438"/>
    </row>
    <row r="439" spans="1:8">
      <c r="A439"/>
      <c r="B439"/>
      <c r="C439"/>
      <c r="D439"/>
      <c r="E439"/>
      <c r="F439"/>
      <c r="G439"/>
      <c r="H439"/>
    </row>
    <row r="440" spans="1:8">
      <c r="A440"/>
      <c r="B440"/>
      <c r="C440"/>
      <c r="D440"/>
      <c r="E440"/>
      <c r="F440"/>
      <c r="G440"/>
      <c r="H440"/>
    </row>
    <row r="441" spans="1:8">
      <c r="A441"/>
      <c r="B441"/>
      <c r="C441"/>
      <c r="D441"/>
      <c r="E441"/>
      <c r="F441"/>
      <c r="G441"/>
      <c r="H441"/>
    </row>
    <row r="442" spans="1:8">
      <c r="A442"/>
      <c r="B442"/>
      <c r="C442"/>
      <c r="D442"/>
      <c r="E442"/>
      <c r="F442"/>
      <c r="G442"/>
      <c r="H442"/>
    </row>
    <row r="443" spans="1:8">
      <c r="A443"/>
      <c r="B443"/>
      <c r="C443"/>
      <c r="D443"/>
      <c r="E443"/>
      <c r="F443"/>
      <c r="G443"/>
      <c r="H443"/>
    </row>
    <row r="444" spans="1:8">
      <c r="A444"/>
      <c r="B444"/>
      <c r="C444"/>
      <c r="D444"/>
      <c r="E444"/>
      <c r="F444"/>
      <c r="G444"/>
      <c r="H444"/>
    </row>
    <row r="445" spans="1:8">
      <c r="A445"/>
      <c r="B445"/>
      <c r="C445"/>
      <c r="D445"/>
      <c r="E445"/>
      <c r="F445"/>
      <c r="G445"/>
      <c r="H445"/>
    </row>
    <row r="446" spans="1:8">
      <c r="A446"/>
      <c r="B446"/>
      <c r="C446"/>
      <c r="D446"/>
      <c r="E446"/>
      <c r="F446"/>
      <c r="G446"/>
      <c r="H446"/>
    </row>
    <row r="447" spans="1:8">
      <c r="A447"/>
      <c r="B447"/>
      <c r="C447"/>
      <c r="D447"/>
      <c r="E447"/>
      <c r="F447"/>
      <c r="G447"/>
      <c r="H447"/>
    </row>
    <row r="448" spans="1:8">
      <c r="A448"/>
      <c r="B448"/>
      <c r="C448"/>
      <c r="D448"/>
      <c r="E448"/>
      <c r="F448"/>
      <c r="G448"/>
      <c r="H448"/>
    </row>
    <row r="449" spans="1:8">
      <c r="A449"/>
      <c r="B449"/>
      <c r="C449"/>
      <c r="D449"/>
      <c r="E449"/>
      <c r="F449"/>
      <c r="G449"/>
      <c r="H449"/>
    </row>
    <row r="450" spans="1:8">
      <c r="A450"/>
      <c r="B450"/>
      <c r="C450"/>
      <c r="D450"/>
      <c r="E450"/>
      <c r="F450"/>
      <c r="G450"/>
      <c r="H450"/>
    </row>
    <row r="451" spans="1:8">
      <c r="A451"/>
      <c r="B451"/>
      <c r="C451"/>
      <c r="D451"/>
      <c r="E451"/>
      <c r="F451"/>
      <c r="G451"/>
      <c r="H451"/>
    </row>
    <row r="452" spans="1:8">
      <c r="A452"/>
      <c r="B452"/>
      <c r="C452"/>
      <c r="D452"/>
      <c r="E452"/>
      <c r="F452"/>
      <c r="G452"/>
      <c r="H452"/>
    </row>
    <row r="453" spans="1:8">
      <c r="A453"/>
      <c r="B453"/>
      <c r="C453"/>
      <c r="D453"/>
      <c r="E453"/>
      <c r="F453"/>
      <c r="G453"/>
      <c r="H453"/>
    </row>
    <row r="454" spans="1:8">
      <c r="A454"/>
      <c r="B454"/>
      <c r="C454"/>
      <c r="D454"/>
      <c r="E454"/>
      <c r="F454"/>
      <c r="G454"/>
      <c r="H454"/>
    </row>
    <row r="455" spans="1:8">
      <c r="A455"/>
      <c r="B455"/>
      <c r="C455"/>
      <c r="D455"/>
      <c r="E455"/>
      <c r="F455"/>
      <c r="G455"/>
      <c r="H455"/>
    </row>
    <row r="456" spans="1:8">
      <c r="A456"/>
      <c r="B456"/>
      <c r="C456"/>
      <c r="D456"/>
      <c r="E456"/>
      <c r="F456"/>
      <c r="G456"/>
      <c r="H456"/>
    </row>
    <row r="457" spans="1:8">
      <c r="A457"/>
      <c r="B457"/>
      <c r="C457"/>
      <c r="D457"/>
      <c r="E457"/>
      <c r="F457"/>
      <c r="G457"/>
      <c r="H457"/>
    </row>
    <row r="458" spans="1:8">
      <c r="A458"/>
      <c r="B458"/>
      <c r="C458"/>
      <c r="D458"/>
      <c r="E458"/>
      <c r="F458"/>
      <c r="G458"/>
      <c r="H458"/>
    </row>
    <row r="459" spans="1:8">
      <c r="A459"/>
      <c r="B459"/>
      <c r="C459"/>
      <c r="D459"/>
      <c r="E459"/>
      <c r="F459"/>
      <c r="G459"/>
      <c r="H459"/>
    </row>
    <row r="460" spans="1:8">
      <c r="A460"/>
      <c r="B460"/>
      <c r="C460"/>
      <c r="D460"/>
      <c r="E460"/>
      <c r="F460"/>
      <c r="G460"/>
      <c r="H460"/>
    </row>
    <row r="461" spans="1:8">
      <c r="A461"/>
      <c r="B461"/>
      <c r="C461"/>
      <c r="D461"/>
      <c r="E461"/>
      <c r="F461"/>
      <c r="G461"/>
      <c r="H461"/>
    </row>
    <row r="462" spans="1:8">
      <c r="A462"/>
      <c r="B462"/>
      <c r="C462"/>
      <c r="D462"/>
      <c r="E462"/>
      <c r="F462"/>
      <c r="G462"/>
      <c r="H462"/>
    </row>
    <row r="463" spans="1:8">
      <c r="A463"/>
      <c r="B463"/>
      <c r="C463"/>
      <c r="D463"/>
      <c r="E463"/>
      <c r="F463"/>
      <c r="G463"/>
      <c r="H463"/>
    </row>
    <row r="464" spans="1:8">
      <c r="A464"/>
      <c r="B464"/>
      <c r="C464"/>
      <c r="D464"/>
      <c r="E464"/>
      <c r="F464"/>
      <c r="G464"/>
      <c r="H464"/>
    </row>
    <row r="465" spans="1:8">
      <c r="A465"/>
      <c r="B465"/>
      <c r="C465"/>
      <c r="D465"/>
      <c r="E465"/>
      <c r="F465"/>
      <c r="G465"/>
      <c r="H465"/>
    </row>
    <row r="466" spans="1:8">
      <c r="A466"/>
      <c r="B466"/>
      <c r="C466"/>
      <c r="D466"/>
      <c r="E466"/>
      <c r="F466"/>
      <c r="G466"/>
      <c r="H466"/>
    </row>
    <row r="467" spans="1:8">
      <c r="A467"/>
      <c r="B467"/>
      <c r="C467"/>
      <c r="D467"/>
      <c r="E467"/>
      <c r="F467"/>
      <c r="G467"/>
      <c r="H467"/>
    </row>
    <row r="468" spans="1:8">
      <c r="A468"/>
      <c r="B468"/>
      <c r="C468"/>
      <c r="D468"/>
      <c r="E468"/>
      <c r="F468"/>
      <c r="G468"/>
      <c r="H468"/>
    </row>
    <row r="469" spans="1:8">
      <c r="A469"/>
      <c r="B469"/>
      <c r="C469"/>
      <c r="D469"/>
      <c r="E469"/>
      <c r="F469"/>
      <c r="G469"/>
      <c r="H469"/>
    </row>
    <row r="470" spans="1:8">
      <c r="A470"/>
      <c r="B470"/>
      <c r="C470"/>
      <c r="D470"/>
      <c r="E470"/>
      <c r="F470"/>
      <c r="G470"/>
      <c r="H470"/>
    </row>
    <row r="471" spans="1:8">
      <c r="A471"/>
      <c r="B471"/>
      <c r="C471"/>
      <c r="D471"/>
      <c r="E471"/>
      <c r="F471"/>
      <c r="G471"/>
      <c r="H471"/>
    </row>
    <row r="472" spans="1:8">
      <c r="A472"/>
      <c r="B472"/>
      <c r="C472"/>
      <c r="D472"/>
      <c r="E472"/>
      <c r="F472"/>
      <c r="G472"/>
      <c r="H472"/>
    </row>
    <row r="473" spans="1:8">
      <c r="A473"/>
      <c r="B473"/>
      <c r="C473"/>
      <c r="D473"/>
      <c r="E473"/>
      <c r="F473"/>
      <c r="G473"/>
      <c r="H473"/>
    </row>
    <row r="474" spans="1:8">
      <c r="A474"/>
      <c r="B474"/>
      <c r="C474"/>
      <c r="D474"/>
      <c r="E474"/>
      <c r="F474"/>
      <c r="G474"/>
      <c r="H474"/>
    </row>
    <row r="475" spans="1:8">
      <c r="A475"/>
      <c r="B475"/>
      <c r="C475"/>
      <c r="D475"/>
      <c r="E475"/>
      <c r="F475"/>
      <c r="G475"/>
      <c r="H475"/>
    </row>
    <row r="476" spans="1:8">
      <c r="A476"/>
      <c r="B476"/>
      <c r="C476"/>
      <c r="D476"/>
      <c r="E476"/>
      <c r="F476"/>
      <c r="G476"/>
      <c r="H476"/>
    </row>
    <row r="477" spans="1:8">
      <c r="A477"/>
      <c r="B477"/>
      <c r="C477"/>
      <c r="D477"/>
      <c r="E477"/>
      <c r="F477"/>
      <c r="G477"/>
      <c r="H477"/>
    </row>
    <row r="478" spans="1:8">
      <c r="A478"/>
      <c r="B478"/>
      <c r="C478"/>
      <c r="D478"/>
      <c r="E478"/>
      <c r="F478"/>
      <c r="G478"/>
      <c r="H478"/>
    </row>
    <row r="479" spans="1:8">
      <c r="A479"/>
      <c r="B479"/>
      <c r="C479"/>
      <c r="D479"/>
      <c r="E479"/>
      <c r="F479"/>
      <c r="G479"/>
      <c r="H479"/>
    </row>
    <row r="480" spans="1:8">
      <c r="A480"/>
      <c r="B480"/>
      <c r="C480"/>
      <c r="D480"/>
      <c r="E480"/>
      <c r="F480"/>
      <c r="G480"/>
      <c r="H480"/>
    </row>
    <row r="481" spans="1:8">
      <c r="A481"/>
      <c r="B481"/>
      <c r="C481"/>
      <c r="D481"/>
      <c r="E481"/>
      <c r="F481"/>
      <c r="G481"/>
      <c r="H481"/>
    </row>
    <row r="482" spans="1:8">
      <c r="A482"/>
      <c r="B482"/>
      <c r="C482"/>
      <c r="D482"/>
      <c r="E482"/>
      <c r="F482"/>
      <c r="G482"/>
      <c r="H482"/>
    </row>
    <row r="483" spans="1:8">
      <c r="A483"/>
      <c r="B483"/>
      <c r="C483"/>
      <c r="D483"/>
      <c r="E483"/>
      <c r="F483"/>
      <c r="G483"/>
      <c r="H483"/>
    </row>
    <row r="484" spans="1:8">
      <c r="A484"/>
      <c r="B484"/>
      <c r="C484"/>
      <c r="D484"/>
      <c r="E484"/>
      <c r="F484"/>
      <c r="G484"/>
      <c r="H484"/>
    </row>
    <row r="485" spans="1:8">
      <c r="A485"/>
      <c r="B485"/>
      <c r="C485"/>
      <c r="D485"/>
      <c r="E485"/>
      <c r="F485"/>
      <c r="G485"/>
      <c r="H485"/>
    </row>
    <row r="486" spans="1:8">
      <c r="A486"/>
      <c r="B486"/>
      <c r="C486"/>
      <c r="D486"/>
      <c r="E486"/>
      <c r="F486"/>
      <c r="G486"/>
      <c r="H486"/>
    </row>
    <row r="487" spans="1:8">
      <c r="A487"/>
      <c r="B487"/>
      <c r="C487"/>
      <c r="D487"/>
      <c r="E487"/>
      <c r="F487"/>
      <c r="G487"/>
      <c r="H487"/>
    </row>
    <row r="488" spans="1:8">
      <c r="A488"/>
      <c r="B488"/>
      <c r="C488"/>
      <c r="D488"/>
      <c r="E488"/>
      <c r="F488"/>
      <c r="G488"/>
      <c r="H488"/>
    </row>
    <row r="489" spans="1:8">
      <c r="A489"/>
      <c r="B489"/>
      <c r="C489"/>
      <c r="D489"/>
      <c r="E489"/>
      <c r="F489"/>
      <c r="G489"/>
      <c r="H489"/>
    </row>
    <row r="490" spans="1:8">
      <c r="A490"/>
      <c r="B490"/>
      <c r="C490"/>
      <c r="D490"/>
      <c r="E490"/>
      <c r="F490"/>
      <c r="G490"/>
      <c r="H490"/>
    </row>
    <row r="491" spans="1:8">
      <c r="A491"/>
      <c r="B491"/>
      <c r="C491"/>
      <c r="D491"/>
      <c r="E491"/>
      <c r="F491"/>
      <c r="G491"/>
      <c r="H491"/>
    </row>
    <row r="492" spans="1:8">
      <c r="A492"/>
      <c r="B492"/>
      <c r="C492"/>
      <c r="D492"/>
      <c r="E492"/>
      <c r="F492"/>
      <c r="G492"/>
      <c r="H492"/>
    </row>
    <row r="493" spans="1:8">
      <c r="A493"/>
      <c r="B493"/>
      <c r="C493"/>
      <c r="D493"/>
      <c r="E493"/>
      <c r="F493"/>
      <c r="G493"/>
      <c r="H493"/>
    </row>
    <row r="494" spans="1:8">
      <c r="A494"/>
      <c r="B494"/>
      <c r="C494"/>
      <c r="D494"/>
      <c r="E494"/>
      <c r="F494"/>
      <c r="G494"/>
      <c r="H494"/>
    </row>
    <row r="495" spans="1:8">
      <c r="A495"/>
      <c r="B495"/>
      <c r="C495"/>
      <c r="D495"/>
      <c r="E495"/>
      <c r="F495"/>
      <c r="G495"/>
      <c r="H495"/>
    </row>
    <row r="496" spans="1:8">
      <c r="A496"/>
      <c r="B496"/>
      <c r="C496"/>
      <c r="D496"/>
      <c r="E496"/>
      <c r="F496"/>
      <c r="G496"/>
      <c r="H496"/>
    </row>
    <row r="497" spans="1:8">
      <c r="A497"/>
      <c r="B497"/>
      <c r="C497"/>
      <c r="D497"/>
      <c r="E497"/>
      <c r="F497"/>
      <c r="G497"/>
      <c r="H497"/>
    </row>
    <row r="498" spans="1:8">
      <c r="A498"/>
      <c r="B498"/>
      <c r="C498"/>
      <c r="D498"/>
      <c r="E498"/>
      <c r="F498"/>
      <c r="G498"/>
      <c r="H498"/>
    </row>
    <row r="499" spans="1:8">
      <c r="A499"/>
      <c r="B499"/>
      <c r="C499"/>
      <c r="D499"/>
      <c r="E499"/>
      <c r="F499"/>
      <c r="G499"/>
      <c r="H499"/>
    </row>
    <row r="500" spans="1:8">
      <c r="A500"/>
      <c r="B500"/>
      <c r="C500"/>
      <c r="D500"/>
      <c r="E500"/>
      <c r="F500"/>
      <c r="G500"/>
      <c r="H500"/>
    </row>
    <row r="501" spans="1:8">
      <c r="A501"/>
      <c r="B501"/>
      <c r="C501"/>
      <c r="D501"/>
      <c r="E501"/>
      <c r="F501"/>
      <c r="G501"/>
      <c r="H501"/>
    </row>
    <row r="502" spans="1:8">
      <c r="A502"/>
      <c r="B502"/>
      <c r="C502"/>
      <c r="D502"/>
      <c r="E502"/>
      <c r="F502"/>
      <c r="G502"/>
      <c r="H502"/>
    </row>
    <row r="503" spans="1:8">
      <c r="A503"/>
      <c r="B503"/>
      <c r="C503"/>
      <c r="D503"/>
      <c r="E503"/>
      <c r="F503"/>
      <c r="G503"/>
      <c r="H503"/>
    </row>
    <row r="504" spans="1:8">
      <c r="A504"/>
      <c r="B504"/>
      <c r="C504"/>
      <c r="D504"/>
      <c r="E504"/>
      <c r="F504"/>
      <c r="G504"/>
      <c r="H504"/>
    </row>
    <row r="505" spans="1:8">
      <c r="A505"/>
      <c r="B505"/>
      <c r="C505"/>
      <c r="D505"/>
      <c r="E505"/>
      <c r="F505"/>
      <c r="G505"/>
      <c r="H505"/>
    </row>
    <row r="506" spans="1:8">
      <c r="A506"/>
      <c r="B506"/>
      <c r="C506"/>
      <c r="D506"/>
      <c r="E506"/>
      <c r="F506"/>
      <c r="G506"/>
      <c r="H506"/>
    </row>
    <row r="507" spans="1:8">
      <c r="A507"/>
      <c r="B507"/>
      <c r="C507"/>
      <c r="D507"/>
      <c r="E507"/>
      <c r="F507"/>
      <c r="G507"/>
      <c r="H507"/>
    </row>
    <row r="508" spans="1:8">
      <c r="A508"/>
      <c r="B508"/>
      <c r="C508"/>
      <c r="D508"/>
      <c r="E508"/>
      <c r="F508"/>
      <c r="G508"/>
      <c r="H508"/>
    </row>
    <row r="509" spans="1:8">
      <c r="A509"/>
      <c r="B509"/>
      <c r="C509"/>
      <c r="D509"/>
      <c r="E509"/>
      <c r="F509"/>
      <c r="G509"/>
      <c r="H509"/>
    </row>
    <row r="510" spans="1:8">
      <c r="A510"/>
      <c r="B510"/>
      <c r="C510"/>
      <c r="D510"/>
      <c r="E510"/>
      <c r="F510"/>
      <c r="G510"/>
      <c r="H510"/>
    </row>
    <row r="511" spans="1:8">
      <c r="A511"/>
      <c r="B511"/>
      <c r="C511"/>
      <c r="D511"/>
      <c r="E511"/>
      <c r="F511"/>
      <c r="G511"/>
      <c r="H511"/>
    </row>
    <row r="512" spans="1:8">
      <c r="A512"/>
      <c r="B512"/>
      <c r="C512"/>
      <c r="D512"/>
      <c r="E512"/>
      <c r="F512"/>
      <c r="G512"/>
      <c r="H512"/>
    </row>
    <row r="513" spans="1:8">
      <c r="A513"/>
      <c r="B513"/>
      <c r="C513"/>
      <c r="D513"/>
      <c r="E513"/>
      <c r="F513"/>
      <c r="G513"/>
      <c r="H513"/>
    </row>
    <row r="514" spans="1:8">
      <c r="A514"/>
      <c r="B514"/>
      <c r="C514"/>
      <c r="D514"/>
      <c r="E514"/>
      <c r="F514"/>
      <c r="G514"/>
      <c r="H514"/>
    </row>
    <row r="515" spans="1:8">
      <c r="A515"/>
      <c r="B515"/>
      <c r="C515"/>
      <c r="D515"/>
      <c r="E515"/>
      <c r="F515"/>
      <c r="G515"/>
      <c r="H515"/>
    </row>
    <row r="516" spans="1:8">
      <c r="A516"/>
      <c r="B516"/>
      <c r="C516"/>
      <c r="D516"/>
      <c r="E516"/>
      <c r="F516"/>
      <c r="G516"/>
      <c r="H516"/>
    </row>
    <row r="517" spans="1:8">
      <c r="A517"/>
      <c r="B517"/>
      <c r="C517"/>
      <c r="D517"/>
      <c r="E517"/>
      <c r="F517"/>
      <c r="G517"/>
      <c r="H517"/>
    </row>
    <row r="518" spans="1:8">
      <c r="A518"/>
      <c r="B518"/>
      <c r="C518"/>
      <c r="D518"/>
      <c r="E518"/>
      <c r="F518"/>
      <c r="G518"/>
      <c r="H518"/>
    </row>
    <row r="519" spans="1:8">
      <c r="A519"/>
      <c r="B519"/>
      <c r="C519"/>
      <c r="D519"/>
      <c r="E519"/>
      <c r="F519"/>
      <c r="G519"/>
      <c r="H519"/>
    </row>
    <row r="520" spans="1:8">
      <c r="A520"/>
      <c r="B520"/>
      <c r="C520"/>
      <c r="D520"/>
      <c r="E520"/>
      <c r="F520"/>
      <c r="G520"/>
      <c r="H520"/>
    </row>
    <row r="521" spans="1:8">
      <c r="A521"/>
      <c r="B521"/>
      <c r="C521"/>
      <c r="D521"/>
      <c r="E521"/>
      <c r="F521"/>
      <c r="G521"/>
      <c r="H521"/>
    </row>
    <row r="522" spans="1:8">
      <c r="A522"/>
      <c r="B522"/>
      <c r="C522"/>
      <c r="D522"/>
      <c r="E522"/>
      <c r="F522"/>
      <c r="G522"/>
      <c r="H522"/>
    </row>
    <row r="523" spans="1:8">
      <c r="A523"/>
      <c r="B523"/>
      <c r="C523"/>
      <c r="D523"/>
      <c r="E523"/>
      <c r="F523"/>
      <c r="G523"/>
      <c r="H523"/>
    </row>
    <row r="524" spans="1:8">
      <c r="A524"/>
      <c r="B524"/>
      <c r="C524"/>
      <c r="D524"/>
      <c r="E524"/>
      <c r="F524"/>
      <c r="G524"/>
      <c r="H524"/>
    </row>
    <row r="525" spans="1:8">
      <c r="A525"/>
      <c r="B525"/>
      <c r="C525"/>
      <c r="D525"/>
      <c r="E525"/>
      <c r="F525"/>
      <c r="G525"/>
      <c r="H525"/>
    </row>
    <row r="526" spans="1:8">
      <c r="A526"/>
      <c r="B526"/>
      <c r="C526"/>
      <c r="D526"/>
      <c r="E526"/>
      <c r="F526"/>
      <c r="G526"/>
      <c r="H526"/>
    </row>
    <row r="527" spans="1:8">
      <c r="A527"/>
      <c r="B527"/>
      <c r="C527"/>
      <c r="D527"/>
      <c r="E527"/>
      <c r="F527"/>
      <c r="G527"/>
      <c r="H527"/>
    </row>
    <row r="528" spans="1:8">
      <c r="A528"/>
      <c r="B528"/>
      <c r="C528"/>
      <c r="D528"/>
      <c r="E528"/>
      <c r="F528"/>
      <c r="G528"/>
      <c r="H528"/>
    </row>
    <row r="529" spans="1:8">
      <c r="A529"/>
      <c r="B529"/>
      <c r="C529"/>
      <c r="D529"/>
      <c r="E529"/>
      <c r="F529"/>
      <c r="G529"/>
      <c r="H529"/>
    </row>
    <row r="530" spans="1:8">
      <c r="A530"/>
      <c r="B530"/>
      <c r="C530"/>
      <c r="D530"/>
      <c r="E530"/>
      <c r="F530"/>
      <c r="G530"/>
      <c r="H530"/>
    </row>
    <row r="531" spans="1:8">
      <c r="A531"/>
      <c r="B531"/>
      <c r="C531"/>
      <c r="D531"/>
      <c r="E531"/>
      <c r="F531"/>
      <c r="G531"/>
      <c r="H531"/>
    </row>
    <row r="532" spans="1:8">
      <c r="A532"/>
      <c r="B532"/>
      <c r="C532"/>
      <c r="D532"/>
      <c r="E532"/>
      <c r="F532"/>
      <c r="G532"/>
      <c r="H532"/>
    </row>
    <row r="533" spans="1:8">
      <c r="A533"/>
      <c r="B533"/>
      <c r="C533"/>
      <c r="D533"/>
      <c r="E533"/>
      <c r="F533"/>
      <c r="G533"/>
      <c r="H533"/>
    </row>
    <row r="534" spans="1:8">
      <c r="A534"/>
      <c r="B534"/>
      <c r="C534"/>
      <c r="D534"/>
      <c r="E534"/>
      <c r="F534"/>
      <c r="G534"/>
      <c r="H534"/>
    </row>
    <row r="535" spans="1:8">
      <c r="A535"/>
      <c r="B535"/>
      <c r="C535"/>
      <c r="D535"/>
      <c r="E535"/>
      <c r="F535"/>
      <c r="G535"/>
      <c r="H535"/>
    </row>
    <row r="536" spans="1:8">
      <c r="A536"/>
      <c r="B536"/>
      <c r="C536"/>
      <c r="D536"/>
      <c r="E536"/>
      <c r="F536"/>
      <c r="G536"/>
      <c r="H536"/>
    </row>
    <row r="537" spans="1:8">
      <c r="A537"/>
      <c r="B537"/>
      <c r="C537"/>
      <c r="D537"/>
      <c r="E537"/>
      <c r="F537"/>
      <c r="G537"/>
      <c r="H537"/>
    </row>
    <row r="538" spans="1:8">
      <c r="A538"/>
      <c r="B538"/>
      <c r="C538"/>
      <c r="D538"/>
      <c r="E538"/>
      <c r="F538"/>
      <c r="G538"/>
      <c r="H538"/>
    </row>
    <row r="539" spans="1:8">
      <c r="A539"/>
      <c r="B539"/>
      <c r="C539"/>
      <c r="D539"/>
      <c r="E539"/>
      <c r="F539"/>
      <c r="G539"/>
      <c r="H539"/>
    </row>
    <row r="540" spans="1:8">
      <c r="A540"/>
      <c r="B540"/>
      <c r="C540"/>
      <c r="D540"/>
      <c r="E540"/>
      <c r="F540"/>
      <c r="G540"/>
      <c r="H540"/>
    </row>
    <row r="541" spans="1:8">
      <c r="A541"/>
      <c r="B541"/>
      <c r="C541"/>
      <c r="D541"/>
      <c r="E541"/>
      <c r="F541"/>
      <c r="G541"/>
      <c r="H541"/>
    </row>
    <row r="542" spans="1:8">
      <c r="A542"/>
      <c r="B542"/>
      <c r="C542"/>
      <c r="D542"/>
      <c r="E542"/>
      <c r="F542"/>
      <c r="G542"/>
      <c r="H542"/>
    </row>
    <row r="543" spans="1:8">
      <c r="A543"/>
      <c r="B543"/>
      <c r="C543"/>
      <c r="D543"/>
      <c r="E543"/>
      <c r="F543"/>
      <c r="G543"/>
      <c r="H543"/>
    </row>
    <row r="544" spans="1:8">
      <c r="A544"/>
      <c r="B544"/>
      <c r="C544"/>
      <c r="D544"/>
      <c r="E544"/>
      <c r="F544"/>
      <c r="G544"/>
      <c r="H544"/>
    </row>
    <row r="545" spans="1:8">
      <c r="A545"/>
      <c r="B545"/>
      <c r="C545"/>
      <c r="D545"/>
      <c r="E545"/>
      <c r="F545"/>
      <c r="G545"/>
      <c r="H545"/>
    </row>
    <row r="546" spans="1:8">
      <c r="A546"/>
      <c r="B546"/>
      <c r="C546"/>
      <c r="D546"/>
      <c r="E546"/>
      <c r="F546"/>
      <c r="G546"/>
      <c r="H546"/>
    </row>
    <row r="547" spans="1:8">
      <c r="A547"/>
      <c r="B547"/>
      <c r="C547"/>
      <c r="D547"/>
      <c r="E547"/>
      <c r="F547"/>
      <c r="G547"/>
      <c r="H547"/>
    </row>
    <row r="548" spans="1:8">
      <c r="A548"/>
      <c r="B548"/>
      <c r="C548"/>
      <c r="D548"/>
      <c r="E548"/>
      <c r="F548"/>
      <c r="G548"/>
      <c r="H548"/>
    </row>
    <row r="549" spans="1:8">
      <c r="A549"/>
      <c r="B549"/>
      <c r="C549"/>
      <c r="D549"/>
      <c r="E549"/>
      <c r="F549"/>
      <c r="G549"/>
      <c r="H549"/>
    </row>
    <row r="550" spans="1:8">
      <c r="A550"/>
      <c r="B550"/>
      <c r="C550"/>
      <c r="D550"/>
      <c r="E550"/>
      <c r="F550"/>
      <c r="G550"/>
      <c r="H550"/>
    </row>
    <row r="551" spans="1:8">
      <c r="A551"/>
      <c r="B551"/>
      <c r="C551"/>
      <c r="D551"/>
      <c r="E551"/>
      <c r="F551"/>
      <c r="G551"/>
      <c r="H551"/>
    </row>
    <row r="552" spans="1:8">
      <c r="A552"/>
      <c r="B552"/>
      <c r="C552"/>
      <c r="D552"/>
      <c r="E552"/>
      <c r="F552"/>
      <c r="G552"/>
      <c r="H552"/>
    </row>
    <row r="553" spans="1:8">
      <c r="A553"/>
      <c r="B553"/>
      <c r="C553"/>
      <c r="D553"/>
      <c r="E553"/>
      <c r="F553"/>
      <c r="G553"/>
      <c r="H553"/>
    </row>
    <row r="554" spans="1:8">
      <c r="A554"/>
      <c r="B554"/>
      <c r="C554"/>
      <c r="D554"/>
      <c r="E554"/>
      <c r="F554"/>
      <c r="G554"/>
      <c r="H554"/>
    </row>
    <row r="555" spans="1:8">
      <c r="A555"/>
      <c r="B555"/>
      <c r="C555"/>
      <c r="D555"/>
      <c r="E555"/>
      <c r="F555"/>
      <c r="G555"/>
      <c r="H555"/>
    </row>
    <row r="556" spans="1:8">
      <c r="A556"/>
      <c r="B556"/>
      <c r="C556"/>
      <c r="D556"/>
      <c r="E556"/>
      <c r="F556"/>
      <c r="G556"/>
      <c r="H556"/>
    </row>
    <row r="557" spans="1:8">
      <c r="A557"/>
      <c r="B557"/>
      <c r="C557"/>
      <c r="D557"/>
      <c r="E557"/>
      <c r="F557"/>
      <c r="G557"/>
      <c r="H557"/>
    </row>
    <row r="558" spans="1:8">
      <c r="A558"/>
      <c r="B558"/>
      <c r="C558"/>
      <c r="D558"/>
      <c r="E558"/>
      <c r="F558"/>
      <c r="G558"/>
      <c r="H558"/>
    </row>
    <row r="559" spans="1:8">
      <c r="A559"/>
      <c r="B559"/>
      <c r="C559"/>
      <c r="D559"/>
      <c r="E559"/>
      <c r="F559"/>
      <c r="G559"/>
      <c r="H559"/>
    </row>
    <row r="560" spans="1:8">
      <c r="A560"/>
      <c r="B560"/>
      <c r="C560"/>
      <c r="D560"/>
      <c r="E560"/>
      <c r="F560"/>
      <c r="G560"/>
      <c r="H560"/>
    </row>
    <row r="561" spans="1:8">
      <c r="A561"/>
      <c r="B561"/>
      <c r="C561"/>
      <c r="D561"/>
      <c r="E561"/>
      <c r="F561"/>
      <c r="G561"/>
      <c r="H561"/>
    </row>
    <row r="562" spans="1:8">
      <c r="A562"/>
      <c r="B562"/>
      <c r="C562"/>
      <c r="D562"/>
      <c r="E562"/>
      <c r="F562"/>
      <c r="G562"/>
      <c r="H562"/>
    </row>
    <row r="563" spans="1:8">
      <c r="A563"/>
      <c r="B563"/>
      <c r="C563"/>
      <c r="D563"/>
      <c r="E563"/>
      <c r="F563"/>
      <c r="G563"/>
      <c r="H563"/>
    </row>
    <row r="564" spans="1:8">
      <c r="A564"/>
      <c r="B564"/>
      <c r="C564"/>
      <c r="D564"/>
      <c r="E564"/>
      <c r="F564"/>
      <c r="G564"/>
      <c r="H564"/>
    </row>
    <row r="565" spans="1:8">
      <c r="A565"/>
      <c r="B565"/>
      <c r="C565"/>
      <c r="D565"/>
      <c r="E565"/>
      <c r="F565"/>
      <c r="G565"/>
      <c r="H565"/>
    </row>
    <row r="566" spans="1:8">
      <c r="A566"/>
      <c r="B566"/>
      <c r="C566"/>
      <c r="D566"/>
      <c r="E566"/>
      <c r="F566"/>
      <c r="G566"/>
      <c r="H566"/>
    </row>
    <row r="567" spans="1:8">
      <c r="A567"/>
      <c r="B567"/>
      <c r="C567"/>
      <c r="D567"/>
      <c r="E567"/>
      <c r="F567"/>
      <c r="G567"/>
      <c r="H567"/>
    </row>
    <row r="568" spans="1:8">
      <c r="A568"/>
      <c r="B568"/>
      <c r="C568"/>
      <c r="D568"/>
      <c r="E568"/>
      <c r="F568"/>
      <c r="G568"/>
      <c r="H568"/>
    </row>
    <row r="569" spans="1:8">
      <c r="A569"/>
      <c r="B569"/>
      <c r="C569"/>
      <c r="D569"/>
      <c r="E569"/>
      <c r="F569"/>
      <c r="G569"/>
      <c r="H569"/>
    </row>
    <row r="570" spans="1:8">
      <c r="A570"/>
      <c r="B570"/>
      <c r="C570"/>
      <c r="D570"/>
      <c r="E570"/>
      <c r="F570"/>
      <c r="G570"/>
      <c r="H570"/>
    </row>
    <row r="571" spans="1:8">
      <c r="A571"/>
      <c r="B571"/>
      <c r="C571"/>
      <c r="D571"/>
      <c r="E571"/>
      <c r="F571"/>
      <c r="G571"/>
      <c r="H571"/>
    </row>
    <row r="572" spans="1:8">
      <c r="A572"/>
      <c r="B572"/>
      <c r="C572"/>
      <c r="D572"/>
      <c r="E572"/>
      <c r="F572"/>
      <c r="G572"/>
      <c r="H572"/>
    </row>
    <row r="573" spans="1:8">
      <c r="A573"/>
      <c r="B573"/>
      <c r="C573"/>
      <c r="D573"/>
      <c r="E573"/>
      <c r="F573"/>
      <c r="G573"/>
      <c r="H573"/>
    </row>
    <row r="574" spans="1:8">
      <c r="A574"/>
      <c r="B574"/>
      <c r="C574"/>
      <c r="D574"/>
      <c r="E574"/>
      <c r="F574"/>
      <c r="G574"/>
      <c r="H574"/>
    </row>
    <row r="575" spans="1:8">
      <c r="A575"/>
      <c r="B575"/>
      <c r="C575"/>
      <c r="D575"/>
      <c r="E575"/>
      <c r="F575"/>
      <c r="G575"/>
      <c r="H575"/>
    </row>
    <row r="576" spans="1:8">
      <c r="A576"/>
      <c r="B576"/>
      <c r="C576"/>
      <c r="D576"/>
      <c r="E576"/>
      <c r="F576"/>
      <c r="G576"/>
      <c r="H576"/>
    </row>
    <row r="577" spans="1:8">
      <c r="A577"/>
      <c r="B577"/>
      <c r="C577"/>
      <c r="D577"/>
      <c r="E577"/>
      <c r="F577"/>
      <c r="G577"/>
      <c r="H577"/>
    </row>
    <row r="578" spans="1:8">
      <c r="A578"/>
      <c r="B578"/>
      <c r="C578"/>
      <c r="D578"/>
      <c r="E578"/>
      <c r="F578"/>
      <c r="G578"/>
      <c r="H578"/>
    </row>
    <row r="579" spans="1:8">
      <c r="A579"/>
      <c r="B579"/>
      <c r="C579"/>
      <c r="D579"/>
      <c r="E579"/>
      <c r="F579"/>
      <c r="G579"/>
      <c r="H579"/>
    </row>
    <row r="580" spans="1:8">
      <c r="A580"/>
      <c r="B580"/>
      <c r="C580"/>
      <c r="D580"/>
      <c r="E580"/>
      <c r="F580"/>
      <c r="G580"/>
      <c r="H580"/>
    </row>
    <row r="581" spans="1:8">
      <c r="A581"/>
      <c r="B581"/>
      <c r="C581"/>
      <c r="D581"/>
      <c r="E581"/>
      <c r="F581"/>
      <c r="G581"/>
      <c r="H581"/>
    </row>
    <row r="582" spans="1:8">
      <c r="A582"/>
      <c r="B582"/>
      <c r="C582"/>
      <c r="D582"/>
      <c r="E582"/>
      <c r="F582"/>
      <c r="G582"/>
      <c r="H582"/>
    </row>
    <row r="583" spans="1:8">
      <c r="A583"/>
      <c r="B583"/>
      <c r="C583"/>
      <c r="D583"/>
      <c r="E583"/>
      <c r="F583"/>
      <c r="G583"/>
      <c r="H583"/>
    </row>
    <row r="584" spans="1:8">
      <c r="A584"/>
      <c r="B584"/>
      <c r="C584"/>
      <c r="D584"/>
      <c r="E584"/>
      <c r="F584"/>
      <c r="G584"/>
      <c r="H584"/>
    </row>
    <row r="585" spans="1:8">
      <c r="A585"/>
      <c r="B585"/>
      <c r="C585"/>
      <c r="D585"/>
      <c r="E585"/>
      <c r="F585"/>
      <c r="G585"/>
      <c r="H585"/>
    </row>
    <row r="586" spans="1:8">
      <c r="A586"/>
      <c r="B586"/>
      <c r="C586"/>
      <c r="D586"/>
      <c r="E586"/>
      <c r="F586"/>
      <c r="G586"/>
      <c r="H586"/>
    </row>
    <row r="587" spans="1:8">
      <c r="A587"/>
      <c r="B587"/>
      <c r="C587"/>
      <c r="D587"/>
      <c r="E587"/>
      <c r="F587"/>
      <c r="G587"/>
      <c r="H587"/>
    </row>
    <row r="588" spans="1:8">
      <c r="A588"/>
      <c r="B588"/>
      <c r="C588"/>
      <c r="D588"/>
      <c r="E588"/>
      <c r="F588"/>
      <c r="G588"/>
      <c r="H588"/>
    </row>
    <row r="589" spans="1:8">
      <c r="A589"/>
      <c r="B589"/>
      <c r="C589"/>
      <c r="D589"/>
      <c r="E589"/>
      <c r="F589"/>
      <c r="G589"/>
      <c r="H589"/>
    </row>
    <row r="590" spans="1:8">
      <c r="A590"/>
      <c r="B590"/>
      <c r="C590"/>
      <c r="D590"/>
      <c r="E590"/>
      <c r="F590"/>
      <c r="G590"/>
      <c r="H590"/>
    </row>
    <row r="591" spans="1:8">
      <c r="A591"/>
      <c r="B591"/>
      <c r="C591"/>
      <c r="D591"/>
      <c r="E591"/>
      <c r="F591"/>
      <c r="G591"/>
      <c r="H591"/>
    </row>
    <row r="592" spans="1:8">
      <c r="A592"/>
      <c r="B592"/>
      <c r="C592"/>
      <c r="D592"/>
      <c r="E592"/>
      <c r="F592"/>
      <c r="G592"/>
      <c r="H592"/>
    </row>
    <row r="593" spans="1:8">
      <c r="A593"/>
      <c r="B593"/>
      <c r="C593"/>
      <c r="D593"/>
      <c r="E593"/>
      <c r="F593"/>
      <c r="G593"/>
      <c r="H593"/>
    </row>
    <row r="594" spans="1:8">
      <c r="A594"/>
      <c r="B594"/>
      <c r="C594"/>
      <c r="D594"/>
      <c r="E594"/>
      <c r="F594"/>
      <c r="G594"/>
      <c r="H594"/>
    </row>
    <row r="595" spans="1:8">
      <c r="A595"/>
      <c r="B595"/>
      <c r="C595"/>
      <c r="D595"/>
      <c r="E595"/>
      <c r="F595"/>
      <c r="G595"/>
      <c r="H595"/>
    </row>
    <row r="596" spans="1:8">
      <c r="A596"/>
      <c r="B596"/>
      <c r="C596"/>
      <c r="D596"/>
      <c r="E596"/>
      <c r="F596"/>
      <c r="G596"/>
      <c r="H596"/>
    </row>
    <row r="597" spans="1:8">
      <c r="A597"/>
      <c r="B597"/>
      <c r="C597"/>
      <c r="D597"/>
      <c r="E597"/>
      <c r="F597"/>
      <c r="G597"/>
      <c r="H597"/>
    </row>
    <row r="598" spans="1:8">
      <c r="A598"/>
      <c r="B598"/>
      <c r="C598"/>
      <c r="D598"/>
      <c r="E598"/>
      <c r="F598"/>
      <c r="G598"/>
      <c r="H598"/>
    </row>
    <row r="599" spans="1:8">
      <c r="A599"/>
      <c r="B599"/>
      <c r="C599"/>
      <c r="D599"/>
      <c r="E599"/>
      <c r="F599"/>
      <c r="G599"/>
      <c r="H599"/>
    </row>
    <row r="600" spans="1:8">
      <c r="A600"/>
      <c r="B600"/>
      <c r="C600"/>
      <c r="D600"/>
      <c r="E600"/>
      <c r="F600"/>
      <c r="G600"/>
      <c r="H600"/>
    </row>
    <row r="601" spans="1:8">
      <c r="A601"/>
      <c r="B601"/>
      <c r="C601"/>
      <c r="D601"/>
      <c r="E601"/>
      <c r="F601"/>
      <c r="G601"/>
      <c r="H601"/>
    </row>
    <row r="602" spans="1:8">
      <c r="A602"/>
      <c r="B602"/>
      <c r="C602"/>
      <c r="D602"/>
      <c r="E602"/>
      <c r="F602"/>
      <c r="G602"/>
      <c r="H602"/>
    </row>
    <row r="603" spans="1:8">
      <c r="A603"/>
      <c r="B603"/>
      <c r="C603"/>
      <c r="D603"/>
      <c r="E603"/>
      <c r="F603"/>
      <c r="G603"/>
      <c r="H603"/>
    </row>
    <row r="604" spans="1:8">
      <c r="A604"/>
      <c r="B604"/>
      <c r="C604"/>
      <c r="D604"/>
      <c r="E604"/>
      <c r="F604"/>
      <c r="G604"/>
      <c r="H604"/>
    </row>
    <row r="605" spans="1:8">
      <c r="A605"/>
      <c r="B605"/>
      <c r="C605"/>
      <c r="D605"/>
      <c r="E605"/>
      <c r="F605"/>
      <c r="G605"/>
      <c r="H605"/>
    </row>
    <row r="606" spans="1:8">
      <c r="A606"/>
      <c r="B606"/>
      <c r="C606"/>
      <c r="D606"/>
      <c r="E606"/>
      <c r="F606"/>
      <c r="G606"/>
      <c r="H606"/>
    </row>
    <row r="607" spans="1:8">
      <c r="A607"/>
      <c r="B607"/>
      <c r="C607"/>
      <c r="D607"/>
      <c r="E607"/>
      <c r="F607"/>
      <c r="G607"/>
      <c r="H607"/>
    </row>
    <row r="608" spans="1:8">
      <c r="A608"/>
      <c r="B608"/>
      <c r="C608"/>
      <c r="D608"/>
      <c r="E608"/>
      <c r="F608"/>
      <c r="G608"/>
      <c r="H608"/>
    </row>
    <row r="609" spans="1:8">
      <c r="A609"/>
      <c r="B609"/>
      <c r="C609"/>
      <c r="D609"/>
      <c r="E609"/>
      <c r="F609"/>
      <c r="G609"/>
      <c r="H609"/>
    </row>
    <row r="610" spans="1:8">
      <c r="A610"/>
      <c r="B610"/>
      <c r="C610"/>
      <c r="D610"/>
      <c r="E610"/>
      <c r="F610"/>
      <c r="G610"/>
      <c r="H610"/>
    </row>
    <row r="611" spans="1:8">
      <c r="A611"/>
      <c r="B611"/>
      <c r="C611"/>
      <c r="D611"/>
      <c r="E611"/>
      <c r="F611"/>
      <c r="G611"/>
      <c r="H611"/>
    </row>
    <row r="612" spans="1:8">
      <c r="A612"/>
      <c r="B612"/>
      <c r="C612"/>
      <c r="D612"/>
      <c r="E612"/>
      <c r="F612"/>
      <c r="G612"/>
      <c r="H612"/>
    </row>
    <row r="613" spans="1:8">
      <c r="A613"/>
      <c r="B613"/>
      <c r="C613"/>
      <c r="D613"/>
      <c r="E613"/>
      <c r="F613"/>
      <c r="G613"/>
      <c r="H613"/>
    </row>
    <row r="614" spans="1:8">
      <c r="A614"/>
      <c r="B614"/>
      <c r="C614"/>
      <c r="D614"/>
      <c r="E614"/>
      <c r="F614"/>
      <c r="G614"/>
      <c r="H614"/>
    </row>
    <row r="615" spans="1:8">
      <c r="A615"/>
      <c r="B615"/>
      <c r="C615"/>
      <c r="D615"/>
      <c r="E615"/>
      <c r="F615"/>
      <c r="G615"/>
      <c r="H615"/>
    </row>
    <row r="616" spans="1:8">
      <c r="A616"/>
      <c r="B616"/>
      <c r="C616"/>
      <c r="D616"/>
      <c r="E616"/>
      <c r="F616"/>
      <c r="G616"/>
      <c r="H616"/>
    </row>
    <row r="617" spans="1:8">
      <c r="A617"/>
      <c r="B617"/>
      <c r="C617"/>
      <c r="D617"/>
      <c r="E617"/>
      <c r="F617"/>
      <c r="G617"/>
      <c r="H617"/>
    </row>
    <row r="618" spans="1:8">
      <c r="A618"/>
      <c r="B618"/>
      <c r="C618"/>
      <c r="D618"/>
      <c r="E618"/>
      <c r="F618"/>
      <c r="G618"/>
      <c r="H618"/>
    </row>
    <row r="619" spans="1:8">
      <c r="A619"/>
      <c r="B619"/>
      <c r="C619"/>
      <c r="D619"/>
      <c r="E619"/>
      <c r="F619"/>
      <c r="G619"/>
      <c r="H619"/>
    </row>
    <row r="620" spans="1:8">
      <c r="A620"/>
      <c r="B620"/>
      <c r="C620"/>
      <c r="D620"/>
      <c r="E620"/>
      <c r="F620"/>
      <c r="G620"/>
      <c r="H620"/>
    </row>
    <row r="621" spans="1:8">
      <c r="A621"/>
      <c r="B621"/>
      <c r="C621"/>
      <c r="D621"/>
      <c r="E621"/>
      <c r="F621"/>
      <c r="G621"/>
      <c r="H621"/>
    </row>
    <row r="622" spans="1:8">
      <c r="A622"/>
      <c r="B622"/>
      <c r="C622"/>
      <c r="D622"/>
      <c r="E622"/>
      <c r="F622"/>
      <c r="G622"/>
      <c r="H622"/>
    </row>
    <row r="623" spans="1:8">
      <c r="A623"/>
      <c r="B623"/>
      <c r="C623"/>
      <c r="D623"/>
      <c r="E623"/>
      <c r="F623"/>
      <c r="G623"/>
      <c r="H623"/>
    </row>
    <row r="624" spans="1:8">
      <c r="A624"/>
      <c r="B624"/>
      <c r="C624"/>
      <c r="D624"/>
      <c r="E624"/>
      <c r="F624"/>
      <c r="G624"/>
      <c r="H624"/>
    </row>
    <row r="625" spans="1:8">
      <c r="A625"/>
      <c r="B625"/>
      <c r="C625"/>
      <c r="D625"/>
      <c r="E625"/>
      <c r="F625"/>
      <c r="G625"/>
      <c r="H625"/>
    </row>
    <row r="626" spans="1:8">
      <c r="A626"/>
      <c r="B626"/>
      <c r="C626"/>
      <c r="D626"/>
      <c r="E626"/>
      <c r="F626"/>
      <c r="G626"/>
      <c r="H626"/>
    </row>
    <row r="627" spans="1:8">
      <c r="A627"/>
      <c r="B627"/>
      <c r="C627"/>
      <c r="D627"/>
      <c r="E627"/>
      <c r="F627"/>
      <c r="G627"/>
      <c r="H627"/>
    </row>
    <row r="628" spans="1:8">
      <c r="A628"/>
      <c r="B628"/>
      <c r="C628"/>
      <c r="D628"/>
      <c r="E628"/>
      <c r="F628"/>
      <c r="G628"/>
      <c r="H628"/>
    </row>
    <row r="629" spans="1:8">
      <c r="A629"/>
      <c r="B629"/>
      <c r="C629"/>
      <c r="D629"/>
      <c r="E629"/>
      <c r="F629"/>
      <c r="G629"/>
      <c r="H629"/>
    </row>
    <row r="630" spans="1:8">
      <c r="A630"/>
      <c r="B630"/>
      <c r="C630"/>
      <c r="D630"/>
      <c r="E630"/>
      <c r="F630"/>
      <c r="G630"/>
      <c r="H630"/>
    </row>
    <row r="631" spans="1:8">
      <c r="A631"/>
      <c r="B631"/>
      <c r="C631"/>
      <c r="D631"/>
      <c r="E631"/>
      <c r="F631"/>
      <c r="G631"/>
      <c r="H631"/>
    </row>
    <row r="632" spans="1:8">
      <c r="A632"/>
      <c r="B632"/>
      <c r="C632"/>
      <c r="D632"/>
      <c r="E632"/>
      <c r="F632"/>
      <c r="G632"/>
      <c r="H632"/>
    </row>
    <row r="633" spans="1:8">
      <c r="A633"/>
      <c r="B633"/>
      <c r="C633"/>
      <c r="D633"/>
      <c r="E633"/>
      <c r="F633"/>
      <c r="G633"/>
      <c r="H633"/>
    </row>
    <row r="634" spans="1:8">
      <c r="A634"/>
      <c r="B634"/>
      <c r="C634"/>
      <c r="D634"/>
      <c r="E634"/>
      <c r="F634"/>
      <c r="G634"/>
      <c r="H634"/>
    </row>
    <row r="635" spans="1:8">
      <c r="A635"/>
      <c r="B635"/>
      <c r="C635"/>
      <c r="D635"/>
      <c r="E635"/>
      <c r="F635"/>
      <c r="G635"/>
      <c r="H635"/>
    </row>
    <row r="636" spans="1:8">
      <c r="A636"/>
      <c r="B636"/>
      <c r="C636"/>
      <c r="D636"/>
      <c r="E636"/>
      <c r="F636"/>
      <c r="G636"/>
      <c r="H636"/>
    </row>
    <row r="637" spans="1:8">
      <c r="A637"/>
      <c r="B637"/>
      <c r="C637"/>
      <c r="D637"/>
      <c r="E637"/>
      <c r="F637"/>
      <c r="G637"/>
      <c r="H637"/>
    </row>
    <row r="638" spans="1:8">
      <c r="A638"/>
      <c r="B638"/>
      <c r="C638"/>
      <c r="D638"/>
      <c r="E638"/>
      <c r="F638"/>
      <c r="G638"/>
      <c r="H638"/>
    </row>
    <row r="639" spans="1:8">
      <c r="A639"/>
      <c r="B639"/>
      <c r="C639"/>
      <c r="D639"/>
      <c r="E639"/>
      <c r="F639"/>
      <c r="G639"/>
      <c r="H639"/>
    </row>
    <row r="640" spans="1:8">
      <c r="A640"/>
      <c r="B640"/>
      <c r="C640"/>
      <c r="D640"/>
      <c r="E640"/>
      <c r="F640"/>
      <c r="G640"/>
      <c r="H640"/>
    </row>
    <row r="641" spans="1:8">
      <c r="A641"/>
      <c r="B641"/>
      <c r="C641"/>
      <c r="D641"/>
      <c r="E641"/>
      <c r="F641"/>
      <c r="G641"/>
      <c r="H641"/>
    </row>
    <row r="642" spans="1:8">
      <c r="A642"/>
      <c r="B642"/>
      <c r="C642"/>
      <c r="D642"/>
      <c r="E642"/>
      <c r="F642"/>
      <c r="G642"/>
      <c r="H642"/>
    </row>
    <row r="643" spans="1:8">
      <c r="A643"/>
      <c r="B643"/>
      <c r="C643"/>
      <c r="D643"/>
      <c r="E643"/>
      <c r="F643"/>
      <c r="G643"/>
      <c r="H643"/>
    </row>
    <row r="644" spans="1:8">
      <c r="A644"/>
      <c r="B644"/>
      <c r="C644"/>
      <c r="D644"/>
      <c r="E644"/>
      <c r="F644"/>
      <c r="G644"/>
      <c r="H644"/>
    </row>
    <row r="645" spans="1:8">
      <c r="A645"/>
      <c r="B645"/>
      <c r="C645"/>
      <c r="D645"/>
      <c r="E645"/>
      <c r="F645"/>
      <c r="G645"/>
      <c r="H645"/>
    </row>
    <row r="646" spans="1:8">
      <c r="A646"/>
      <c r="B646"/>
      <c r="C646"/>
      <c r="D646"/>
      <c r="E646"/>
      <c r="F646"/>
      <c r="G646"/>
      <c r="H646"/>
    </row>
    <row r="647" spans="1:8">
      <c r="A647"/>
      <c r="B647"/>
      <c r="C647"/>
      <c r="D647"/>
      <c r="E647"/>
      <c r="F647"/>
      <c r="G647"/>
      <c r="H647"/>
    </row>
    <row r="648" spans="1:8">
      <c r="A648"/>
      <c r="B648"/>
      <c r="C648"/>
      <c r="D648"/>
      <c r="E648"/>
      <c r="F648"/>
      <c r="G648"/>
      <c r="H648"/>
    </row>
    <row r="649" spans="1:8">
      <c r="A649"/>
      <c r="B649"/>
      <c r="C649"/>
      <c r="D649"/>
      <c r="E649"/>
      <c r="F649"/>
      <c r="G649"/>
      <c r="H649"/>
    </row>
    <row r="650" spans="1:8">
      <c r="A650"/>
      <c r="B650"/>
      <c r="C650"/>
      <c r="D650"/>
      <c r="E650"/>
      <c r="F650"/>
      <c r="G650"/>
      <c r="H650"/>
    </row>
    <row r="651" spans="1:8">
      <c r="A651"/>
      <c r="B651"/>
      <c r="C651"/>
      <c r="D651"/>
      <c r="E651"/>
      <c r="F651"/>
      <c r="G651"/>
      <c r="H651"/>
    </row>
    <row r="652" spans="1:8">
      <c r="A652"/>
      <c r="B652"/>
      <c r="C652"/>
      <c r="D652"/>
      <c r="E652"/>
      <c r="F652"/>
      <c r="G652"/>
      <c r="H652"/>
    </row>
    <row r="653" spans="1:8">
      <c r="A653"/>
      <c r="B653"/>
      <c r="C653"/>
      <c r="D653"/>
      <c r="E653"/>
      <c r="F653"/>
      <c r="G653"/>
      <c r="H653"/>
    </row>
    <row r="654" spans="1:8">
      <c r="A654"/>
      <c r="B654"/>
      <c r="C654"/>
      <c r="D654"/>
      <c r="E654"/>
      <c r="F654"/>
      <c r="G654"/>
      <c r="H654"/>
    </row>
    <row r="655" spans="1:8">
      <c r="A655"/>
      <c r="B655"/>
      <c r="C655"/>
      <c r="D655"/>
      <c r="E655"/>
      <c r="F655"/>
      <c r="G655"/>
      <c r="H655"/>
    </row>
    <row r="656" spans="1:8">
      <c r="A656"/>
      <c r="B656"/>
      <c r="C656"/>
      <c r="D656"/>
      <c r="E656"/>
      <c r="F656"/>
      <c r="G656"/>
      <c r="H656"/>
    </row>
    <row r="657" spans="1:8">
      <c r="A657"/>
      <c r="B657"/>
      <c r="C657"/>
      <c r="D657"/>
      <c r="E657"/>
      <c r="F657"/>
      <c r="G657"/>
      <c r="H657"/>
    </row>
    <row r="658" spans="1:8">
      <c r="A658"/>
      <c r="B658"/>
      <c r="C658"/>
      <c r="D658"/>
      <c r="E658"/>
      <c r="F658"/>
      <c r="G658"/>
      <c r="H658"/>
    </row>
    <row r="659" spans="1:8">
      <c r="A659"/>
      <c r="B659"/>
      <c r="C659"/>
      <c r="D659"/>
      <c r="E659"/>
      <c r="F659"/>
      <c r="G659"/>
      <c r="H659"/>
    </row>
    <row r="660" spans="1:8">
      <c r="A660"/>
      <c r="B660"/>
      <c r="C660"/>
      <c r="D660"/>
      <c r="E660"/>
      <c r="F660"/>
      <c r="G660"/>
      <c r="H660"/>
    </row>
    <row r="661" spans="1:8">
      <c r="A661"/>
      <c r="B661"/>
      <c r="C661"/>
      <c r="D661"/>
      <c r="E661"/>
      <c r="F661"/>
      <c r="G661"/>
      <c r="H661"/>
    </row>
    <row r="662" spans="1:8">
      <c r="A662"/>
      <c r="B662"/>
      <c r="C662"/>
      <c r="D662"/>
      <c r="E662"/>
      <c r="F662"/>
      <c r="G662"/>
      <c r="H662"/>
    </row>
    <row r="663" spans="1:8">
      <c r="A663"/>
      <c r="B663"/>
      <c r="C663"/>
      <c r="D663"/>
      <c r="E663"/>
      <c r="F663"/>
      <c r="G663"/>
      <c r="H663"/>
    </row>
    <row r="664" spans="1:8">
      <c r="A664"/>
      <c r="B664"/>
      <c r="C664"/>
      <c r="D664"/>
      <c r="E664"/>
      <c r="F664"/>
      <c r="G664"/>
      <c r="H664"/>
    </row>
    <row r="665" spans="1:8">
      <c r="A665"/>
      <c r="B665"/>
      <c r="C665"/>
      <c r="D665"/>
      <c r="E665"/>
      <c r="F665"/>
      <c r="G665"/>
      <c r="H665"/>
    </row>
    <row r="666" spans="1:8">
      <c r="A666"/>
      <c r="B666"/>
      <c r="C666"/>
      <c r="D666"/>
      <c r="E666"/>
      <c r="F666"/>
      <c r="G666"/>
      <c r="H666"/>
    </row>
    <row r="667" spans="1:8">
      <c r="A667"/>
      <c r="B667"/>
      <c r="C667"/>
      <c r="D667"/>
      <c r="E667"/>
      <c r="F667"/>
      <c r="G667"/>
      <c r="H667"/>
    </row>
    <row r="668" spans="1:8">
      <c r="A668"/>
      <c r="B668"/>
      <c r="C668"/>
      <c r="D668"/>
      <c r="E668"/>
      <c r="F668"/>
      <c r="G668"/>
      <c r="H668"/>
    </row>
    <row r="669" spans="1:8">
      <c r="A669"/>
      <c r="B669"/>
      <c r="C669"/>
      <c r="D669"/>
      <c r="E669"/>
      <c r="F669"/>
      <c r="G669"/>
      <c r="H669"/>
    </row>
    <row r="670" spans="1:8">
      <c r="A670"/>
      <c r="B670"/>
      <c r="C670"/>
      <c r="D670"/>
      <c r="E670"/>
      <c r="F670"/>
      <c r="G670"/>
      <c r="H670"/>
    </row>
    <row r="671" spans="1:8">
      <c r="A671"/>
      <c r="B671"/>
      <c r="C671"/>
      <c r="D671"/>
      <c r="E671"/>
      <c r="F671"/>
      <c r="G671"/>
      <c r="H671"/>
    </row>
    <row r="672" spans="1:8">
      <c r="A672"/>
      <c r="B672"/>
      <c r="C672"/>
      <c r="D672"/>
      <c r="E672"/>
      <c r="F672"/>
      <c r="G672"/>
      <c r="H672"/>
    </row>
    <row r="673" spans="1:8">
      <c r="A673"/>
      <c r="B673"/>
      <c r="C673"/>
      <c r="D673"/>
      <c r="E673"/>
      <c r="F673"/>
      <c r="G673"/>
      <c r="H673"/>
    </row>
    <row r="674" spans="1:8">
      <c r="A674"/>
      <c r="B674"/>
      <c r="C674"/>
      <c r="D674"/>
      <c r="E674"/>
      <c r="F674"/>
      <c r="G674"/>
      <c r="H674"/>
    </row>
    <row r="675" spans="1:8">
      <c r="A675"/>
      <c r="B675"/>
      <c r="C675"/>
      <c r="D675"/>
      <c r="E675"/>
      <c r="F675"/>
      <c r="G675"/>
      <c r="H675"/>
    </row>
    <row r="676" spans="1:8">
      <c r="A676"/>
      <c r="B676"/>
      <c r="C676"/>
      <c r="D676"/>
      <c r="E676"/>
      <c r="F676"/>
      <c r="G676"/>
      <c r="H676"/>
    </row>
    <row r="677" spans="1:8">
      <c r="A677"/>
      <c r="B677"/>
      <c r="C677"/>
      <c r="D677"/>
      <c r="E677"/>
      <c r="F677"/>
      <c r="G677"/>
      <c r="H677"/>
    </row>
    <row r="678" spans="1:8">
      <c r="A678"/>
      <c r="B678"/>
      <c r="C678"/>
      <c r="D678"/>
      <c r="E678"/>
      <c r="F678"/>
      <c r="G678"/>
      <c r="H678"/>
    </row>
    <row r="679" spans="1:8">
      <c r="A679"/>
      <c r="B679"/>
      <c r="C679"/>
      <c r="D679"/>
      <c r="E679"/>
      <c r="F679"/>
      <c r="G679"/>
      <c r="H679"/>
    </row>
    <row r="680" spans="1:8">
      <c r="A680"/>
      <c r="B680"/>
      <c r="C680"/>
      <c r="D680"/>
      <c r="E680"/>
      <c r="F680"/>
      <c r="G680"/>
      <c r="H680"/>
    </row>
    <row r="681" spans="1:8">
      <c r="A681"/>
      <c r="B681"/>
      <c r="C681"/>
      <c r="D681"/>
      <c r="E681"/>
      <c r="F681"/>
      <c r="G681"/>
      <c r="H681"/>
    </row>
    <row r="682" spans="1:8">
      <c r="A682"/>
      <c r="B682"/>
      <c r="C682"/>
      <c r="D682"/>
      <c r="E682"/>
      <c r="F682"/>
      <c r="G682"/>
      <c r="H682"/>
    </row>
    <row r="683" spans="1:8">
      <c r="A683"/>
      <c r="B683"/>
      <c r="C683"/>
      <c r="D683"/>
      <c r="E683"/>
      <c r="F683"/>
      <c r="G683"/>
      <c r="H683"/>
    </row>
    <row r="684" spans="1:8">
      <c r="A684"/>
      <c r="B684"/>
      <c r="C684"/>
      <c r="D684"/>
      <c r="E684"/>
      <c r="F684"/>
      <c r="G684"/>
      <c r="H684"/>
    </row>
    <row r="685" spans="1:8">
      <c r="A685"/>
      <c r="B685"/>
      <c r="C685"/>
      <c r="D685"/>
      <c r="E685"/>
      <c r="F685"/>
      <c r="G685"/>
      <c r="H685"/>
    </row>
    <row r="686" spans="1:8">
      <c r="A686"/>
      <c r="B686"/>
      <c r="C686"/>
      <c r="D686"/>
      <c r="E686"/>
      <c r="F686"/>
      <c r="G686"/>
      <c r="H686"/>
    </row>
    <row r="687" spans="1:8">
      <c r="A687"/>
      <c r="B687"/>
      <c r="C687"/>
      <c r="D687"/>
      <c r="E687"/>
      <c r="F687"/>
      <c r="G687"/>
      <c r="H687"/>
    </row>
    <row r="688" spans="1:8">
      <c r="A688"/>
      <c r="B688"/>
      <c r="C688"/>
      <c r="D688"/>
      <c r="E688"/>
      <c r="F688"/>
      <c r="G688"/>
      <c r="H688"/>
    </row>
    <row r="689" spans="1:8">
      <c r="A689"/>
      <c r="B689"/>
      <c r="C689"/>
      <c r="D689"/>
      <c r="E689"/>
      <c r="F689"/>
      <c r="G689"/>
      <c r="H689"/>
    </row>
    <row r="690" spans="1:8">
      <c r="A690"/>
      <c r="B690"/>
      <c r="C690"/>
      <c r="D690"/>
      <c r="E690"/>
      <c r="F690"/>
      <c r="G690"/>
      <c r="H690"/>
    </row>
    <row r="691" spans="1:8">
      <c r="A691"/>
      <c r="B691"/>
      <c r="C691"/>
      <c r="D691"/>
      <c r="E691"/>
      <c r="F691"/>
      <c r="G691"/>
      <c r="H691"/>
    </row>
    <row r="692" spans="1:8">
      <c r="A692"/>
      <c r="B692"/>
      <c r="C692"/>
      <c r="D692"/>
      <c r="E692"/>
      <c r="F692"/>
      <c r="G692"/>
      <c r="H692"/>
    </row>
    <row r="693" spans="1:8">
      <c r="A693"/>
      <c r="B693"/>
      <c r="C693"/>
      <c r="D693"/>
      <c r="E693"/>
      <c r="F693"/>
      <c r="G693"/>
      <c r="H693"/>
    </row>
    <row r="694" spans="1:8">
      <c r="A694"/>
      <c r="B694"/>
      <c r="C694"/>
      <c r="D694"/>
      <c r="E694"/>
      <c r="F694"/>
      <c r="G694"/>
      <c r="H694"/>
    </row>
    <row r="695" spans="1:8">
      <c r="A695"/>
      <c r="B695"/>
      <c r="C695"/>
      <c r="D695"/>
      <c r="E695"/>
      <c r="F695"/>
      <c r="G695"/>
      <c r="H695"/>
    </row>
    <row r="696" spans="1:8">
      <c r="A696"/>
      <c r="B696"/>
      <c r="C696"/>
      <c r="D696"/>
      <c r="E696"/>
      <c r="F696"/>
      <c r="G696"/>
      <c r="H696"/>
    </row>
    <row r="697" spans="1:8">
      <c r="A697"/>
      <c r="B697"/>
      <c r="C697"/>
      <c r="D697"/>
      <c r="E697"/>
      <c r="F697"/>
      <c r="G697"/>
      <c r="H697"/>
    </row>
    <row r="698" spans="1:8">
      <c r="A698"/>
      <c r="B698"/>
      <c r="C698"/>
      <c r="D698"/>
      <c r="E698"/>
      <c r="F698"/>
      <c r="G698"/>
      <c r="H698"/>
    </row>
    <row r="699" spans="1:8">
      <c r="A699"/>
      <c r="B699"/>
      <c r="C699"/>
      <c r="D699"/>
      <c r="E699"/>
      <c r="F699"/>
      <c r="G699"/>
      <c r="H699"/>
    </row>
    <row r="700" spans="1:8">
      <c r="A700"/>
      <c r="B700"/>
      <c r="C700"/>
      <c r="D700"/>
      <c r="E700"/>
      <c r="F700"/>
      <c r="G700"/>
      <c r="H700"/>
    </row>
    <row r="701" spans="1:8">
      <c r="A701"/>
      <c r="B701"/>
      <c r="C701"/>
      <c r="D701"/>
      <c r="E701"/>
      <c r="F701"/>
      <c r="G701"/>
      <c r="H701"/>
    </row>
    <row r="702" spans="1:8">
      <c r="A702"/>
      <c r="B702"/>
      <c r="C702"/>
      <c r="D702"/>
      <c r="E702"/>
      <c r="F702"/>
      <c r="G702"/>
      <c r="H702"/>
    </row>
    <row r="703" spans="1:8">
      <c r="A703"/>
      <c r="B703"/>
      <c r="C703"/>
      <c r="D703"/>
      <c r="E703"/>
      <c r="F703"/>
      <c r="G703"/>
      <c r="H703"/>
    </row>
    <row r="704" spans="1:8">
      <c r="A704"/>
      <c r="B704"/>
      <c r="C704"/>
      <c r="D704"/>
      <c r="E704"/>
      <c r="F704"/>
      <c r="G704"/>
      <c r="H704"/>
    </row>
    <row r="705" spans="1:8">
      <c r="A705"/>
      <c r="B705"/>
      <c r="C705"/>
      <c r="D705"/>
      <c r="E705"/>
      <c r="F705"/>
      <c r="G705"/>
      <c r="H705"/>
    </row>
    <row r="706" spans="1:8">
      <c r="A706"/>
      <c r="B706"/>
      <c r="C706"/>
      <c r="D706"/>
      <c r="E706"/>
      <c r="F706"/>
      <c r="G706"/>
      <c r="H706"/>
    </row>
    <row r="707" spans="1:8">
      <c r="A707"/>
      <c r="B707"/>
      <c r="C707"/>
      <c r="D707"/>
      <c r="E707"/>
      <c r="F707"/>
      <c r="G707"/>
      <c r="H707"/>
    </row>
    <row r="708" spans="1:8">
      <c r="A708"/>
      <c r="B708"/>
      <c r="C708"/>
      <c r="D708"/>
      <c r="E708"/>
      <c r="F708"/>
      <c r="G708"/>
      <c r="H708"/>
    </row>
    <row r="709" spans="1:8">
      <c r="A709"/>
      <c r="B709"/>
      <c r="C709"/>
      <c r="D709"/>
      <c r="E709"/>
      <c r="F709"/>
      <c r="G709"/>
      <c r="H709"/>
    </row>
    <row r="710" spans="1:8">
      <c r="A710"/>
      <c r="B710"/>
      <c r="C710"/>
      <c r="D710"/>
      <c r="E710"/>
      <c r="F710"/>
      <c r="G710"/>
      <c r="H710"/>
    </row>
    <row r="711" spans="1:8">
      <c r="A711"/>
      <c r="B711"/>
      <c r="C711"/>
      <c r="D711"/>
      <c r="E711"/>
      <c r="F711"/>
      <c r="G711"/>
      <c r="H711"/>
    </row>
    <row r="712" spans="1:8">
      <c r="A712"/>
      <c r="B712"/>
      <c r="C712"/>
      <c r="D712"/>
      <c r="E712"/>
      <c r="F712"/>
      <c r="G712"/>
      <c r="H712"/>
    </row>
    <row r="713" spans="1:8">
      <c r="A713"/>
      <c r="B713"/>
      <c r="C713"/>
      <c r="D713"/>
      <c r="E713"/>
      <c r="F713"/>
      <c r="G713"/>
      <c r="H713"/>
    </row>
    <row r="714" spans="1:8">
      <c r="A714"/>
      <c r="B714"/>
      <c r="C714"/>
      <c r="D714"/>
      <c r="E714"/>
      <c r="F714"/>
      <c r="G714"/>
      <c r="H714"/>
    </row>
    <row r="715" spans="1:8">
      <c r="A715"/>
      <c r="B715"/>
      <c r="C715"/>
      <c r="D715"/>
      <c r="E715"/>
      <c r="F715"/>
      <c r="G715"/>
      <c r="H715"/>
    </row>
    <row r="716" spans="1:8">
      <c r="A716"/>
      <c r="B716"/>
      <c r="C716"/>
      <c r="D716"/>
      <c r="E716"/>
      <c r="F716"/>
      <c r="G716"/>
      <c r="H716"/>
    </row>
    <row r="717" spans="1:8">
      <c r="A717"/>
      <c r="B717"/>
      <c r="C717"/>
      <c r="D717"/>
      <c r="E717"/>
      <c r="F717"/>
      <c r="G717"/>
      <c r="H717"/>
    </row>
    <row r="718" spans="1:8">
      <c r="A718"/>
      <c r="B718"/>
      <c r="C718"/>
      <c r="D718"/>
      <c r="E718"/>
      <c r="F718"/>
      <c r="G718"/>
      <c r="H718"/>
    </row>
    <row r="719" spans="1:8">
      <c r="A719"/>
      <c r="B719"/>
      <c r="C719"/>
      <c r="D719"/>
      <c r="E719"/>
      <c r="F719"/>
      <c r="G719"/>
      <c r="H719"/>
    </row>
    <row r="720" spans="1:8">
      <c r="A720"/>
      <c r="B720"/>
      <c r="C720"/>
      <c r="D720"/>
      <c r="E720"/>
      <c r="F720"/>
      <c r="G720"/>
      <c r="H720"/>
    </row>
    <row r="721" spans="1:8">
      <c r="A721"/>
      <c r="B721"/>
      <c r="C721"/>
      <c r="D721"/>
      <c r="E721"/>
      <c r="F721"/>
      <c r="G721"/>
      <c r="H721"/>
    </row>
    <row r="722" spans="1:8">
      <c r="A722"/>
      <c r="B722"/>
      <c r="C722"/>
      <c r="D722"/>
      <c r="E722"/>
      <c r="F722"/>
      <c r="G722"/>
      <c r="H722"/>
    </row>
    <row r="723" spans="1:8">
      <c r="A723"/>
      <c r="B723"/>
      <c r="C723"/>
      <c r="D723"/>
      <c r="E723"/>
      <c r="F723"/>
      <c r="G723"/>
      <c r="H723"/>
    </row>
    <row r="724" spans="1:8">
      <c r="A724"/>
      <c r="B724"/>
      <c r="C724"/>
      <c r="D724"/>
      <c r="E724"/>
      <c r="F724"/>
      <c r="G724"/>
      <c r="H724"/>
    </row>
    <row r="725" spans="1:8">
      <c r="A725"/>
      <c r="B725"/>
      <c r="C725"/>
      <c r="D725"/>
      <c r="E725"/>
      <c r="F725"/>
      <c r="G725"/>
      <c r="H725"/>
    </row>
    <row r="726" spans="1:8">
      <c r="A726"/>
      <c r="B726"/>
      <c r="C726"/>
      <c r="D726"/>
      <c r="E726"/>
      <c r="F726"/>
      <c r="G726"/>
      <c r="H726"/>
    </row>
    <row r="727" spans="1:8">
      <c r="A727"/>
      <c r="B727"/>
      <c r="C727"/>
      <c r="D727"/>
      <c r="E727"/>
      <c r="F727"/>
      <c r="G727"/>
      <c r="H727"/>
    </row>
    <row r="728" spans="1:8">
      <c r="A728"/>
      <c r="B728"/>
      <c r="C728"/>
      <c r="D728"/>
      <c r="E728"/>
      <c r="F728"/>
      <c r="G728"/>
      <c r="H728"/>
    </row>
    <row r="729" spans="1:8">
      <c r="A729"/>
      <c r="B729"/>
      <c r="C729"/>
      <c r="D729"/>
      <c r="E729"/>
      <c r="F729"/>
      <c r="G729"/>
      <c r="H729"/>
    </row>
    <row r="730" spans="1:8">
      <c r="A730"/>
      <c r="B730"/>
      <c r="C730"/>
      <c r="D730"/>
      <c r="E730"/>
      <c r="F730"/>
      <c r="G730"/>
      <c r="H730"/>
    </row>
    <row r="731" spans="1:8">
      <c r="A731"/>
      <c r="B731"/>
      <c r="C731"/>
      <c r="D731"/>
      <c r="E731"/>
      <c r="F731"/>
      <c r="G731"/>
      <c r="H731"/>
    </row>
    <row r="732" spans="1:8">
      <c r="A732"/>
      <c r="B732"/>
      <c r="C732"/>
      <c r="D732"/>
      <c r="E732"/>
      <c r="F732"/>
      <c r="G732"/>
      <c r="H732"/>
    </row>
    <row r="733" spans="1:8">
      <c r="A733"/>
      <c r="B733"/>
      <c r="C733"/>
      <c r="D733"/>
      <c r="E733"/>
      <c r="F733"/>
      <c r="G733"/>
      <c r="H733"/>
    </row>
    <row r="734" spans="1:8">
      <c r="A734"/>
      <c r="B734"/>
      <c r="C734"/>
      <c r="D734"/>
      <c r="E734"/>
      <c r="F734"/>
      <c r="G734"/>
      <c r="H734"/>
    </row>
    <row r="735" spans="1:8">
      <c r="A735"/>
      <c r="B735"/>
      <c r="C735"/>
      <c r="D735"/>
      <c r="E735"/>
      <c r="F735"/>
      <c r="G735"/>
      <c r="H735"/>
    </row>
    <row r="736" spans="1:8">
      <c r="A736"/>
      <c r="B736"/>
      <c r="C736"/>
      <c r="D736"/>
      <c r="E736"/>
      <c r="F736"/>
      <c r="G736"/>
      <c r="H736"/>
    </row>
    <row r="737" spans="1:8">
      <c r="A737"/>
      <c r="B737"/>
      <c r="C737"/>
      <c r="D737"/>
      <c r="E737"/>
      <c r="F737"/>
      <c r="G737"/>
      <c r="H737"/>
    </row>
    <row r="738" spans="1:8">
      <c r="A738"/>
      <c r="B738"/>
      <c r="C738"/>
      <c r="D738"/>
      <c r="E738"/>
      <c r="F738"/>
      <c r="G738"/>
      <c r="H738"/>
    </row>
    <row r="739" spans="1:8">
      <c r="A739"/>
      <c r="B739"/>
      <c r="C739"/>
      <c r="D739"/>
      <c r="E739"/>
      <c r="F739"/>
      <c r="G739"/>
      <c r="H739"/>
    </row>
    <row r="740" spans="1:8">
      <c r="A740"/>
      <c r="B740"/>
      <c r="C740"/>
      <c r="D740"/>
      <c r="E740"/>
      <c r="F740"/>
      <c r="G740"/>
      <c r="H740"/>
    </row>
    <row r="741" spans="1:8">
      <c r="A741"/>
      <c r="B741"/>
      <c r="C741"/>
      <c r="D741"/>
      <c r="E741"/>
      <c r="F741"/>
      <c r="G741"/>
      <c r="H741"/>
    </row>
    <row r="742" spans="1:8">
      <c r="A742"/>
      <c r="B742"/>
      <c r="C742"/>
      <c r="D742"/>
      <c r="E742"/>
      <c r="F742"/>
      <c r="G742"/>
      <c r="H742"/>
    </row>
    <row r="743" spans="1:8">
      <c r="A743"/>
      <c r="B743"/>
      <c r="C743"/>
      <c r="D743"/>
      <c r="E743"/>
      <c r="F743"/>
      <c r="G743"/>
      <c r="H743"/>
    </row>
    <row r="744" spans="1:8">
      <c r="A744"/>
      <c r="B744"/>
      <c r="C744"/>
      <c r="D744"/>
      <c r="E744"/>
      <c r="F744"/>
      <c r="G744"/>
      <c r="H744"/>
    </row>
    <row r="745" spans="1:8">
      <c r="A745"/>
      <c r="B745"/>
      <c r="C745"/>
      <c r="D745"/>
      <c r="E745"/>
      <c r="F745"/>
      <c r="G745"/>
      <c r="H745"/>
    </row>
    <row r="746" spans="1:8">
      <c r="A746"/>
      <c r="B746"/>
      <c r="C746"/>
      <c r="D746"/>
      <c r="E746"/>
      <c r="F746"/>
      <c r="G746"/>
      <c r="H746"/>
    </row>
    <row r="747" spans="1:8">
      <c r="A747"/>
      <c r="B747"/>
      <c r="C747"/>
      <c r="D747"/>
      <c r="E747"/>
      <c r="F747"/>
      <c r="G747"/>
      <c r="H747"/>
    </row>
    <row r="748" spans="1:8">
      <c r="A748"/>
      <c r="B748"/>
      <c r="C748"/>
      <c r="D748"/>
      <c r="E748"/>
      <c r="F748"/>
      <c r="G748"/>
      <c r="H748"/>
    </row>
    <row r="749" spans="1:8">
      <c r="A749"/>
      <c r="B749"/>
      <c r="C749"/>
      <c r="D749"/>
      <c r="E749"/>
      <c r="F749"/>
      <c r="G749"/>
      <c r="H749"/>
    </row>
    <row r="750" spans="1:8">
      <c r="A750"/>
      <c r="B750"/>
      <c r="C750"/>
      <c r="D750"/>
      <c r="E750"/>
      <c r="F750"/>
      <c r="G750"/>
      <c r="H750"/>
    </row>
    <row r="751" spans="1:8">
      <c r="A751"/>
      <c r="B751"/>
      <c r="C751"/>
      <c r="D751"/>
      <c r="E751"/>
      <c r="F751"/>
      <c r="G751"/>
      <c r="H751"/>
    </row>
    <row r="752" spans="1:8">
      <c r="A752"/>
      <c r="B752"/>
      <c r="C752"/>
      <c r="D752"/>
      <c r="E752"/>
      <c r="F752"/>
      <c r="G752"/>
      <c r="H752"/>
    </row>
    <row r="753" spans="1:8">
      <c r="A753"/>
      <c r="B753"/>
      <c r="C753"/>
      <c r="D753"/>
      <c r="E753"/>
      <c r="F753"/>
      <c r="G753"/>
      <c r="H753"/>
    </row>
    <row r="754" spans="1:8">
      <c r="A754"/>
      <c r="B754"/>
      <c r="C754"/>
      <c r="D754"/>
      <c r="E754"/>
      <c r="F754"/>
      <c r="G754"/>
      <c r="H754"/>
    </row>
    <row r="755" spans="1:8">
      <c r="A755"/>
      <c r="B755"/>
      <c r="C755"/>
      <c r="D755"/>
      <c r="E755"/>
      <c r="F755"/>
      <c r="G755"/>
      <c r="H755"/>
    </row>
    <row r="756" spans="1:8">
      <c r="A756"/>
      <c r="B756"/>
      <c r="C756"/>
      <c r="D756"/>
      <c r="E756"/>
      <c r="F756"/>
      <c r="G756"/>
      <c r="H756"/>
    </row>
    <row r="757" spans="1:8">
      <c r="A757"/>
      <c r="B757"/>
      <c r="C757"/>
      <c r="D757"/>
      <c r="E757"/>
      <c r="F757"/>
      <c r="G757"/>
      <c r="H757"/>
    </row>
    <row r="758" spans="1:8">
      <c r="A758"/>
      <c r="B758"/>
      <c r="C758"/>
      <c r="D758"/>
      <c r="E758"/>
      <c r="F758"/>
      <c r="G758"/>
      <c r="H758"/>
    </row>
    <row r="759" spans="1:8">
      <c r="A759"/>
      <c r="B759"/>
      <c r="C759"/>
      <c r="D759"/>
      <c r="E759"/>
      <c r="F759"/>
      <c r="G759"/>
      <c r="H759"/>
    </row>
    <row r="760" spans="1:8">
      <c r="A760"/>
      <c r="B760"/>
      <c r="C760"/>
      <c r="D760"/>
      <c r="E760"/>
      <c r="F760"/>
      <c r="G760"/>
      <c r="H760"/>
    </row>
    <row r="761" spans="1:8">
      <c r="A761"/>
      <c r="B761"/>
      <c r="C761"/>
      <c r="D761"/>
      <c r="E761"/>
      <c r="F761"/>
      <c r="G761"/>
      <c r="H761"/>
    </row>
    <row r="762" spans="1:8">
      <c r="A762"/>
      <c r="B762"/>
      <c r="C762"/>
      <c r="D762"/>
      <c r="E762"/>
      <c r="F762"/>
      <c r="G762"/>
      <c r="H762"/>
    </row>
    <row r="763" spans="1:8">
      <c r="A763"/>
      <c r="B763"/>
      <c r="C763"/>
      <c r="D763"/>
      <c r="E763"/>
      <c r="F763"/>
      <c r="G763"/>
      <c r="H763"/>
    </row>
    <row r="764" spans="1:8">
      <c r="A764"/>
      <c r="B764"/>
      <c r="C764"/>
      <c r="D764"/>
      <c r="E764"/>
      <c r="F764"/>
      <c r="G764"/>
      <c r="H764"/>
    </row>
    <row r="765" spans="1:8">
      <c r="A765"/>
      <c r="B765"/>
      <c r="C765"/>
      <c r="D765"/>
      <c r="E765"/>
      <c r="F765"/>
      <c r="G765"/>
      <c r="H765"/>
    </row>
    <row r="766" spans="1:8">
      <c r="A766"/>
      <c r="B766"/>
      <c r="C766"/>
      <c r="D766"/>
      <c r="E766"/>
      <c r="F766"/>
      <c r="G766"/>
      <c r="H766"/>
    </row>
    <row r="767" spans="1:8">
      <c r="A767"/>
      <c r="B767"/>
      <c r="C767"/>
      <c r="D767"/>
      <c r="E767"/>
      <c r="F767"/>
      <c r="G767"/>
      <c r="H767"/>
    </row>
    <row r="768" spans="1:8">
      <c r="A768"/>
      <c r="B768"/>
      <c r="C768"/>
      <c r="D768"/>
      <c r="E768"/>
      <c r="F768"/>
      <c r="G768"/>
      <c r="H768"/>
    </row>
    <row r="769" spans="1:8">
      <c r="A769"/>
      <c r="B769"/>
      <c r="C769"/>
      <c r="D769"/>
      <c r="E769"/>
      <c r="F769"/>
      <c r="G769"/>
      <c r="H769"/>
    </row>
    <row r="770" spans="1:8">
      <c r="A770"/>
      <c r="B770"/>
      <c r="C770"/>
      <c r="D770"/>
      <c r="E770"/>
      <c r="F770"/>
      <c r="G770"/>
      <c r="H770"/>
    </row>
    <row r="771" spans="1:8">
      <c r="A771"/>
      <c r="B771"/>
      <c r="C771"/>
      <c r="D771"/>
      <c r="E771"/>
      <c r="F771"/>
      <c r="G771"/>
      <c r="H771"/>
    </row>
    <row r="772" spans="1:8">
      <c r="A772"/>
      <c r="B772"/>
      <c r="C772"/>
      <c r="D772"/>
      <c r="E772"/>
      <c r="F772"/>
      <c r="G772"/>
      <c r="H772"/>
    </row>
    <row r="773" spans="1:8">
      <c r="A773"/>
      <c r="B773"/>
      <c r="C773"/>
      <c r="D773"/>
      <c r="E773"/>
      <c r="F773"/>
      <c r="G773"/>
      <c r="H773"/>
    </row>
    <row r="774" spans="1:8">
      <c r="A774"/>
      <c r="B774"/>
      <c r="C774"/>
      <c r="D774"/>
      <c r="E774"/>
      <c r="F774"/>
      <c r="G774"/>
      <c r="H774"/>
    </row>
    <row r="775" spans="1:8">
      <c r="A775"/>
      <c r="B775"/>
      <c r="C775"/>
      <c r="D775"/>
      <c r="E775"/>
      <c r="F775"/>
      <c r="G775"/>
      <c r="H775"/>
    </row>
    <row r="776" spans="1:8">
      <c r="A776"/>
      <c r="B776"/>
      <c r="C776"/>
      <c r="D776"/>
      <c r="E776"/>
      <c r="F776"/>
      <c r="G776"/>
      <c r="H776"/>
    </row>
    <row r="777" spans="1:8">
      <c r="A777"/>
      <c r="B777"/>
      <c r="C777"/>
      <c r="D777"/>
      <c r="E777"/>
      <c r="F777"/>
      <c r="G777"/>
      <c r="H777"/>
    </row>
    <row r="778" spans="1:8">
      <c r="A778"/>
      <c r="B778"/>
      <c r="C778"/>
      <c r="D778"/>
      <c r="E778"/>
      <c r="F778"/>
      <c r="G778"/>
      <c r="H778"/>
    </row>
    <row r="779" spans="1:8">
      <c r="A779"/>
      <c r="B779"/>
      <c r="C779"/>
      <c r="D779"/>
      <c r="E779"/>
      <c r="F779"/>
      <c r="G779"/>
      <c r="H779"/>
    </row>
    <row r="780" spans="1:8">
      <c r="A780"/>
      <c r="B780"/>
      <c r="C780"/>
      <c r="D780"/>
      <c r="E780"/>
      <c r="F780"/>
      <c r="G780"/>
      <c r="H780"/>
    </row>
    <row r="781" spans="1:8">
      <c r="A781"/>
      <c r="B781"/>
      <c r="C781"/>
      <c r="D781"/>
      <c r="E781"/>
      <c r="F781"/>
      <c r="G781"/>
      <c r="H781"/>
    </row>
    <row r="782" spans="1:8">
      <c r="A782"/>
      <c r="B782"/>
      <c r="C782"/>
      <c r="D782"/>
      <c r="E782"/>
      <c r="F782"/>
      <c r="G782"/>
      <c r="H782"/>
    </row>
    <row r="783" spans="1:8">
      <c r="A783"/>
      <c r="B783"/>
      <c r="C783"/>
      <c r="D783"/>
      <c r="E783"/>
      <c r="F783"/>
      <c r="G783"/>
      <c r="H783"/>
    </row>
    <row r="784" spans="1:8">
      <c r="A784"/>
      <c r="B784"/>
      <c r="C784"/>
      <c r="D784"/>
      <c r="E784"/>
      <c r="F784"/>
      <c r="G784"/>
      <c r="H784"/>
    </row>
    <row r="785" spans="1:8">
      <c r="A785"/>
      <c r="B785"/>
      <c r="C785"/>
      <c r="D785"/>
      <c r="E785"/>
      <c r="F785"/>
      <c r="G785"/>
      <c r="H785"/>
    </row>
    <row r="786" spans="1:8">
      <c r="A786"/>
      <c r="B786"/>
      <c r="C786"/>
      <c r="D786"/>
      <c r="E786"/>
      <c r="F786"/>
      <c r="G786"/>
      <c r="H786"/>
    </row>
    <row r="787" spans="1:8">
      <c r="A787"/>
      <c r="B787"/>
      <c r="C787"/>
      <c r="D787"/>
      <c r="E787"/>
      <c r="F787"/>
      <c r="G787"/>
      <c r="H787"/>
    </row>
    <row r="788" spans="1:8">
      <c r="A788"/>
      <c r="B788"/>
      <c r="C788"/>
      <c r="D788"/>
      <c r="E788"/>
      <c r="F788"/>
      <c r="G788"/>
      <c r="H788"/>
    </row>
    <row r="789" spans="1:8">
      <c r="A789"/>
      <c r="B789"/>
      <c r="C789"/>
      <c r="D789"/>
      <c r="E789"/>
      <c r="F789"/>
      <c r="G789"/>
      <c r="H789"/>
    </row>
    <row r="790" spans="1:8">
      <c r="A790"/>
      <c r="B790"/>
      <c r="C790"/>
      <c r="D790"/>
      <c r="E790"/>
      <c r="F790"/>
      <c r="G790"/>
      <c r="H790"/>
    </row>
    <row r="791" spans="1:8">
      <c r="A791"/>
      <c r="B791"/>
      <c r="C791"/>
      <c r="D791"/>
      <c r="E791"/>
      <c r="F791"/>
      <c r="G791"/>
      <c r="H791"/>
    </row>
    <row r="792" spans="1:8">
      <c r="A792"/>
      <c r="B792"/>
      <c r="C792"/>
      <c r="D792"/>
      <c r="E792"/>
      <c r="F792"/>
      <c r="G792"/>
      <c r="H792"/>
    </row>
    <row r="793" spans="1:8">
      <c r="A793"/>
      <c r="B793"/>
      <c r="C793"/>
      <c r="D793"/>
      <c r="E793"/>
      <c r="F793"/>
      <c r="G793"/>
      <c r="H793"/>
    </row>
    <row r="794" spans="1:8">
      <c r="A794"/>
      <c r="B794"/>
      <c r="C794"/>
      <c r="D794"/>
      <c r="E794"/>
      <c r="F794"/>
      <c r="G794"/>
      <c r="H794"/>
    </row>
    <row r="795" spans="1:8">
      <c r="A795"/>
      <c r="B795"/>
      <c r="C795"/>
      <c r="D795"/>
      <c r="E795"/>
      <c r="F795"/>
      <c r="G795"/>
      <c r="H795"/>
    </row>
    <row r="796" spans="1:8">
      <c r="A796"/>
      <c r="B796"/>
      <c r="C796"/>
      <c r="D796"/>
      <c r="E796"/>
      <c r="F796"/>
      <c r="G796"/>
      <c r="H796"/>
    </row>
    <row r="797" spans="1:8">
      <c r="A797"/>
      <c r="B797"/>
      <c r="C797"/>
      <c r="D797"/>
      <c r="E797"/>
      <c r="F797"/>
      <c r="G797"/>
      <c r="H797"/>
    </row>
    <row r="798" spans="1:8">
      <c r="A798"/>
      <c r="B798"/>
      <c r="C798"/>
      <c r="D798"/>
      <c r="E798"/>
      <c r="F798"/>
      <c r="G798"/>
      <c r="H798"/>
    </row>
    <row r="799" spans="1:8">
      <c r="A799"/>
      <c r="B799"/>
      <c r="C799"/>
      <c r="D799"/>
      <c r="E799"/>
      <c r="F799"/>
      <c r="G799"/>
      <c r="H799"/>
    </row>
    <row r="800" spans="1:8">
      <c r="A800"/>
      <c r="B800"/>
      <c r="C800"/>
      <c r="D800"/>
      <c r="E800"/>
      <c r="F800"/>
      <c r="G800"/>
      <c r="H800"/>
    </row>
    <row r="801" spans="1:8">
      <c r="A801"/>
      <c r="B801"/>
      <c r="C801"/>
      <c r="D801"/>
      <c r="E801"/>
      <c r="F801"/>
      <c r="G801"/>
      <c r="H801"/>
    </row>
    <row r="802" spans="1:8">
      <c r="A802"/>
      <c r="B802"/>
      <c r="C802"/>
      <c r="D802"/>
      <c r="E802"/>
      <c r="F802"/>
      <c r="G802"/>
      <c r="H802"/>
    </row>
    <row r="803" spans="1:8">
      <c r="A803"/>
      <c r="B803"/>
      <c r="C803"/>
      <c r="D803"/>
      <c r="E803"/>
      <c r="F803"/>
      <c r="G803"/>
      <c r="H803"/>
    </row>
    <row r="804" spans="1:8">
      <c r="A804"/>
      <c r="B804"/>
      <c r="C804"/>
      <c r="D804"/>
      <c r="E804"/>
      <c r="F804"/>
      <c r="G804"/>
      <c r="H804"/>
    </row>
    <row r="805" spans="1:8">
      <c r="A805"/>
      <c r="B805"/>
      <c r="C805"/>
      <c r="D805"/>
      <c r="E805"/>
      <c r="F805"/>
      <c r="G805"/>
      <c r="H805"/>
    </row>
    <row r="806" spans="1:8">
      <c r="A806"/>
      <c r="B806"/>
      <c r="C806"/>
      <c r="D806"/>
      <c r="E806"/>
      <c r="F806"/>
      <c r="G806"/>
      <c r="H806"/>
    </row>
    <row r="807" spans="1:8">
      <c r="A807"/>
      <c r="B807"/>
      <c r="C807"/>
      <c r="D807"/>
      <c r="E807"/>
      <c r="F807"/>
      <c r="G807"/>
      <c r="H807"/>
    </row>
    <row r="808" spans="1:8">
      <c r="A808"/>
      <c r="B808"/>
      <c r="C808"/>
      <c r="D808"/>
      <c r="E808"/>
      <c r="F808"/>
      <c r="G808"/>
      <c r="H808"/>
    </row>
    <row r="809" spans="1:8">
      <c r="A809"/>
      <c r="B809"/>
      <c r="C809"/>
      <c r="D809"/>
      <c r="E809"/>
      <c r="F809"/>
      <c r="G809"/>
      <c r="H809"/>
    </row>
    <row r="810" spans="1:8">
      <c r="A810"/>
      <c r="B810"/>
      <c r="C810"/>
      <c r="D810"/>
      <c r="E810"/>
      <c r="F810"/>
      <c r="G810"/>
      <c r="H810"/>
    </row>
    <row r="811" spans="1:8">
      <c r="A811"/>
      <c r="B811"/>
      <c r="C811"/>
      <c r="D811"/>
      <c r="E811"/>
      <c r="F811"/>
      <c r="G811"/>
      <c r="H811"/>
    </row>
    <row r="812" spans="1:8">
      <c r="A812"/>
      <c r="B812"/>
      <c r="C812"/>
      <c r="D812"/>
      <c r="E812"/>
      <c r="F812"/>
      <c r="G812"/>
      <c r="H812"/>
    </row>
    <row r="813" spans="1:8">
      <c r="A813"/>
      <c r="B813"/>
      <c r="C813"/>
      <c r="D813"/>
      <c r="E813"/>
      <c r="F813"/>
      <c r="G813"/>
      <c r="H813"/>
    </row>
    <row r="814" spans="1:8">
      <c r="A814"/>
      <c r="B814"/>
      <c r="C814"/>
      <c r="D814"/>
      <c r="E814"/>
      <c r="F814"/>
      <c r="G814"/>
      <c r="H814"/>
    </row>
    <row r="815" spans="1:8">
      <c r="A815"/>
      <c r="B815"/>
      <c r="C815"/>
      <c r="D815"/>
      <c r="E815"/>
      <c r="F815"/>
      <c r="G815"/>
      <c r="H815"/>
    </row>
    <row r="816" spans="1:8">
      <c r="A816"/>
      <c r="B816"/>
      <c r="C816"/>
      <c r="D816"/>
      <c r="E816"/>
      <c r="F816"/>
      <c r="G816"/>
      <c r="H816"/>
    </row>
    <row r="817" spans="1:8">
      <c r="A817"/>
      <c r="B817"/>
      <c r="C817"/>
      <c r="D817"/>
      <c r="E817"/>
      <c r="F817"/>
      <c r="G817"/>
      <c r="H817"/>
    </row>
    <row r="818" spans="1:8">
      <c r="A818"/>
      <c r="B818"/>
      <c r="C818"/>
      <c r="D818"/>
      <c r="E818"/>
      <c r="F818"/>
      <c r="G818"/>
      <c r="H818"/>
    </row>
    <row r="819" spans="1:8">
      <c r="A819"/>
      <c r="B819"/>
      <c r="C819"/>
      <c r="D819"/>
      <c r="E819"/>
      <c r="F819"/>
      <c r="G819"/>
      <c r="H819"/>
    </row>
    <row r="820" spans="1:8">
      <c r="A820"/>
      <c r="B820"/>
      <c r="C820"/>
      <c r="D820"/>
      <c r="E820"/>
      <c r="F820"/>
      <c r="G820"/>
      <c r="H820"/>
    </row>
    <row r="821" spans="1:8">
      <c r="A821"/>
      <c r="B821"/>
      <c r="C821"/>
      <c r="D821"/>
      <c r="E821"/>
      <c r="F821"/>
      <c r="G821"/>
      <c r="H821"/>
    </row>
    <row r="822" spans="1:8">
      <c r="A822"/>
      <c r="B822"/>
      <c r="C822"/>
      <c r="D822"/>
      <c r="E822"/>
      <c r="F822"/>
      <c r="G822"/>
      <c r="H822"/>
    </row>
    <row r="823" spans="1:8">
      <c r="A823"/>
      <c r="B823"/>
      <c r="C823"/>
      <c r="D823"/>
      <c r="E823"/>
      <c r="F823"/>
      <c r="G823"/>
      <c r="H823"/>
    </row>
    <row r="824" spans="1:8">
      <c r="A824"/>
      <c r="B824"/>
      <c r="C824"/>
      <c r="D824"/>
      <c r="E824"/>
      <c r="F824"/>
      <c r="G824"/>
      <c r="H824"/>
    </row>
    <row r="825" spans="1:8">
      <c r="A825"/>
      <c r="B825"/>
      <c r="C825"/>
      <c r="D825"/>
      <c r="E825"/>
      <c r="F825"/>
      <c r="G825"/>
      <c r="H825"/>
    </row>
    <row r="826" spans="1:8">
      <c r="A826"/>
      <c r="B826"/>
      <c r="C826"/>
      <c r="D826"/>
      <c r="E826"/>
      <c r="F826"/>
      <c r="G826"/>
      <c r="H826"/>
    </row>
    <row r="827" spans="1:8">
      <c r="A827"/>
      <c r="B827"/>
      <c r="C827"/>
      <c r="D827"/>
      <c r="E827"/>
      <c r="F827"/>
      <c r="G827"/>
      <c r="H827"/>
    </row>
    <row r="828" spans="1:8">
      <c r="A828"/>
      <c r="B828"/>
      <c r="C828"/>
      <c r="D828"/>
      <c r="E828"/>
      <c r="F828"/>
      <c r="G828"/>
      <c r="H828"/>
    </row>
    <row r="829" spans="1:8">
      <c r="A829"/>
      <c r="B829"/>
      <c r="C829"/>
      <c r="D829"/>
      <c r="E829"/>
      <c r="F829"/>
      <c r="G829"/>
      <c r="H829"/>
    </row>
    <row r="830" spans="1:8">
      <c r="A830"/>
      <c r="B830"/>
      <c r="C830"/>
      <c r="D830"/>
      <c r="E830"/>
      <c r="F830"/>
      <c r="G830"/>
      <c r="H830"/>
    </row>
    <row r="831" spans="1:8">
      <c r="A831"/>
      <c r="B831"/>
      <c r="C831"/>
      <c r="D831"/>
      <c r="E831"/>
      <c r="F831"/>
      <c r="G831"/>
      <c r="H831"/>
    </row>
    <row r="832" spans="1:8">
      <c r="A832"/>
      <c r="B832"/>
      <c r="C832"/>
      <c r="D832"/>
      <c r="E832"/>
      <c r="F832"/>
      <c r="G832"/>
      <c r="H832"/>
    </row>
    <row r="833" spans="1:8">
      <c r="A833"/>
      <c r="B833"/>
      <c r="C833"/>
      <c r="D833"/>
      <c r="E833"/>
      <c r="F833"/>
      <c r="G833"/>
      <c r="H833"/>
    </row>
    <row r="834" spans="1:8">
      <c r="A834"/>
      <c r="B834"/>
      <c r="C834"/>
      <c r="D834"/>
      <c r="E834"/>
      <c r="F834"/>
      <c r="G834"/>
      <c r="H834"/>
    </row>
    <row r="835" spans="1:8">
      <c r="A835"/>
      <c r="B835"/>
      <c r="C835"/>
      <c r="D835"/>
      <c r="E835"/>
      <c r="F835"/>
      <c r="G835"/>
      <c r="H835"/>
    </row>
    <row r="836" spans="1:8">
      <c r="A836"/>
      <c r="B836"/>
      <c r="C836"/>
      <c r="D836"/>
      <c r="E836"/>
      <c r="F836"/>
      <c r="G836"/>
      <c r="H836"/>
    </row>
    <row r="837" spans="1:8">
      <c r="A837"/>
      <c r="B837"/>
      <c r="C837"/>
      <c r="D837"/>
      <c r="E837"/>
      <c r="F837"/>
      <c r="G837"/>
      <c r="H837"/>
    </row>
    <row r="838" spans="1:8">
      <c r="A838"/>
      <c r="B838"/>
      <c r="C838"/>
      <c r="D838"/>
      <c r="E838"/>
      <c r="F838"/>
      <c r="G838"/>
      <c r="H838"/>
    </row>
    <row r="839" spans="1:8">
      <c r="A839"/>
      <c r="B839"/>
      <c r="C839"/>
      <c r="D839"/>
      <c r="E839"/>
      <c r="F839"/>
      <c r="G839"/>
      <c r="H839"/>
    </row>
    <row r="840" spans="1:8">
      <c r="A840"/>
      <c r="B840"/>
      <c r="C840"/>
      <c r="D840"/>
      <c r="E840"/>
      <c r="F840"/>
      <c r="G840"/>
      <c r="H840"/>
    </row>
    <row r="841" spans="1:8">
      <c r="A841"/>
      <c r="B841"/>
      <c r="C841"/>
      <c r="D841"/>
      <c r="E841"/>
      <c r="F841"/>
      <c r="G841"/>
      <c r="H841"/>
    </row>
    <row r="842" spans="1:8">
      <c r="A842"/>
      <c r="B842"/>
      <c r="C842"/>
      <c r="D842"/>
      <c r="E842"/>
      <c r="F842"/>
      <c r="G842"/>
      <c r="H842"/>
    </row>
    <row r="843" spans="1:8">
      <c r="A843"/>
      <c r="B843"/>
      <c r="C843"/>
      <c r="D843"/>
      <c r="E843"/>
      <c r="F843"/>
      <c r="G843"/>
      <c r="H843"/>
    </row>
    <row r="844" spans="1:8">
      <c r="A844"/>
      <c r="B844"/>
      <c r="C844"/>
      <c r="D844"/>
      <c r="E844"/>
      <c r="F844"/>
      <c r="G844"/>
      <c r="H844"/>
    </row>
    <row r="845" spans="1:8">
      <c r="A845"/>
      <c r="B845"/>
      <c r="C845"/>
      <c r="D845"/>
      <c r="E845"/>
      <c r="F845"/>
      <c r="G845"/>
      <c r="H845"/>
    </row>
    <row r="846" spans="1:8">
      <c r="A846"/>
      <c r="B846"/>
      <c r="C846"/>
      <c r="D846"/>
      <c r="E846"/>
      <c r="F846"/>
      <c r="G846"/>
      <c r="H846"/>
    </row>
    <row r="847" spans="1:8">
      <c r="A847"/>
      <c r="B847"/>
      <c r="C847"/>
      <c r="D847"/>
      <c r="E847"/>
      <c r="F847"/>
      <c r="G847"/>
      <c r="H847"/>
    </row>
    <row r="848" spans="1:8">
      <c r="A848"/>
      <c r="B848"/>
      <c r="C848"/>
      <c r="D848"/>
      <c r="E848"/>
      <c r="F848"/>
      <c r="G848"/>
      <c r="H848"/>
    </row>
    <row r="849" spans="1:8">
      <c r="A849"/>
      <c r="B849"/>
      <c r="C849"/>
      <c r="D849"/>
      <c r="E849"/>
      <c r="F849"/>
      <c r="G849"/>
      <c r="H849"/>
    </row>
    <row r="850" spans="1:8">
      <c r="A850"/>
      <c r="B850"/>
      <c r="C850"/>
      <c r="D850"/>
      <c r="E850"/>
      <c r="F850"/>
      <c r="G850"/>
      <c r="H850"/>
    </row>
    <row r="851" spans="1:8">
      <c r="A851"/>
      <c r="B851"/>
      <c r="C851"/>
      <c r="D851"/>
      <c r="E851"/>
      <c r="F851"/>
      <c r="G851"/>
      <c r="H851"/>
    </row>
    <row r="852" spans="1:8">
      <c r="A852"/>
      <c r="B852"/>
      <c r="C852"/>
      <c r="D852"/>
      <c r="E852"/>
      <c r="F852"/>
      <c r="G852"/>
      <c r="H852"/>
    </row>
    <row r="853" spans="1:8">
      <c r="A853"/>
      <c r="B853"/>
      <c r="C853"/>
      <c r="D853"/>
      <c r="E853"/>
      <c r="F853"/>
      <c r="G853"/>
      <c r="H853"/>
    </row>
    <row r="854" spans="1:8">
      <c r="A854"/>
      <c r="B854"/>
      <c r="C854"/>
      <c r="D854"/>
      <c r="E854"/>
      <c r="F854"/>
      <c r="G854"/>
      <c r="H854"/>
    </row>
    <row r="855" spans="1:8">
      <c r="A855"/>
      <c r="B855"/>
      <c r="C855"/>
      <c r="D855"/>
      <c r="E855"/>
      <c r="F855"/>
      <c r="G855"/>
      <c r="H855"/>
    </row>
    <row r="856" spans="1:8">
      <c r="A856"/>
      <c r="B856"/>
      <c r="C856"/>
      <c r="D856"/>
      <c r="E856"/>
      <c r="F856"/>
      <c r="G856"/>
      <c r="H856"/>
    </row>
    <row r="857" spans="1:8">
      <c r="A857"/>
      <c r="B857"/>
      <c r="C857"/>
      <c r="D857"/>
      <c r="E857"/>
      <c r="F857"/>
      <c r="G857"/>
      <c r="H857"/>
    </row>
    <row r="858" spans="1:8">
      <c r="A858"/>
      <c r="B858"/>
      <c r="C858"/>
      <c r="D858"/>
      <c r="E858"/>
      <c r="F858"/>
      <c r="G858"/>
      <c r="H858"/>
    </row>
    <row r="859" spans="1:8">
      <c r="A859"/>
      <c r="B859"/>
      <c r="C859"/>
      <c r="D859"/>
      <c r="E859"/>
      <c r="F859"/>
      <c r="G859"/>
      <c r="H859"/>
    </row>
    <row r="860" spans="1:8">
      <c r="A860"/>
      <c r="B860"/>
      <c r="C860"/>
      <c r="D860"/>
      <c r="E860"/>
      <c r="F860"/>
      <c r="G860"/>
      <c r="H860"/>
    </row>
    <row r="861" spans="1:8">
      <c r="A861"/>
      <c r="B861"/>
      <c r="C861"/>
      <c r="D861"/>
      <c r="E861"/>
      <c r="F861"/>
      <c r="G861"/>
      <c r="H861"/>
    </row>
    <row r="862" spans="1:8">
      <c r="A862"/>
      <c r="B862"/>
      <c r="C862"/>
      <c r="D862"/>
      <c r="E862"/>
      <c r="F862"/>
      <c r="G862"/>
      <c r="H862"/>
    </row>
    <row r="863" spans="1:8">
      <c r="A863"/>
      <c r="B863"/>
      <c r="C863"/>
      <c r="D863"/>
      <c r="E863"/>
      <c r="F863"/>
      <c r="G863"/>
      <c r="H863"/>
    </row>
    <row r="864" spans="1:8">
      <c r="A864"/>
      <c r="B864"/>
      <c r="C864"/>
      <c r="D864"/>
      <c r="E864"/>
      <c r="F864"/>
      <c r="G864"/>
      <c r="H864"/>
    </row>
    <row r="865" spans="1:8">
      <c r="A865"/>
      <c r="B865"/>
      <c r="C865"/>
      <c r="D865"/>
      <c r="E865"/>
      <c r="F865"/>
      <c r="G865"/>
      <c r="H865"/>
    </row>
    <row r="866" spans="1:8">
      <c r="A866"/>
      <c r="B866"/>
      <c r="C866"/>
      <c r="D866"/>
      <c r="E866"/>
      <c r="F866"/>
      <c r="G866"/>
      <c r="H866"/>
    </row>
    <row r="867" spans="1:8">
      <c r="A867"/>
      <c r="B867"/>
      <c r="C867"/>
      <c r="D867"/>
      <c r="E867"/>
      <c r="F867"/>
      <c r="G867"/>
      <c r="H867"/>
    </row>
    <row r="868" spans="1:8">
      <c r="A868"/>
      <c r="B868"/>
      <c r="C868"/>
      <c r="D868"/>
      <c r="E868"/>
      <c r="F868"/>
      <c r="G868"/>
      <c r="H868"/>
    </row>
    <row r="869" spans="1:8">
      <c r="A869"/>
      <c r="B869"/>
      <c r="C869"/>
      <c r="D869"/>
      <c r="E869"/>
      <c r="F869"/>
      <c r="G869"/>
      <c r="H869"/>
    </row>
    <row r="870" spans="1:8">
      <c r="A870"/>
      <c r="B870"/>
      <c r="C870"/>
      <c r="D870"/>
      <c r="E870"/>
      <c r="F870"/>
      <c r="G870"/>
      <c r="H870"/>
    </row>
    <row r="871" spans="1:8">
      <c r="A871"/>
      <c r="B871"/>
      <c r="C871"/>
      <c r="D871"/>
      <c r="E871"/>
      <c r="F871"/>
      <c r="G871"/>
      <c r="H871"/>
    </row>
    <row r="872" spans="1:8">
      <c r="A872"/>
      <c r="B872"/>
      <c r="C872"/>
      <c r="D872"/>
      <c r="E872"/>
      <c r="F872"/>
      <c r="G872"/>
      <c r="H872"/>
    </row>
    <row r="873" spans="1:8">
      <c r="A873"/>
      <c r="B873"/>
      <c r="C873"/>
      <c r="D873"/>
      <c r="E873"/>
      <c r="F873"/>
      <c r="G873"/>
      <c r="H873"/>
    </row>
    <row r="874" spans="1:8">
      <c r="A874"/>
      <c r="B874"/>
      <c r="C874"/>
      <c r="D874"/>
      <c r="E874"/>
      <c r="F874"/>
      <c r="G874"/>
      <c r="H874"/>
    </row>
    <row r="875" spans="1:8">
      <c r="A875"/>
      <c r="B875"/>
      <c r="C875"/>
      <c r="D875"/>
      <c r="E875"/>
      <c r="F875"/>
      <c r="G875"/>
      <c r="H875"/>
    </row>
    <row r="876" spans="1:8">
      <c r="A876"/>
      <c r="B876"/>
      <c r="C876"/>
      <c r="D876"/>
      <c r="E876"/>
      <c r="F876"/>
      <c r="G876"/>
      <c r="H876"/>
    </row>
    <row r="877" spans="1:8">
      <c r="A877"/>
      <c r="B877"/>
      <c r="C877"/>
      <c r="D877"/>
      <c r="E877"/>
      <c r="F877"/>
      <c r="G877"/>
      <c r="H877"/>
    </row>
    <row r="878" spans="1:8">
      <c r="A878"/>
      <c r="B878"/>
      <c r="C878"/>
      <c r="D878"/>
      <c r="E878"/>
      <c r="F878"/>
      <c r="G878"/>
      <c r="H878"/>
    </row>
    <row r="879" spans="1:8">
      <c r="A879"/>
      <c r="B879"/>
      <c r="C879"/>
      <c r="D879"/>
      <c r="E879"/>
      <c r="F879"/>
      <c r="G879"/>
      <c r="H879"/>
    </row>
    <row r="880" spans="1:8">
      <c r="A880"/>
      <c r="B880"/>
      <c r="C880"/>
      <c r="D880"/>
      <c r="E880"/>
      <c r="F880"/>
      <c r="G880"/>
      <c r="H880"/>
    </row>
    <row r="881" spans="1:8">
      <c r="A881"/>
      <c r="B881"/>
      <c r="C881"/>
      <c r="D881"/>
      <c r="E881"/>
      <c r="F881"/>
      <c r="G881"/>
      <c r="H881"/>
    </row>
    <row r="882" spans="1:8">
      <c r="A882"/>
      <c r="B882"/>
      <c r="C882"/>
      <c r="D882"/>
      <c r="E882"/>
      <c r="F882"/>
      <c r="G882"/>
      <c r="H882"/>
    </row>
    <row r="883" spans="1:8">
      <c r="A883"/>
      <c r="B883"/>
      <c r="C883"/>
      <c r="D883"/>
      <c r="E883"/>
      <c r="F883"/>
      <c r="G883"/>
      <c r="H883"/>
    </row>
    <row r="884" spans="1:8">
      <c r="A884"/>
      <c r="B884"/>
      <c r="C884"/>
      <c r="D884"/>
      <c r="E884"/>
      <c r="F884"/>
      <c r="G884"/>
      <c r="H884"/>
    </row>
    <row r="885" spans="1:8">
      <c r="A885"/>
      <c r="B885"/>
      <c r="C885"/>
      <c r="D885"/>
      <c r="E885"/>
      <c r="F885"/>
      <c r="G885"/>
      <c r="H885"/>
    </row>
    <row r="886" spans="1:8">
      <c r="A886"/>
      <c r="B886"/>
      <c r="C886"/>
      <c r="D886"/>
      <c r="E886"/>
      <c r="F886"/>
      <c r="G886"/>
      <c r="H886"/>
    </row>
    <row r="887" spans="1:8">
      <c r="A887"/>
      <c r="B887"/>
      <c r="C887"/>
      <c r="D887"/>
      <c r="E887"/>
      <c r="F887"/>
      <c r="G887"/>
      <c r="H887"/>
    </row>
    <row r="888" spans="1:8">
      <c r="A888"/>
      <c r="B888"/>
      <c r="C888"/>
      <c r="D888"/>
      <c r="E888"/>
      <c r="F888"/>
      <c r="G888"/>
      <c r="H888"/>
    </row>
    <row r="889" spans="1:8">
      <c r="A889"/>
      <c r="B889"/>
      <c r="C889"/>
      <c r="D889"/>
      <c r="E889"/>
      <c r="F889"/>
      <c r="G889"/>
      <c r="H889"/>
    </row>
    <row r="890" spans="1:8">
      <c r="A890"/>
      <c r="B890"/>
      <c r="C890"/>
      <c r="D890"/>
      <c r="E890"/>
      <c r="F890"/>
      <c r="G890"/>
      <c r="H890"/>
    </row>
    <row r="891" spans="1:8">
      <c r="A891"/>
      <c r="B891"/>
      <c r="C891"/>
      <c r="D891"/>
      <c r="E891"/>
      <c r="F891"/>
      <c r="G891"/>
      <c r="H891"/>
    </row>
    <row r="892" spans="1:8">
      <c r="A892"/>
      <c r="B892"/>
      <c r="C892"/>
      <c r="D892"/>
      <c r="E892"/>
      <c r="F892"/>
      <c r="G892"/>
      <c r="H892"/>
    </row>
    <row r="893" spans="1:8">
      <c r="A893"/>
      <c r="B893"/>
      <c r="C893"/>
      <c r="D893"/>
      <c r="E893"/>
      <c r="F893"/>
      <c r="G893"/>
      <c r="H893"/>
    </row>
    <row r="894" spans="1:8">
      <c r="A894"/>
      <c r="B894"/>
      <c r="C894"/>
      <c r="D894"/>
      <c r="E894"/>
      <c r="F894"/>
      <c r="G894"/>
      <c r="H894"/>
    </row>
    <row r="895" spans="1:8">
      <c r="A895"/>
      <c r="B895"/>
      <c r="C895"/>
      <c r="D895"/>
      <c r="E895"/>
      <c r="F895"/>
      <c r="G895"/>
      <c r="H895"/>
    </row>
    <row r="896" spans="1:8">
      <c r="A896"/>
      <c r="B896"/>
      <c r="C896"/>
      <c r="D896"/>
      <c r="E896"/>
      <c r="F896"/>
      <c r="G896"/>
      <c r="H896"/>
    </row>
    <row r="897" spans="1:8">
      <c r="A897"/>
      <c r="B897"/>
      <c r="C897"/>
      <c r="D897"/>
      <c r="E897"/>
      <c r="F897"/>
      <c r="G897"/>
      <c r="H897"/>
    </row>
    <row r="898" spans="1:8">
      <c r="A898"/>
      <c r="B898"/>
      <c r="C898"/>
      <c r="D898"/>
      <c r="E898"/>
      <c r="F898"/>
      <c r="G898"/>
      <c r="H898"/>
    </row>
    <row r="899" spans="1:8">
      <c r="A899"/>
      <c r="B899"/>
      <c r="C899"/>
      <c r="D899"/>
      <c r="E899"/>
      <c r="F899"/>
      <c r="G899"/>
      <c r="H899"/>
    </row>
    <row r="900" spans="1:8">
      <c r="A900"/>
      <c r="B900"/>
      <c r="C900"/>
      <c r="D900"/>
      <c r="E900"/>
      <c r="F900"/>
      <c r="G900"/>
      <c r="H900"/>
    </row>
    <row r="901" spans="1:8">
      <c r="A901"/>
      <c r="B901"/>
      <c r="C901"/>
      <c r="D901"/>
      <c r="E901"/>
      <c r="F901"/>
      <c r="G901"/>
      <c r="H901"/>
    </row>
    <row r="902" spans="1:8">
      <c r="A902"/>
      <c r="B902"/>
      <c r="C902"/>
      <c r="D902"/>
      <c r="E902"/>
      <c r="F902"/>
      <c r="G902"/>
      <c r="H902"/>
    </row>
    <row r="903" spans="1:8">
      <c r="A903"/>
      <c r="B903"/>
      <c r="C903"/>
      <c r="D903"/>
      <c r="E903"/>
      <c r="F903"/>
      <c r="G903"/>
      <c r="H903"/>
    </row>
    <row r="904" spans="1:8">
      <c r="A904"/>
      <c r="B904"/>
      <c r="C904"/>
      <c r="D904"/>
      <c r="E904"/>
      <c r="F904"/>
      <c r="G904"/>
      <c r="H904"/>
    </row>
    <row r="905" spans="1:8">
      <c r="A905"/>
      <c r="B905"/>
      <c r="C905"/>
      <c r="D905"/>
      <c r="E905"/>
      <c r="F905"/>
      <c r="G905"/>
      <c r="H905"/>
    </row>
    <row r="906" spans="1:8">
      <c r="A906"/>
      <c r="B906"/>
      <c r="C906"/>
      <c r="D906"/>
      <c r="E906"/>
      <c r="F906"/>
      <c r="G906"/>
      <c r="H906"/>
    </row>
    <row r="907" spans="1:8">
      <c r="A907"/>
      <c r="B907"/>
      <c r="C907"/>
      <c r="D907"/>
      <c r="E907"/>
      <c r="F907"/>
      <c r="G907"/>
      <c r="H907"/>
    </row>
    <row r="908" spans="1:8">
      <c r="A908"/>
      <c r="B908"/>
      <c r="C908"/>
      <c r="D908"/>
      <c r="E908"/>
      <c r="F908"/>
      <c r="G908"/>
      <c r="H908"/>
    </row>
    <row r="909" spans="1:8">
      <c r="A909"/>
      <c r="B909"/>
      <c r="C909"/>
      <c r="D909"/>
      <c r="E909"/>
      <c r="F909"/>
      <c r="G909"/>
      <c r="H909"/>
    </row>
    <row r="910" spans="1:8">
      <c r="A910"/>
      <c r="B910"/>
      <c r="C910"/>
      <c r="D910"/>
      <c r="E910"/>
      <c r="F910"/>
      <c r="G910"/>
      <c r="H910"/>
    </row>
    <row r="911" spans="1:8">
      <c r="A911"/>
      <c r="B911"/>
      <c r="C911"/>
      <c r="D911"/>
      <c r="E911"/>
      <c r="F911"/>
      <c r="G911"/>
      <c r="H911"/>
    </row>
    <row r="912" spans="1:8">
      <c r="A912"/>
      <c r="B912"/>
      <c r="C912"/>
      <c r="D912"/>
      <c r="E912"/>
      <c r="F912"/>
      <c r="G912"/>
      <c r="H912"/>
    </row>
    <row r="913" spans="1:8">
      <c r="A913"/>
      <c r="B913"/>
      <c r="C913"/>
      <c r="D913"/>
      <c r="E913"/>
      <c r="F913"/>
      <c r="G913"/>
      <c r="H913"/>
    </row>
    <row r="914" spans="1:8">
      <c r="A914"/>
      <c r="B914"/>
      <c r="C914"/>
      <c r="D914"/>
      <c r="E914"/>
      <c r="F914"/>
      <c r="G914"/>
      <c r="H914"/>
    </row>
    <row r="915" spans="1:8">
      <c r="A915"/>
      <c r="B915"/>
      <c r="C915"/>
      <c r="D915"/>
      <c r="E915"/>
      <c r="F915"/>
      <c r="G915"/>
      <c r="H915"/>
    </row>
    <row r="916" spans="1:8">
      <c r="A916"/>
      <c r="B916"/>
      <c r="C916"/>
      <c r="D916"/>
      <c r="E916"/>
      <c r="F916"/>
      <c r="G916"/>
      <c r="H916"/>
    </row>
    <row r="917" spans="1:8">
      <c r="A917"/>
      <c r="B917"/>
      <c r="C917"/>
      <c r="D917"/>
      <c r="E917"/>
      <c r="F917"/>
      <c r="G917"/>
      <c r="H917"/>
    </row>
    <row r="918" spans="1:8">
      <c r="A918"/>
      <c r="B918"/>
      <c r="C918"/>
      <c r="D918"/>
      <c r="E918"/>
      <c r="F918"/>
      <c r="G918"/>
      <c r="H918"/>
    </row>
    <row r="919" spans="1:8">
      <c r="A919"/>
      <c r="B919"/>
      <c r="C919"/>
      <c r="D919"/>
      <c r="E919"/>
      <c r="F919"/>
      <c r="G919"/>
      <c r="H919"/>
    </row>
    <row r="920" spans="1:8">
      <c r="A920"/>
      <c r="B920"/>
      <c r="C920"/>
      <c r="D920"/>
      <c r="E920"/>
      <c r="F920"/>
      <c r="G920"/>
      <c r="H920"/>
    </row>
    <row r="921" spans="1:8">
      <c r="A921"/>
      <c r="B921"/>
      <c r="C921"/>
      <c r="D921"/>
      <c r="E921"/>
      <c r="F921"/>
      <c r="G921"/>
      <c r="H921"/>
    </row>
    <row r="922" spans="1:8">
      <c r="A922"/>
      <c r="B922"/>
      <c r="C922"/>
      <c r="D922"/>
      <c r="E922"/>
      <c r="F922"/>
      <c r="G922"/>
      <c r="H922"/>
    </row>
    <row r="923" spans="1:8">
      <c r="A923"/>
      <c r="B923"/>
      <c r="C923"/>
      <c r="D923"/>
      <c r="E923"/>
      <c r="F923"/>
      <c r="G923"/>
      <c r="H923"/>
    </row>
    <row r="924" spans="1:8">
      <c r="A924"/>
      <c r="B924"/>
      <c r="C924"/>
      <c r="D924"/>
      <c r="E924"/>
      <c r="F924"/>
      <c r="G924"/>
      <c r="H924"/>
    </row>
    <row r="925" spans="1:8">
      <c r="A925"/>
      <c r="B925"/>
      <c r="C925"/>
      <c r="D925"/>
      <c r="E925"/>
      <c r="F925"/>
      <c r="G925"/>
      <c r="H925"/>
    </row>
    <row r="926" spans="1:8">
      <c r="A926"/>
      <c r="B926"/>
      <c r="C926"/>
      <c r="D926"/>
      <c r="E926"/>
      <c r="F926"/>
      <c r="G926"/>
      <c r="H926"/>
    </row>
    <row r="927" spans="1:8">
      <c r="A927"/>
      <c r="B927"/>
      <c r="C927"/>
      <c r="D927"/>
      <c r="E927"/>
      <c r="F927"/>
      <c r="G927"/>
      <c r="H927"/>
    </row>
    <row r="928" spans="1:8">
      <c r="A928"/>
      <c r="B928"/>
      <c r="C928"/>
      <c r="D928"/>
      <c r="E928"/>
      <c r="F928"/>
      <c r="G928"/>
      <c r="H928"/>
    </row>
    <row r="929" spans="1:8">
      <c r="A929"/>
      <c r="B929"/>
      <c r="C929"/>
      <c r="D929"/>
      <c r="E929"/>
      <c r="F929"/>
      <c r="G929"/>
      <c r="H929"/>
    </row>
    <row r="930" spans="1:8">
      <c r="A930"/>
      <c r="B930"/>
      <c r="C930"/>
      <c r="D930"/>
      <c r="E930"/>
      <c r="F930"/>
      <c r="G930"/>
      <c r="H930"/>
    </row>
    <row r="931" spans="1:8">
      <c r="A931"/>
      <c r="B931"/>
      <c r="C931"/>
      <c r="D931"/>
      <c r="E931"/>
      <c r="F931"/>
      <c r="G931"/>
      <c r="H931"/>
    </row>
    <row r="932" spans="1:8">
      <c r="A932"/>
      <c r="B932"/>
      <c r="C932"/>
      <c r="D932"/>
      <c r="E932"/>
      <c r="F932"/>
      <c r="G932"/>
      <c r="H932"/>
    </row>
    <row r="933" spans="1:8">
      <c r="A933"/>
      <c r="B933"/>
      <c r="C933"/>
      <c r="D933"/>
      <c r="E933"/>
      <c r="F933"/>
      <c r="G933"/>
      <c r="H933"/>
    </row>
    <row r="934" spans="1:8">
      <c r="A934"/>
      <c r="B934"/>
      <c r="C934"/>
      <c r="D934"/>
      <c r="E934"/>
      <c r="F934"/>
      <c r="G934"/>
      <c r="H934"/>
    </row>
    <row r="935" spans="1:8">
      <c r="A935"/>
      <c r="B935"/>
      <c r="C935"/>
      <c r="D935"/>
      <c r="E935"/>
      <c r="F935"/>
      <c r="G935"/>
      <c r="H935"/>
    </row>
    <row r="936" spans="1:8">
      <c r="A936"/>
      <c r="B936"/>
      <c r="C936"/>
      <c r="D936"/>
      <c r="E936"/>
      <c r="F936"/>
      <c r="G936"/>
      <c r="H936"/>
    </row>
    <row r="937" spans="1:8">
      <c r="A937"/>
      <c r="B937"/>
      <c r="C937"/>
      <c r="D937"/>
      <c r="E937"/>
      <c r="F937"/>
      <c r="G937"/>
      <c r="H937"/>
    </row>
    <row r="938" spans="1:8">
      <c r="A938"/>
      <c r="B938"/>
      <c r="C938"/>
      <c r="D938"/>
      <c r="E938"/>
      <c r="F938"/>
      <c r="G938"/>
      <c r="H938"/>
    </row>
    <row r="939" spans="1:8">
      <c r="A939"/>
      <c r="B939"/>
      <c r="C939"/>
      <c r="D939"/>
      <c r="E939"/>
      <c r="F939"/>
      <c r="G939"/>
      <c r="H939"/>
    </row>
    <row r="940" spans="1:8">
      <c r="A940"/>
      <c r="B940"/>
      <c r="C940"/>
      <c r="D940"/>
      <c r="E940"/>
      <c r="F940"/>
      <c r="G940"/>
      <c r="H940"/>
    </row>
    <row r="941" spans="1:8">
      <c r="A941"/>
      <c r="B941"/>
      <c r="C941"/>
      <c r="D941"/>
      <c r="E941"/>
      <c r="F941"/>
      <c r="G941"/>
      <c r="H941"/>
    </row>
    <row r="942" spans="1:8">
      <c r="A942"/>
      <c r="B942"/>
      <c r="C942"/>
      <c r="D942"/>
      <c r="E942"/>
      <c r="F942"/>
      <c r="G942"/>
      <c r="H942"/>
    </row>
    <row r="943" spans="1:8">
      <c r="A943"/>
      <c r="B943"/>
      <c r="C943"/>
      <c r="D943"/>
      <c r="E943"/>
      <c r="F943"/>
      <c r="G943"/>
      <c r="H943"/>
    </row>
    <row r="944" spans="1:8">
      <c r="A944"/>
      <c r="B944"/>
      <c r="C944"/>
      <c r="D944"/>
      <c r="E944"/>
      <c r="F944"/>
      <c r="G944"/>
      <c r="H944"/>
    </row>
    <row r="945" spans="1:8">
      <c r="A945"/>
      <c r="B945"/>
      <c r="C945"/>
      <c r="D945"/>
      <c r="E945"/>
      <c r="F945"/>
      <c r="G945"/>
      <c r="H945"/>
    </row>
    <row r="946" spans="1:8">
      <c r="A946"/>
      <c r="B946"/>
      <c r="C946"/>
      <c r="D946"/>
      <c r="E946"/>
      <c r="F946"/>
      <c r="G946"/>
      <c r="H946"/>
    </row>
    <row r="947" spans="1:8">
      <c r="A947"/>
      <c r="B947"/>
      <c r="C947"/>
      <c r="D947"/>
      <c r="E947"/>
      <c r="F947"/>
      <c r="G947"/>
      <c r="H947"/>
    </row>
    <row r="948" spans="1:8">
      <c r="A948"/>
      <c r="B948"/>
      <c r="C948"/>
      <c r="D948"/>
      <c r="E948"/>
      <c r="F948"/>
      <c r="G948"/>
      <c r="H948"/>
    </row>
    <row r="949" spans="1:8">
      <c r="A949"/>
      <c r="B949"/>
      <c r="C949"/>
      <c r="D949"/>
      <c r="E949"/>
      <c r="F949"/>
      <c r="G949"/>
      <c r="H949"/>
    </row>
    <row r="950" spans="1:8">
      <c r="A950"/>
      <c r="B950"/>
      <c r="C950"/>
      <c r="D950"/>
      <c r="E950"/>
      <c r="F950"/>
      <c r="G950"/>
      <c r="H950"/>
    </row>
    <row r="951" spans="1:8">
      <c r="A951"/>
      <c r="B951"/>
      <c r="C951"/>
      <c r="D951"/>
      <c r="E951"/>
      <c r="F951"/>
      <c r="G951"/>
      <c r="H951"/>
    </row>
    <row r="952" spans="1:8">
      <c r="A952"/>
      <c r="B952"/>
      <c r="C952"/>
      <c r="D952"/>
      <c r="E952"/>
      <c r="F952"/>
      <c r="G952"/>
      <c r="H952"/>
    </row>
    <row r="953" spans="1:8">
      <c r="A953"/>
      <c r="B953"/>
      <c r="C953"/>
      <c r="D953"/>
      <c r="E953"/>
      <c r="F953"/>
      <c r="G953"/>
      <c r="H953"/>
    </row>
    <row r="954" spans="1:8">
      <c r="A954"/>
      <c r="B954"/>
      <c r="C954"/>
      <c r="D954"/>
      <c r="E954"/>
      <c r="F954"/>
      <c r="G954"/>
      <c r="H954"/>
    </row>
    <row r="955" spans="1:8">
      <c r="A955"/>
      <c r="B955"/>
      <c r="C955"/>
      <c r="D955"/>
      <c r="E955"/>
      <c r="F955"/>
      <c r="G955"/>
      <c r="H955"/>
    </row>
    <row r="956" spans="1:8">
      <c r="A956"/>
      <c r="B956"/>
      <c r="C956"/>
      <c r="D956"/>
      <c r="E956"/>
      <c r="F956"/>
      <c r="G956"/>
      <c r="H956"/>
    </row>
    <row r="957" spans="1:8">
      <c r="A957"/>
      <c r="B957"/>
      <c r="C957"/>
      <c r="D957"/>
      <c r="E957"/>
      <c r="F957"/>
      <c r="G957"/>
      <c r="H957"/>
    </row>
    <row r="958" spans="1:8">
      <c r="A958"/>
      <c r="B958"/>
      <c r="C958"/>
      <c r="D958"/>
      <c r="E958"/>
      <c r="F958"/>
      <c r="G958"/>
      <c r="H958"/>
    </row>
    <row r="959" spans="1:8">
      <c r="A959"/>
      <c r="B959"/>
      <c r="C959"/>
      <c r="D959"/>
      <c r="E959"/>
      <c r="F959"/>
      <c r="G959"/>
      <c r="H959"/>
    </row>
    <row r="960" spans="1:8">
      <c r="A960"/>
      <c r="B960"/>
      <c r="C960"/>
      <c r="D960"/>
      <c r="E960"/>
      <c r="F960"/>
      <c r="G960"/>
      <c r="H960"/>
    </row>
    <row r="961" spans="1:8">
      <c r="A961"/>
      <c r="B961"/>
      <c r="C961"/>
      <c r="D961"/>
      <c r="E961"/>
      <c r="F961"/>
      <c r="G961"/>
      <c r="H961"/>
    </row>
    <row r="962" spans="1:8">
      <c r="A962"/>
      <c r="B962"/>
      <c r="C962"/>
      <c r="D962"/>
      <c r="E962"/>
      <c r="F962"/>
      <c r="G962"/>
      <c r="H962"/>
    </row>
    <row r="963" spans="1:8">
      <c r="A963"/>
      <c r="B963"/>
      <c r="C963"/>
      <c r="D963"/>
      <c r="E963"/>
      <c r="F963"/>
      <c r="G963"/>
      <c r="H963"/>
    </row>
    <row r="964" spans="1:8">
      <c r="A964"/>
      <c r="B964"/>
      <c r="C964"/>
      <c r="D964"/>
      <c r="E964"/>
      <c r="F964"/>
      <c r="G964"/>
      <c r="H964"/>
    </row>
    <row r="965" spans="1:8">
      <c r="A965"/>
      <c r="B965"/>
      <c r="C965"/>
      <c r="D965"/>
      <c r="E965"/>
      <c r="F965"/>
      <c r="G965"/>
      <c r="H965"/>
    </row>
    <row r="966" spans="1:8">
      <c r="A966"/>
      <c r="B966"/>
      <c r="C966"/>
      <c r="D966"/>
      <c r="E966"/>
      <c r="F966"/>
      <c r="G966"/>
      <c r="H966"/>
    </row>
    <row r="967" spans="1:8">
      <c r="A967"/>
      <c r="B967"/>
      <c r="C967"/>
      <c r="D967"/>
      <c r="E967"/>
      <c r="F967"/>
      <c r="G967"/>
      <c r="H967"/>
    </row>
    <row r="968" spans="1:8">
      <c r="A968"/>
      <c r="B968"/>
      <c r="C968"/>
      <c r="D968"/>
      <c r="E968"/>
      <c r="F968"/>
      <c r="G968"/>
      <c r="H968"/>
    </row>
    <row r="969" spans="1:8">
      <c r="A969"/>
      <c r="B969"/>
      <c r="C969"/>
      <c r="D969"/>
      <c r="E969"/>
      <c r="F969"/>
      <c r="G969"/>
      <c r="H969"/>
    </row>
    <row r="970" spans="1:8">
      <c r="A970"/>
      <c r="B970"/>
      <c r="C970"/>
      <c r="D970"/>
      <c r="E970"/>
      <c r="F970"/>
      <c r="G970"/>
      <c r="H970"/>
    </row>
    <row r="971" spans="1:8">
      <c r="A971"/>
      <c r="B971"/>
      <c r="C971"/>
      <c r="D971"/>
      <c r="E971"/>
      <c r="F971"/>
      <c r="G971"/>
      <c r="H971"/>
    </row>
    <row r="972" spans="1:8">
      <c r="A972"/>
      <c r="B972"/>
      <c r="C972"/>
      <c r="D972"/>
      <c r="E972"/>
      <c r="F972"/>
      <c r="G972"/>
      <c r="H972"/>
    </row>
    <row r="973" spans="1:8">
      <c r="A973"/>
      <c r="B973"/>
      <c r="C973"/>
      <c r="D973"/>
      <c r="E973"/>
      <c r="F973"/>
      <c r="G973"/>
      <c r="H973"/>
    </row>
    <row r="974" spans="1:8">
      <c r="A974"/>
      <c r="B974"/>
      <c r="C974"/>
      <c r="D974"/>
      <c r="E974"/>
      <c r="F974"/>
      <c r="G974"/>
      <c r="H974"/>
    </row>
    <row r="975" spans="1:8">
      <c r="A975"/>
      <c r="B975"/>
      <c r="C975"/>
      <c r="D975"/>
      <c r="E975"/>
      <c r="F975"/>
      <c r="G975"/>
      <c r="H975"/>
    </row>
    <row r="976" spans="1:8">
      <c r="A976"/>
      <c r="B976"/>
      <c r="C976"/>
      <c r="D976"/>
      <c r="E976"/>
      <c r="F976"/>
      <c r="G976"/>
      <c r="H976"/>
    </row>
    <row r="977" spans="1:8">
      <c r="A977"/>
      <c r="B977"/>
      <c r="C977"/>
      <c r="D977"/>
      <c r="E977"/>
      <c r="F977"/>
      <c r="G977"/>
      <c r="H977"/>
    </row>
    <row r="978" spans="1:8">
      <c r="A978"/>
      <c r="B978"/>
      <c r="C978"/>
      <c r="D978"/>
      <c r="E978"/>
      <c r="F978"/>
      <c r="G978"/>
      <c r="H978"/>
    </row>
    <row r="979" spans="1:8">
      <c r="A979"/>
      <c r="B979"/>
      <c r="C979"/>
      <c r="D979"/>
      <c r="E979"/>
      <c r="F979"/>
      <c r="G979"/>
      <c r="H979"/>
    </row>
    <row r="980" spans="1:8">
      <c r="A980"/>
      <c r="B980"/>
      <c r="C980"/>
      <c r="D980"/>
      <c r="E980"/>
      <c r="F980"/>
      <c r="G980"/>
      <c r="H980"/>
    </row>
    <row r="981" spans="1:8">
      <c r="A981"/>
      <c r="B981"/>
      <c r="C981"/>
      <c r="D981"/>
      <c r="E981"/>
      <c r="F981"/>
      <c r="G981"/>
      <c r="H981"/>
    </row>
    <row r="982" spans="1:8">
      <c r="A982"/>
      <c r="B982"/>
      <c r="C982"/>
      <c r="D982"/>
      <c r="E982"/>
      <c r="F982"/>
      <c r="G982"/>
      <c r="H982"/>
    </row>
    <row r="983" spans="1:8">
      <c r="A983"/>
      <c r="B983"/>
      <c r="C983"/>
      <c r="D983"/>
      <c r="E983"/>
      <c r="F983"/>
      <c r="G983"/>
      <c r="H983"/>
    </row>
    <row r="984" spans="1:8">
      <c r="A984"/>
      <c r="B984"/>
      <c r="C984"/>
      <c r="D984"/>
      <c r="E984"/>
      <c r="F984"/>
      <c r="G984"/>
      <c r="H984"/>
    </row>
    <row r="985" spans="1:8">
      <c r="A985"/>
      <c r="B985"/>
      <c r="C985"/>
      <c r="D985"/>
      <c r="E985"/>
      <c r="F985"/>
      <c r="G985"/>
      <c r="H985"/>
    </row>
    <row r="986" spans="1:8">
      <c r="A986"/>
      <c r="B986"/>
      <c r="C986"/>
      <c r="D986"/>
      <c r="E986"/>
      <c r="F986"/>
      <c r="G986"/>
      <c r="H986"/>
    </row>
    <row r="987" spans="1:8">
      <c r="A987"/>
      <c r="B987"/>
      <c r="C987"/>
      <c r="D987"/>
      <c r="E987"/>
      <c r="F987"/>
      <c r="G987"/>
      <c r="H987"/>
    </row>
    <row r="988" spans="1:8">
      <c r="A988"/>
      <c r="B988"/>
      <c r="C988"/>
      <c r="D988"/>
      <c r="E988"/>
      <c r="F988"/>
      <c r="G988"/>
      <c r="H988"/>
    </row>
    <row r="989" spans="1:8">
      <c r="A989"/>
      <c r="B989"/>
      <c r="C989"/>
      <c r="D989"/>
      <c r="E989"/>
      <c r="F989"/>
      <c r="G989"/>
      <c r="H989"/>
    </row>
    <row r="990" spans="1:8">
      <c r="A990"/>
      <c r="B990"/>
      <c r="C990"/>
      <c r="D990"/>
      <c r="E990"/>
      <c r="F990"/>
      <c r="G990"/>
      <c r="H990"/>
    </row>
    <row r="991" spans="1:8">
      <c r="A991"/>
      <c r="B991"/>
      <c r="C991"/>
      <c r="D991"/>
      <c r="E991"/>
      <c r="F991"/>
      <c r="G991"/>
      <c r="H991"/>
    </row>
    <row r="992" spans="1:8">
      <c r="A992"/>
      <c r="B992"/>
      <c r="C992"/>
      <c r="D992"/>
      <c r="E992"/>
      <c r="F992"/>
      <c r="G992"/>
      <c r="H992"/>
    </row>
    <row r="993" spans="1:8">
      <c r="A993"/>
      <c r="B993"/>
      <c r="C993"/>
      <c r="D993"/>
      <c r="E993"/>
      <c r="F993"/>
      <c r="G993"/>
      <c r="H993"/>
    </row>
    <row r="994" spans="1:8">
      <c r="A994"/>
      <c r="B994"/>
      <c r="C994"/>
      <c r="D994"/>
      <c r="E994"/>
      <c r="F994"/>
      <c r="G994"/>
      <c r="H994"/>
    </row>
    <row r="995" spans="1:8">
      <c r="A995"/>
      <c r="B995"/>
      <c r="C995"/>
      <c r="D995"/>
      <c r="E995"/>
      <c r="F995"/>
      <c r="G995"/>
      <c r="H995"/>
    </row>
    <row r="996" spans="1:8">
      <c r="A996"/>
      <c r="B996"/>
      <c r="C996"/>
      <c r="D996"/>
      <c r="E996"/>
      <c r="F996"/>
      <c r="G996"/>
      <c r="H996"/>
    </row>
    <row r="997" spans="1:8">
      <c r="A997"/>
      <c r="B997"/>
      <c r="C997"/>
      <c r="D997"/>
      <c r="E997"/>
      <c r="F997"/>
      <c r="G997"/>
      <c r="H997"/>
    </row>
    <row r="998" spans="1:8">
      <c r="A998"/>
      <c r="B998"/>
      <c r="C998"/>
      <c r="D998"/>
      <c r="E998"/>
      <c r="F998"/>
      <c r="G998"/>
      <c r="H998"/>
    </row>
    <row r="999" spans="1:8">
      <c r="A999"/>
      <c r="B999"/>
      <c r="C999"/>
      <c r="D999"/>
      <c r="E999"/>
      <c r="F999"/>
      <c r="G999"/>
      <c r="H999"/>
    </row>
    <row r="1000" spans="1:8">
      <c r="A1000"/>
      <c r="B1000"/>
      <c r="C1000"/>
      <c r="D1000"/>
      <c r="E1000"/>
      <c r="F1000"/>
      <c r="G1000"/>
      <c r="H1000"/>
    </row>
    <row r="1001" spans="1:8">
      <c r="A1001"/>
      <c r="B1001"/>
      <c r="C1001"/>
      <c r="D1001"/>
      <c r="E1001"/>
      <c r="F1001"/>
      <c r="G1001"/>
      <c r="H1001"/>
    </row>
    <row r="1002" spans="1:8">
      <c r="A1002"/>
      <c r="B1002"/>
      <c r="C1002"/>
      <c r="D1002"/>
      <c r="E1002"/>
      <c r="F1002"/>
      <c r="G1002"/>
      <c r="H1002"/>
    </row>
    <row r="1003" spans="1:8">
      <c r="A1003"/>
      <c r="B1003"/>
      <c r="C1003"/>
      <c r="D1003"/>
      <c r="E1003"/>
      <c r="F1003"/>
      <c r="G1003"/>
      <c r="H1003"/>
    </row>
    <row r="1004" spans="1:8">
      <c r="A1004"/>
      <c r="B1004"/>
      <c r="C1004"/>
      <c r="D1004"/>
      <c r="E1004"/>
      <c r="F1004"/>
      <c r="G1004"/>
      <c r="H1004"/>
    </row>
    <row r="1005" spans="1:8">
      <c r="A1005"/>
      <c r="B1005"/>
      <c r="C1005"/>
      <c r="D1005"/>
      <c r="E1005"/>
      <c r="F1005"/>
      <c r="G1005"/>
      <c r="H1005"/>
    </row>
    <row r="1006" spans="1:8">
      <c r="A1006"/>
      <c r="B1006"/>
      <c r="C1006"/>
      <c r="D1006"/>
      <c r="E1006"/>
      <c r="F1006"/>
      <c r="G1006"/>
      <c r="H1006"/>
    </row>
    <row r="1007" spans="1:8">
      <c r="A1007"/>
      <c r="B1007"/>
      <c r="C1007"/>
      <c r="D1007"/>
      <c r="E1007"/>
      <c r="F1007"/>
      <c r="G1007"/>
      <c r="H1007"/>
    </row>
    <row r="1008" spans="1:8">
      <c r="A1008"/>
      <c r="B1008"/>
      <c r="C1008"/>
      <c r="D1008"/>
      <c r="E1008"/>
      <c r="F1008"/>
      <c r="G1008"/>
      <c r="H1008"/>
    </row>
    <row r="1009" spans="1:8">
      <c r="A1009"/>
      <c r="B1009"/>
      <c r="C1009"/>
      <c r="D1009"/>
      <c r="E1009"/>
      <c r="F1009"/>
      <c r="G1009"/>
      <c r="H1009"/>
    </row>
    <row r="1010" spans="1:8">
      <c r="A1010"/>
      <c r="B1010"/>
      <c r="C1010"/>
      <c r="D1010"/>
      <c r="E1010"/>
      <c r="F1010"/>
      <c r="G1010"/>
      <c r="H1010"/>
    </row>
    <row r="1011" spans="1:8">
      <c r="A1011"/>
      <c r="B1011"/>
      <c r="C1011"/>
      <c r="D1011"/>
      <c r="E1011"/>
      <c r="F1011"/>
      <c r="G1011"/>
      <c r="H1011"/>
    </row>
    <row r="1012" spans="1:8">
      <c r="A1012"/>
      <c r="B1012"/>
      <c r="C1012"/>
      <c r="D1012"/>
      <c r="E1012"/>
      <c r="F1012"/>
      <c r="G1012"/>
      <c r="H1012"/>
    </row>
    <row r="1013" spans="1:8">
      <c r="A1013"/>
      <c r="B1013"/>
      <c r="C1013"/>
      <c r="D1013"/>
      <c r="E1013"/>
      <c r="F1013"/>
      <c r="G1013"/>
      <c r="H1013"/>
    </row>
    <row r="1014" spans="1:8">
      <c r="A1014"/>
      <c r="B1014"/>
      <c r="C1014"/>
      <c r="D1014"/>
      <c r="E1014"/>
      <c r="F1014"/>
      <c r="G1014"/>
      <c r="H1014"/>
    </row>
    <row r="1015" spans="1:8">
      <c r="A1015"/>
      <c r="B1015"/>
      <c r="C1015"/>
      <c r="D1015"/>
      <c r="E1015"/>
      <c r="F1015"/>
      <c r="G1015"/>
      <c r="H1015"/>
    </row>
    <row r="1016" spans="1:8">
      <c r="A1016"/>
      <c r="B1016"/>
      <c r="C1016"/>
      <c r="D1016"/>
      <c r="E1016"/>
      <c r="F1016"/>
      <c r="G1016"/>
      <c r="H1016"/>
    </row>
    <row r="1017" spans="1:8">
      <c r="A1017"/>
      <c r="B1017"/>
      <c r="C1017"/>
      <c r="D1017"/>
      <c r="E1017"/>
      <c r="F1017"/>
      <c r="G1017"/>
      <c r="H1017"/>
    </row>
    <row r="1018" spans="1:8">
      <c r="A1018"/>
      <c r="B1018"/>
      <c r="C1018"/>
      <c r="D1018"/>
      <c r="E1018"/>
      <c r="F1018"/>
      <c r="G1018"/>
      <c r="H1018"/>
    </row>
    <row r="1019" spans="1:8">
      <c r="A1019"/>
      <c r="B1019"/>
      <c r="C1019"/>
      <c r="D1019"/>
      <c r="E1019"/>
      <c r="F1019"/>
      <c r="G1019"/>
      <c r="H1019"/>
    </row>
    <row r="1020" spans="1:8">
      <c r="A1020"/>
      <c r="B1020"/>
      <c r="C1020"/>
      <c r="D1020"/>
      <c r="E1020"/>
      <c r="F1020"/>
      <c r="G1020"/>
      <c r="H1020"/>
    </row>
    <row r="1021" spans="1:8">
      <c r="A1021"/>
      <c r="B1021"/>
      <c r="C1021"/>
      <c r="D1021"/>
      <c r="E1021"/>
      <c r="F1021"/>
      <c r="G1021"/>
      <c r="H1021"/>
    </row>
    <row r="1022" spans="1:8">
      <c r="A1022"/>
      <c r="B1022"/>
      <c r="C1022"/>
      <c r="D1022"/>
      <c r="E1022"/>
      <c r="F1022"/>
      <c r="G1022"/>
      <c r="H1022"/>
    </row>
    <row r="1023" spans="1:8">
      <c r="A1023"/>
      <c r="B1023"/>
      <c r="C1023"/>
      <c r="D1023"/>
      <c r="E1023"/>
      <c r="F1023"/>
      <c r="G1023"/>
      <c r="H1023"/>
    </row>
    <row r="1024" spans="1:8">
      <c r="A1024"/>
      <c r="B1024"/>
      <c r="C1024"/>
      <c r="D1024"/>
      <c r="E1024"/>
      <c r="F1024"/>
      <c r="G1024"/>
      <c r="H1024"/>
    </row>
    <row r="1025" spans="1:8">
      <c r="A1025"/>
      <c r="B1025"/>
      <c r="C1025"/>
      <c r="D1025"/>
      <c r="E1025"/>
      <c r="F1025"/>
      <c r="G1025"/>
      <c r="H1025"/>
    </row>
    <row r="1026" spans="1:8">
      <c r="A1026"/>
      <c r="B1026"/>
      <c r="C1026"/>
      <c r="D1026"/>
      <c r="E1026"/>
      <c r="F1026"/>
      <c r="G1026"/>
      <c r="H1026"/>
    </row>
    <row r="1027" spans="1:8">
      <c r="A1027"/>
      <c r="B1027"/>
      <c r="C1027"/>
      <c r="D1027"/>
      <c r="E1027"/>
      <c r="F1027"/>
      <c r="G1027"/>
      <c r="H1027"/>
    </row>
    <row r="1028" spans="1:8">
      <c r="A1028"/>
      <c r="B1028"/>
      <c r="C1028"/>
      <c r="D1028"/>
      <c r="E1028"/>
      <c r="F1028"/>
      <c r="G1028"/>
      <c r="H1028"/>
    </row>
    <row r="1029" spans="1:8">
      <c r="A1029"/>
      <c r="B1029"/>
      <c r="C1029"/>
      <c r="D1029"/>
      <c r="E1029"/>
      <c r="F1029"/>
      <c r="G1029"/>
      <c r="H1029"/>
    </row>
    <row r="1030" spans="1:8">
      <c r="A1030"/>
      <c r="B1030"/>
      <c r="C1030"/>
      <c r="D1030"/>
      <c r="E1030"/>
      <c r="F1030"/>
      <c r="G1030"/>
      <c r="H1030"/>
    </row>
    <row r="1031" spans="1:8">
      <c r="A1031"/>
      <c r="B1031"/>
      <c r="C1031"/>
      <c r="D1031"/>
      <c r="E1031"/>
      <c r="F1031"/>
      <c r="G1031"/>
      <c r="H1031"/>
    </row>
    <row r="1032" spans="1:8">
      <c r="A1032"/>
      <c r="B1032"/>
      <c r="C1032"/>
      <c r="D1032"/>
      <c r="E1032"/>
      <c r="F1032"/>
      <c r="G1032"/>
      <c r="H1032"/>
    </row>
    <row r="1033" spans="1:8">
      <c r="A1033"/>
      <c r="B1033"/>
      <c r="C1033"/>
      <c r="D1033"/>
      <c r="E1033"/>
      <c r="F1033"/>
      <c r="G1033"/>
      <c r="H1033"/>
    </row>
    <row r="1034" spans="1:8">
      <c r="A1034"/>
      <c r="B1034"/>
      <c r="C1034"/>
      <c r="D1034"/>
      <c r="E1034"/>
      <c r="F1034"/>
      <c r="G1034"/>
      <c r="H1034"/>
    </row>
    <row r="1035" spans="1:8">
      <c r="A1035"/>
      <c r="B1035"/>
      <c r="C1035"/>
      <c r="D1035"/>
      <c r="E1035"/>
      <c r="F1035"/>
      <c r="G1035"/>
      <c r="H1035"/>
    </row>
    <row r="1036" spans="1:8">
      <c r="A1036"/>
      <c r="B1036"/>
      <c r="C1036"/>
      <c r="D1036"/>
      <c r="E1036"/>
      <c r="F1036"/>
      <c r="G1036"/>
      <c r="H1036"/>
    </row>
    <row r="1037" spans="1:8">
      <c r="A1037"/>
      <c r="B1037"/>
      <c r="C1037"/>
      <c r="D1037"/>
      <c r="E1037"/>
      <c r="F1037"/>
      <c r="G1037"/>
      <c r="H1037"/>
    </row>
    <row r="1038" spans="1:8">
      <c r="A1038"/>
      <c r="B1038"/>
      <c r="C1038"/>
      <c r="D1038"/>
      <c r="E1038"/>
      <c r="F1038"/>
      <c r="G1038"/>
      <c r="H1038"/>
    </row>
    <row r="1039" spans="1:8">
      <c r="A1039"/>
      <c r="B1039"/>
      <c r="C1039"/>
      <c r="D1039"/>
      <c r="E1039"/>
      <c r="F1039"/>
      <c r="G1039"/>
      <c r="H1039"/>
    </row>
    <row r="1040" spans="1:8">
      <c r="A1040"/>
      <c r="B1040"/>
      <c r="C1040"/>
      <c r="D1040"/>
      <c r="E1040"/>
      <c r="F1040"/>
      <c r="G1040"/>
      <c r="H1040"/>
    </row>
    <row r="1041" spans="1:8">
      <c r="A1041"/>
      <c r="B1041"/>
      <c r="C1041"/>
      <c r="D1041"/>
      <c r="E1041"/>
      <c r="F1041"/>
      <c r="G1041"/>
      <c r="H1041"/>
    </row>
    <row r="1042" spans="1:8">
      <c r="A1042"/>
      <c r="B1042"/>
      <c r="C1042"/>
      <c r="D1042"/>
      <c r="E1042"/>
      <c r="F1042"/>
      <c r="G1042"/>
      <c r="H1042"/>
    </row>
    <row r="1043" spans="1:8">
      <c r="A1043"/>
      <c r="B1043"/>
      <c r="C1043"/>
      <c r="D1043"/>
      <c r="E1043"/>
      <c r="F1043"/>
      <c r="G1043"/>
      <c r="H1043"/>
    </row>
    <row r="1044" spans="1:8">
      <c r="A1044"/>
      <c r="B1044"/>
      <c r="C1044"/>
      <c r="D1044"/>
      <c r="E1044"/>
      <c r="F1044"/>
      <c r="G1044"/>
      <c r="H1044"/>
    </row>
    <row r="1045" spans="1:8">
      <c r="A1045"/>
      <c r="B1045"/>
      <c r="C1045"/>
      <c r="D1045"/>
      <c r="E1045"/>
      <c r="F1045"/>
      <c r="G1045"/>
      <c r="H1045"/>
    </row>
    <row r="1046" spans="1:8">
      <c r="A1046"/>
      <c r="B1046"/>
      <c r="C1046"/>
      <c r="D1046"/>
      <c r="E1046"/>
      <c r="F1046"/>
      <c r="G1046"/>
      <c r="H1046"/>
    </row>
    <row r="1047" spans="1:8">
      <c r="A1047"/>
      <c r="B1047"/>
      <c r="C1047"/>
      <c r="D1047"/>
      <c r="E1047"/>
      <c r="F1047"/>
      <c r="G1047"/>
      <c r="H1047"/>
    </row>
    <row r="1048" spans="1:8">
      <c r="A1048"/>
      <c r="B1048"/>
      <c r="C1048"/>
      <c r="D1048"/>
      <c r="E1048"/>
      <c r="F1048"/>
      <c r="G1048"/>
      <c r="H1048"/>
    </row>
    <row r="1049" spans="1:8">
      <c r="A1049"/>
      <c r="B1049"/>
      <c r="C1049"/>
      <c r="D1049"/>
      <c r="E1049"/>
      <c r="F1049"/>
      <c r="G1049"/>
      <c r="H1049"/>
    </row>
    <row r="1050" spans="1:8">
      <c r="A1050"/>
      <c r="B1050"/>
      <c r="C1050"/>
      <c r="D1050"/>
      <c r="E1050"/>
      <c r="F1050"/>
      <c r="G1050"/>
      <c r="H1050"/>
    </row>
    <row r="1051" spans="1:8">
      <c r="A1051"/>
      <c r="B1051"/>
      <c r="C1051"/>
      <c r="D1051"/>
      <c r="E1051"/>
      <c r="F1051"/>
      <c r="G1051"/>
      <c r="H1051"/>
    </row>
    <row r="1052" spans="1:8">
      <c r="A1052"/>
      <c r="B1052"/>
      <c r="C1052"/>
      <c r="D1052"/>
      <c r="E1052"/>
      <c r="F1052"/>
      <c r="G1052"/>
      <c r="H1052"/>
    </row>
    <row r="1053" spans="1:8">
      <c r="A1053"/>
      <c r="B1053"/>
      <c r="C1053"/>
      <c r="D1053"/>
      <c r="E1053"/>
      <c r="F1053"/>
      <c r="G1053"/>
      <c r="H1053"/>
    </row>
    <row r="1054" spans="1:8">
      <c r="A1054"/>
      <c r="B1054"/>
      <c r="C1054"/>
      <c r="D1054"/>
      <c r="E1054"/>
      <c r="F1054"/>
      <c r="G1054"/>
      <c r="H1054"/>
    </row>
    <row r="1055" spans="1:8">
      <c r="A1055"/>
      <c r="B1055"/>
      <c r="C1055"/>
      <c r="D1055"/>
      <c r="E1055"/>
      <c r="F1055"/>
      <c r="G1055"/>
      <c r="H1055"/>
    </row>
    <row r="1056" spans="1:8">
      <c r="A1056"/>
      <c r="B1056"/>
      <c r="C1056"/>
      <c r="D1056"/>
      <c r="E1056"/>
      <c r="F1056"/>
      <c r="G1056"/>
      <c r="H1056"/>
    </row>
    <row r="1057" spans="1:8">
      <c r="A1057"/>
      <c r="B1057"/>
      <c r="C1057"/>
      <c r="D1057"/>
      <c r="E1057"/>
      <c r="F1057"/>
      <c r="G1057"/>
      <c r="H1057"/>
    </row>
    <row r="1058" spans="1:8">
      <c r="A1058"/>
      <c r="B1058"/>
      <c r="C1058"/>
      <c r="D1058"/>
      <c r="E1058"/>
      <c r="F1058"/>
      <c r="G1058"/>
      <c r="H1058"/>
    </row>
    <row r="1059" spans="1:8">
      <c r="A1059"/>
      <c r="B1059"/>
      <c r="C1059"/>
      <c r="D1059"/>
      <c r="E1059"/>
      <c r="F1059"/>
      <c r="G1059"/>
      <c r="H1059"/>
    </row>
    <row r="1060" spans="1:8">
      <c r="A1060"/>
      <c r="B1060"/>
      <c r="C1060"/>
      <c r="D1060"/>
      <c r="E1060"/>
      <c r="F1060"/>
      <c r="G1060"/>
      <c r="H1060"/>
    </row>
    <row r="1061" spans="1:8">
      <c r="A1061"/>
      <c r="B1061"/>
      <c r="C1061"/>
      <c r="D1061"/>
      <c r="E1061"/>
      <c r="F1061"/>
      <c r="G1061"/>
      <c r="H1061"/>
    </row>
    <row r="1062" spans="1:8">
      <c r="A1062"/>
      <c r="B1062"/>
      <c r="C1062"/>
      <c r="D1062"/>
      <c r="E1062"/>
      <c r="F1062"/>
      <c r="G1062"/>
      <c r="H1062"/>
    </row>
    <row r="1063" spans="1:8">
      <c r="A1063"/>
      <c r="B1063"/>
      <c r="C1063"/>
      <c r="D1063"/>
      <c r="E1063"/>
      <c r="F1063"/>
      <c r="G1063"/>
      <c r="H1063"/>
    </row>
    <row r="1064" spans="1:8">
      <c r="A1064"/>
      <c r="B1064"/>
      <c r="C1064"/>
      <c r="D1064"/>
      <c r="E1064"/>
      <c r="F1064"/>
      <c r="G1064"/>
      <c r="H1064"/>
    </row>
    <row r="1065" spans="1:8">
      <c r="A1065"/>
      <c r="B1065"/>
      <c r="C1065"/>
      <c r="D1065"/>
      <c r="E1065"/>
      <c r="F1065"/>
      <c r="G1065"/>
      <c r="H1065"/>
    </row>
    <row r="1066" spans="1:8">
      <c r="A1066"/>
      <c r="B1066"/>
      <c r="C1066"/>
      <c r="D1066"/>
      <c r="E1066"/>
      <c r="F1066"/>
      <c r="G1066"/>
      <c r="H1066"/>
    </row>
    <row r="1067" spans="1:8">
      <c r="A1067"/>
      <c r="B1067"/>
      <c r="C1067"/>
      <c r="D1067"/>
      <c r="E1067"/>
      <c r="F1067"/>
      <c r="G1067"/>
      <c r="H1067"/>
    </row>
    <row r="1068" spans="1:8">
      <c r="A1068"/>
      <c r="B1068"/>
      <c r="C1068"/>
      <c r="D1068"/>
      <c r="E1068"/>
      <c r="F1068"/>
      <c r="G1068"/>
      <c r="H1068"/>
    </row>
    <row r="1069" spans="1:8">
      <c r="A1069"/>
      <c r="B1069"/>
      <c r="C1069"/>
      <c r="D1069"/>
      <c r="E1069"/>
      <c r="F1069"/>
      <c r="G1069"/>
      <c r="H1069"/>
    </row>
    <row r="1070" spans="1:8">
      <c r="A1070"/>
      <c r="B1070"/>
      <c r="C1070"/>
      <c r="D1070"/>
      <c r="E1070"/>
      <c r="F1070"/>
      <c r="G1070"/>
      <c r="H1070"/>
    </row>
    <row r="1071" spans="1:8">
      <c r="A1071"/>
      <c r="B1071"/>
      <c r="C1071"/>
      <c r="D1071"/>
      <c r="E1071"/>
      <c r="F1071"/>
      <c r="G1071"/>
      <c r="H1071"/>
    </row>
    <row r="1072" spans="1:8">
      <c r="A1072"/>
      <c r="B1072"/>
      <c r="C1072"/>
      <c r="D1072"/>
      <c r="E1072"/>
      <c r="F1072"/>
      <c r="G1072"/>
      <c r="H1072"/>
    </row>
    <row r="1073" spans="1:8">
      <c r="A1073"/>
      <c r="B1073"/>
      <c r="C1073"/>
      <c r="D1073"/>
      <c r="E1073"/>
      <c r="F1073"/>
      <c r="G1073"/>
      <c r="H1073"/>
    </row>
    <row r="1074" spans="1:8">
      <c r="A1074"/>
      <c r="B1074"/>
      <c r="C1074"/>
      <c r="D1074"/>
      <c r="E1074"/>
      <c r="F1074"/>
      <c r="G1074"/>
      <c r="H1074"/>
    </row>
    <row r="1075" spans="1:8">
      <c r="A1075"/>
      <c r="B1075"/>
      <c r="C1075"/>
      <c r="D1075"/>
      <c r="E1075"/>
      <c r="F1075"/>
      <c r="G1075"/>
      <c r="H1075"/>
    </row>
    <row r="1076" spans="1:8">
      <c r="A1076"/>
      <c r="B1076"/>
      <c r="C1076"/>
      <c r="D1076"/>
      <c r="E1076"/>
      <c r="F1076"/>
      <c r="G1076"/>
      <c r="H1076"/>
    </row>
    <row r="1077" spans="1:8">
      <c r="A1077"/>
      <c r="B1077"/>
      <c r="C1077"/>
      <c r="D1077"/>
      <c r="E1077"/>
      <c r="F1077"/>
      <c r="G1077"/>
      <c r="H1077"/>
    </row>
    <row r="1078" spans="1:8">
      <c r="A1078"/>
      <c r="B1078"/>
      <c r="C1078"/>
      <c r="D1078"/>
      <c r="E1078"/>
      <c r="F1078"/>
      <c r="G1078"/>
      <c r="H1078"/>
    </row>
    <row r="1079" spans="1:8">
      <c r="A1079"/>
      <c r="B1079"/>
      <c r="C1079"/>
      <c r="D1079"/>
      <c r="E1079"/>
      <c r="F1079"/>
      <c r="G1079"/>
      <c r="H1079"/>
    </row>
    <row r="1080" spans="1:8">
      <c r="A1080"/>
      <c r="B1080"/>
      <c r="C1080"/>
      <c r="D1080"/>
      <c r="E1080"/>
      <c r="F1080"/>
      <c r="G1080"/>
      <c r="H1080"/>
    </row>
    <row r="1081" spans="1:8">
      <c r="A1081"/>
      <c r="B1081"/>
      <c r="C1081"/>
      <c r="D1081"/>
      <c r="E1081"/>
      <c r="F1081"/>
      <c r="G1081"/>
      <c r="H1081"/>
    </row>
    <row r="1082" spans="1:8">
      <c r="A1082"/>
      <c r="B1082"/>
      <c r="C1082"/>
      <c r="D1082"/>
      <c r="E1082"/>
      <c r="F1082"/>
      <c r="G1082"/>
      <c r="H1082"/>
    </row>
    <row r="1083" spans="1:8">
      <c r="A1083"/>
      <c r="B1083"/>
      <c r="C1083"/>
      <c r="D1083"/>
      <c r="E1083"/>
      <c r="F1083"/>
      <c r="G1083"/>
      <c r="H1083"/>
    </row>
    <row r="1084" spans="1:8">
      <c r="A1084"/>
      <c r="B1084"/>
      <c r="C1084"/>
      <c r="D1084"/>
      <c r="E1084"/>
      <c r="F1084"/>
      <c r="G1084"/>
      <c r="H1084"/>
    </row>
    <row r="1085" spans="1:8">
      <c r="A1085"/>
      <c r="B1085"/>
      <c r="C1085"/>
      <c r="D1085"/>
      <c r="E1085"/>
      <c r="F1085"/>
      <c r="G1085"/>
      <c r="H1085"/>
    </row>
    <row r="1086" spans="1:8">
      <c r="A1086"/>
      <c r="B1086"/>
      <c r="C1086"/>
      <c r="D1086"/>
      <c r="E1086"/>
      <c r="F1086"/>
      <c r="G1086"/>
      <c r="H1086"/>
    </row>
    <row r="1087" spans="1:8">
      <c r="A1087"/>
      <c r="B1087"/>
      <c r="C1087"/>
      <c r="D1087"/>
      <c r="E1087"/>
      <c r="F1087"/>
      <c r="G1087"/>
      <c r="H1087"/>
    </row>
    <row r="1088" spans="1:8">
      <c r="A1088"/>
      <c r="B1088"/>
      <c r="C1088"/>
      <c r="D1088"/>
      <c r="E1088"/>
      <c r="F1088"/>
      <c r="G1088"/>
      <c r="H1088"/>
    </row>
    <row r="1089" spans="1:8">
      <c r="A1089"/>
      <c r="B1089"/>
      <c r="C1089"/>
      <c r="D1089"/>
      <c r="E1089"/>
      <c r="F1089"/>
      <c r="G1089"/>
      <c r="H1089"/>
    </row>
    <row r="1090" spans="1:8">
      <c r="A1090"/>
      <c r="B1090"/>
      <c r="C1090"/>
      <c r="D1090"/>
      <c r="E1090"/>
      <c r="F1090"/>
      <c r="G1090"/>
      <c r="H1090"/>
    </row>
    <row r="1091" spans="1:8">
      <c r="A1091"/>
      <c r="B1091"/>
      <c r="C1091"/>
      <c r="D1091"/>
      <c r="E1091"/>
      <c r="F1091"/>
      <c r="G1091"/>
      <c r="H1091"/>
    </row>
    <row r="1092" spans="1:8">
      <c r="A1092"/>
      <c r="B1092"/>
      <c r="C1092"/>
      <c r="D1092"/>
      <c r="E1092"/>
      <c r="F1092"/>
      <c r="G1092"/>
      <c r="H1092"/>
    </row>
    <row r="1093" spans="1:8">
      <c r="A1093"/>
      <c r="B1093"/>
      <c r="C1093"/>
      <c r="D1093"/>
      <c r="E1093"/>
      <c r="F1093"/>
      <c r="G1093"/>
      <c r="H1093"/>
    </row>
    <row r="1094" spans="1:8">
      <c r="A1094"/>
      <c r="B1094"/>
      <c r="C1094"/>
      <c r="D1094"/>
      <c r="E1094"/>
      <c r="F1094"/>
      <c r="G1094"/>
      <c r="H1094"/>
    </row>
    <row r="1095" spans="1:8">
      <c r="A1095"/>
      <c r="B1095"/>
      <c r="C1095"/>
      <c r="D1095"/>
      <c r="E1095"/>
      <c r="F1095"/>
      <c r="G1095"/>
      <c r="H1095"/>
    </row>
    <row r="1096" spans="1:8">
      <c r="A1096"/>
      <c r="B1096"/>
      <c r="C1096"/>
      <c r="D1096"/>
      <c r="E1096"/>
      <c r="F1096"/>
      <c r="G1096"/>
      <c r="H1096"/>
    </row>
    <row r="1097" spans="1:8">
      <c r="A1097"/>
      <c r="B1097"/>
      <c r="C1097"/>
      <c r="D1097"/>
      <c r="E1097"/>
      <c r="F1097"/>
      <c r="G1097"/>
      <c r="H1097"/>
    </row>
    <row r="1098" spans="1:8">
      <c r="A1098"/>
      <c r="B1098"/>
      <c r="C1098"/>
      <c r="D1098"/>
      <c r="E1098"/>
      <c r="F1098"/>
      <c r="G1098"/>
      <c r="H1098"/>
    </row>
    <row r="1099" spans="1:8">
      <c r="A1099"/>
      <c r="B1099"/>
      <c r="C1099"/>
      <c r="D1099"/>
      <c r="E1099"/>
      <c r="F1099"/>
      <c r="G1099"/>
      <c r="H1099"/>
    </row>
    <row r="1100" spans="1:8">
      <c r="A1100"/>
      <c r="B1100"/>
      <c r="C1100"/>
      <c r="D1100"/>
      <c r="E1100"/>
      <c r="F1100"/>
      <c r="G1100"/>
      <c r="H1100"/>
    </row>
    <row r="1101" spans="1:8">
      <c r="A1101"/>
      <c r="B1101"/>
      <c r="C1101"/>
      <c r="D1101"/>
      <c r="E1101"/>
      <c r="F1101"/>
      <c r="G1101"/>
      <c r="H1101"/>
    </row>
    <row r="1102" spans="1:8">
      <c r="A1102"/>
      <c r="B1102"/>
      <c r="C1102"/>
      <c r="D1102"/>
      <c r="E1102"/>
      <c r="F1102"/>
      <c r="G1102"/>
      <c r="H1102"/>
    </row>
    <row r="1103" spans="1:8">
      <c r="A1103"/>
      <c r="B1103"/>
      <c r="C1103"/>
      <c r="D1103"/>
      <c r="E1103"/>
      <c r="F1103"/>
      <c r="G1103"/>
      <c r="H1103"/>
    </row>
    <row r="1104" spans="1:8">
      <c r="A1104"/>
      <c r="B1104"/>
      <c r="C1104"/>
      <c r="D1104"/>
      <c r="E1104"/>
      <c r="F1104"/>
      <c r="G1104"/>
      <c r="H1104"/>
    </row>
    <row r="1105" spans="1:8">
      <c r="A1105"/>
      <c r="B1105"/>
      <c r="C1105"/>
      <c r="D1105"/>
      <c r="E1105"/>
      <c r="F1105"/>
      <c r="G1105"/>
      <c r="H1105"/>
    </row>
    <row r="1106" spans="1:8">
      <c r="A1106"/>
      <c r="B1106"/>
      <c r="C1106"/>
      <c r="D1106"/>
      <c r="E1106"/>
      <c r="F1106"/>
      <c r="G1106"/>
      <c r="H1106"/>
    </row>
    <row r="1107" spans="1:8">
      <c r="A1107"/>
      <c r="B1107"/>
      <c r="C1107"/>
      <c r="D1107"/>
      <c r="E1107"/>
      <c r="F1107"/>
      <c r="G1107"/>
      <c r="H1107"/>
    </row>
    <row r="1108" spans="1:8">
      <c r="A1108"/>
      <c r="B1108"/>
      <c r="C1108"/>
      <c r="D1108"/>
      <c r="E1108"/>
      <c r="F1108"/>
      <c r="G1108"/>
      <c r="H1108"/>
    </row>
    <row r="1109" spans="1:8">
      <c r="A1109"/>
      <c r="B1109"/>
      <c r="C1109"/>
      <c r="D1109"/>
      <c r="E1109"/>
      <c r="F1109"/>
      <c r="G1109"/>
      <c r="H1109"/>
    </row>
    <row r="1110" spans="1:8">
      <c r="A1110"/>
      <c r="B1110"/>
      <c r="C1110"/>
      <c r="D1110"/>
      <c r="E1110"/>
      <c r="F1110"/>
      <c r="G1110"/>
      <c r="H1110"/>
    </row>
    <row r="1111" spans="1:8">
      <c r="A1111"/>
      <c r="B1111"/>
      <c r="C1111"/>
      <c r="D1111"/>
      <c r="E1111"/>
      <c r="F1111"/>
      <c r="G1111"/>
      <c r="H1111"/>
    </row>
    <row r="1112" spans="1:8">
      <c r="A1112"/>
      <c r="B1112"/>
      <c r="C1112"/>
      <c r="D1112"/>
      <c r="E1112"/>
      <c r="F1112"/>
      <c r="G1112"/>
      <c r="H1112"/>
    </row>
    <row r="1113" spans="1:8">
      <c r="A1113"/>
      <c r="B1113"/>
      <c r="C1113"/>
      <c r="D1113"/>
      <c r="E1113"/>
      <c r="F1113"/>
      <c r="G1113"/>
      <c r="H1113"/>
    </row>
    <row r="1114" spans="1:8">
      <c r="A1114"/>
      <c r="B1114"/>
      <c r="C1114"/>
      <c r="D1114"/>
      <c r="E1114"/>
      <c r="F1114"/>
      <c r="G1114"/>
      <c r="H1114"/>
    </row>
    <row r="1115" spans="1:8">
      <c r="A1115"/>
      <c r="B1115"/>
      <c r="C1115"/>
      <c r="D1115"/>
      <c r="E1115"/>
      <c r="F1115"/>
      <c r="G1115"/>
      <c r="H1115"/>
    </row>
    <row r="1116" spans="1:8">
      <c r="A1116"/>
      <c r="B1116"/>
      <c r="C1116"/>
      <c r="D1116"/>
      <c r="E1116"/>
      <c r="F1116"/>
      <c r="G1116"/>
      <c r="H1116"/>
    </row>
    <row r="1117" spans="1:8">
      <c r="A1117"/>
      <c r="B1117"/>
      <c r="C1117"/>
      <c r="D1117"/>
      <c r="E1117"/>
      <c r="F1117"/>
      <c r="G1117"/>
      <c r="H1117"/>
    </row>
    <row r="1118" spans="1:8">
      <c r="A1118"/>
      <c r="B1118"/>
      <c r="C1118"/>
      <c r="D1118"/>
      <c r="E1118"/>
      <c r="F1118"/>
      <c r="G1118"/>
      <c r="H1118"/>
    </row>
    <row r="1119" spans="1:8">
      <c r="A1119"/>
      <c r="B1119"/>
      <c r="C1119"/>
      <c r="D1119"/>
      <c r="E1119"/>
      <c r="F1119"/>
      <c r="G1119"/>
      <c r="H1119"/>
    </row>
    <row r="1120" spans="1:8">
      <c r="A1120"/>
      <c r="B1120"/>
      <c r="C1120"/>
      <c r="D1120"/>
      <c r="E1120"/>
      <c r="F1120"/>
      <c r="G1120"/>
      <c r="H1120"/>
    </row>
    <row r="1121" spans="1:8">
      <c r="A1121"/>
      <c r="B1121"/>
      <c r="C1121"/>
      <c r="D1121"/>
      <c r="E1121"/>
      <c r="F1121"/>
      <c r="G1121"/>
      <c r="H1121"/>
    </row>
    <row r="1122" spans="1:8">
      <c r="A1122"/>
      <c r="B1122"/>
      <c r="C1122"/>
      <c r="D1122"/>
      <c r="E1122"/>
      <c r="F1122"/>
      <c r="G1122"/>
      <c r="H1122"/>
    </row>
    <row r="1123" spans="1:8">
      <c r="A1123"/>
      <c r="B1123"/>
      <c r="C1123"/>
      <c r="D1123"/>
      <c r="E1123"/>
      <c r="F1123"/>
      <c r="G1123"/>
      <c r="H1123"/>
    </row>
    <row r="1124" spans="1:8">
      <c r="A1124"/>
      <c r="B1124"/>
      <c r="C1124"/>
      <c r="D1124"/>
      <c r="E1124"/>
      <c r="F1124"/>
      <c r="G1124"/>
      <c r="H1124"/>
    </row>
    <row r="1125" spans="1:8">
      <c r="A1125"/>
      <c r="B1125"/>
      <c r="C1125"/>
      <c r="D1125"/>
      <c r="E1125"/>
      <c r="F1125"/>
      <c r="G1125"/>
      <c r="H1125"/>
    </row>
    <row r="1126" spans="1:8">
      <c r="A1126"/>
      <c r="B1126"/>
      <c r="C1126"/>
      <c r="D1126"/>
      <c r="E1126"/>
      <c r="F1126"/>
      <c r="G1126"/>
      <c r="H1126"/>
    </row>
    <row r="1127" spans="1:8">
      <c r="A1127"/>
      <c r="B1127"/>
      <c r="C1127"/>
      <c r="D1127"/>
      <c r="E1127"/>
      <c r="F1127"/>
      <c r="G1127"/>
      <c r="H1127"/>
    </row>
    <row r="1128" spans="1:8">
      <c r="A1128"/>
      <c r="B1128"/>
      <c r="C1128"/>
      <c r="D1128"/>
      <c r="E1128"/>
      <c r="F1128"/>
      <c r="G1128"/>
      <c r="H1128"/>
    </row>
    <row r="1129" spans="1:8">
      <c r="A1129"/>
      <c r="B1129"/>
      <c r="C1129"/>
      <c r="D1129"/>
      <c r="E1129"/>
      <c r="F1129"/>
      <c r="G1129"/>
      <c r="H1129"/>
    </row>
    <row r="1130" spans="1:8">
      <c r="A1130"/>
      <c r="B1130"/>
      <c r="C1130"/>
      <c r="D1130"/>
      <c r="E1130"/>
      <c r="F1130"/>
      <c r="G1130"/>
      <c r="H1130"/>
    </row>
    <row r="1131" spans="1:8">
      <c r="A1131"/>
      <c r="B1131"/>
      <c r="C1131"/>
      <c r="D1131"/>
      <c r="E1131"/>
      <c r="F1131"/>
      <c r="G1131"/>
      <c r="H1131"/>
    </row>
    <row r="1132" spans="1:8">
      <c r="A1132"/>
      <c r="B1132"/>
      <c r="C1132"/>
      <c r="D1132"/>
      <c r="E1132"/>
      <c r="F1132"/>
      <c r="G1132"/>
      <c r="H1132"/>
    </row>
    <row r="1133" spans="1:8">
      <c r="A1133"/>
      <c r="B1133"/>
      <c r="C1133"/>
      <c r="D1133"/>
      <c r="E1133"/>
      <c r="F1133"/>
      <c r="G1133"/>
      <c r="H1133"/>
    </row>
    <row r="1134" spans="1:8">
      <c r="A1134"/>
      <c r="B1134"/>
      <c r="C1134"/>
      <c r="D1134"/>
      <c r="E1134"/>
      <c r="F1134"/>
      <c r="G1134"/>
      <c r="H1134"/>
    </row>
    <row r="1135" spans="1:8">
      <c r="A1135"/>
      <c r="B1135"/>
      <c r="C1135"/>
      <c r="D1135"/>
      <c r="E1135"/>
      <c r="F1135"/>
      <c r="G1135"/>
      <c r="H1135"/>
    </row>
    <row r="1136" spans="1:8">
      <c r="A1136"/>
      <c r="B1136"/>
      <c r="C1136"/>
      <c r="D1136"/>
      <c r="E1136"/>
      <c r="F1136"/>
      <c r="G1136"/>
      <c r="H1136"/>
    </row>
    <row r="1137" spans="1:8">
      <c r="A1137"/>
      <c r="B1137"/>
      <c r="C1137"/>
      <c r="D1137"/>
      <c r="E1137"/>
      <c r="F1137"/>
      <c r="G1137"/>
      <c r="H1137"/>
    </row>
    <row r="1138" spans="1:8">
      <c r="A1138"/>
      <c r="B1138"/>
      <c r="C1138"/>
      <c r="D1138"/>
      <c r="E1138"/>
      <c r="F1138"/>
      <c r="G1138"/>
      <c r="H1138"/>
    </row>
    <row r="1139" spans="1:8">
      <c r="A1139"/>
      <c r="B1139"/>
      <c r="C1139"/>
      <c r="D1139"/>
      <c r="E1139"/>
      <c r="F1139"/>
      <c r="G1139"/>
      <c r="H1139"/>
    </row>
    <row r="1140" spans="1:8">
      <c r="A1140"/>
      <c r="B1140"/>
      <c r="C1140"/>
      <c r="D1140"/>
      <c r="E1140"/>
      <c r="F1140"/>
      <c r="G1140"/>
      <c r="H1140"/>
    </row>
    <row r="1141" spans="1:8">
      <c r="A1141"/>
      <c r="B1141"/>
      <c r="C1141"/>
      <c r="D1141"/>
      <c r="E1141"/>
      <c r="F1141"/>
      <c r="G1141"/>
      <c r="H1141"/>
    </row>
    <row r="1142" spans="1:8">
      <c r="A1142"/>
      <c r="B1142"/>
      <c r="C1142"/>
      <c r="D1142"/>
      <c r="E1142"/>
      <c r="F1142"/>
      <c r="G1142"/>
      <c r="H1142"/>
    </row>
    <row r="1143" spans="1:8">
      <c r="A1143"/>
      <c r="B1143"/>
      <c r="C1143"/>
      <c r="D1143"/>
      <c r="E1143"/>
      <c r="F1143"/>
      <c r="G1143"/>
      <c r="H1143"/>
    </row>
    <row r="1144" spans="1:8">
      <c r="A1144"/>
      <c r="B1144"/>
      <c r="C1144"/>
      <c r="D1144"/>
      <c r="E1144"/>
      <c r="F1144"/>
      <c r="G1144"/>
      <c r="H1144"/>
    </row>
    <row r="1145" spans="1:8">
      <c r="A1145"/>
      <c r="B1145"/>
      <c r="C1145"/>
      <c r="D1145"/>
      <c r="E1145"/>
      <c r="F1145"/>
      <c r="G1145"/>
      <c r="H1145"/>
    </row>
    <row r="1146" spans="1:8">
      <c r="A1146"/>
      <c r="B1146"/>
      <c r="C1146"/>
      <c r="D1146"/>
      <c r="E1146"/>
      <c r="F1146"/>
      <c r="G1146"/>
      <c r="H1146"/>
    </row>
    <row r="1147" spans="1:8">
      <c r="A1147"/>
      <c r="B1147"/>
      <c r="C1147"/>
      <c r="D1147"/>
      <c r="E1147"/>
      <c r="F1147"/>
      <c r="G1147"/>
      <c r="H1147"/>
    </row>
    <row r="1148" spans="1:8">
      <c r="A1148"/>
      <c r="B1148"/>
      <c r="C1148"/>
      <c r="D1148"/>
      <c r="E1148"/>
      <c r="F1148"/>
      <c r="G1148"/>
      <c r="H1148"/>
    </row>
    <row r="1149" spans="1:8">
      <c r="A1149"/>
      <c r="B1149"/>
      <c r="C1149"/>
      <c r="D1149"/>
      <c r="E1149"/>
      <c r="F1149"/>
      <c r="G1149"/>
      <c r="H1149"/>
    </row>
    <row r="1150" spans="1:8">
      <c r="A1150"/>
      <c r="B1150"/>
      <c r="C1150"/>
      <c r="D1150"/>
      <c r="E1150"/>
      <c r="F1150"/>
      <c r="G1150"/>
      <c r="H1150"/>
    </row>
    <row r="1151" spans="1:8">
      <c r="A1151"/>
      <c r="B1151"/>
      <c r="C1151"/>
      <c r="D1151"/>
      <c r="E1151"/>
      <c r="F1151"/>
      <c r="G1151"/>
      <c r="H1151"/>
    </row>
    <row r="1152" spans="1:8">
      <c r="A1152"/>
      <c r="B1152"/>
      <c r="C1152"/>
      <c r="D1152"/>
      <c r="E1152"/>
      <c r="F1152"/>
      <c r="G1152"/>
      <c r="H1152"/>
    </row>
    <row r="1153" spans="1:8">
      <c r="A1153"/>
      <c r="B1153"/>
      <c r="C1153"/>
      <c r="D1153"/>
      <c r="E1153"/>
      <c r="F1153"/>
      <c r="G1153"/>
      <c r="H1153"/>
    </row>
    <row r="1154" spans="1:8">
      <c r="A1154"/>
      <c r="B1154"/>
      <c r="C1154"/>
      <c r="D1154"/>
      <c r="E1154"/>
      <c r="F1154"/>
      <c r="G1154"/>
      <c r="H1154"/>
    </row>
    <row r="1155" spans="1:8">
      <c r="A1155"/>
      <c r="B1155"/>
      <c r="C1155"/>
      <c r="D1155"/>
      <c r="E1155"/>
      <c r="F1155"/>
      <c r="G1155"/>
      <c r="H1155"/>
    </row>
    <row r="1156" spans="1:8">
      <c r="A1156"/>
      <c r="B1156"/>
      <c r="C1156"/>
      <c r="D1156"/>
      <c r="E1156"/>
      <c r="F1156"/>
      <c r="G1156"/>
      <c r="H1156"/>
    </row>
    <row r="1157" spans="1:8">
      <c r="A1157"/>
      <c r="B1157"/>
      <c r="C1157"/>
      <c r="D1157"/>
      <c r="E1157"/>
      <c r="F1157"/>
      <c r="G1157"/>
      <c r="H1157"/>
    </row>
    <row r="1158" spans="1:8">
      <c r="A1158"/>
      <c r="B1158"/>
      <c r="C1158"/>
      <c r="D1158"/>
      <c r="E1158"/>
      <c r="F1158"/>
      <c r="G1158"/>
      <c r="H1158"/>
    </row>
    <row r="1159" spans="1:8">
      <c r="A1159"/>
      <c r="B1159"/>
      <c r="C1159"/>
      <c r="D1159"/>
      <c r="E1159"/>
      <c r="F1159"/>
      <c r="G1159"/>
      <c r="H1159"/>
    </row>
    <row r="1160" spans="1:8">
      <c r="A1160"/>
      <c r="B1160"/>
      <c r="C1160"/>
      <c r="D1160"/>
      <c r="E1160"/>
      <c r="F1160"/>
      <c r="G1160"/>
      <c r="H1160"/>
    </row>
    <row r="1161" spans="1:8">
      <c r="A1161"/>
      <c r="B1161"/>
      <c r="C1161"/>
      <c r="D1161"/>
      <c r="E1161"/>
      <c r="F1161"/>
      <c r="G1161"/>
      <c r="H1161"/>
    </row>
    <row r="1162" spans="1:8">
      <c r="A1162"/>
      <c r="B1162"/>
      <c r="C1162"/>
      <c r="D1162"/>
      <c r="E1162"/>
      <c r="F1162"/>
      <c r="G1162"/>
      <c r="H1162"/>
    </row>
    <row r="1163" spans="1:8">
      <c r="A1163"/>
      <c r="B1163"/>
      <c r="C1163"/>
      <c r="D1163"/>
      <c r="E1163"/>
      <c r="F1163"/>
      <c r="G1163"/>
      <c r="H1163"/>
    </row>
    <row r="1164" spans="1:8">
      <c r="A1164"/>
      <c r="B1164"/>
      <c r="C1164"/>
      <c r="D1164"/>
      <c r="E1164"/>
      <c r="F1164"/>
      <c r="G1164"/>
      <c r="H1164"/>
    </row>
    <row r="1165" spans="1:8">
      <c r="A1165"/>
      <c r="B1165"/>
      <c r="C1165"/>
      <c r="D1165"/>
      <c r="E1165"/>
      <c r="F1165"/>
      <c r="G1165"/>
      <c r="H1165"/>
    </row>
    <row r="1166" spans="1:8">
      <c r="A1166"/>
      <c r="B1166"/>
      <c r="C1166"/>
      <c r="D1166"/>
      <c r="E1166"/>
      <c r="F1166"/>
      <c r="G1166"/>
      <c r="H1166"/>
    </row>
    <row r="1167" spans="1:8">
      <c r="A1167"/>
      <c r="B1167"/>
      <c r="C1167"/>
      <c r="D1167"/>
      <c r="E1167"/>
      <c r="F1167"/>
      <c r="G1167"/>
      <c r="H1167"/>
    </row>
    <row r="1168" spans="1:8">
      <c r="A1168"/>
      <c r="B1168"/>
      <c r="C1168"/>
      <c r="D1168"/>
      <c r="E1168"/>
      <c r="F1168"/>
      <c r="G1168"/>
      <c r="H1168"/>
    </row>
    <row r="1169" spans="1:8">
      <c r="A1169"/>
      <c r="B1169"/>
      <c r="C1169"/>
      <c r="D1169"/>
      <c r="E1169"/>
      <c r="F1169"/>
      <c r="G1169"/>
      <c r="H1169"/>
    </row>
    <row r="1170" spans="1:8">
      <c r="A1170"/>
      <c r="B1170"/>
      <c r="C1170"/>
      <c r="D1170"/>
      <c r="E1170"/>
      <c r="F1170"/>
      <c r="G1170"/>
      <c r="H1170"/>
    </row>
    <row r="1171" spans="1:8">
      <c r="A1171"/>
      <c r="B1171"/>
      <c r="C1171"/>
      <c r="D1171"/>
      <c r="E1171"/>
      <c r="F1171"/>
      <c r="G1171"/>
      <c r="H1171"/>
    </row>
    <row r="1172" spans="1:8">
      <c r="A1172"/>
      <c r="B1172"/>
      <c r="C1172"/>
      <c r="D1172"/>
      <c r="E1172"/>
      <c r="F1172"/>
      <c r="G1172"/>
      <c r="H1172"/>
    </row>
    <row r="1173" spans="1:8">
      <c r="A1173"/>
      <c r="B1173"/>
      <c r="C1173"/>
      <c r="D1173"/>
      <c r="E1173"/>
      <c r="F1173"/>
      <c r="G1173"/>
      <c r="H1173"/>
    </row>
    <row r="1174" spans="1:8">
      <c r="A1174"/>
      <c r="B1174"/>
      <c r="C1174"/>
      <c r="D1174"/>
      <c r="E1174"/>
      <c r="F1174"/>
      <c r="G1174"/>
      <c r="H1174"/>
    </row>
    <row r="1175" spans="1:8">
      <c r="A1175"/>
      <c r="B1175"/>
      <c r="C1175"/>
      <c r="D1175"/>
      <c r="E1175"/>
      <c r="F1175"/>
      <c r="G1175"/>
      <c r="H1175"/>
    </row>
    <row r="1176" spans="1:8">
      <c r="A1176"/>
      <c r="B1176"/>
      <c r="C1176"/>
      <c r="D1176"/>
      <c r="E1176"/>
      <c r="F1176"/>
      <c r="G1176"/>
      <c r="H1176"/>
    </row>
    <row r="1177" spans="1:8">
      <c r="A1177"/>
      <c r="B1177"/>
      <c r="C1177"/>
      <c r="D1177"/>
      <c r="E1177"/>
      <c r="F1177"/>
      <c r="G1177"/>
      <c r="H1177"/>
    </row>
    <row r="1178" spans="1:8">
      <c r="A1178"/>
      <c r="B1178"/>
      <c r="C1178"/>
      <c r="D1178"/>
      <c r="E1178"/>
      <c r="F1178"/>
      <c r="G1178"/>
      <c r="H1178"/>
    </row>
    <row r="1179" spans="1:8">
      <c r="A1179"/>
      <c r="B1179"/>
      <c r="C1179"/>
      <c r="D1179"/>
      <c r="E1179"/>
      <c r="F1179"/>
      <c r="G1179"/>
      <c r="H1179"/>
    </row>
    <row r="1180" spans="1:8">
      <c r="A1180"/>
      <c r="B1180"/>
      <c r="C1180"/>
      <c r="D1180"/>
      <c r="E1180"/>
      <c r="F1180"/>
      <c r="G1180"/>
      <c r="H1180"/>
    </row>
    <row r="1181" spans="1:8">
      <c r="A1181"/>
      <c r="B1181"/>
      <c r="C1181"/>
      <c r="D1181"/>
      <c r="E1181"/>
      <c r="F1181"/>
      <c r="G1181"/>
      <c r="H1181"/>
    </row>
    <row r="1182" spans="1:8">
      <c r="A1182"/>
      <c r="B1182"/>
      <c r="C1182"/>
      <c r="D1182"/>
      <c r="E1182"/>
      <c r="F1182"/>
      <c r="G1182"/>
      <c r="H1182"/>
    </row>
    <row r="1183" spans="1:8">
      <c r="A1183"/>
      <c r="B1183"/>
      <c r="C1183"/>
      <c r="D1183"/>
      <c r="E1183"/>
      <c r="F1183"/>
      <c r="G1183"/>
      <c r="H1183"/>
    </row>
    <row r="1184" spans="1:8">
      <c r="A1184"/>
      <c r="B1184"/>
      <c r="C1184"/>
      <c r="D1184"/>
      <c r="E1184"/>
      <c r="F1184"/>
      <c r="G1184"/>
      <c r="H1184"/>
    </row>
    <row r="1185" spans="1:8">
      <c r="A1185"/>
      <c r="B1185"/>
      <c r="C1185"/>
      <c r="D1185"/>
      <c r="E1185"/>
      <c r="F1185"/>
      <c r="G1185"/>
      <c r="H1185"/>
    </row>
    <row r="1186" spans="1:8">
      <c r="A1186"/>
      <c r="B1186"/>
      <c r="C1186"/>
      <c r="D1186"/>
      <c r="E1186"/>
      <c r="F1186"/>
      <c r="G1186"/>
      <c r="H1186"/>
    </row>
    <row r="1187" spans="1:8">
      <c r="A1187"/>
      <c r="B1187"/>
      <c r="C1187"/>
      <c r="D1187"/>
      <c r="E1187"/>
      <c r="F1187"/>
      <c r="G1187"/>
      <c r="H1187"/>
    </row>
    <row r="1188" spans="1:8">
      <c r="A1188"/>
      <c r="B1188"/>
      <c r="C1188"/>
      <c r="D1188"/>
      <c r="E1188"/>
      <c r="F1188"/>
      <c r="G1188"/>
      <c r="H1188"/>
    </row>
    <row r="1189" spans="1:8">
      <c r="A1189"/>
      <c r="B1189"/>
      <c r="C1189"/>
      <c r="D1189"/>
      <c r="E1189"/>
      <c r="F1189"/>
      <c r="G1189"/>
      <c r="H1189"/>
    </row>
    <row r="1190" spans="1:8">
      <c r="A1190"/>
      <c r="B1190"/>
      <c r="C1190"/>
      <c r="D1190"/>
      <c r="E1190"/>
      <c r="F1190"/>
      <c r="G1190"/>
      <c r="H1190"/>
    </row>
    <row r="1191" spans="1:8">
      <c r="A1191"/>
      <c r="B1191"/>
      <c r="C1191"/>
      <c r="D1191"/>
      <c r="E1191"/>
      <c r="F1191"/>
      <c r="G1191"/>
      <c r="H1191"/>
    </row>
    <row r="1192" spans="1:8">
      <c r="A1192"/>
      <c r="B1192"/>
      <c r="C1192"/>
      <c r="D1192"/>
      <c r="E1192"/>
      <c r="F1192"/>
      <c r="G1192"/>
      <c r="H1192"/>
    </row>
    <row r="1193" spans="1:8">
      <c r="A1193"/>
      <c r="B1193"/>
      <c r="C1193"/>
      <c r="D1193"/>
      <c r="E1193"/>
      <c r="F1193"/>
      <c r="G1193"/>
      <c r="H1193"/>
    </row>
    <row r="1194" spans="1:8">
      <c r="A1194"/>
      <c r="B1194"/>
      <c r="C1194"/>
      <c r="D1194"/>
      <c r="E1194"/>
      <c r="F1194"/>
      <c r="G1194"/>
      <c r="H1194"/>
    </row>
    <row r="1195" spans="1:8">
      <c r="A1195"/>
      <c r="B1195"/>
      <c r="C1195"/>
      <c r="D1195"/>
      <c r="E1195"/>
      <c r="F1195"/>
      <c r="G1195"/>
      <c r="H1195"/>
    </row>
    <row r="1196" spans="1:8">
      <c r="A1196"/>
      <c r="B1196"/>
      <c r="C1196"/>
      <c r="D1196"/>
      <c r="E1196"/>
      <c r="F1196"/>
      <c r="G1196"/>
      <c r="H1196"/>
    </row>
    <row r="1197" spans="1:8">
      <c r="A1197"/>
      <c r="B1197"/>
      <c r="C1197"/>
      <c r="D1197"/>
      <c r="E1197"/>
      <c r="F1197"/>
      <c r="G1197"/>
      <c r="H1197"/>
    </row>
    <row r="1198" spans="1:8">
      <c r="A1198"/>
      <c r="B1198"/>
      <c r="C1198"/>
      <c r="D1198"/>
      <c r="E1198"/>
      <c r="F1198"/>
      <c r="G1198"/>
      <c r="H1198"/>
    </row>
    <row r="1199" spans="1:8">
      <c r="A1199"/>
      <c r="B1199"/>
      <c r="C1199"/>
      <c r="D1199"/>
      <c r="E1199"/>
      <c r="F1199"/>
      <c r="G1199"/>
      <c r="H1199"/>
    </row>
    <row r="1200" spans="1:8">
      <c r="A1200"/>
      <c r="B1200"/>
      <c r="C1200"/>
      <c r="D1200"/>
      <c r="E1200"/>
      <c r="F1200"/>
      <c r="G1200"/>
      <c r="H1200"/>
    </row>
    <row r="1201" spans="1:8">
      <c r="A1201"/>
      <c r="B1201"/>
      <c r="C1201"/>
      <c r="D1201"/>
      <c r="E1201"/>
      <c r="F1201"/>
      <c r="G1201"/>
      <c r="H1201"/>
    </row>
    <row r="1202" spans="1:8">
      <c r="A1202"/>
      <c r="B1202"/>
      <c r="C1202"/>
      <c r="D1202"/>
      <c r="E1202"/>
      <c r="F1202"/>
      <c r="G1202"/>
      <c r="H1202"/>
    </row>
    <row r="1203" spans="1:8">
      <c r="A1203"/>
      <c r="B1203"/>
      <c r="C1203"/>
      <c r="D1203"/>
      <c r="E1203"/>
      <c r="F1203"/>
      <c r="G1203"/>
      <c r="H1203"/>
    </row>
    <row r="1204" spans="1:8">
      <c r="A1204"/>
      <c r="B1204"/>
      <c r="C1204"/>
      <c r="D1204"/>
      <c r="E1204"/>
      <c r="F1204"/>
      <c r="G1204"/>
      <c r="H1204"/>
    </row>
    <row r="1205" spans="1:8">
      <c r="A1205"/>
      <c r="B1205"/>
      <c r="C1205"/>
      <c r="D1205"/>
      <c r="E1205"/>
      <c r="F1205"/>
      <c r="G1205"/>
      <c r="H1205"/>
    </row>
    <row r="1206" spans="1:8">
      <c r="A1206"/>
      <c r="B1206"/>
      <c r="C1206"/>
      <c r="D1206"/>
      <c r="E1206"/>
      <c r="F1206"/>
      <c r="G1206"/>
      <c r="H1206"/>
    </row>
    <row r="1207" spans="1:8">
      <c r="A1207"/>
      <c r="B1207"/>
      <c r="C1207"/>
      <c r="D1207"/>
      <c r="E1207"/>
      <c r="F1207"/>
      <c r="G1207"/>
      <c r="H1207"/>
    </row>
    <row r="1208" spans="1:8">
      <c r="A1208"/>
      <c r="B1208"/>
      <c r="C1208"/>
      <c r="D1208"/>
      <c r="E1208"/>
      <c r="F1208"/>
      <c r="G1208"/>
      <c r="H1208"/>
    </row>
    <row r="1209" spans="1:8">
      <c r="A1209"/>
      <c r="B1209"/>
      <c r="C1209"/>
      <c r="D1209"/>
      <c r="E1209"/>
      <c r="F1209"/>
      <c r="G1209"/>
      <c r="H1209"/>
    </row>
    <row r="1210" spans="1:8">
      <c r="A1210"/>
      <c r="B1210"/>
      <c r="C1210"/>
      <c r="D1210"/>
      <c r="E1210"/>
      <c r="F1210"/>
      <c r="G1210"/>
      <c r="H1210"/>
    </row>
    <row r="1211" spans="1:8">
      <c r="A1211"/>
      <c r="B1211"/>
      <c r="C1211"/>
      <c r="D1211"/>
      <c r="E1211"/>
      <c r="F1211"/>
      <c r="G1211"/>
      <c r="H1211"/>
    </row>
    <row r="1212" spans="1:8">
      <c r="A1212"/>
      <c r="B1212"/>
      <c r="C1212"/>
      <c r="D1212"/>
      <c r="E1212"/>
      <c r="F1212"/>
      <c r="G1212"/>
      <c r="H1212"/>
    </row>
    <row r="1213" spans="1:8">
      <c r="A1213"/>
      <c r="B1213"/>
      <c r="C1213"/>
      <c r="D1213"/>
      <c r="E1213"/>
      <c r="F1213"/>
      <c r="G1213"/>
      <c r="H1213"/>
    </row>
    <row r="1214" spans="1:8">
      <c r="A1214"/>
      <c r="B1214"/>
      <c r="C1214"/>
      <c r="D1214"/>
      <c r="E1214"/>
      <c r="F1214"/>
      <c r="G1214"/>
      <c r="H1214"/>
    </row>
    <row r="1215" spans="1:8">
      <c r="A1215"/>
      <c r="B1215"/>
      <c r="C1215"/>
      <c r="D1215"/>
      <c r="E1215"/>
      <c r="F1215"/>
      <c r="G1215"/>
      <c r="H1215"/>
    </row>
    <row r="1216" spans="1:8">
      <c r="A1216"/>
      <c r="B1216"/>
      <c r="C1216"/>
      <c r="D1216"/>
      <c r="E1216"/>
      <c r="F1216"/>
      <c r="G1216"/>
      <c r="H1216"/>
    </row>
    <row r="1217" spans="1:8">
      <c r="A1217"/>
      <c r="B1217"/>
      <c r="C1217"/>
      <c r="D1217"/>
      <c r="E1217"/>
      <c r="F1217"/>
      <c r="G1217"/>
      <c r="H1217"/>
    </row>
    <row r="1218" spans="1:8">
      <c r="A1218"/>
      <c r="B1218"/>
      <c r="C1218"/>
      <c r="D1218"/>
      <c r="E1218"/>
      <c r="F1218"/>
      <c r="G1218"/>
      <c r="H1218"/>
    </row>
    <row r="1219" spans="1:8">
      <c r="A1219"/>
      <c r="B1219"/>
      <c r="C1219"/>
      <c r="D1219"/>
      <c r="E1219"/>
      <c r="F1219"/>
      <c r="G1219"/>
      <c r="H1219"/>
    </row>
    <row r="1220" spans="1:8">
      <c r="A1220"/>
      <c r="B1220"/>
      <c r="C1220"/>
      <c r="D1220"/>
      <c r="E1220"/>
      <c r="F1220"/>
      <c r="G1220"/>
      <c r="H1220"/>
    </row>
    <row r="1221" spans="1:8">
      <c r="A1221"/>
      <c r="B1221"/>
      <c r="C1221"/>
      <c r="D1221"/>
      <c r="E1221"/>
      <c r="F1221"/>
      <c r="G1221"/>
      <c r="H1221"/>
    </row>
    <row r="1222" spans="1:8">
      <c r="A1222"/>
      <c r="B1222"/>
      <c r="C1222"/>
      <c r="D1222"/>
      <c r="E1222"/>
      <c r="F1222"/>
      <c r="G1222"/>
      <c r="H1222"/>
    </row>
    <row r="1223" spans="1:8">
      <c r="A1223"/>
      <c r="B1223"/>
      <c r="C1223"/>
      <c r="D1223"/>
      <c r="E1223"/>
      <c r="F1223"/>
      <c r="G1223"/>
      <c r="H1223"/>
    </row>
    <row r="1224" spans="1:8">
      <c r="A1224"/>
      <c r="B1224"/>
      <c r="C1224"/>
      <c r="D1224"/>
      <c r="E1224"/>
      <c r="F1224"/>
      <c r="G1224"/>
      <c r="H1224"/>
    </row>
    <row r="1225" spans="1:8">
      <c r="A1225"/>
      <c r="B1225"/>
      <c r="C1225"/>
      <c r="D1225"/>
      <c r="E1225"/>
      <c r="F1225"/>
      <c r="G1225"/>
      <c r="H1225"/>
    </row>
    <row r="1226" spans="1:8">
      <c r="A1226"/>
      <c r="B1226"/>
      <c r="C1226"/>
      <c r="D1226"/>
      <c r="E1226"/>
      <c r="F1226"/>
      <c r="G1226"/>
      <c r="H1226"/>
    </row>
    <row r="1227" spans="1:8">
      <c r="A1227"/>
      <c r="B1227"/>
      <c r="C1227"/>
      <c r="D1227"/>
      <c r="E1227"/>
      <c r="F1227"/>
      <c r="G1227"/>
      <c r="H1227"/>
    </row>
    <row r="1228" spans="1:8">
      <c r="A1228"/>
      <c r="B1228"/>
      <c r="C1228"/>
      <c r="D1228"/>
      <c r="E1228"/>
      <c r="F1228"/>
      <c r="G1228"/>
      <c r="H1228"/>
    </row>
    <row r="1229" spans="1:8">
      <c r="A1229"/>
      <c r="B1229"/>
      <c r="C1229"/>
      <c r="D1229"/>
      <c r="E1229"/>
      <c r="F1229"/>
      <c r="G1229"/>
      <c r="H1229"/>
    </row>
    <row r="1230" spans="1:8">
      <c r="A1230"/>
      <c r="B1230"/>
      <c r="C1230"/>
      <c r="D1230"/>
      <c r="E1230"/>
      <c r="F1230"/>
      <c r="G1230"/>
      <c r="H1230"/>
    </row>
    <row r="1231" spans="1:8">
      <c r="A1231"/>
      <c r="B1231"/>
      <c r="C1231"/>
      <c r="D1231"/>
      <c r="E1231"/>
      <c r="F1231"/>
      <c r="G1231"/>
      <c r="H1231"/>
    </row>
    <row r="1232" spans="1:8">
      <c r="A1232"/>
      <c r="B1232"/>
      <c r="C1232"/>
      <c r="D1232"/>
      <c r="E1232"/>
      <c r="F1232"/>
      <c r="G1232"/>
      <c r="H1232"/>
    </row>
    <row r="1233" spans="1:8">
      <c r="A1233"/>
      <c r="B1233"/>
      <c r="C1233"/>
      <c r="D1233"/>
      <c r="E1233"/>
      <c r="F1233"/>
      <c r="G1233"/>
      <c r="H1233"/>
    </row>
    <row r="1234" spans="1:8">
      <c r="A1234"/>
      <c r="B1234"/>
      <c r="C1234"/>
      <c r="D1234"/>
      <c r="E1234"/>
      <c r="F1234"/>
      <c r="G1234"/>
      <c r="H1234"/>
    </row>
    <row r="1235" spans="1:8">
      <c r="A1235"/>
      <c r="B1235"/>
      <c r="C1235"/>
      <c r="D1235"/>
      <c r="E1235"/>
      <c r="F1235"/>
      <c r="G1235"/>
      <c r="H1235"/>
    </row>
    <row r="1236" spans="1:8">
      <c r="A1236"/>
      <c r="B1236"/>
      <c r="C1236"/>
      <c r="D1236"/>
      <c r="E1236"/>
      <c r="F1236"/>
      <c r="G1236"/>
      <c r="H1236"/>
    </row>
    <row r="1237" spans="1:8">
      <c r="A1237"/>
      <c r="B1237"/>
      <c r="C1237"/>
      <c r="D1237"/>
      <c r="E1237"/>
      <c r="F1237"/>
      <c r="G1237"/>
      <c r="H1237"/>
    </row>
    <row r="1238" spans="1:8">
      <c r="A1238"/>
      <c r="B1238"/>
      <c r="C1238"/>
      <c r="D1238"/>
      <c r="E1238"/>
      <c r="F1238"/>
      <c r="G1238"/>
      <c r="H1238"/>
    </row>
    <row r="1239" spans="1:8">
      <c r="A1239"/>
      <c r="B1239"/>
      <c r="C1239"/>
      <c r="D1239"/>
      <c r="E1239"/>
      <c r="F1239"/>
      <c r="G1239"/>
      <c r="H1239"/>
    </row>
    <row r="1240" spans="1:8">
      <c r="A1240"/>
      <c r="B1240"/>
      <c r="C1240"/>
      <c r="D1240"/>
      <c r="E1240"/>
      <c r="F1240"/>
      <c r="G1240"/>
      <c r="H1240"/>
    </row>
    <row r="1241" spans="1:8">
      <c r="A1241"/>
      <c r="B1241"/>
      <c r="C1241"/>
      <c r="D1241"/>
      <c r="E1241"/>
      <c r="F1241"/>
      <c r="G1241"/>
      <c r="H1241"/>
    </row>
    <row r="1242" spans="1:8">
      <c r="A1242"/>
      <c r="B1242"/>
      <c r="C1242"/>
      <c r="D1242"/>
      <c r="E1242"/>
      <c r="F1242"/>
      <c r="G1242"/>
      <c r="H1242"/>
    </row>
    <row r="1243" spans="1:8">
      <c r="A1243"/>
      <c r="B1243"/>
      <c r="C1243"/>
      <c r="D1243"/>
      <c r="E1243"/>
      <c r="F1243"/>
      <c r="G1243"/>
      <c r="H1243"/>
    </row>
    <row r="1244" spans="1:8">
      <c r="A1244"/>
      <c r="B1244"/>
      <c r="C1244"/>
      <c r="D1244"/>
      <c r="E1244"/>
      <c r="F1244"/>
      <c r="G1244"/>
      <c r="H1244"/>
    </row>
    <row r="1245" spans="1:8">
      <c r="A1245"/>
      <c r="B1245"/>
      <c r="C1245"/>
      <c r="D1245"/>
      <c r="E1245"/>
      <c r="F1245"/>
      <c r="G1245"/>
      <c r="H1245"/>
    </row>
    <row r="1246" spans="1:8">
      <c r="A1246"/>
      <c r="B1246"/>
      <c r="C1246"/>
      <c r="D1246"/>
      <c r="E1246"/>
      <c r="F1246"/>
      <c r="G1246"/>
      <c r="H1246"/>
    </row>
    <row r="1247" spans="1:8">
      <c r="A1247"/>
      <c r="B1247"/>
      <c r="C1247"/>
      <c r="D1247"/>
      <c r="E1247"/>
      <c r="F1247"/>
      <c r="G1247"/>
      <c r="H1247"/>
    </row>
    <row r="1248" spans="1:8">
      <c r="A1248"/>
      <c r="B1248"/>
      <c r="C1248"/>
      <c r="D1248"/>
      <c r="E1248"/>
      <c r="F1248"/>
      <c r="G1248"/>
      <c r="H1248"/>
    </row>
    <row r="1249" spans="1:8">
      <c r="A1249"/>
      <c r="B1249"/>
      <c r="C1249"/>
      <c r="D1249"/>
      <c r="E1249"/>
      <c r="F1249"/>
      <c r="G1249"/>
      <c r="H1249"/>
    </row>
    <row r="1250" spans="1:8">
      <c r="A1250"/>
      <c r="B1250"/>
      <c r="C1250"/>
      <c r="D1250"/>
      <c r="E1250"/>
      <c r="F1250"/>
      <c r="G1250"/>
      <c r="H1250"/>
    </row>
    <row r="1251" spans="1:8">
      <c r="A1251"/>
      <c r="B1251"/>
      <c r="C1251"/>
      <c r="D1251"/>
      <c r="E1251"/>
      <c r="F1251"/>
      <c r="G1251"/>
      <c r="H1251"/>
    </row>
    <row r="1252" spans="1:8">
      <c r="A1252"/>
      <c r="B1252"/>
      <c r="C1252"/>
      <c r="D1252"/>
      <c r="E1252"/>
      <c r="F1252"/>
      <c r="G1252"/>
      <c r="H1252"/>
    </row>
    <row r="1253" spans="1:8">
      <c r="A1253"/>
      <c r="B1253"/>
      <c r="C1253"/>
      <c r="D1253"/>
      <c r="E1253"/>
      <c r="F1253"/>
      <c r="G1253"/>
      <c r="H1253"/>
    </row>
    <row r="1254" spans="1:8">
      <c r="A1254"/>
      <c r="B1254"/>
      <c r="C1254"/>
      <c r="D1254"/>
      <c r="E1254"/>
      <c r="F1254"/>
      <c r="G1254"/>
      <c r="H1254"/>
    </row>
    <row r="1255" spans="1:8">
      <c r="A1255"/>
      <c r="B1255"/>
      <c r="C1255"/>
      <c r="D1255"/>
      <c r="E1255"/>
      <c r="F1255"/>
      <c r="G1255"/>
      <c r="H1255"/>
    </row>
    <row r="1256" spans="1:8">
      <c r="A1256"/>
      <c r="B1256"/>
      <c r="C1256"/>
      <c r="D1256"/>
      <c r="E1256"/>
      <c r="F1256"/>
      <c r="G1256"/>
      <c r="H1256"/>
    </row>
    <row r="1257" spans="1:8">
      <c r="A1257"/>
      <c r="B1257"/>
      <c r="C1257"/>
      <c r="D1257"/>
      <c r="E1257"/>
      <c r="F1257"/>
      <c r="G1257"/>
      <c r="H1257"/>
    </row>
    <row r="1258" spans="1:8">
      <c r="A1258"/>
      <c r="B1258"/>
      <c r="C1258"/>
      <c r="D1258"/>
      <c r="E1258"/>
      <c r="F1258"/>
      <c r="G1258"/>
      <c r="H1258"/>
    </row>
    <row r="1259" spans="1:8">
      <c r="A1259"/>
      <c r="B1259"/>
      <c r="C1259"/>
      <c r="D1259"/>
      <c r="E1259"/>
      <c r="F1259"/>
      <c r="G1259"/>
      <c r="H1259"/>
    </row>
    <row r="1260" spans="1:8">
      <c r="A1260"/>
      <c r="B1260"/>
      <c r="C1260"/>
      <c r="D1260"/>
      <c r="E1260"/>
      <c r="F1260"/>
      <c r="G1260"/>
      <c r="H1260"/>
    </row>
    <row r="1261" spans="1:8">
      <c r="A1261"/>
      <c r="B1261"/>
      <c r="C1261"/>
      <c r="D1261"/>
      <c r="E1261"/>
      <c r="F1261"/>
      <c r="G1261"/>
      <c r="H1261"/>
    </row>
    <row r="1262" spans="1:8">
      <c r="A1262"/>
      <c r="B1262"/>
      <c r="C1262"/>
      <c r="D1262"/>
      <c r="E1262"/>
      <c r="F1262"/>
      <c r="G1262"/>
      <c r="H1262"/>
    </row>
    <row r="1263" spans="1:8">
      <c r="A1263"/>
      <c r="B1263"/>
      <c r="C1263"/>
      <c r="D1263"/>
      <c r="E1263"/>
      <c r="F1263"/>
      <c r="G1263"/>
      <c r="H1263"/>
    </row>
    <row r="1264" spans="1:8">
      <c r="A1264"/>
      <c r="B1264"/>
      <c r="C1264"/>
      <c r="D1264"/>
      <c r="E1264"/>
      <c r="F1264"/>
      <c r="G1264"/>
      <c r="H1264"/>
    </row>
    <row r="1265" spans="1:8">
      <c r="A1265"/>
      <c r="B1265"/>
      <c r="C1265"/>
      <c r="D1265"/>
      <c r="E1265"/>
      <c r="F1265"/>
      <c r="G1265"/>
      <c r="H1265"/>
    </row>
    <row r="1266" spans="1:8">
      <c r="A1266"/>
      <c r="B1266"/>
      <c r="C1266"/>
      <c r="D1266"/>
      <c r="E1266"/>
      <c r="F1266"/>
      <c r="G1266"/>
      <c r="H1266"/>
    </row>
    <row r="1267" spans="1:8">
      <c r="A1267"/>
      <c r="B1267"/>
      <c r="C1267"/>
      <c r="D1267"/>
      <c r="E1267"/>
      <c r="F1267"/>
      <c r="G1267"/>
      <c r="H1267"/>
    </row>
    <row r="1268" spans="1:8">
      <c r="A1268"/>
      <c r="B1268"/>
      <c r="C1268"/>
      <c r="D1268"/>
      <c r="E1268"/>
      <c r="F1268"/>
      <c r="G1268"/>
      <c r="H1268"/>
    </row>
    <row r="1269" spans="1:8">
      <c r="A1269"/>
      <c r="B1269"/>
      <c r="C1269"/>
      <c r="D1269"/>
      <c r="E1269"/>
      <c r="F1269"/>
      <c r="G1269"/>
      <c r="H1269"/>
    </row>
    <row r="1270" spans="1:8">
      <c r="A1270"/>
      <c r="B1270"/>
      <c r="C1270"/>
      <c r="D1270"/>
      <c r="E1270"/>
      <c r="F1270"/>
      <c r="G1270"/>
      <c r="H1270"/>
    </row>
    <row r="1271" spans="1:8">
      <c r="A1271"/>
      <c r="B1271"/>
      <c r="C1271"/>
      <c r="D1271"/>
      <c r="E1271"/>
      <c r="F1271"/>
      <c r="G1271"/>
      <c r="H1271"/>
    </row>
    <row r="1272" spans="1:8">
      <c r="A1272"/>
      <c r="B1272"/>
      <c r="C1272"/>
      <c r="D1272"/>
      <c r="E1272"/>
      <c r="F1272"/>
      <c r="G1272"/>
      <c r="H1272"/>
    </row>
    <row r="1273" spans="1:8">
      <c r="A1273"/>
      <c r="B1273"/>
      <c r="C1273"/>
      <c r="D1273"/>
      <c r="E1273"/>
      <c r="F1273"/>
      <c r="G1273"/>
      <c r="H1273"/>
    </row>
    <row r="1274" spans="1:8">
      <c r="A1274"/>
      <c r="B1274"/>
      <c r="C1274"/>
      <c r="D1274"/>
      <c r="E1274"/>
      <c r="F1274"/>
      <c r="G1274"/>
      <c r="H1274"/>
    </row>
    <row r="1275" spans="1:8">
      <c r="A1275"/>
      <c r="B1275"/>
      <c r="C1275"/>
      <c r="D1275"/>
      <c r="E1275"/>
      <c r="F1275"/>
      <c r="G1275"/>
      <c r="H1275"/>
    </row>
    <row r="1276" spans="1:8">
      <c r="A1276"/>
      <c r="B1276"/>
      <c r="C1276"/>
      <c r="D1276"/>
      <c r="E1276"/>
      <c r="F1276"/>
      <c r="G1276"/>
      <c r="H1276"/>
    </row>
    <row r="1277" spans="1:8">
      <c r="A1277"/>
      <c r="B1277"/>
      <c r="C1277"/>
      <c r="D1277"/>
      <c r="E1277"/>
      <c r="F1277"/>
      <c r="G1277"/>
      <c r="H1277"/>
    </row>
    <row r="1278" spans="1:8">
      <c r="A1278"/>
      <c r="B1278"/>
      <c r="C1278"/>
      <c r="D1278"/>
      <c r="E1278"/>
      <c r="F1278"/>
      <c r="G1278"/>
      <c r="H1278"/>
    </row>
    <row r="1279" spans="1:8">
      <c r="A1279"/>
      <c r="B1279"/>
      <c r="C1279"/>
      <c r="D1279"/>
      <c r="E1279"/>
      <c r="F1279"/>
      <c r="G1279"/>
      <c r="H1279"/>
    </row>
    <row r="1280" spans="1:8">
      <c r="A1280"/>
      <c r="B1280"/>
      <c r="C1280"/>
      <c r="D1280"/>
      <c r="E1280"/>
      <c r="F1280"/>
      <c r="G1280"/>
      <c r="H1280"/>
    </row>
    <row r="1281" spans="1:8">
      <c r="A1281"/>
      <c r="B1281"/>
      <c r="C1281"/>
      <c r="D1281"/>
      <c r="E1281"/>
      <c r="F1281"/>
      <c r="G1281"/>
      <c r="H1281"/>
    </row>
    <row r="1282" spans="1:8">
      <c r="A1282"/>
      <c r="B1282"/>
      <c r="C1282"/>
      <c r="D1282"/>
      <c r="E1282"/>
      <c r="F1282"/>
      <c r="G1282"/>
      <c r="H1282"/>
    </row>
    <row r="1283" spans="1:8">
      <c r="A1283"/>
      <c r="B1283"/>
      <c r="C1283"/>
      <c r="D1283"/>
      <c r="E1283"/>
      <c r="F1283"/>
      <c r="G1283"/>
      <c r="H1283"/>
    </row>
    <row r="1284" spans="1:8">
      <c r="A1284"/>
      <c r="B1284"/>
      <c r="C1284"/>
      <c r="D1284"/>
      <c r="E1284"/>
      <c r="F1284"/>
      <c r="G1284"/>
      <c r="H1284"/>
    </row>
    <row r="1285" spans="1:8">
      <c r="A1285"/>
      <c r="B1285"/>
      <c r="C1285"/>
      <c r="D1285"/>
      <c r="E1285"/>
      <c r="F1285"/>
      <c r="G1285"/>
      <c r="H1285"/>
    </row>
    <row r="1286" spans="1:8">
      <c r="A1286"/>
      <c r="B1286"/>
      <c r="C1286"/>
      <c r="D1286"/>
      <c r="E1286"/>
      <c r="F1286"/>
      <c r="G1286"/>
      <c r="H1286"/>
    </row>
    <row r="1287" spans="1:8">
      <c r="A1287"/>
      <c r="B1287"/>
      <c r="C1287"/>
      <c r="D1287"/>
      <c r="E1287"/>
      <c r="F1287"/>
      <c r="G1287"/>
      <c r="H1287"/>
    </row>
    <row r="1288" spans="1:8">
      <c r="A1288"/>
      <c r="B1288"/>
      <c r="C1288"/>
      <c r="D1288"/>
      <c r="E1288"/>
      <c r="F1288"/>
      <c r="G1288"/>
      <c r="H1288"/>
    </row>
    <row r="1289" spans="1:8">
      <c r="A1289"/>
      <c r="B1289"/>
      <c r="C1289"/>
      <c r="D1289"/>
      <c r="E1289"/>
      <c r="F1289"/>
      <c r="G1289"/>
      <c r="H1289"/>
    </row>
    <row r="1290" spans="1:8">
      <c r="A1290"/>
      <c r="B1290"/>
      <c r="C1290"/>
      <c r="D1290"/>
      <c r="E1290"/>
      <c r="F1290"/>
      <c r="G1290"/>
      <c r="H1290"/>
    </row>
    <row r="1291" spans="1:8">
      <c r="A1291"/>
      <c r="B1291"/>
      <c r="C1291"/>
      <c r="D1291"/>
      <c r="E1291"/>
      <c r="F1291"/>
      <c r="G1291"/>
      <c r="H1291"/>
    </row>
    <row r="1292" spans="1:8">
      <c r="A1292"/>
      <c r="B1292"/>
      <c r="C1292"/>
      <c r="D1292"/>
      <c r="E1292"/>
      <c r="F1292"/>
      <c r="G1292"/>
      <c r="H1292"/>
    </row>
    <row r="1293" spans="1:8">
      <c r="A1293"/>
      <c r="B1293"/>
      <c r="C1293"/>
      <c r="D1293"/>
      <c r="E1293"/>
      <c r="F1293"/>
      <c r="G1293"/>
      <c r="H1293"/>
    </row>
    <row r="1294" spans="1:8">
      <c r="A1294"/>
      <c r="B1294"/>
      <c r="C1294"/>
      <c r="D1294"/>
      <c r="E1294"/>
      <c r="F1294"/>
      <c r="G1294"/>
      <c r="H1294"/>
    </row>
    <row r="1295" spans="1:8">
      <c r="A1295"/>
      <c r="B1295"/>
      <c r="C1295"/>
      <c r="D1295"/>
      <c r="E1295"/>
      <c r="F1295"/>
      <c r="G1295"/>
      <c r="H1295"/>
    </row>
    <row r="1296" spans="1:8">
      <c r="A1296"/>
      <c r="B1296"/>
      <c r="C1296"/>
      <c r="D1296"/>
      <c r="E1296"/>
      <c r="F1296"/>
      <c r="G1296"/>
      <c r="H1296"/>
    </row>
    <row r="1297" spans="1:8">
      <c r="A1297"/>
      <c r="B1297"/>
      <c r="C1297"/>
      <c r="D1297"/>
      <c r="E1297"/>
      <c r="F1297"/>
      <c r="G1297"/>
      <c r="H1297"/>
    </row>
    <row r="1298" spans="1:8">
      <c r="A1298"/>
      <c r="B1298"/>
      <c r="C1298"/>
      <c r="D1298"/>
      <c r="E1298"/>
      <c r="F1298"/>
      <c r="G1298"/>
      <c r="H1298"/>
    </row>
    <row r="1299" spans="1:8">
      <c r="A1299"/>
      <c r="B1299"/>
      <c r="C1299"/>
      <c r="D1299"/>
      <c r="E1299"/>
      <c r="F1299"/>
      <c r="G1299"/>
      <c r="H1299"/>
    </row>
    <row r="1300" spans="1:8">
      <c r="A1300"/>
      <c r="B1300"/>
      <c r="C1300"/>
      <c r="D1300"/>
      <c r="E1300"/>
      <c r="F1300"/>
      <c r="G1300"/>
      <c r="H1300"/>
    </row>
    <row r="1301" spans="1:8">
      <c r="A1301"/>
      <c r="B1301"/>
      <c r="C1301"/>
      <c r="D1301"/>
      <c r="E1301"/>
      <c r="F1301"/>
      <c r="G1301"/>
      <c r="H1301"/>
    </row>
    <row r="1302" spans="1:8">
      <c r="A1302"/>
      <c r="B1302"/>
      <c r="C1302"/>
      <c r="D1302"/>
      <c r="E1302"/>
      <c r="F1302"/>
      <c r="G1302"/>
      <c r="H1302"/>
    </row>
    <row r="1303" spans="1:8">
      <c r="A1303"/>
      <c r="B1303"/>
      <c r="C1303"/>
      <c r="D1303"/>
      <c r="E1303"/>
      <c r="F1303"/>
      <c r="G1303"/>
      <c r="H1303"/>
    </row>
    <row r="1304" spans="1:8">
      <c r="A1304"/>
      <c r="B1304"/>
      <c r="C1304"/>
      <c r="D1304"/>
      <c r="E1304"/>
      <c r="F1304"/>
      <c r="G1304"/>
      <c r="H1304"/>
    </row>
    <row r="1305" spans="1:8">
      <c r="A1305"/>
      <c r="B1305"/>
      <c r="C1305"/>
      <c r="D1305"/>
      <c r="E1305"/>
      <c r="F1305"/>
      <c r="G1305"/>
      <c r="H1305"/>
    </row>
    <row r="1306" spans="1:8">
      <c r="A1306"/>
      <c r="B1306"/>
      <c r="C1306"/>
      <c r="D1306"/>
      <c r="E1306"/>
      <c r="F1306"/>
      <c r="G1306"/>
      <c r="H1306"/>
    </row>
    <row r="1307" spans="1:8">
      <c r="A1307"/>
      <c r="B1307"/>
      <c r="C1307"/>
      <c r="D1307"/>
      <c r="E1307"/>
      <c r="F1307"/>
      <c r="G1307"/>
      <c r="H1307"/>
    </row>
    <row r="1308" spans="1:8">
      <c r="A1308"/>
      <c r="B1308"/>
      <c r="C1308"/>
      <c r="D1308"/>
      <c r="E1308"/>
      <c r="F1308"/>
      <c r="G1308"/>
      <c r="H1308"/>
    </row>
    <row r="1309" spans="1:8">
      <c r="A1309"/>
      <c r="B1309"/>
      <c r="C1309"/>
      <c r="D1309"/>
      <c r="E1309"/>
      <c r="F1309"/>
      <c r="G1309"/>
      <c r="H1309"/>
    </row>
    <row r="1310" spans="1:8">
      <c r="A1310"/>
      <c r="B1310"/>
      <c r="C1310"/>
      <c r="D1310"/>
      <c r="E1310"/>
      <c r="F1310"/>
      <c r="G1310"/>
      <c r="H1310"/>
    </row>
    <row r="1311" spans="1:8">
      <c r="A1311"/>
      <c r="B1311"/>
      <c r="C1311"/>
      <c r="D1311"/>
      <c r="E1311"/>
      <c r="F1311"/>
      <c r="G1311"/>
      <c r="H1311"/>
    </row>
    <row r="1312" spans="1:8">
      <c r="A1312"/>
      <c r="B1312"/>
      <c r="C1312"/>
      <c r="D1312"/>
      <c r="E1312"/>
      <c r="F1312"/>
      <c r="G1312"/>
      <c r="H1312"/>
    </row>
    <row r="1313" spans="1:8">
      <c r="A1313"/>
      <c r="B1313"/>
      <c r="C1313"/>
      <c r="D1313"/>
      <c r="E1313"/>
      <c r="F1313"/>
      <c r="G1313"/>
      <c r="H1313"/>
    </row>
    <row r="1314" spans="1:8">
      <c r="A1314"/>
      <c r="B1314"/>
      <c r="C1314"/>
      <c r="D1314"/>
      <c r="E1314"/>
      <c r="F1314"/>
      <c r="G1314"/>
      <c r="H1314"/>
    </row>
    <row r="1315" spans="1:8">
      <c r="A1315"/>
      <c r="B1315"/>
      <c r="C1315"/>
      <c r="D1315"/>
      <c r="E1315"/>
      <c r="F1315"/>
      <c r="G1315"/>
      <c r="H1315"/>
    </row>
    <row r="1316" spans="1:8">
      <c r="A1316"/>
      <c r="B1316"/>
      <c r="C1316"/>
      <c r="D1316"/>
      <c r="E1316"/>
      <c r="F1316"/>
      <c r="G1316"/>
      <c r="H1316"/>
    </row>
    <row r="1317" spans="1:8">
      <c r="A1317"/>
      <c r="B1317"/>
      <c r="C1317"/>
      <c r="D1317"/>
      <c r="E1317"/>
      <c r="F1317"/>
      <c r="G1317"/>
      <c r="H1317"/>
    </row>
    <row r="1318" spans="1:8">
      <c r="A1318"/>
      <c r="B1318"/>
      <c r="C1318"/>
      <c r="D1318"/>
      <c r="E1318"/>
      <c r="F1318"/>
      <c r="G1318"/>
      <c r="H1318"/>
    </row>
    <row r="1319" spans="1:8">
      <c r="A1319"/>
      <c r="B1319"/>
      <c r="C1319"/>
      <c r="D1319"/>
      <c r="E1319"/>
      <c r="F1319"/>
      <c r="G1319"/>
      <c r="H1319"/>
    </row>
    <row r="1320" spans="1:8">
      <c r="A1320"/>
      <c r="B1320"/>
      <c r="C1320"/>
      <c r="D1320"/>
      <c r="E1320"/>
      <c r="F1320"/>
      <c r="G1320"/>
      <c r="H1320"/>
    </row>
    <row r="1321" spans="1:8">
      <c r="A1321"/>
      <c r="B1321"/>
      <c r="C1321"/>
      <c r="D1321"/>
      <c r="E1321"/>
      <c r="F1321"/>
      <c r="G1321"/>
      <c r="H1321"/>
    </row>
    <row r="1322" spans="1:8">
      <c r="A1322"/>
      <c r="B1322"/>
      <c r="C1322"/>
      <c r="D1322"/>
      <c r="E1322"/>
      <c r="F1322"/>
      <c r="G1322"/>
      <c r="H1322"/>
    </row>
    <row r="1323" spans="1:8">
      <c r="A1323"/>
      <c r="B1323"/>
      <c r="C1323"/>
      <c r="D1323"/>
      <c r="E1323"/>
      <c r="F1323"/>
      <c r="G1323"/>
      <c r="H1323"/>
    </row>
    <row r="1324" spans="1:8">
      <c r="A1324"/>
      <c r="B1324"/>
      <c r="C1324"/>
      <c r="D1324"/>
      <c r="E1324"/>
      <c r="F1324"/>
      <c r="G1324"/>
      <c r="H1324"/>
    </row>
    <row r="1325" spans="1:8">
      <c r="A1325"/>
      <c r="B1325"/>
      <c r="C1325"/>
      <c r="D1325"/>
      <c r="E1325"/>
      <c r="F1325"/>
      <c r="G1325"/>
      <c r="H1325"/>
    </row>
    <row r="1326" spans="1:8">
      <c r="A1326"/>
      <c r="B1326"/>
      <c r="C1326"/>
      <c r="D1326"/>
      <c r="E1326"/>
      <c r="F1326"/>
      <c r="G1326"/>
      <c r="H1326"/>
    </row>
    <row r="1327" spans="1:8">
      <c r="A1327"/>
      <c r="B1327"/>
      <c r="C1327"/>
      <c r="D1327"/>
      <c r="E1327"/>
      <c r="F1327"/>
      <c r="G1327"/>
      <c r="H1327"/>
    </row>
    <row r="1328" spans="1:8">
      <c r="A1328"/>
      <c r="B1328"/>
      <c r="C1328"/>
      <c r="D1328"/>
      <c r="E1328"/>
      <c r="F1328"/>
      <c r="G1328"/>
      <c r="H1328"/>
    </row>
    <row r="1329" spans="1:8">
      <c r="A1329"/>
      <c r="B1329"/>
      <c r="C1329"/>
      <c r="D1329"/>
      <c r="E1329"/>
      <c r="F1329"/>
      <c r="G1329"/>
      <c r="H1329"/>
    </row>
    <row r="1330" spans="1:8">
      <c r="A1330"/>
      <c r="B1330"/>
      <c r="C1330"/>
      <c r="D1330"/>
      <c r="E1330"/>
      <c r="F1330"/>
      <c r="G1330"/>
      <c r="H1330"/>
    </row>
    <row r="1331" spans="1:8">
      <c r="A1331"/>
      <c r="B1331"/>
      <c r="C1331"/>
      <c r="D1331"/>
      <c r="E1331"/>
      <c r="F1331"/>
      <c r="G1331"/>
      <c r="H1331"/>
    </row>
    <row r="1332" spans="1:8">
      <c r="A1332"/>
      <c r="B1332"/>
      <c r="C1332"/>
      <c r="D1332"/>
      <c r="E1332"/>
      <c r="F1332"/>
      <c r="G1332"/>
      <c r="H1332"/>
    </row>
    <row r="1333" spans="1:8">
      <c r="A1333"/>
      <c r="B1333"/>
      <c r="C1333"/>
      <c r="D1333"/>
      <c r="E1333"/>
      <c r="F1333"/>
      <c r="G1333"/>
      <c r="H1333"/>
    </row>
    <row r="1334" spans="1:8">
      <c r="A1334"/>
      <c r="B1334"/>
      <c r="C1334"/>
      <c r="D1334"/>
      <c r="E1334"/>
      <c r="F1334"/>
      <c r="G1334"/>
      <c r="H1334"/>
    </row>
    <row r="1335" spans="1:8">
      <c r="A1335"/>
      <c r="B1335"/>
      <c r="C1335"/>
      <c r="D1335"/>
      <c r="E1335"/>
      <c r="F1335"/>
      <c r="G1335"/>
      <c r="H1335"/>
    </row>
    <row r="1336" spans="1:8">
      <c r="A1336"/>
      <c r="B1336"/>
      <c r="C1336"/>
      <c r="D1336"/>
      <c r="E1336"/>
      <c r="F1336"/>
      <c r="G1336"/>
      <c r="H1336"/>
    </row>
    <row r="1337" spans="1:8">
      <c r="A1337"/>
      <c r="B1337"/>
      <c r="C1337"/>
      <c r="D1337"/>
      <c r="E1337"/>
      <c r="F1337"/>
      <c r="G1337"/>
      <c r="H1337"/>
    </row>
    <row r="1338" spans="1:8">
      <c r="A1338"/>
      <c r="B1338"/>
      <c r="C1338"/>
      <c r="D1338"/>
      <c r="E1338"/>
      <c r="F1338"/>
      <c r="G1338"/>
      <c r="H1338"/>
    </row>
    <row r="1339" spans="1:8">
      <c r="A1339"/>
      <c r="B1339"/>
      <c r="C1339"/>
      <c r="D1339"/>
      <c r="E1339"/>
      <c r="F1339"/>
      <c r="G1339"/>
      <c r="H1339"/>
    </row>
    <row r="1340" spans="1:8">
      <c r="A1340"/>
      <c r="B1340"/>
      <c r="C1340"/>
      <c r="D1340"/>
      <c r="E1340"/>
      <c r="F1340"/>
      <c r="G1340"/>
      <c r="H1340"/>
    </row>
    <row r="1341" spans="1:8">
      <c r="A1341"/>
      <c r="B1341"/>
      <c r="C1341"/>
      <c r="D1341"/>
      <c r="E1341"/>
      <c r="F1341"/>
      <c r="G1341"/>
      <c r="H1341"/>
    </row>
    <row r="1342" spans="1:8">
      <c r="A1342"/>
      <c r="B1342"/>
      <c r="C1342"/>
      <c r="D1342"/>
      <c r="E1342"/>
      <c r="F1342"/>
      <c r="G1342"/>
      <c r="H1342"/>
    </row>
    <row r="1343" spans="1:8">
      <c r="A1343"/>
      <c r="B1343"/>
      <c r="C1343"/>
      <c r="D1343"/>
      <c r="E1343"/>
      <c r="F1343"/>
      <c r="G1343"/>
      <c r="H1343"/>
    </row>
    <row r="1344" spans="1:8">
      <c r="A1344"/>
      <c r="B1344"/>
      <c r="C1344"/>
      <c r="D1344"/>
      <c r="E1344"/>
      <c r="F1344"/>
      <c r="G1344"/>
      <c r="H1344"/>
    </row>
    <row r="1345" spans="1:8">
      <c r="A1345"/>
      <c r="B1345"/>
      <c r="C1345"/>
      <c r="D1345"/>
      <c r="E1345"/>
      <c r="F1345"/>
      <c r="G1345"/>
      <c r="H1345"/>
    </row>
    <row r="1346" spans="1:8">
      <c r="A1346"/>
      <c r="B1346"/>
      <c r="C1346"/>
      <c r="D1346"/>
      <c r="E1346"/>
      <c r="F1346"/>
      <c r="G1346"/>
      <c r="H1346"/>
    </row>
  </sheetData>
  <printOptions horizontalCentered="1"/>
  <pageMargins left="0.19685039370078741" right="0.19685039370078741" top="0.59055118110236227" bottom="0.59055118110236227" header="0.31496062992125984" footer="0.31496062992125984"/>
  <pageSetup paperSize="9" scale="35" orientation="landscape" r:id="rId2"/>
  <headerFooter>
    <oddHeader>&amp;C&amp;A</oddHeader>
    <oddFooter>&amp;C&amp;P di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34"/>
  <sheetViews>
    <sheetView showGridLines="0" workbookViewId="0">
      <selection activeCell="G5" sqref="G5"/>
    </sheetView>
  </sheetViews>
  <sheetFormatPr defaultColWidth="9.44140625" defaultRowHeight="14.4"/>
  <cols>
    <col min="1" max="1" width="17.44140625" style="13" customWidth="1"/>
    <col min="2" max="2" width="12.44140625" style="14" bestFit="1" customWidth="1"/>
    <col min="3" max="3" width="10.44140625" style="14" bestFit="1" customWidth="1"/>
    <col min="4" max="4" width="60.44140625" style="14" customWidth="1"/>
    <col min="5" max="5" width="10.44140625" style="14" bestFit="1" customWidth="1"/>
    <col min="6" max="16384" width="9.44140625" style="13"/>
  </cols>
  <sheetData>
    <row r="1" spans="1:7" ht="16.8" thickTop="1" thickBot="1">
      <c r="A1" s="95" t="s">
        <v>774</v>
      </c>
      <c r="B1" s="99"/>
      <c r="C1" s="96"/>
      <c r="D1" s="96"/>
      <c r="E1" s="96"/>
    </row>
    <row r="2" spans="1:7" ht="15" thickTop="1">
      <c r="A2" s="93" t="s">
        <v>775</v>
      </c>
      <c r="B2" s="94" t="s">
        <v>776</v>
      </c>
      <c r="C2" s="94" t="s">
        <v>777</v>
      </c>
      <c r="D2" s="94" t="s">
        <v>778</v>
      </c>
      <c r="E2" s="94" t="s">
        <v>0</v>
      </c>
    </row>
    <row r="3" spans="1:7">
      <c r="A3" s="100" t="s">
        <v>213</v>
      </c>
      <c r="B3" s="101">
        <v>1</v>
      </c>
      <c r="C3" s="101" t="s">
        <v>779</v>
      </c>
      <c r="D3" s="102" t="s">
        <v>780</v>
      </c>
      <c r="E3" s="101" t="s">
        <v>781</v>
      </c>
    </row>
    <row r="4" spans="1:7" ht="15.6">
      <c r="A4" s="103" t="s">
        <v>105</v>
      </c>
      <c r="B4" s="104">
        <v>1</v>
      </c>
      <c r="C4" s="104" t="s">
        <v>782</v>
      </c>
      <c r="D4" s="105" t="s">
        <v>783</v>
      </c>
      <c r="E4" s="104" t="s">
        <v>781</v>
      </c>
      <c r="G4" s="17"/>
    </row>
    <row r="5" spans="1:7" ht="15.6">
      <c r="A5" s="103" t="s">
        <v>784</v>
      </c>
      <c r="B5" s="104">
        <v>3</v>
      </c>
      <c r="C5" s="104" t="s">
        <v>782</v>
      </c>
      <c r="D5" s="105" t="s">
        <v>785</v>
      </c>
      <c r="E5" s="104" t="s">
        <v>786</v>
      </c>
      <c r="G5" s="17"/>
    </row>
    <row r="6" spans="1:7" ht="28.8">
      <c r="A6" s="103" t="s">
        <v>213</v>
      </c>
      <c r="B6" s="104">
        <v>1</v>
      </c>
      <c r="C6" s="104" t="s">
        <v>779</v>
      </c>
      <c r="D6" s="105" t="s">
        <v>787</v>
      </c>
      <c r="E6" s="104" t="s">
        <v>781</v>
      </c>
      <c r="G6" s="17"/>
    </row>
    <row r="7" spans="1:7" ht="15.6">
      <c r="A7" s="103" t="s">
        <v>151</v>
      </c>
      <c r="B7" s="104">
        <v>1</v>
      </c>
      <c r="C7" s="104" t="s">
        <v>779</v>
      </c>
      <c r="D7" s="105" t="s">
        <v>788</v>
      </c>
      <c r="E7" s="104" t="s">
        <v>781</v>
      </c>
      <c r="G7" s="17"/>
    </row>
    <row r="8" spans="1:7" ht="15.6">
      <c r="A8" s="103" t="s">
        <v>126</v>
      </c>
      <c r="B8" s="104">
        <v>1</v>
      </c>
      <c r="C8" s="104" t="s">
        <v>779</v>
      </c>
      <c r="D8" s="105" t="s">
        <v>789</v>
      </c>
      <c r="E8" s="104" t="s">
        <v>781</v>
      </c>
      <c r="G8" s="17"/>
    </row>
    <row r="9" spans="1:7">
      <c r="A9" s="103" t="s">
        <v>165</v>
      </c>
      <c r="B9" s="104">
        <v>1</v>
      </c>
      <c r="C9" s="104" t="s">
        <v>790</v>
      </c>
      <c r="D9" s="105" t="s">
        <v>791</v>
      </c>
      <c r="E9" s="104" t="s">
        <v>781</v>
      </c>
    </row>
    <row r="10" spans="1:7">
      <c r="A10" s="103" t="s">
        <v>146</v>
      </c>
      <c r="B10" s="104">
        <v>1</v>
      </c>
      <c r="C10" s="104" t="s">
        <v>779</v>
      </c>
      <c r="D10" s="105" t="s">
        <v>792</v>
      </c>
      <c r="E10" s="104" t="s">
        <v>781</v>
      </c>
    </row>
    <row r="11" spans="1:7">
      <c r="A11" s="103" t="s">
        <v>149</v>
      </c>
      <c r="B11" s="104">
        <v>2</v>
      </c>
      <c r="C11" s="104" t="s">
        <v>782</v>
      </c>
      <c r="D11" s="105" t="s">
        <v>793</v>
      </c>
      <c r="E11" s="104" t="s">
        <v>781</v>
      </c>
    </row>
    <row r="12" spans="1:7">
      <c r="A12" s="103" t="s">
        <v>160</v>
      </c>
      <c r="B12" s="104">
        <v>2</v>
      </c>
      <c r="C12" s="104" t="s">
        <v>779</v>
      </c>
      <c r="D12" s="105" t="s">
        <v>794</v>
      </c>
      <c r="E12" s="104" t="s">
        <v>781</v>
      </c>
    </row>
    <row r="13" spans="1:7">
      <c r="A13" s="103" t="s">
        <v>105</v>
      </c>
      <c r="B13" s="104">
        <v>2</v>
      </c>
      <c r="C13" s="104" t="s">
        <v>782</v>
      </c>
      <c r="D13" s="105" t="s">
        <v>795</v>
      </c>
      <c r="E13" s="104" t="s">
        <v>781</v>
      </c>
    </row>
    <row r="14" spans="1:7">
      <c r="A14" s="103" t="s">
        <v>93</v>
      </c>
      <c r="B14" s="104">
        <v>2</v>
      </c>
      <c r="C14" s="104" t="s">
        <v>790</v>
      </c>
      <c r="D14" s="105" t="s">
        <v>796</v>
      </c>
      <c r="E14" s="104" t="s">
        <v>781</v>
      </c>
    </row>
    <row r="15" spans="1:7">
      <c r="A15" s="103" t="s">
        <v>123</v>
      </c>
      <c r="B15" s="104">
        <v>2</v>
      </c>
      <c r="C15" s="104" t="s">
        <v>790</v>
      </c>
      <c r="D15" s="105" t="s">
        <v>794</v>
      </c>
      <c r="E15" s="104" t="s">
        <v>781</v>
      </c>
    </row>
    <row r="16" spans="1:7">
      <c r="A16" s="103" t="s">
        <v>205</v>
      </c>
      <c r="B16" s="104">
        <v>3</v>
      </c>
      <c r="C16" s="104" t="s">
        <v>790</v>
      </c>
      <c r="D16" s="105" t="s">
        <v>794</v>
      </c>
      <c r="E16" s="104" t="s">
        <v>781</v>
      </c>
    </row>
    <row r="17" spans="1:5">
      <c r="A17" s="103" t="s">
        <v>182</v>
      </c>
      <c r="B17" s="104">
        <v>3</v>
      </c>
      <c r="C17" s="104" t="s">
        <v>790</v>
      </c>
      <c r="D17" s="105" t="s">
        <v>794</v>
      </c>
      <c r="E17" s="104" t="s">
        <v>781</v>
      </c>
    </row>
    <row r="18" spans="1:5">
      <c r="A18" s="103" t="s">
        <v>103</v>
      </c>
      <c r="B18" s="104">
        <v>3</v>
      </c>
      <c r="C18" s="104" t="s">
        <v>782</v>
      </c>
      <c r="D18" s="105" t="s">
        <v>797</v>
      </c>
      <c r="E18" s="104" t="s">
        <v>781</v>
      </c>
    </row>
    <row r="19" spans="1:5">
      <c r="A19" s="103" t="s">
        <v>115</v>
      </c>
      <c r="B19" s="104">
        <v>3</v>
      </c>
      <c r="C19" s="104" t="s">
        <v>782</v>
      </c>
      <c r="D19" s="105" t="s">
        <v>798</v>
      </c>
      <c r="E19" s="104" t="s">
        <v>781</v>
      </c>
    </row>
    <row r="20" spans="1:5">
      <c r="A20" s="103" t="s">
        <v>79</v>
      </c>
      <c r="B20" s="104">
        <v>3</v>
      </c>
      <c r="C20" s="104" t="s">
        <v>790</v>
      </c>
      <c r="D20" s="105" t="s">
        <v>799</v>
      </c>
      <c r="E20" s="104" t="s">
        <v>781</v>
      </c>
    </row>
    <row r="21" spans="1:5">
      <c r="D21" s="15"/>
    </row>
    <row r="22" spans="1:5">
      <c r="D22" s="15"/>
    </row>
    <row r="23" spans="1:5">
      <c r="D23" s="15"/>
    </row>
    <row r="24" spans="1:5">
      <c r="D24" s="15"/>
    </row>
    <row r="25" spans="1:5">
      <c r="D25" s="15"/>
    </row>
    <row r="26" spans="1:5">
      <c r="D26" s="15"/>
    </row>
    <row r="27" spans="1:5">
      <c r="D27" s="15"/>
    </row>
    <row r="28" spans="1:5">
      <c r="D28" s="15"/>
    </row>
    <row r="29" spans="1:5">
      <c r="D29" s="15"/>
    </row>
    <row r="30" spans="1:5">
      <c r="D30" s="15"/>
    </row>
    <row r="31" spans="1:5">
      <c r="D31" s="15"/>
    </row>
    <row r="32" spans="1:5">
      <c r="D32" s="15"/>
    </row>
    <row r="33" spans="4:4">
      <c r="D33" s="15"/>
    </row>
    <row r="34" spans="4:4">
      <c r="D34" s="15"/>
    </row>
  </sheetData>
  <autoFilter ref="A2:E17" xr:uid="{00000000-0009-0000-0000-00000C000000}">
    <sortState xmlns:xlrd2="http://schemas.microsoft.com/office/spreadsheetml/2017/richdata2" ref="A3:E20">
      <sortCondition descending="1" ref="E2:E17"/>
    </sortState>
  </autoFilter>
  <dataValidations count="2">
    <dataValidation type="list" allowBlank="1" showInputMessage="1" showErrorMessage="1" sqref="B3:B20" xr:uid="{00000000-0002-0000-0C00-000000000000}">
      <formula1>"1,2,3,4,5"</formula1>
    </dataValidation>
    <dataValidation type="list" allowBlank="1" showInputMessage="1" showErrorMessage="1" sqref="E3:E20" xr:uid="{00000000-0002-0000-0C00-000001000000}">
      <formula1>"Open, Done"</formula1>
    </dataValidation>
  </dataValidations>
  <printOptions horizontalCentered="1"/>
  <pageMargins left="0.19685039370078741" right="0.19685039370078741" top="0.59055118110236227" bottom="0.59055118110236227" header="0.31496062992125984" footer="0.31496062992125984"/>
  <pageSetup paperSize="9" orientation="landscape" r:id="rId1"/>
  <headerFooter>
    <oddHeader>&amp;C&amp;A</oddHeader>
    <oddFooter>&amp;C&amp;P di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glio6">
    <pageSetUpPr fitToPage="1"/>
  </sheetPr>
  <dimension ref="A1:B32"/>
  <sheetViews>
    <sheetView zoomScaleNormal="100" workbookViewId="0">
      <selection activeCell="B14" sqref="B14"/>
    </sheetView>
  </sheetViews>
  <sheetFormatPr defaultColWidth="9.44140625" defaultRowHeight="14.4"/>
  <cols>
    <col min="1" max="1" width="7.44140625" style="74" bestFit="1" customWidth="1"/>
    <col min="2" max="2" width="99.44140625" style="71" bestFit="1" customWidth="1"/>
    <col min="3" max="16384" width="9.44140625" style="71"/>
  </cols>
  <sheetData>
    <row r="1" spans="1:2" ht="16.8" thickTop="1" thickBot="1">
      <c r="A1" s="64" t="s">
        <v>680</v>
      </c>
      <c r="B1" s="75"/>
    </row>
    <row r="2" spans="1:2" ht="15" thickTop="1">
      <c r="A2" s="72" t="s">
        <v>681</v>
      </c>
      <c r="B2" s="73" t="s">
        <v>682</v>
      </c>
    </row>
    <row r="3" spans="1:2">
      <c r="B3" s="76" t="s">
        <v>683</v>
      </c>
    </row>
    <row r="4" spans="1:2">
      <c r="A4" s="74" t="s">
        <v>86</v>
      </c>
      <c r="B4" s="71" t="s">
        <v>684</v>
      </c>
    </row>
    <row r="5" spans="1:2">
      <c r="A5" s="74" t="s">
        <v>67</v>
      </c>
      <c r="B5" s="71" t="s">
        <v>685</v>
      </c>
    </row>
    <row r="6" spans="1:2">
      <c r="A6" s="74" t="s">
        <v>73</v>
      </c>
      <c r="B6" s="71" t="s">
        <v>686</v>
      </c>
    </row>
    <row r="7" spans="1:2">
      <c r="A7" s="74" t="s">
        <v>687</v>
      </c>
      <c r="B7" s="71" t="s">
        <v>688</v>
      </c>
    </row>
    <row r="8" spans="1:2">
      <c r="A8" s="74" t="s">
        <v>359</v>
      </c>
      <c r="B8" s="71" t="s">
        <v>689</v>
      </c>
    </row>
    <row r="9" spans="1:2">
      <c r="A9" s="74" t="s">
        <v>112</v>
      </c>
      <c r="B9" s="71" t="s">
        <v>690</v>
      </c>
    </row>
    <row r="10" spans="1:2">
      <c r="A10" s="74" t="s">
        <v>195</v>
      </c>
      <c r="B10" s="71" t="s">
        <v>691</v>
      </c>
    </row>
    <row r="11" spans="1:2">
      <c r="A11" s="74" t="s">
        <v>277</v>
      </c>
      <c r="B11" s="71" t="s">
        <v>692</v>
      </c>
    </row>
    <row r="12" spans="1:2">
      <c r="A12" s="74" t="s">
        <v>150</v>
      </c>
      <c r="B12" s="71" t="s">
        <v>693</v>
      </c>
    </row>
    <row r="13" spans="1:2">
      <c r="A13" s="74" t="s">
        <v>694</v>
      </c>
      <c r="B13" s="71" t="s">
        <v>695</v>
      </c>
    </row>
    <row r="14" spans="1:2">
      <c r="A14" s="74" t="s">
        <v>90</v>
      </c>
      <c r="B14" s="71" t="s">
        <v>696</v>
      </c>
    </row>
    <row r="15" spans="1:2">
      <c r="A15" s="74" t="s">
        <v>63</v>
      </c>
      <c r="B15" s="71" t="s">
        <v>697</v>
      </c>
    </row>
    <row r="16" spans="1:2">
      <c r="B16" s="76" t="s">
        <v>698</v>
      </c>
    </row>
    <row r="17" spans="1:2">
      <c r="A17" s="74" t="s">
        <v>87</v>
      </c>
      <c r="B17" s="71" t="s">
        <v>699</v>
      </c>
    </row>
    <row r="18" spans="1:2">
      <c r="A18" s="74" t="s">
        <v>152</v>
      </c>
      <c r="B18" s="71" t="s">
        <v>700</v>
      </c>
    </row>
    <row r="19" spans="1:2">
      <c r="A19" s="74" t="s">
        <v>487</v>
      </c>
      <c r="B19" s="71" t="s">
        <v>701</v>
      </c>
    </row>
    <row r="20" spans="1:2">
      <c r="B20" s="76" t="s">
        <v>702</v>
      </c>
    </row>
    <row r="21" spans="1:2">
      <c r="A21" s="74" t="s">
        <v>337</v>
      </c>
      <c r="B21" s="71" t="s">
        <v>703</v>
      </c>
    </row>
    <row r="22" spans="1:2">
      <c r="A22" s="74" t="s">
        <v>442</v>
      </c>
      <c r="B22" s="71" t="s">
        <v>704</v>
      </c>
    </row>
    <row r="23" spans="1:2">
      <c r="A23" s="74" t="s">
        <v>75</v>
      </c>
      <c r="B23" s="71" t="s">
        <v>705</v>
      </c>
    </row>
    <row r="24" spans="1:2">
      <c r="A24" s="74" t="s">
        <v>124</v>
      </c>
      <c r="B24" s="71" t="s">
        <v>706</v>
      </c>
    </row>
    <row r="25" spans="1:2">
      <c r="B25" s="76" t="s">
        <v>707</v>
      </c>
    </row>
    <row r="26" spans="1:2">
      <c r="A26" s="74" t="s">
        <v>378</v>
      </c>
      <c r="B26" s="71" t="s">
        <v>708</v>
      </c>
    </row>
    <row r="27" spans="1:2">
      <c r="A27" s="74" t="s">
        <v>497</v>
      </c>
      <c r="B27" s="71" t="s">
        <v>709</v>
      </c>
    </row>
    <row r="28" spans="1:2">
      <c r="A28" s="74" t="s">
        <v>710</v>
      </c>
      <c r="B28" s="71" t="s">
        <v>711</v>
      </c>
    </row>
    <row r="29" spans="1:2">
      <c r="B29" s="76" t="s">
        <v>712</v>
      </c>
    </row>
    <row r="30" spans="1:2">
      <c r="A30" s="74" t="s">
        <v>491</v>
      </c>
      <c r="B30" s="71" t="s">
        <v>713</v>
      </c>
    </row>
    <row r="31" spans="1:2">
      <c r="A31" s="74" t="s">
        <v>92</v>
      </c>
      <c r="B31" s="71" t="s">
        <v>714</v>
      </c>
    </row>
    <row r="32" spans="1:2">
      <c r="A32" s="74" t="s">
        <v>244</v>
      </c>
      <c r="B32" s="76" t="s">
        <v>715</v>
      </c>
    </row>
  </sheetData>
  <printOptions horizontalCentered="1"/>
  <pageMargins left="0.19685039370078741" right="0.19685039370078741" top="0.59055118110236227" bottom="0.59055118110236227" header="0.31496062992125984" footer="0.31496062992125984"/>
  <pageSetup paperSize="9" scale="93" orientation="portrait" r:id="rId1"/>
  <headerFooter>
    <oddHeader>&amp;C&amp;A</oddHeader>
    <oddFooter>&amp;C&amp;P di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glio2">
    <pageSetUpPr fitToPage="1"/>
  </sheetPr>
  <dimension ref="A1:D95"/>
  <sheetViews>
    <sheetView showGridLines="0" zoomScaleNormal="100" workbookViewId="0">
      <pane xSplit="2" ySplit="1" topLeftCell="C77" activePane="bottomRight" state="frozen"/>
      <selection pane="topRight" activeCell="C1" sqref="C1"/>
      <selection pane="bottomLeft" activeCell="A2" sqref="A2"/>
      <selection pane="bottomRight" activeCell="D100" sqref="D100"/>
    </sheetView>
  </sheetViews>
  <sheetFormatPr defaultColWidth="9.44140625" defaultRowHeight="14.4"/>
  <cols>
    <col min="1" max="2" width="8.44140625" style="77" bestFit="1" customWidth="1"/>
    <col min="3" max="3" width="14.44140625" style="77" customWidth="1"/>
    <col min="4" max="4" width="16" style="77" bestFit="1" customWidth="1"/>
    <col min="5" max="16384" width="9.44140625" style="77"/>
  </cols>
  <sheetData>
    <row r="1" spans="1:4" ht="36.75" customHeight="1" thickTop="1" thickBot="1">
      <c r="A1" s="78" t="s">
        <v>716</v>
      </c>
      <c r="B1" s="79"/>
      <c r="C1" s="122" t="s">
        <v>717</v>
      </c>
      <c r="D1" s="80" t="s">
        <v>718</v>
      </c>
    </row>
    <row r="2" spans="1:4" ht="15" thickTop="1">
      <c r="A2" s="90">
        <v>42917</v>
      </c>
      <c r="B2" s="90">
        <v>42947</v>
      </c>
      <c r="C2" s="123">
        <f>COUNTIFS('Deal Flow'!$S$3:$S$1048576,"&gt;=" &amp; A2,'Deal Flow'!$S$3:$S$1048576,"&lt;="&amp;B2)</f>
        <v>1</v>
      </c>
      <c r="D2" s="123">
        <f>+C2</f>
        <v>1</v>
      </c>
    </row>
    <row r="3" spans="1:4">
      <c r="A3" s="90">
        <v>42948</v>
      </c>
      <c r="B3" s="90">
        <v>42978</v>
      </c>
      <c r="C3" s="123">
        <f>COUNTIFS('Deal Flow'!$S$3:$S$1048576,"&gt;=" &amp; A3,'Deal Flow'!$S$3:$S$1048576,"&lt;="&amp;B3)</f>
        <v>0</v>
      </c>
      <c r="D3" s="123">
        <f t="shared" ref="D3:D12" si="0">+C3+D2</f>
        <v>1</v>
      </c>
    </row>
    <row r="4" spans="1:4">
      <c r="A4" s="90">
        <v>42979</v>
      </c>
      <c r="B4" s="90">
        <v>43008</v>
      </c>
      <c r="C4" s="123">
        <f>COUNTIFS('Deal Flow'!$S$3:$S$1048576,"&gt;=" &amp; A4,'Deal Flow'!$S$3:$S$1048576,"&lt;="&amp;B4)</f>
        <v>4</v>
      </c>
      <c r="D4" s="123">
        <f t="shared" si="0"/>
        <v>5</v>
      </c>
    </row>
    <row r="5" spans="1:4">
      <c r="A5" s="90">
        <v>43009</v>
      </c>
      <c r="B5" s="90">
        <v>43039</v>
      </c>
      <c r="C5" s="123">
        <f>COUNTIFS('Deal Flow'!$S$3:$S$1048576,"&gt;=" &amp; A5,'Deal Flow'!$S$3:$S$1048576,"&lt;="&amp;B5)</f>
        <v>5</v>
      </c>
      <c r="D5" s="123">
        <f t="shared" si="0"/>
        <v>10</v>
      </c>
    </row>
    <row r="6" spans="1:4">
      <c r="A6" s="90">
        <v>43040</v>
      </c>
      <c r="B6" s="90">
        <v>43069</v>
      </c>
      <c r="C6" s="123">
        <f>COUNTIFS('Deal Flow'!$S$3:$S$1048576,"&gt;=" &amp; A6,'Deal Flow'!$S$3:$S$1048576,"&lt;="&amp;B6)</f>
        <v>6</v>
      </c>
      <c r="D6" s="123">
        <f t="shared" si="0"/>
        <v>16</v>
      </c>
    </row>
    <row r="7" spans="1:4">
      <c r="A7" s="90">
        <v>43070</v>
      </c>
      <c r="B7" s="90">
        <v>43100</v>
      </c>
      <c r="C7" s="123">
        <f>COUNTIFS('Deal Flow'!$S$3:$S$1048576,"&gt;=" &amp; A7,'Deal Flow'!$S$3:$S$1048576,"&lt;="&amp;B7)</f>
        <v>1</v>
      </c>
      <c r="D7" s="123">
        <f t="shared" si="0"/>
        <v>17</v>
      </c>
    </row>
    <row r="8" spans="1:4">
      <c r="A8" s="90">
        <v>43101</v>
      </c>
      <c r="B8" s="90">
        <v>43131</v>
      </c>
      <c r="C8" s="123">
        <f>COUNTIFS('Deal Flow'!$S$3:$S$1048576,"&gt;=" &amp; A8,'Deal Flow'!$S$3:$S$1048576,"&lt;="&amp;B8)</f>
        <v>2</v>
      </c>
      <c r="D8" s="123">
        <f t="shared" si="0"/>
        <v>19</v>
      </c>
    </row>
    <row r="9" spans="1:4">
      <c r="A9" s="90">
        <v>43132</v>
      </c>
      <c r="B9" s="90">
        <v>43159</v>
      </c>
      <c r="C9" s="123">
        <f>COUNTIFS('Deal Flow'!$S$3:$S$1048576,"&gt;=" &amp; A9,'Deal Flow'!$S$3:$S$1048576,"&lt;="&amp;B9)</f>
        <v>4</v>
      </c>
      <c r="D9" s="123">
        <f t="shared" si="0"/>
        <v>23</v>
      </c>
    </row>
    <row r="10" spans="1:4">
      <c r="A10" s="90">
        <v>43160</v>
      </c>
      <c r="B10" s="90">
        <v>43190</v>
      </c>
      <c r="C10" s="123">
        <f>COUNTIFS('Deal Flow'!$S$3:$S$1048576,"&gt;=" &amp; A10,'Deal Flow'!$S$3:$S$1048576,"&lt;="&amp;B10)</f>
        <v>2</v>
      </c>
      <c r="D10" s="123">
        <f t="shared" si="0"/>
        <v>25</v>
      </c>
    </row>
    <row r="11" spans="1:4">
      <c r="A11" s="90">
        <v>43191</v>
      </c>
      <c r="B11" s="90">
        <v>43220</v>
      </c>
      <c r="C11" s="123">
        <f>COUNTIFS('Deal Flow'!$S$3:$S$1048576,"&gt;=" &amp; A11,'Deal Flow'!$S$3:$S$1048576,"&lt;="&amp;B11)</f>
        <v>4</v>
      </c>
      <c r="D11" s="123">
        <f t="shared" si="0"/>
        <v>29</v>
      </c>
    </row>
    <row r="12" spans="1:4">
      <c r="A12" s="90">
        <v>43221</v>
      </c>
      <c r="B12" s="90">
        <v>43251</v>
      </c>
      <c r="C12" s="123">
        <f>COUNTIFS('Deal Flow'!$S$3:$S$1048576,"&gt;=" &amp; A12,'Deal Flow'!$S$3:$S$1048576,"&lt;="&amp;B12)</f>
        <v>6</v>
      </c>
      <c r="D12" s="123">
        <f t="shared" si="0"/>
        <v>35</v>
      </c>
    </row>
    <row r="13" spans="1:4">
      <c r="A13" s="90">
        <v>43252</v>
      </c>
      <c r="B13" s="90">
        <v>43281</v>
      </c>
      <c r="C13" s="123">
        <f>COUNTIFS('Deal Flow'!$S$3:$S$1048576,"&gt;=" &amp; A13,'Deal Flow'!$S$3:$S$1048576,"&lt;="&amp;B13)</f>
        <v>2</v>
      </c>
      <c r="D13" s="123">
        <f t="shared" ref="D13:D25" si="1">+C13+D12</f>
        <v>37</v>
      </c>
    </row>
    <row r="14" spans="1:4">
      <c r="A14" s="90">
        <v>43282</v>
      </c>
      <c r="B14" s="90">
        <v>43312</v>
      </c>
      <c r="C14" s="123">
        <f>COUNTIFS('Deal Flow'!$S$3:$S$1048576,"&gt;=" &amp; A14,'Deal Flow'!$S$3:$S$1048576,"&lt;="&amp;B14)</f>
        <v>0</v>
      </c>
      <c r="D14" s="123">
        <f t="shared" si="1"/>
        <v>37</v>
      </c>
    </row>
    <row r="15" spans="1:4">
      <c r="A15" s="90">
        <v>43313</v>
      </c>
      <c r="B15" s="90">
        <v>43343</v>
      </c>
      <c r="C15" s="123">
        <f>COUNTIFS('Deal Flow'!$S$3:$S$1048576,"&gt;=" &amp; A15,'Deal Flow'!$S$3:$S$1048576,"&lt;="&amp;B15)</f>
        <v>1</v>
      </c>
      <c r="D15" s="123">
        <f t="shared" si="1"/>
        <v>38</v>
      </c>
    </row>
    <row r="16" spans="1:4">
      <c r="A16" s="90">
        <v>43344</v>
      </c>
      <c r="B16" s="90">
        <v>43373</v>
      </c>
      <c r="C16" s="123">
        <f>COUNTIFS('Deal Flow'!$S$3:$S$1048576,"&gt;=" &amp; A16,'Deal Flow'!$S$3:$S$1048576,"&lt;="&amp;B16)</f>
        <v>1</v>
      </c>
      <c r="D16" s="123">
        <f t="shared" si="1"/>
        <v>39</v>
      </c>
    </row>
    <row r="17" spans="1:4">
      <c r="A17" s="90">
        <v>43374</v>
      </c>
      <c r="B17" s="90">
        <v>43404</v>
      </c>
      <c r="C17" s="123">
        <f>COUNTIFS('Deal Flow'!$S$3:$S$1048576,"&gt;=" &amp; A17,'Deal Flow'!$S$3:$S$1048576,"&lt;="&amp;B17)</f>
        <v>2</v>
      </c>
      <c r="D17" s="123">
        <f t="shared" si="1"/>
        <v>41</v>
      </c>
    </row>
    <row r="18" spans="1:4">
      <c r="A18" s="90">
        <v>43405</v>
      </c>
      <c r="B18" s="90">
        <v>43434</v>
      </c>
      <c r="C18" s="123">
        <f>COUNTIFS('Deal Flow'!$S$3:$S$1048576,"&gt;=" &amp; A18,'Deal Flow'!$S$3:$S$1048576,"&lt;="&amp;B18)</f>
        <v>3</v>
      </c>
      <c r="D18" s="123">
        <f t="shared" si="1"/>
        <v>44</v>
      </c>
    </row>
    <row r="19" spans="1:4">
      <c r="A19" s="90">
        <v>43435</v>
      </c>
      <c r="B19" s="90">
        <v>43465</v>
      </c>
      <c r="C19" s="123">
        <f>COUNTIFS('Deal Flow'!$S$3:$S$1048576,"&gt;=" &amp; A19,'Deal Flow'!$S$3:$S$1048576,"&lt;="&amp;B19)</f>
        <v>3</v>
      </c>
      <c r="D19" s="123">
        <f t="shared" si="1"/>
        <v>47</v>
      </c>
    </row>
    <row r="20" spans="1:4">
      <c r="A20" s="90">
        <v>43466</v>
      </c>
      <c r="B20" s="90">
        <v>43496</v>
      </c>
      <c r="C20" s="123">
        <f>COUNTIFS('Deal Flow'!$S$3:$S$1048576,"&gt;=" &amp; A20,'Deal Flow'!$S$3:$S$1048576,"&lt;="&amp;B20)</f>
        <v>1</v>
      </c>
      <c r="D20" s="123">
        <f t="shared" si="1"/>
        <v>48</v>
      </c>
    </row>
    <row r="21" spans="1:4">
      <c r="A21" s="90">
        <v>43497</v>
      </c>
      <c r="B21" s="90">
        <v>43524</v>
      </c>
      <c r="C21" s="123">
        <f>COUNTIFS('Deal Flow'!$S$3:$S$1048576,"&gt;=" &amp; A21,'Deal Flow'!$S$3:$S$1048576,"&lt;="&amp;B21)</f>
        <v>2</v>
      </c>
      <c r="D21" s="123">
        <f t="shared" si="1"/>
        <v>50</v>
      </c>
    </row>
    <row r="22" spans="1:4">
      <c r="A22" s="90">
        <v>43525</v>
      </c>
      <c r="B22" s="90">
        <v>43555</v>
      </c>
      <c r="C22" s="123">
        <f>COUNTIFS('Deal Flow'!$S$3:$S$1048576,"&gt;=" &amp; A22,'Deal Flow'!$S$3:$S$1048576,"&lt;="&amp;B22)</f>
        <v>2</v>
      </c>
      <c r="D22" s="123">
        <f t="shared" si="1"/>
        <v>52</v>
      </c>
    </row>
    <row r="23" spans="1:4">
      <c r="A23" s="90">
        <v>43556</v>
      </c>
      <c r="B23" s="90">
        <v>43585</v>
      </c>
      <c r="C23" s="123">
        <f>COUNTIFS('Deal Flow'!$S$3:$S$1048576,"&gt;=" &amp; A23,'Deal Flow'!$S$3:$S$1048576,"&lt;="&amp;B23)</f>
        <v>1</v>
      </c>
      <c r="D23" s="123">
        <f t="shared" si="1"/>
        <v>53</v>
      </c>
    </row>
    <row r="24" spans="1:4">
      <c r="A24" s="90">
        <v>43586</v>
      </c>
      <c r="B24" s="90">
        <v>43616</v>
      </c>
      <c r="C24" s="123">
        <f>COUNTIFS('Deal Flow'!$S$3:$S$1048576,"&gt;=" &amp; A24,'Deal Flow'!$S$3:$S$1048576,"&lt;="&amp;B24)</f>
        <v>3</v>
      </c>
      <c r="D24" s="123">
        <f t="shared" si="1"/>
        <v>56</v>
      </c>
    </row>
    <row r="25" spans="1:4">
      <c r="A25" s="90">
        <v>43617</v>
      </c>
      <c r="B25" s="90">
        <v>43646</v>
      </c>
      <c r="C25" s="123">
        <f>COUNTIFS('Deal Flow'!$S$3:$S$1048576,"&gt;=" &amp; A25,'Deal Flow'!$S$3:$S$1048576,"&lt;="&amp;B25)</f>
        <v>0</v>
      </c>
      <c r="D25" s="123">
        <f t="shared" si="1"/>
        <v>56</v>
      </c>
    </row>
    <row r="26" spans="1:4">
      <c r="A26" s="90">
        <v>43647</v>
      </c>
      <c r="B26" s="90">
        <v>43677</v>
      </c>
      <c r="C26" s="123">
        <f>COUNTIFS('Deal Flow'!$S$3:$S$1048576,"&gt;=" &amp; A26,'Deal Flow'!$S$3:$S$1048576,"&lt;="&amp;B26)</f>
        <v>1</v>
      </c>
      <c r="D26" s="123">
        <f t="shared" ref="D26:D58" si="2">+C26+D25</f>
        <v>57</v>
      </c>
    </row>
    <row r="27" spans="1:4">
      <c r="A27" s="90">
        <v>43678</v>
      </c>
      <c r="B27" s="90">
        <v>43708</v>
      </c>
      <c r="C27" s="123">
        <f>COUNTIFS('Deal Flow'!$S$3:$S$1048576,"&gt;=" &amp; A27,'Deal Flow'!$S$3:$S$1048576,"&lt;="&amp;B27)</f>
        <v>0</v>
      </c>
      <c r="D27" s="123">
        <f t="shared" si="2"/>
        <v>57</v>
      </c>
    </row>
    <row r="28" spans="1:4">
      <c r="A28" s="90">
        <v>43709</v>
      </c>
      <c r="B28" s="90">
        <v>43738</v>
      </c>
      <c r="C28" s="123">
        <f>COUNTIFS('Deal Flow'!$S$3:$S$1048576,"&gt;=" &amp; A28,'Deal Flow'!$S$3:$S$1048576,"&lt;="&amp;B28)</f>
        <v>1</v>
      </c>
      <c r="D28" s="123">
        <f t="shared" si="2"/>
        <v>58</v>
      </c>
    </row>
    <row r="29" spans="1:4">
      <c r="A29" s="90">
        <v>43739</v>
      </c>
      <c r="B29" s="90">
        <v>43769</v>
      </c>
      <c r="C29" s="123">
        <f>COUNTIFS('Deal Flow'!$S$3:$S$1048576,"&gt;=" &amp; A29,'Deal Flow'!$S$3:$S$1048576,"&lt;="&amp;B29)</f>
        <v>7</v>
      </c>
      <c r="D29" s="123">
        <f t="shared" si="2"/>
        <v>65</v>
      </c>
    </row>
    <row r="30" spans="1:4">
      <c r="A30" s="90">
        <v>43770</v>
      </c>
      <c r="B30" s="90">
        <v>43799</v>
      </c>
      <c r="C30" s="123">
        <f>COUNTIFS('Deal Flow'!$S$3:$S$1048576,"&gt;=" &amp; A30,'Deal Flow'!$S$3:$S$1048576,"&lt;="&amp;B30)</f>
        <v>3</v>
      </c>
      <c r="D30" s="123">
        <f t="shared" si="2"/>
        <v>68</v>
      </c>
    </row>
    <row r="31" spans="1:4">
      <c r="A31" s="90">
        <v>43800</v>
      </c>
      <c r="B31" s="90">
        <v>43830</v>
      </c>
      <c r="C31" s="123">
        <f>COUNTIFS('Deal Flow'!$S$3:$S$1048576,"&gt;=" &amp; A31,'Deal Flow'!$S$3:$S$1048576,"&lt;="&amp;B31)</f>
        <v>0</v>
      </c>
      <c r="D31" s="123">
        <f t="shared" si="2"/>
        <v>68</v>
      </c>
    </row>
    <row r="32" spans="1:4">
      <c r="A32" s="90">
        <v>43831</v>
      </c>
      <c r="B32" s="90">
        <v>43861</v>
      </c>
      <c r="C32" s="123">
        <f>COUNTIFS('Deal Flow'!$S$3:$S$1048576,"&gt;=" &amp; A32,'Deal Flow'!$S$3:$S$1048576,"&lt;="&amp;B32)</f>
        <v>2</v>
      </c>
      <c r="D32" s="123">
        <f t="shared" si="2"/>
        <v>70</v>
      </c>
    </row>
    <row r="33" spans="1:4">
      <c r="A33" s="90">
        <v>43862</v>
      </c>
      <c r="B33" s="90">
        <v>43890</v>
      </c>
      <c r="C33" s="123">
        <f>COUNTIFS('Deal Flow'!$S$3:$S$1048576,"&gt;=" &amp; A33,'Deal Flow'!$S$3:$S$1048576,"&lt;="&amp;B33)</f>
        <v>5</v>
      </c>
      <c r="D33" s="123">
        <f t="shared" si="2"/>
        <v>75</v>
      </c>
    </row>
    <row r="34" spans="1:4">
      <c r="A34" s="90">
        <v>43891</v>
      </c>
      <c r="B34" s="90">
        <v>43921</v>
      </c>
      <c r="C34" s="123">
        <f>COUNTIFS('Deal Flow'!$S$3:$S$1048576,"&gt;=" &amp; A34,'Deal Flow'!$S$3:$S$1048576,"&lt;="&amp;B34)</f>
        <v>0</v>
      </c>
      <c r="D34" s="123">
        <f t="shared" si="2"/>
        <v>75</v>
      </c>
    </row>
    <row r="35" spans="1:4">
      <c r="A35" s="90">
        <v>43922</v>
      </c>
      <c r="B35" s="90">
        <v>43951</v>
      </c>
      <c r="C35" s="123">
        <f>COUNTIFS('Deal Flow'!$S$3:$S$1048576,"&gt;=" &amp; A35,'Deal Flow'!$S$3:$S$1048576,"&lt;="&amp;B35)</f>
        <v>0</v>
      </c>
      <c r="D35" s="123">
        <f t="shared" si="2"/>
        <v>75</v>
      </c>
    </row>
    <row r="36" spans="1:4">
      <c r="A36" s="90">
        <v>43952</v>
      </c>
      <c r="B36" s="90">
        <v>43982</v>
      </c>
      <c r="C36" s="123">
        <f>COUNTIFS('Deal Flow'!$S$3:$S$1048576,"&gt;=" &amp; A36,'Deal Flow'!$S$3:$S$1048576,"&lt;="&amp;B36)</f>
        <v>3</v>
      </c>
      <c r="D36" s="123">
        <f t="shared" si="2"/>
        <v>78</v>
      </c>
    </row>
    <row r="37" spans="1:4">
      <c r="A37" s="90">
        <v>43983</v>
      </c>
      <c r="B37" s="90">
        <v>44012</v>
      </c>
      <c r="C37" s="123">
        <f>COUNTIFS('Deal Flow'!$S$3:$S$1048576,"&gt;=" &amp; A37,'Deal Flow'!$S$3:$S$1048576,"&lt;="&amp;B37)</f>
        <v>1</v>
      </c>
      <c r="D37" s="123">
        <f t="shared" si="2"/>
        <v>79</v>
      </c>
    </row>
    <row r="38" spans="1:4">
      <c r="A38" s="90">
        <v>44013</v>
      </c>
      <c r="B38" s="90">
        <v>44043</v>
      </c>
      <c r="C38" s="123">
        <f>COUNTIFS('Deal Flow'!$S$3:$S$1048576,"&gt;=" &amp; A38,'Deal Flow'!$S$3:$S$1048576,"&lt;="&amp;B38)</f>
        <v>0</v>
      </c>
      <c r="D38" s="123">
        <f t="shared" si="2"/>
        <v>79</v>
      </c>
    </row>
    <row r="39" spans="1:4">
      <c r="A39" s="90">
        <v>44044</v>
      </c>
      <c r="B39" s="90">
        <v>44074</v>
      </c>
      <c r="C39" s="123">
        <f>COUNTIFS('Deal Flow'!$S$3:$S$1048576,"&gt;=" &amp; A39,'Deal Flow'!$S$3:$S$1048576,"&lt;="&amp;B39)</f>
        <v>1</v>
      </c>
      <c r="D39" s="123">
        <f t="shared" si="2"/>
        <v>80</v>
      </c>
    </row>
    <row r="40" spans="1:4">
      <c r="A40" s="90">
        <v>44075</v>
      </c>
      <c r="B40" s="90">
        <v>44104</v>
      </c>
      <c r="C40" s="123">
        <f>COUNTIFS('Deal Flow'!$S$3:$S$1048576,"&gt;=" &amp; A40,'Deal Flow'!$S$3:$S$1048576,"&lt;="&amp;B40)</f>
        <v>2</v>
      </c>
      <c r="D40" s="123">
        <f t="shared" si="2"/>
        <v>82</v>
      </c>
    </row>
    <row r="41" spans="1:4">
      <c r="A41" s="90">
        <v>44105</v>
      </c>
      <c r="B41" s="90">
        <v>44135</v>
      </c>
      <c r="C41" s="123">
        <f>COUNTIFS('Deal Flow'!$S$3:$S$1048576,"&gt;=" &amp; A41,'Deal Flow'!$S$3:$S$1048576,"&lt;="&amp;B41)</f>
        <v>2</v>
      </c>
      <c r="D41" s="123">
        <f t="shared" si="2"/>
        <v>84</v>
      </c>
    </row>
    <row r="42" spans="1:4">
      <c r="A42" s="90">
        <v>44136</v>
      </c>
      <c r="B42" s="90">
        <v>44165</v>
      </c>
      <c r="C42" s="123">
        <f>COUNTIFS('Deal Flow'!$S$3:$S$1048576,"&gt;=" &amp; A42,'Deal Flow'!$S$3:$S$1048576,"&lt;="&amp;B42)</f>
        <v>0</v>
      </c>
      <c r="D42" s="123">
        <f t="shared" si="2"/>
        <v>84</v>
      </c>
    </row>
    <row r="43" spans="1:4">
      <c r="A43" s="90">
        <v>44166</v>
      </c>
      <c r="B43" s="90">
        <v>44196</v>
      </c>
      <c r="C43" s="123">
        <f>COUNTIFS('Deal Flow'!$S$3:$S$1048576,"&gt;=" &amp; A43,'Deal Flow'!$S$3:$S$1048576,"&lt;="&amp;B43)</f>
        <v>2</v>
      </c>
      <c r="D43" s="123">
        <f t="shared" si="2"/>
        <v>86</v>
      </c>
    </row>
    <row r="44" spans="1:4">
      <c r="A44" s="90">
        <v>44197</v>
      </c>
      <c r="B44" s="90">
        <v>44227</v>
      </c>
      <c r="C44" s="123">
        <f>COUNTIFS('Deal Flow'!$S$3:$S$1048576,"&gt;=" &amp; A44,'Deal Flow'!$S$3:$S$1048576,"&lt;="&amp;B44)</f>
        <v>2</v>
      </c>
      <c r="D44" s="123">
        <f t="shared" si="2"/>
        <v>88</v>
      </c>
    </row>
    <row r="45" spans="1:4">
      <c r="A45" s="90">
        <v>44228</v>
      </c>
      <c r="B45" s="90">
        <v>44255</v>
      </c>
      <c r="C45" s="123">
        <f>COUNTIFS('Deal Flow'!$S$3:$S$1048576,"&gt;=" &amp; A45,'Deal Flow'!$S$3:$S$1048576,"&lt;="&amp;B45)</f>
        <v>1</v>
      </c>
      <c r="D45" s="123">
        <f t="shared" si="2"/>
        <v>89</v>
      </c>
    </row>
    <row r="46" spans="1:4">
      <c r="A46" s="90">
        <v>44256</v>
      </c>
      <c r="B46" s="90">
        <v>44286</v>
      </c>
      <c r="C46" s="123">
        <f>COUNTIFS('Deal Flow'!$S$3:$S$1048576,"&gt;=" &amp; A46,'Deal Flow'!$S$3:$S$1048576,"&lt;="&amp;B46)</f>
        <v>3</v>
      </c>
      <c r="D46" s="123">
        <f t="shared" si="2"/>
        <v>92</v>
      </c>
    </row>
    <row r="47" spans="1:4">
      <c r="A47" s="90">
        <v>44287</v>
      </c>
      <c r="B47" s="90">
        <v>44316</v>
      </c>
      <c r="C47" s="123">
        <f>COUNTIFS('Deal Flow'!$S$3:$S$1048576,"&gt;=" &amp; A47,'Deal Flow'!$S$3:$S$1048576,"&lt;="&amp;B47)</f>
        <v>4</v>
      </c>
      <c r="D47" s="123">
        <f t="shared" si="2"/>
        <v>96</v>
      </c>
    </row>
    <row r="48" spans="1:4">
      <c r="A48" s="90">
        <v>44317</v>
      </c>
      <c r="B48" s="90">
        <v>44347</v>
      </c>
      <c r="C48" s="123">
        <f>COUNTIFS('Deal Flow'!$S$3:$S$1048576,"&gt;=" &amp; A48,'Deal Flow'!$S$3:$S$1048576,"&lt;="&amp;B48)</f>
        <v>3</v>
      </c>
      <c r="D48" s="123">
        <f t="shared" si="2"/>
        <v>99</v>
      </c>
    </row>
    <row r="49" spans="1:4">
      <c r="A49" s="90">
        <v>44348</v>
      </c>
      <c r="B49" s="90">
        <v>44377</v>
      </c>
      <c r="C49" s="123">
        <f>COUNTIFS('Deal Flow'!$S$3:$S$1048576,"&gt;=" &amp; A49,'Deal Flow'!$S$3:$S$1048576,"&lt;="&amp;B49)</f>
        <v>2</v>
      </c>
      <c r="D49" s="123">
        <f t="shared" si="2"/>
        <v>101</v>
      </c>
    </row>
    <row r="50" spans="1:4">
      <c r="A50" s="90">
        <v>44378</v>
      </c>
      <c r="B50" s="90">
        <v>44408</v>
      </c>
      <c r="C50" s="123">
        <f>COUNTIFS('Deal Flow'!$S$3:$S$1048576,"&gt;=" &amp; A50,'Deal Flow'!$S$3:$S$1048576,"&lt;="&amp;B50)</f>
        <v>4</v>
      </c>
      <c r="D50" s="123">
        <f t="shared" si="2"/>
        <v>105</v>
      </c>
    </row>
    <row r="51" spans="1:4">
      <c r="A51" s="90">
        <v>44409</v>
      </c>
      <c r="B51" s="90">
        <v>44439</v>
      </c>
      <c r="C51" s="123">
        <f>COUNTIFS('Deal Flow'!$S$3:$S$1048576,"&gt;=" &amp; A51,'Deal Flow'!$S$3:$S$1048576,"&lt;="&amp;B51)</f>
        <v>3</v>
      </c>
      <c r="D51" s="123">
        <f t="shared" si="2"/>
        <v>108</v>
      </c>
    </row>
    <row r="52" spans="1:4">
      <c r="A52" s="90">
        <v>44440</v>
      </c>
      <c r="B52" s="90">
        <v>44469</v>
      </c>
      <c r="C52" s="123">
        <f>COUNTIFS('Deal Flow'!$S$3:$S$1048576,"&gt;=" &amp; A52,'Deal Flow'!$S$3:$S$1048576,"&lt;="&amp;B52)</f>
        <v>2</v>
      </c>
      <c r="D52" s="123">
        <f t="shared" si="2"/>
        <v>110</v>
      </c>
    </row>
    <row r="53" spans="1:4">
      <c r="A53" s="90">
        <v>44470</v>
      </c>
      <c r="B53" s="90">
        <v>44500</v>
      </c>
      <c r="C53" s="123">
        <f>COUNTIFS('Deal Flow'!$S$3:$S$1048576,"&gt;=" &amp; A53,'Deal Flow'!$S$3:$S$1048576,"&lt;="&amp;B53)</f>
        <v>3</v>
      </c>
      <c r="D53" s="123">
        <f t="shared" si="2"/>
        <v>113</v>
      </c>
    </row>
    <row r="54" spans="1:4">
      <c r="A54" s="90">
        <v>44501</v>
      </c>
      <c r="B54" s="90">
        <v>44530</v>
      </c>
      <c r="C54" s="123">
        <f>COUNTIFS('Deal Flow'!$S$3:$S$1048576,"&gt;=" &amp; A54,'Deal Flow'!$S$3:$S$1048576,"&lt;="&amp;B54)</f>
        <v>1</v>
      </c>
      <c r="D54" s="123">
        <f t="shared" si="2"/>
        <v>114</v>
      </c>
    </row>
    <row r="55" spans="1:4">
      <c r="A55" s="90">
        <v>44531</v>
      </c>
      <c r="B55" s="90">
        <v>44561</v>
      </c>
      <c r="C55" s="123">
        <f>COUNTIFS('Deal Flow'!$S$3:$S$1048576,"&gt;=" &amp; A55,'Deal Flow'!$S$3:$S$1048576,"&lt;="&amp;B55)</f>
        <v>0</v>
      </c>
      <c r="D55" s="123">
        <f t="shared" si="2"/>
        <v>114</v>
      </c>
    </row>
    <row r="56" spans="1:4">
      <c r="A56" s="90">
        <v>44562</v>
      </c>
      <c r="B56" s="90">
        <v>44592</v>
      </c>
      <c r="C56" s="123">
        <f>COUNTIFS('Deal Flow'!$S$3:$S$1048576,"&gt;=" &amp; A56,'Deal Flow'!$S$3:$S$1048576,"&lt;="&amp;B56)</f>
        <v>2</v>
      </c>
      <c r="D56" s="123">
        <f t="shared" si="2"/>
        <v>116</v>
      </c>
    </row>
    <row r="57" spans="1:4">
      <c r="A57" s="90">
        <v>44593</v>
      </c>
      <c r="B57" s="90">
        <v>44620</v>
      </c>
      <c r="C57" s="123">
        <f>COUNTIFS('Deal Flow'!$S$3:$S$1048576,"&gt;=" &amp; A57,'Deal Flow'!$S$3:$S$1048576,"&lt;="&amp;B57)</f>
        <v>2</v>
      </c>
      <c r="D57" s="123">
        <f t="shared" si="2"/>
        <v>118</v>
      </c>
    </row>
    <row r="58" spans="1:4">
      <c r="A58" s="90">
        <v>44621</v>
      </c>
      <c r="B58" s="90">
        <v>44651</v>
      </c>
      <c r="C58" s="123">
        <f>COUNTIFS('Deal Flow'!$S$3:$S$1048576,"&gt;=" &amp; A58,'Deal Flow'!$S$3:$S$1048576,"&lt;="&amp;B58)</f>
        <v>2</v>
      </c>
      <c r="D58" s="123">
        <f t="shared" si="2"/>
        <v>120</v>
      </c>
    </row>
    <row r="59" spans="1:4">
      <c r="A59" s="90">
        <v>44652</v>
      </c>
      <c r="B59" s="90">
        <v>44681</v>
      </c>
      <c r="C59" s="123">
        <f>COUNTIFS('Deal Flow'!$S$3:$S$1048576,"&gt;=" &amp; A59,'Deal Flow'!$S$3:$S$1048576,"&lt;="&amp;B59)</f>
        <v>2</v>
      </c>
      <c r="D59" s="123">
        <f t="shared" ref="D59" si="3">+C59+D58</f>
        <v>122</v>
      </c>
    </row>
    <row r="60" spans="1:4">
      <c r="A60" s="90">
        <v>44682</v>
      </c>
      <c r="B60" s="90">
        <v>44712</v>
      </c>
      <c r="C60" s="123">
        <f>COUNTIFS('Deal Flow'!$S$3:$S$1048576,"&gt;=" &amp; A60,'Deal Flow'!$S$3:$S$1048576,"&lt;="&amp;B60)</f>
        <v>3</v>
      </c>
      <c r="D60" s="123">
        <f t="shared" ref="D60" si="4">+C60+D59</f>
        <v>125</v>
      </c>
    </row>
    <row r="61" spans="1:4">
      <c r="A61" s="90">
        <v>44713</v>
      </c>
      <c r="B61" s="90">
        <v>44742</v>
      </c>
      <c r="C61" s="123">
        <f>COUNTIFS('Deal Flow'!$S$3:$S$1048576,"&gt;=" &amp; A61,'Deal Flow'!$S$3:$S$1048576,"&lt;="&amp;B61)</f>
        <v>1</v>
      </c>
      <c r="D61" s="123">
        <f t="shared" ref="D61" si="5">+C61+D60</f>
        <v>126</v>
      </c>
    </row>
    <row r="62" spans="1:4">
      <c r="A62" s="90">
        <v>44743</v>
      </c>
      <c r="B62" s="90">
        <v>44773</v>
      </c>
      <c r="C62" s="123">
        <f>COUNTIFS('Deal Flow'!$S$3:$S$1048576,"&gt;=" &amp; A62,'Deal Flow'!$S$3:$S$1048576,"&lt;="&amp;B62)</f>
        <v>4</v>
      </c>
      <c r="D62" s="123">
        <f t="shared" ref="D62" si="6">+C62+D61</f>
        <v>130</v>
      </c>
    </row>
    <row r="63" spans="1:4">
      <c r="A63" s="90">
        <v>44774</v>
      </c>
      <c r="B63" s="90">
        <v>44804</v>
      </c>
      <c r="C63" s="123">
        <f>COUNTIFS('Deal Flow'!$S$3:$S$1048576,"&gt;=" &amp; A63,'Deal Flow'!$S$3:$S$1048576,"&lt;="&amp;B63)</f>
        <v>2</v>
      </c>
      <c r="D63" s="123">
        <f t="shared" ref="D63" si="7">+C63+D62</f>
        <v>132</v>
      </c>
    </row>
    <row r="64" spans="1:4">
      <c r="A64" s="90">
        <v>44805</v>
      </c>
      <c r="B64" s="90">
        <v>44834</v>
      </c>
      <c r="C64" s="123">
        <f>COUNTIFS('Deal Flow'!$S$3:$S$1048576,"&gt;=" &amp; A64,'Deal Flow'!$S$3:$S$1048576,"&lt;="&amp;B64)</f>
        <v>1</v>
      </c>
      <c r="D64" s="123">
        <f t="shared" ref="D64" si="8">+C64+D63</f>
        <v>133</v>
      </c>
    </row>
    <row r="65" spans="1:4">
      <c r="A65" s="90">
        <v>44835</v>
      </c>
      <c r="B65" s="90">
        <v>44865</v>
      </c>
      <c r="C65" s="123">
        <f>COUNTIFS('Deal Flow'!$S$3:$S$1048576,"&gt;=" &amp; A65,'Deal Flow'!$S$3:$S$1048576,"&lt;="&amp;B65)</f>
        <v>5</v>
      </c>
      <c r="D65" s="123">
        <f t="shared" ref="D65" si="9">+C65+D64</f>
        <v>138</v>
      </c>
    </row>
    <row r="66" spans="1:4">
      <c r="A66" s="90">
        <v>44866</v>
      </c>
      <c r="B66" s="90">
        <v>44895</v>
      </c>
      <c r="C66" s="123">
        <f>COUNTIFS('Deal Flow'!$S$3:$S$1048576,"&gt;=" &amp; A66,'Deal Flow'!$S$3:$S$1048576,"&lt;="&amp;B66)</f>
        <v>5</v>
      </c>
      <c r="D66" s="123">
        <f t="shared" ref="D66" si="10">+C66+D65</f>
        <v>143</v>
      </c>
    </row>
    <row r="67" spans="1:4">
      <c r="A67" s="90">
        <v>44896</v>
      </c>
      <c r="B67" s="90">
        <v>44926</v>
      </c>
      <c r="C67" s="123">
        <f>COUNTIFS('Deal Flow'!$S$3:$S$1048576,"&gt;=" &amp; A67,'Deal Flow'!$S$3:$S$1048576,"&lt;="&amp;B67)</f>
        <v>4</v>
      </c>
      <c r="D67" s="123">
        <f t="shared" ref="D67" si="11">+C67+D66</f>
        <v>147</v>
      </c>
    </row>
    <row r="68" spans="1:4">
      <c r="A68" s="90">
        <v>44927</v>
      </c>
      <c r="B68" s="90">
        <v>44957</v>
      </c>
      <c r="C68" s="123">
        <f>COUNTIFS('Deal Flow'!$S$3:$S$1048576,"&gt;=" &amp; A68,'Deal Flow'!$S$3:$S$1048576,"&lt;="&amp;B68)</f>
        <v>2</v>
      </c>
      <c r="D68" s="123">
        <f t="shared" ref="D68" si="12">+C68+D67</f>
        <v>149</v>
      </c>
    </row>
    <row r="69" spans="1:4">
      <c r="A69" s="90">
        <v>44958</v>
      </c>
      <c r="B69" s="90">
        <v>44985</v>
      </c>
      <c r="C69" s="123">
        <f>COUNTIFS('Deal Flow'!$S$3:$S$1048576,"&gt;=" &amp; A69,'Deal Flow'!$S$3:$S$1048576,"&lt;="&amp;B69)</f>
        <v>6</v>
      </c>
      <c r="D69" s="123">
        <f t="shared" ref="D69" si="13">+C69+D68</f>
        <v>155</v>
      </c>
    </row>
    <row r="70" spans="1:4">
      <c r="A70" s="90">
        <v>44986</v>
      </c>
      <c r="B70" s="90">
        <v>45016</v>
      </c>
      <c r="C70" s="123">
        <f>COUNTIFS('Deal Flow'!$S$3:$S$1048576,"&gt;=" &amp; A70,'Deal Flow'!$S$3:$S$1048576,"&lt;="&amp;B70)</f>
        <v>8</v>
      </c>
      <c r="D70" s="123">
        <f t="shared" ref="D70" si="14">+C70+D69</f>
        <v>163</v>
      </c>
    </row>
    <row r="71" spans="1:4">
      <c r="A71" s="90">
        <v>45017</v>
      </c>
      <c r="B71" s="90">
        <v>45046</v>
      </c>
      <c r="C71" s="123">
        <f>COUNTIFS('Deal Flow'!$S$3:$S$1048576,"&gt;=" &amp; A71,'Deal Flow'!$S$3:$S$1048576,"&lt;="&amp;B71)</f>
        <v>5</v>
      </c>
      <c r="D71" s="123">
        <f t="shared" ref="D71" si="15">+C71+D70</f>
        <v>168</v>
      </c>
    </row>
    <row r="72" spans="1:4">
      <c r="A72" s="90">
        <v>45047</v>
      </c>
      <c r="B72" s="90">
        <v>45077</v>
      </c>
      <c r="C72" s="123">
        <f>COUNTIFS('Deal Flow'!$S$3:$S$1048576,"&gt;=" &amp; A72,'Deal Flow'!$S$3:$S$1048576,"&lt;="&amp;B72)</f>
        <v>6</v>
      </c>
      <c r="D72" s="123">
        <f t="shared" ref="D72" si="16">+C72+D71</f>
        <v>174</v>
      </c>
    </row>
    <row r="73" spans="1:4">
      <c r="A73" s="90">
        <v>45078</v>
      </c>
      <c r="B73" s="90">
        <v>45107</v>
      </c>
      <c r="C73" s="123">
        <f>COUNTIFS('Deal Flow'!$S$3:$S$1048576,"&gt;=" &amp; A73,'Deal Flow'!$S$3:$S$1048576,"&lt;="&amp;B73)</f>
        <v>4</v>
      </c>
      <c r="D73" s="123">
        <f t="shared" ref="D73" si="17">+C73+D72</f>
        <v>178</v>
      </c>
    </row>
    <row r="74" spans="1:4">
      <c r="A74" s="90">
        <v>45108</v>
      </c>
      <c r="B74" s="90">
        <v>45137</v>
      </c>
      <c r="C74" s="123">
        <f>COUNTIFS('Deal Flow'!$S$3:$S$1048576,"&gt;=" &amp; A74,'Deal Flow'!$S$3:$S$1048576,"&lt;="&amp;B74)</f>
        <v>5</v>
      </c>
      <c r="D74" s="123">
        <f t="shared" ref="D74" si="18">+C74+D73</f>
        <v>183</v>
      </c>
    </row>
    <row r="75" spans="1:4">
      <c r="A75" s="90">
        <v>45139</v>
      </c>
      <c r="B75" s="90">
        <v>45169</v>
      </c>
      <c r="C75" s="123">
        <f>COUNTIFS('Deal Flow'!$S$3:$S$1048576,"&gt;=" &amp; A75,'Deal Flow'!$S$3:$S$1048576,"&lt;="&amp;B75)</f>
        <v>3</v>
      </c>
      <c r="D75" s="123">
        <f t="shared" ref="D75:D77" si="19">+C75+D74</f>
        <v>186</v>
      </c>
    </row>
    <row r="76" spans="1:4">
      <c r="A76" s="90">
        <v>45170</v>
      </c>
      <c r="B76" s="90">
        <v>45199</v>
      </c>
      <c r="C76" s="123">
        <f>COUNTIFS('Deal Flow'!$S$3:$S$1048576,"&gt;=" &amp; A76,'Deal Flow'!$S$3:$S$1048576,"&lt;="&amp;B76)</f>
        <v>3</v>
      </c>
      <c r="D76" s="123">
        <f t="shared" si="19"/>
        <v>189</v>
      </c>
    </row>
    <row r="77" spans="1:4">
      <c r="A77" s="90">
        <v>45200</v>
      </c>
      <c r="B77" s="90">
        <v>45230</v>
      </c>
      <c r="C77" s="123">
        <f>COUNTIFS('Deal Flow'!$S$3:$S$1048576,"&gt;=" &amp; A77,'Deal Flow'!$S$3:$S$1048576,"&lt;="&amp;B77)</f>
        <v>13</v>
      </c>
      <c r="D77" s="123">
        <f t="shared" si="19"/>
        <v>202</v>
      </c>
    </row>
    <row r="78" spans="1:4">
      <c r="A78" s="90">
        <v>45231</v>
      </c>
      <c r="B78" s="90">
        <v>45260</v>
      </c>
      <c r="C78" s="123">
        <f>COUNTIFS('Deal Flow'!$S$3:$S$1048576,"&gt;=" &amp; A78,'Deal Flow'!$S$3:$S$1048576,"&lt;="&amp;B78)</f>
        <v>13</v>
      </c>
      <c r="D78" s="123">
        <f t="shared" ref="D78" si="20">+C78+D77</f>
        <v>215</v>
      </c>
    </row>
    <row r="79" spans="1:4">
      <c r="A79" s="90">
        <v>45261</v>
      </c>
      <c r="B79" s="90">
        <v>45291</v>
      </c>
      <c r="C79" s="123">
        <f>COUNTIFS('Deal Flow'!$S$3:$S$1048576,"&gt;=" &amp; A79,'Deal Flow'!$S$3:$S$1048576,"&lt;="&amp;B79)</f>
        <v>11</v>
      </c>
      <c r="D79" s="123">
        <f t="shared" ref="D79" si="21">+C79+D78</f>
        <v>226</v>
      </c>
    </row>
    <row r="80" spans="1:4">
      <c r="A80" s="90">
        <v>45292</v>
      </c>
      <c r="B80" s="90">
        <v>45322</v>
      </c>
      <c r="C80" s="123">
        <f>COUNTIFS('Deal Flow'!$S$3:$S$1048576,"&gt;=" &amp; A80,'Deal Flow'!$S$3:$S$1048576,"&lt;="&amp;B80)</f>
        <v>3</v>
      </c>
      <c r="D80" s="123">
        <f t="shared" ref="D80" si="22">+C80+D79</f>
        <v>229</v>
      </c>
    </row>
    <row r="81" spans="1:4">
      <c r="A81" s="90">
        <v>45323</v>
      </c>
      <c r="B81" s="90">
        <v>45351</v>
      </c>
      <c r="C81" s="123">
        <f>COUNTIFS('Deal Flow'!$S$3:$S$1048576,"&gt;=" &amp; A81,'Deal Flow'!$S$3:$S$1048576,"&lt;="&amp;B81)</f>
        <v>20</v>
      </c>
      <c r="D81" s="123">
        <f t="shared" ref="D81" si="23">+C81+D80</f>
        <v>249</v>
      </c>
    </row>
    <row r="82" spans="1:4">
      <c r="A82" s="90">
        <v>45352</v>
      </c>
      <c r="B82" s="90">
        <v>45382</v>
      </c>
      <c r="C82" s="123">
        <f>COUNTIFS('Deal Flow'!$S$3:$S$1048576,"&gt;=" &amp; A82,'Deal Flow'!$S$3:$S$1048576,"&lt;="&amp;B82)</f>
        <v>4</v>
      </c>
      <c r="D82" s="123">
        <f t="shared" ref="D82" si="24">+C82+D81</f>
        <v>253</v>
      </c>
    </row>
    <row r="83" spans="1:4">
      <c r="A83" s="90">
        <v>45383</v>
      </c>
      <c r="B83" s="90">
        <v>45412</v>
      </c>
      <c r="C83" s="123">
        <f>COUNTIFS('Deal Flow'!$S$3:$S$1048576,"&gt;=" &amp; A83,'Deal Flow'!$S$3:$S$1048576,"&lt;="&amp;B83)</f>
        <v>4</v>
      </c>
      <c r="D83" s="123">
        <f t="shared" ref="D83" si="25">+C83+D82</f>
        <v>257</v>
      </c>
    </row>
    <row r="84" spans="1:4">
      <c r="A84" s="90">
        <v>45413</v>
      </c>
      <c r="B84" s="90">
        <v>45443</v>
      </c>
      <c r="C84" s="123">
        <f>COUNTIFS('Deal Flow'!$S$3:$S$1048576,"&gt;=" &amp; A84,'Deal Flow'!$S$3:$S$1048576,"&lt;="&amp;B84)</f>
        <v>31</v>
      </c>
      <c r="D84" s="123">
        <f>+C84+D83</f>
        <v>288</v>
      </c>
    </row>
    <row r="85" spans="1:4">
      <c r="A85" s="90">
        <v>45444</v>
      </c>
      <c r="B85" s="90">
        <v>45473</v>
      </c>
      <c r="C85" s="123">
        <f>COUNTIFS('Deal Flow'!$S$3:$S$1048576,"&gt;=" &amp; A85,'Deal Flow'!$S$3:$S$1048576,"&lt;="&amp;B85)</f>
        <v>26</v>
      </c>
      <c r="D85" s="123">
        <f>+C85+D84</f>
        <v>314</v>
      </c>
    </row>
    <row r="86" spans="1:4">
      <c r="A86" s="90">
        <v>45474</v>
      </c>
      <c r="B86" s="90">
        <v>45504</v>
      </c>
      <c r="C86" s="123">
        <f>COUNTIFS('Deal Flow'!$S$3:$S$1048576,"&gt;=" &amp; A86,'Deal Flow'!$S$3:$S$1048576,"&lt;="&amp;B86)</f>
        <v>7</v>
      </c>
      <c r="D86" s="123">
        <f>+C86+D85</f>
        <v>321</v>
      </c>
    </row>
    <row r="87" spans="1:4">
      <c r="A87" s="90">
        <v>45505</v>
      </c>
      <c r="B87" s="90">
        <v>45535</v>
      </c>
      <c r="C87" s="123">
        <f>COUNTIFS('Deal Flow'!$S$3:$S$1048576,"&gt;=" &amp; A87,'Deal Flow'!$S$3:$S$1048576,"&lt;="&amp;B87)</f>
        <v>2</v>
      </c>
      <c r="D87" s="123">
        <f t="shared" ref="D87:D88" si="26">+C87+D86</f>
        <v>323</v>
      </c>
    </row>
    <row r="88" spans="1:4">
      <c r="A88" s="90">
        <v>45536</v>
      </c>
      <c r="B88" s="90">
        <v>45565</v>
      </c>
      <c r="C88" s="123">
        <f>COUNTIFS('Deal Flow'!$S$3:$S$1048576,"&gt;=" &amp; A88,'Deal Flow'!$S$3:$S$1048576,"&lt;="&amp;B88)</f>
        <v>15</v>
      </c>
      <c r="D88" s="123">
        <f t="shared" si="26"/>
        <v>338</v>
      </c>
    </row>
    <row r="89" spans="1:4">
      <c r="A89" s="90">
        <v>45566</v>
      </c>
      <c r="B89" s="90">
        <v>45596</v>
      </c>
      <c r="C89" s="123">
        <f>COUNTIFS('Deal Flow'!$S$3:$S$1048576,"&gt;=" &amp; A89,'Deal Flow'!$S$3:$S$1048576,"&lt;="&amp;B89)</f>
        <v>22</v>
      </c>
      <c r="D89" s="123">
        <f t="shared" ref="D89:D90" si="27">+C89+D88</f>
        <v>360</v>
      </c>
    </row>
    <row r="90" spans="1:4">
      <c r="A90" s="90">
        <v>45597</v>
      </c>
      <c r="B90" s="90">
        <v>45626</v>
      </c>
      <c r="C90" s="123">
        <f>COUNTIFS('Deal Flow'!$S$3:$S$1048576,"&gt;=" &amp; A90,'Deal Flow'!$S$3:$S$1048576,"&lt;="&amp;B90)</f>
        <v>9</v>
      </c>
      <c r="D90" s="123">
        <f t="shared" si="27"/>
        <v>369</v>
      </c>
    </row>
    <row r="91" spans="1:4">
      <c r="A91" s="90">
        <v>45627</v>
      </c>
      <c r="B91" s="90">
        <v>45657</v>
      </c>
      <c r="C91" s="123">
        <f>COUNTIFS('Deal Flow'!$S$3:$S$1048576,"&gt;=" &amp; A91,'Deal Flow'!$S$3:$S$1048576,"&lt;="&amp;B91)</f>
        <v>6</v>
      </c>
      <c r="D91" s="123">
        <f t="shared" ref="D91" si="28">+C91+D90</f>
        <v>375</v>
      </c>
    </row>
    <row r="92" spans="1:4">
      <c r="A92" s="90">
        <v>45658</v>
      </c>
      <c r="B92" s="90">
        <v>45688</v>
      </c>
      <c r="C92" s="123">
        <f>COUNTIFS('Deal Flow'!$S$3:$S$1048576,"&gt;=" &amp; A92,'Deal Flow'!$S$3:$S$1048576,"&lt;="&amp;B92)</f>
        <v>13</v>
      </c>
      <c r="D92" s="123">
        <f t="shared" ref="D92" si="29">+C92+D91</f>
        <v>388</v>
      </c>
    </row>
    <row r="93" spans="1:4">
      <c r="A93" s="90">
        <v>45689</v>
      </c>
      <c r="B93" s="90">
        <v>45716</v>
      </c>
      <c r="C93" s="123">
        <f>COUNTIFS('Deal Flow'!$S$3:$S$1048576,"&gt;=" &amp; A93,'Deal Flow'!$S$3:$S$1048576,"&lt;="&amp;B93)</f>
        <v>8</v>
      </c>
      <c r="D93" s="123">
        <f t="shared" ref="D93" si="30">+C93+D92</f>
        <v>396</v>
      </c>
    </row>
    <row r="94" spans="1:4">
      <c r="A94" s="90"/>
      <c r="B94" s="90"/>
      <c r="C94" s="123"/>
      <c r="D94" s="123"/>
    </row>
    <row r="95" spans="1:4">
      <c r="A95" s="308" t="s">
        <v>0</v>
      </c>
      <c r="B95" s="309"/>
      <c r="C95" s="309"/>
      <c r="D95" s="310">
        <f>+COUNTA('Deal Flow'!$G$3:$G$1048576)-D93</f>
        <v>0</v>
      </c>
    </row>
  </sheetData>
  <sortState xmlns:xlrd2="http://schemas.microsoft.com/office/spreadsheetml/2017/richdata2" ref="A72:A122">
    <sortCondition ref="A72"/>
  </sortState>
  <printOptions horizontalCentered="1"/>
  <pageMargins left="0.19685039370078741" right="0.19685039370078741" top="0.59055118110236227" bottom="0.59055118110236227" header="0.31496062992125984" footer="0.31496062992125984"/>
  <pageSetup paperSize="9" orientation="landscape" r:id="rId1"/>
  <headerFooter>
    <oddHeader>&amp;C&amp;A</oddHeader>
    <oddFooter>&amp;C&amp;P di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23"/>
  <sheetViews>
    <sheetView showGridLines="0" topLeftCell="A6" zoomScaleNormal="85" workbookViewId="0">
      <selection activeCell="B9" activeCellId="3" sqref="B4 B6 B8 B9"/>
    </sheetView>
  </sheetViews>
  <sheetFormatPr defaultColWidth="8.6640625" defaultRowHeight="14.4"/>
  <cols>
    <col min="1" max="1" width="32.44140625" customWidth="1"/>
  </cols>
  <sheetData>
    <row r="1" spans="1:3" ht="16.8" thickTop="1" thickBot="1">
      <c r="A1" s="65" t="s">
        <v>719</v>
      </c>
      <c r="B1" s="97" t="s">
        <v>720</v>
      </c>
      <c r="C1" s="86" t="s">
        <v>721</v>
      </c>
    </row>
    <row r="2" spans="1:3" ht="15" thickTop="1">
      <c r="A2" t="s">
        <v>722</v>
      </c>
      <c r="B2" s="10">
        <f>COUNTIFS('Deal Flow'!$U$3:$U$3630,A2)</f>
        <v>4</v>
      </c>
      <c r="C2" s="88">
        <f t="shared" ref="C2:C7" si="0">+B2/$B$14</f>
        <v>1.0101010101010102E-2</v>
      </c>
    </row>
    <row r="3" spans="1:3">
      <c r="A3" t="s">
        <v>723</v>
      </c>
      <c r="B3" s="10">
        <f>COUNTIFS('Deal Flow'!$U$3:$U$3630,A3)</f>
        <v>25</v>
      </c>
      <c r="C3" s="88">
        <f t="shared" si="0"/>
        <v>6.3131313131313135E-2</v>
      </c>
    </row>
    <row r="4" spans="1:3">
      <c r="A4" t="s">
        <v>724</v>
      </c>
      <c r="B4" s="10">
        <f>COUNTIFS('Deal Flow'!$U$3:$U$3630,A4)</f>
        <v>357</v>
      </c>
      <c r="C4" s="88">
        <f t="shared" si="0"/>
        <v>0.90151515151515149</v>
      </c>
    </row>
    <row r="5" spans="1:3">
      <c r="A5" t="s">
        <v>725</v>
      </c>
      <c r="B5" s="10">
        <f>COUNTIFS('Deal Flow'!$U$3:$U$3630,A5)</f>
        <v>5</v>
      </c>
      <c r="C5" s="88">
        <f t="shared" si="0"/>
        <v>1.2626262626262626E-2</v>
      </c>
    </row>
    <row r="6" spans="1:3">
      <c r="A6" t="s">
        <v>726</v>
      </c>
      <c r="B6" s="10">
        <f>COUNTIFS('Deal Flow'!$U$3:$U$3630,A6)</f>
        <v>2</v>
      </c>
      <c r="C6" s="88">
        <f t="shared" si="0"/>
        <v>5.0505050505050509E-3</v>
      </c>
    </row>
    <row r="7" spans="1:3">
      <c r="A7" t="s">
        <v>727</v>
      </c>
      <c r="B7" s="10">
        <f>COUNTIFS('Deal Flow'!$U$3:$U$3630,A7)</f>
        <v>1</v>
      </c>
      <c r="C7" s="88">
        <f t="shared" si="0"/>
        <v>2.5252525252525255E-3</v>
      </c>
    </row>
    <row r="8" spans="1:3">
      <c r="A8" t="s">
        <v>728</v>
      </c>
      <c r="B8" s="10">
        <f>COUNTIFS('Deal Flow'!$U$3:$U$3630,A8)</f>
        <v>0</v>
      </c>
      <c r="C8" s="88">
        <f>+B8/$B$14</f>
        <v>0</v>
      </c>
    </row>
    <row r="9" spans="1:3">
      <c r="A9" t="s">
        <v>729</v>
      </c>
      <c r="B9" s="10">
        <f>COUNTIFS('Deal Flow'!$U$3:$U$3630,A9)</f>
        <v>0</v>
      </c>
      <c r="C9" s="88">
        <f>+B9/$B$14</f>
        <v>0</v>
      </c>
    </row>
    <row r="10" spans="1:3">
      <c r="A10" t="s">
        <v>730</v>
      </c>
      <c r="B10" s="10">
        <f>COUNTIFS('Deal Flow'!$U$3:$U$3630,A10)</f>
        <v>2</v>
      </c>
      <c r="C10" s="88">
        <f>+B10/$B$14</f>
        <v>5.0505050505050509E-3</v>
      </c>
    </row>
    <row r="11" spans="1:3">
      <c r="A11" t="s">
        <v>731</v>
      </c>
      <c r="B11" s="10">
        <f>COUNTIFS('Deal Flow'!$U$3:$U$3630,A11)</f>
        <v>0</v>
      </c>
      <c r="C11" s="88">
        <f>+B11/$B$14</f>
        <v>0</v>
      </c>
    </row>
    <row r="12" spans="1:3">
      <c r="A12" t="s">
        <v>732</v>
      </c>
      <c r="B12" s="10">
        <f>COUNTIFS('Deal Flow'!$U$3:$U$3630,A12)</f>
        <v>0</v>
      </c>
      <c r="C12" s="88">
        <f>+B12/$B$14</f>
        <v>0</v>
      </c>
    </row>
    <row r="13" spans="1:3">
      <c r="B13" s="10"/>
    </row>
    <row r="14" spans="1:3">
      <c r="A14" s="8" t="s">
        <v>733</v>
      </c>
      <c r="B14" s="11">
        <f>SUM(B2:B12)</f>
        <v>396</v>
      </c>
      <c r="C14" s="98">
        <f>SUM(C2:C12)</f>
        <v>1</v>
      </c>
    </row>
    <row r="16" spans="1:3">
      <c r="A16" s="8" t="s">
        <v>734</v>
      </c>
    </row>
    <row r="17" spans="1:3">
      <c r="A17" t="s">
        <v>735</v>
      </c>
      <c r="B17" s="10">
        <f>+B4+B6+B8+B9</f>
        <v>359</v>
      </c>
      <c r="C17" s="88">
        <f t="shared" ref="C17:C22" si="1">+B17/$B$22</f>
        <v>0.90656565656565657</v>
      </c>
    </row>
    <row r="18" spans="1:3">
      <c r="A18" t="s">
        <v>736</v>
      </c>
      <c r="B18" s="10">
        <f>+B2+B3+B5+B7</f>
        <v>35</v>
      </c>
      <c r="C18" s="88">
        <f t="shared" si="1"/>
        <v>8.8383838383838384E-2</v>
      </c>
    </row>
    <row r="19" spans="1:3">
      <c r="A19" t="s">
        <v>730</v>
      </c>
      <c r="B19" s="10">
        <f>+B10</f>
        <v>2</v>
      </c>
      <c r="C19" s="88">
        <f t="shared" si="1"/>
        <v>5.0505050505050509E-3</v>
      </c>
    </row>
    <row r="20" spans="1:3">
      <c r="A20" t="s">
        <v>731</v>
      </c>
      <c r="B20" s="10">
        <f>+B11</f>
        <v>0</v>
      </c>
      <c r="C20" s="88">
        <f t="shared" si="1"/>
        <v>0</v>
      </c>
    </row>
    <row r="21" spans="1:3">
      <c r="A21" t="s">
        <v>732</v>
      </c>
      <c r="B21" s="10">
        <f>+B12</f>
        <v>0</v>
      </c>
      <c r="C21" s="88">
        <f t="shared" si="1"/>
        <v>0</v>
      </c>
    </row>
    <row r="22" spans="1:3">
      <c r="A22" s="8" t="s">
        <v>733</v>
      </c>
      <c r="B22" s="11">
        <f>SUM(B17:B21)</f>
        <v>396</v>
      </c>
      <c r="C22" s="98">
        <f t="shared" si="1"/>
        <v>1</v>
      </c>
    </row>
    <row r="23" spans="1:3">
      <c r="A23" s="82" t="s">
        <v>0</v>
      </c>
      <c r="B23" s="83">
        <f>+B22-B14</f>
        <v>0</v>
      </c>
      <c r="C23" s="82"/>
    </row>
  </sheetData>
  <printOptions horizontalCentered="1"/>
  <pageMargins left="0.19685039370078741" right="0.19685039370078741" top="0.59055118110236227" bottom="0.59055118110236227" header="0.31496062992125984" footer="0.31496062992125984"/>
  <pageSetup paperSize="9" orientation="landscape" r:id="rId1"/>
  <headerFooter>
    <oddHeader>&amp;C&amp;A</oddHeader>
    <oddFooter>&amp;C&amp;P di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30"/>
  <sheetViews>
    <sheetView showGridLines="0" zoomScale="81" zoomScaleNormal="115" workbookViewId="0">
      <selection activeCell="B24" sqref="B24"/>
    </sheetView>
  </sheetViews>
  <sheetFormatPr defaultColWidth="8.6640625" defaultRowHeight="14.4"/>
  <cols>
    <col min="1" max="1" width="4.44140625" customWidth="1"/>
    <col min="2" max="2" width="89.44140625" bestFit="1" customWidth="1"/>
  </cols>
  <sheetData>
    <row r="1" spans="1:4" ht="16.8" thickTop="1" thickBot="1">
      <c r="A1" s="65" t="s">
        <v>737</v>
      </c>
      <c r="B1" s="120"/>
      <c r="C1" s="97" t="s">
        <v>720</v>
      </c>
      <c r="D1" s="86" t="s">
        <v>721</v>
      </c>
    </row>
    <row r="2" spans="1:4" ht="15" thickTop="1">
      <c r="A2" t="s">
        <v>86</v>
      </c>
      <c r="B2" t="str">
        <f>+VLOOKUP(A2,'Rejected Why'!$A$4:$B$32,2,FALSE)</f>
        <v>a.) fase di vita della Società</v>
      </c>
      <c r="C2" s="10">
        <f>COUNTIFS('Deal Flow'!$Y$3:$Y$3610,A2)</f>
        <v>108</v>
      </c>
      <c r="D2" s="88">
        <f>+C2/$C$28</f>
        <v>0.30083565459610029</v>
      </c>
    </row>
    <row r="3" spans="1:4">
      <c r="A3" t="s">
        <v>67</v>
      </c>
      <c r="B3" t="str">
        <f>+VLOOKUP(A3,'Rejected Why'!$A$4:$B$32,2,FALSE)</f>
        <v>b.) business model e/o piano di sviluppo non chiari e/o non condivisibili e/o poco scalabili</v>
      </c>
      <c r="C3" s="10">
        <f>COUNTIFS('Deal Flow'!$Y$3:$Y$3610,A3)</f>
        <v>60</v>
      </c>
      <c r="D3" s="88">
        <f t="shared" ref="D3:D26" si="0">+C3/$C$28</f>
        <v>0.16713091922005571</v>
      </c>
    </row>
    <row r="4" spans="1:4">
      <c r="A4" t="s">
        <v>73</v>
      </c>
      <c r="B4" t="str">
        <f>+VLOOKUP(A4,'Rejected Why'!$A$4:$B$32,2,FALSE)</f>
        <v>c.) profilo del management</v>
      </c>
      <c r="C4" s="10">
        <f>COUNTIFS('Deal Flow'!$Y$3:$Y$3610,A4)</f>
        <v>5</v>
      </c>
      <c r="D4" s="88">
        <f t="shared" si="0"/>
        <v>1.3927576601671309E-2</v>
      </c>
    </row>
    <row r="5" spans="1:4">
      <c r="A5" t="s">
        <v>687</v>
      </c>
      <c r="B5" t="str">
        <f>+VLOOKUP(A5,'Rejected Why'!$A$4:$B$32,2,FALSE)</f>
        <v>d.) commitment del proponente</v>
      </c>
      <c r="C5" s="10">
        <f>COUNTIFS('Deal Flow'!$Y$3:$Y$3610,A5)</f>
        <v>0</v>
      </c>
      <c r="D5" s="88">
        <f t="shared" si="0"/>
        <v>0</v>
      </c>
    </row>
    <row r="6" spans="1:4">
      <c r="A6" t="s">
        <v>359</v>
      </c>
      <c r="B6" t="str">
        <f>+VLOOKUP(A6,'Rejected Why'!$A$4:$B$32,2,FALSE)</f>
        <v>e.) piano di crescita prospettico</v>
      </c>
      <c r="C6" s="10">
        <f>COUNTIFS('Deal Flow'!$Y$3:$Y$3610,A6)</f>
        <v>1</v>
      </c>
      <c r="D6" s="88">
        <f t="shared" si="0"/>
        <v>2.7855153203342618E-3</v>
      </c>
    </row>
    <row r="7" spans="1:4">
      <c r="A7" t="s">
        <v>112</v>
      </c>
      <c r="B7" t="str">
        <f>+VLOOKUP(A7,'Rejected Why'!$A$4:$B$32,2,FALSE)</f>
        <v>f.) difendibilità dell'iniziativa/assenza o debolezza della proprietà intellettuale</v>
      </c>
      <c r="C7" s="10">
        <f>COUNTIFS('Deal Flow'!$Y$3:$Y$3610,A7)</f>
        <v>45</v>
      </c>
      <c r="D7" s="88">
        <f t="shared" si="0"/>
        <v>0.12534818941504178</v>
      </c>
    </row>
    <row r="8" spans="1:4">
      <c r="A8" t="s">
        <v>195</v>
      </c>
      <c r="B8" t="str">
        <f>+VLOOKUP(A8,'Rejected Why'!$A$4:$B$32,2,FALSE)</f>
        <v>g.) redditività prospettica</v>
      </c>
      <c r="C8" s="10">
        <f>COUNTIFS('Deal Flow'!$Y$3:$Y$3610,A8)</f>
        <v>0</v>
      </c>
      <c r="D8" s="88">
        <f t="shared" si="0"/>
        <v>0</v>
      </c>
    </row>
    <row r="9" spans="1:4">
      <c r="A9" t="s">
        <v>277</v>
      </c>
      <c r="B9" t="str">
        <f>+VLOOKUP(A9,'Rejected Why'!$A$4:$B$32,2,FALSE)</f>
        <v>h.) percorso di crescita attuale</v>
      </c>
      <c r="C9" s="10">
        <f>COUNTIFS('Deal Flow'!$Y$3:$Y$3610,A9)</f>
        <v>12</v>
      </c>
      <c r="D9" s="88">
        <f t="shared" si="0"/>
        <v>3.3426183844011144E-2</v>
      </c>
    </row>
    <row r="10" spans="1:4">
      <c r="A10" t="s">
        <v>150</v>
      </c>
      <c r="B10" t="str">
        <f>+VLOOKUP(A10,'Rejected Why'!$A$4:$B$32,2,FALSE)</f>
        <v>i.) redditività attuale</v>
      </c>
      <c r="C10" s="10">
        <f>COUNTIFS('Deal Flow'!$Y$3:$Y$3610,A10)</f>
        <v>1</v>
      </c>
      <c r="D10" s="88">
        <f t="shared" si="0"/>
        <v>2.7855153203342618E-3</v>
      </c>
    </row>
    <row r="11" spans="1:4">
      <c r="A11" t="s">
        <v>694</v>
      </c>
      <c r="B11" t="str">
        <f>+VLOOKUP(A11,'Rejected Why'!$A$4:$B$32,2,FALSE)</f>
        <v>l.) elevato indebitamento attuale</v>
      </c>
      <c r="C11" s="10">
        <f>COUNTIFS('Deal Flow'!$Y$3:$Y$3610,A11)</f>
        <v>0</v>
      </c>
      <c r="D11" s="88">
        <f t="shared" si="0"/>
        <v>0</v>
      </c>
    </row>
    <row r="12" spans="1:4">
      <c r="A12" t="s">
        <v>90</v>
      </c>
      <c r="B12" t="str">
        <f>+VLOOKUP(A12,'Rejected Why'!$A$4:$B$32,2,FALSE)</f>
        <v>m.) settore di riferimento</v>
      </c>
      <c r="C12" s="10">
        <f>COUNTIFS('Deal Flow'!$Y$3:$Y$3610,A12)</f>
        <v>37</v>
      </c>
      <c r="D12" s="88">
        <f t="shared" si="0"/>
        <v>0.10306406685236769</v>
      </c>
    </row>
    <row r="13" spans="1:4">
      <c r="A13" t="s">
        <v>63</v>
      </c>
      <c r="B13" t="str">
        <f>+VLOOKUP(A13,'Rejected Why'!$A$4:$B$32,2,FALSE)</f>
        <v>n.) dimensione e/o tempistiche dell'investimento</v>
      </c>
      <c r="C13" s="10">
        <f>COUNTIFS('Deal Flow'!$Y$3:$Y$3610,A13)</f>
        <v>0</v>
      </c>
      <c r="D13" s="88">
        <f t="shared" si="0"/>
        <v>0</v>
      </c>
    </row>
    <row r="14" spans="1:4">
      <c r="A14" t="s">
        <v>87</v>
      </c>
      <c r="B14" t="str">
        <f>+VLOOKUP(A14,'Rejected Why'!$A$4:$B$32,2,FALSE)</f>
        <v>a.) momentaneamente non interessato a proseguire con Vertis operazioni di venture capital</v>
      </c>
      <c r="C14" s="10">
        <f>COUNTIFS('Deal Flow'!$Y$3:$Y$3610,A14)</f>
        <v>21</v>
      </c>
      <c r="D14" s="88">
        <f t="shared" si="0"/>
        <v>5.8495821727019497E-2</v>
      </c>
    </row>
    <row r="15" spans="1:4">
      <c r="A15" t="s">
        <v>152</v>
      </c>
      <c r="B15" t="str">
        <f>+VLOOKUP(A15,'Rejected Why'!$A$4:$B$32,2,FALSE)</f>
        <v>b.) mancato seguito a nostra richiesta di approfondimenti</v>
      </c>
      <c r="C15" s="10">
        <f>COUNTIFS('Deal Flow'!$Y$3:$Y$3610,A15)</f>
        <v>13</v>
      </c>
      <c r="D15" s="88">
        <f t="shared" si="0"/>
        <v>3.6211699164345405E-2</v>
      </c>
    </row>
    <row r="16" spans="1:4">
      <c r="A16" t="s">
        <v>487</v>
      </c>
      <c r="B16" t="str">
        <f>+VLOOKUP(A16,'Rejected Why'!$A$4:$B$32,2,FALSE)</f>
        <v>c.) venir meno delle condizioni iniziali</v>
      </c>
      <c r="C16" s="10">
        <f>COUNTIFS('Deal Flow'!$Y$3:$Y$3610,A16)</f>
        <v>0</v>
      </c>
      <c r="D16" s="88">
        <f t="shared" si="0"/>
        <v>0</v>
      </c>
    </row>
    <row r="17" spans="1:4">
      <c r="A17" t="s">
        <v>337</v>
      </c>
      <c r="B17" t="str">
        <f>+VLOOKUP(A17,'Rejected Why'!$A$4:$B$32,2,FALSE)</f>
        <v>a.) prezzo</v>
      </c>
      <c r="C17" s="10">
        <f>COUNTIFS('Deal Flow'!$Y$3:$Y$3610,A17)</f>
        <v>2</v>
      </c>
      <c r="D17" s="88">
        <f t="shared" si="0"/>
        <v>5.5710306406685237E-3</v>
      </c>
    </row>
    <row r="18" spans="1:4">
      <c r="A18" t="s">
        <v>442</v>
      </c>
      <c r="B18" t="str">
        <f>+VLOOKUP(A18,'Rejected Why'!$A$4:$B$32,2,FALSE)</f>
        <v>b.) way out</v>
      </c>
      <c r="C18" s="10">
        <f>COUNTIFS('Deal Flow'!$Y$3:$Y$3610,A18)</f>
        <v>0</v>
      </c>
      <c r="D18" s="88">
        <f t="shared" si="0"/>
        <v>0</v>
      </c>
    </row>
    <row r="19" spans="1:4">
      <c r="A19" t="s">
        <v>75</v>
      </c>
      <c r="B19" t="str">
        <f>+VLOOKUP(A19,'Rejected Why'!$A$4:$B$32,2,FALSE)</f>
        <v>c.) struttura e condizioni dell'operazione</v>
      </c>
      <c r="C19" s="10">
        <f>COUNTIFS('Deal Flow'!$Y$3:$Y$3610,A19)</f>
        <v>11</v>
      </c>
      <c r="D19" s="88">
        <f t="shared" si="0"/>
        <v>3.0640668523676879E-2</v>
      </c>
    </row>
    <row r="20" spans="1:4">
      <c r="A20" t="s">
        <v>124</v>
      </c>
      <c r="B20" t="str">
        <f>+VLOOKUP(A20,'Rejected Why'!$A$4:$B$32,2,FALSE)</f>
        <v>d.) due diligence</v>
      </c>
      <c r="C20" s="10">
        <f>COUNTIFS('Deal Flow'!$Y$3:$Y$3610,A20)</f>
        <v>0</v>
      </c>
      <c r="D20" s="88">
        <f t="shared" si="0"/>
        <v>0</v>
      </c>
    </row>
    <row r="21" spans="1:4">
      <c r="A21" t="s">
        <v>378</v>
      </c>
      <c r="B21" t="str">
        <f>+VLOOKUP(A21,'Rejected Why'!$A$4:$B$32,2,FALSE)</f>
        <v>a.) extra territorio di competenza</v>
      </c>
      <c r="C21" s="10">
        <f>COUNTIFS('Deal Flow'!$Y$3:$Y$3610,A21)</f>
        <v>0</v>
      </c>
      <c r="D21" s="88">
        <f t="shared" si="0"/>
        <v>0</v>
      </c>
    </row>
    <row r="22" spans="1:4">
      <c r="A22" t="s">
        <v>497</v>
      </c>
      <c r="B22" t="str">
        <f>+VLOOKUP(A22,'Rejected Why'!$A$4:$B$32,2,FALSE)</f>
        <v>b.) settore escluso da regolamento</v>
      </c>
      <c r="C22" s="10">
        <f>COUNTIFS('Deal Flow'!$Y$3:$Y$3610,A22)</f>
        <v>2</v>
      </c>
      <c r="D22" s="88">
        <f t="shared" si="0"/>
        <v>5.5710306406685237E-3</v>
      </c>
    </row>
    <row r="23" spans="1:4">
      <c r="A23" t="s">
        <v>710</v>
      </c>
      <c r="B23" t="str">
        <f>+VLOOKUP(A23,'Rejected Why'!$A$4:$B$32,2,FALSE)</f>
        <v xml:space="preserve">c.) out of scope </v>
      </c>
      <c r="C23" s="10">
        <f>COUNTIFS('Deal Flow'!$Y$3:$Y$3610,A23)</f>
        <v>39</v>
      </c>
      <c r="D23" s="88">
        <f t="shared" si="0"/>
        <v>0.10863509749303621</v>
      </c>
    </row>
    <row r="24" spans="1:4">
      <c r="A24" t="s">
        <v>491</v>
      </c>
      <c r="B24" t="str">
        <f>+VLOOKUP(A24,'Rejected Why'!$A$4:$B$32,2,FALSE)</f>
        <v xml:space="preserve">a.) Termine periodo di investimento </v>
      </c>
      <c r="C24" s="10">
        <f>COUNTIFS('Deal Flow'!$Y$3:$Y$3610,A24)</f>
        <v>0</v>
      </c>
      <c r="D24" s="88">
        <f t="shared" si="0"/>
        <v>0</v>
      </c>
    </row>
    <row r="25" spans="1:4">
      <c r="A25" t="s">
        <v>92</v>
      </c>
      <c r="B25" t="s">
        <v>714</v>
      </c>
      <c r="C25" s="10">
        <f>COUNTIFS('Deal Flow'!$Y$3:$Y$3610,A25)</f>
        <v>1</v>
      </c>
      <c r="D25" s="88">
        <f t="shared" si="0"/>
        <v>2.7855153203342618E-3</v>
      </c>
    </row>
    <row r="26" spans="1:4">
      <c r="A26" t="s">
        <v>244</v>
      </c>
      <c r="B26" t="str">
        <f>+VLOOKUP(A26,'Rejected Why'!$A$4:$B$32,2,FALSE)</f>
        <v>6.) Asset allocation e/o diversificazione del portafoglio</v>
      </c>
      <c r="C26" s="10">
        <f>COUNTIFS('Deal Flow'!$Y$3:$Y$3610,A26)</f>
        <v>1</v>
      </c>
      <c r="D26" s="88">
        <f t="shared" si="0"/>
        <v>2.7855153203342618E-3</v>
      </c>
    </row>
    <row r="28" spans="1:4">
      <c r="A28" s="8" t="s">
        <v>733</v>
      </c>
      <c r="B28" s="8"/>
      <c r="C28" s="11">
        <f>SUM(C2:C26)</f>
        <v>359</v>
      </c>
      <c r="D28" s="98">
        <f>SUM(D2:D26)</f>
        <v>1.0000000000000002</v>
      </c>
    </row>
    <row r="30" spans="1:4">
      <c r="A30" s="82" t="s">
        <v>0</v>
      </c>
      <c r="B30" s="82"/>
      <c r="C30" s="119">
        <f>+C28-'By Status'!B4-'By Status'!B6-'By Status'!B8-'By Status'!B9</f>
        <v>0</v>
      </c>
      <c r="D30" s="82"/>
    </row>
  </sheetData>
  <printOptions horizontalCentered="1"/>
  <pageMargins left="0.19685039370078741" right="0.19685039370078741" top="0.59055118110236227" bottom="0.59055118110236227" header="0.31496062992125984" footer="0.31496062992125984"/>
  <pageSetup paperSize="9" orientation="landscape" r:id="rId1"/>
  <headerFooter>
    <oddHeader>&amp;C&amp;A</oddHeader>
    <oddFooter>&amp;C&amp;P di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27"/>
  <sheetViews>
    <sheetView showGridLines="0" topLeftCell="A6" zoomScale="91" zoomScaleNormal="85" workbookViewId="0">
      <selection activeCell="D14" sqref="D14"/>
    </sheetView>
  </sheetViews>
  <sheetFormatPr defaultColWidth="8.6640625" defaultRowHeight="14.4"/>
  <cols>
    <col min="1" max="1" width="28.44140625" customWidth="1"/>
    <col min="2" max="3" width="22" bestFit="1" customWidth="1"/>
  </cols>
  <sheetData>
    <row r="1" spans="1:4" ht="16.8" thickTop="1" thickBot="1">
      <c r="A1" s="64" t="s">
        <v>738</v>
      </c>
      <c r="B1" s="65" t="s">
        <v>739</v>
      </c>
      <c r="C1" s="65" t="s">
        <v>739</v>
      </c>
      <c r="D1" s="66" t="s">
        <v>720</v>
      </c>
    </row>
    <row r="2" spans="1:4" ht="15" thickTop="1">
      <c r="A2" t="s">
        <v>740</v>
      </c>
      <c r="B2" t="s">
        <v>59</v>
      </c>
      <c r="C2" t="s">
        <v>59</v>
      </c>
      <c r="D2" s="10">
        <f>COUNTIFS('Deal Flow'!$K$3:$K$3630,C2)</f>
        <v>2</v>
      </c>
    </row>
    <row r="3" spans="1:4">
      <c r="A3" t="s">
        <v>741</v>
      </c>
      <c r="B3" t="s">
        <v>122</v>
      </c>
      <c r="C3" t="s">
        <v>122</v>
      </c>
      <c r="D3" s="10">
        <f>COUNTIFS('Deal Flow'!$K$3:$K$3630,C3)</f>
        <v>12</v>
      </c>
    </row>
    <row r="4" spans="1:4">
      <c r="A4" t="s">
        <v>742</v>
      </c>
      <c r="B4" t="s">
        <v>122</v>
      </c>
      <c r="C4" t="s">
        <v>83</v>
      </c>
      <c r="D4" s="10">
        <f>COUNTIFS('Deal Flow'!$K$3:$K$3630,C4)</f>
        <v>1</v>
      </c>
    </row>
    <row r="5" spans="1:4">
      <c r="A5" t="s">
        <v>743</v>
      </c>
      <c r="B5" t="s">
        <v>70</v>
      </c>
      <c r="C5" t="s">
        <v>358</v>
      </c>
      <c r="D5" s="10">
        <f>COUNTIFS('Deal Flow'!$K$3:$K$3630,C5)</f>
        <v>8</v>
      </c>
    </row>
    <row r="6" spans="1:4">
      <c r="A6" t="s">
        <v>83</v>
      </c>
      <c r="B6" t="s">
        <v>83</v>
      </c>
      <c r="C6" t="s">
        <v>117</v>
      </c>
      <c r="D6" s="10">
        <f>COUNTIFS('Deal Flow'!$K$3:$K$3630,C6)</f>
        <v>24</v>
      </c>
    </row>
    <row r="7" spans="1:4">
      <c r="A7" t="s">
        <v>744</v>
      </c>
      <c r="B7" t="s">
        <v>206</v>
      </c>
      <c r="C7" t="s">
        <v>206</v>
      </c>
      <c r="D7" s="10">
        <f>COUNTIFS('Deal Flow'!$K$3:$K$3630,C7)</f>
        <v>20</v>
      </c>
    </row>
    <row r="8" spans="1:4">
      <c r="A8" t="s">
        <v>745</v>
      </c>
      <c r="B8" t="s">
        <v>99</v>
      </c>
      <c r="C8" t="s">
        <v>78</v>
      </c>
      <c r="D8" s="10">
        <f>COUNTIFS('Deal Flow'!$K$3:$K$3630,C8)</f>
        <v>96</v>
      </c>
    </row>
    <row r="9" spans="1:4">
      <c r="A9" t="s">
        <v>746</v>
      </c>
      <c r="B9" t="s">
        <v>358</v>
      </c>
      <c r="C9" t="s">
        <v>66</v>
      </c>
      <c r="D9" s="10">
        <f>COUNTIFS('Deal Flow'!$K$3:$K$3630,C9)</f>
        <v>133</v>
      </c>
    </row>
    <row r="10" spans="1:4">
      <c r="A10" t="s">
        <v>747</v>
      </c>
      <c r="B10" t="s">
        <v>99</v>
      </c>
      <c r="C10" t="s">
        <v>70</v>
      </c>
      <c r="D10" s="10">
        <f>COUNTIFS('Deal Flow'!$K$3:$K$3630,C10)</f>
        <v>7</v>
      </c>
    </row>
    <row r="11" spans="1:4">
      <c r="A11" t="s">
        <v>748</v>
      </c>
      <c r="B11" t="s">
        <v>66</v>
      </c>
      <c r="C11" t="s">
        <v>99</v>
      </c>
      <c r="D11" s="10">
        <f>COUNTIFS('Deal Flow'!$K$3:$K$3630,C11)</f>
        <v>14</v>
      </c>
    </row>
    <row r="12" spans="1:4">
      <c r="A12" t="s">
        <v>749</v>
      </c>
      <c r="B12" t="s">
        <v>78</v>
      </c>
      <c r="C12" t="s">
        <v>88</v>
      </c>
      <c r="D12" s="10">
        <f>COUNTIFS('Deal Flow'!$K$3:$K$3630,C12)</f>
        <v>29</v>
      </c>
    </row>
    <row r="13" spans="1:4">
      <c r="A13" t="s">
        <v>750</v>
      </c>
      <c r="B13" t="s">
        <v>99</v>
      </c>
      <c r="C13" t="s">
        <v>101</v>
      </c>
      <c r="D13" s="10">
        <f>COUNTIFS('Deal Flow'!$K$3:$K$3630,C13)</f>
        <v>50</v>
      </c>
    </row>
    <row r="14" spans="1:4">
      <c r="A14" t="s">
        <v>751</v>
      </c>
      <c r="B14" t="s">
        <v>66</v>
      </c>
      <c r="C14" s="8" t="s">
        <v>733</v>
      </c>
      <c r="D14" s="11">
        <f>SUM(D2:D13)</f>
        <v>396</v>
      </c>
    </row>
    <row r="15" spans="1:4">
      <c r="A15" t="s">
        <v>752</v>
      </c>
      <c r="B15" t="s">
        <v>117</v>
      </c>
    </row>
    <row r="16" spans="1:4">
      <c r="A16" t="s">
        <v>753</v>
      </c>
      <c r="B16" t="s">
        <v>206</v>
      </c>
    </row>
    <row r="17" spans="1:4">
      <c r="A17" t="s">
        <v>754</v>
      </c>
      <c r="B17" t="s">
        <v>99</v>
      </c>
      <c r="D17" s="121"/>
    </row>
    <row r="18" spans="1:4">
      <c r="A18" t="s">
        <v>755</v>
      </c>
      <c r="B18" t="s">
        <v>78</v>
      </c>
    </row>
    <row r="19" spans="1:4">
      <c r="A19" t="s">
        <v>756</v>
      </c>
      <c r="B19" t="s">
        <v>88</v>
      </c>
    </row>
    <row r="20" spans="1:4">
      <c r="A20" t="s">
        <v>757</v>
      </c>
      <c r="B20" t="s">
        <v>206</v>
      </c>
    </row>
    <row r="21" spans="1:4">
      <c r="A21" t="s">
        <v>758</v>
      </c>
      <c r="B21" t="s">
        <v>70</v>
      </c>
    </row>
    <row r="22" spans="1:4">
      <c r="A22" t="s">
        <v>759</v>
      </c>
      <c r="B22" t="s">
        <v>101</v>
      </c>
    </row>
    <row r="23" spans="1:4">
      <c r="A23" t="s">
        <v>760</v>
      </c>
      <c r="B23" t="s">
        <v>101</v>
      </c>
    </row>
    <row r="24" spans="1:4">
      <c r="A24" t="s">
        <v>761</v>
      </c>
      <c r="B24" t="s">
        <v>66</v>
      </c>
    </row>
    <row r="25" spans="1:4">
      <c r="A25" t="s">
        <v>762</v>
      </c>
      <c r="B25" t="s">
        <v>206</v>
      </c>
    </row>
    <row r="26" spans="1:4">
      <c r="A26" t="s">
        <v>763</v>
      </c>
      <c r="B26" t="s">
        <v>101</v>
      </c>
    </row>
    <row r="27" spans="1:4">
      <c r="A27" s="8"/>
    </row>
  </sheetData>
  <sortState xmlns:xlrd2="http://schemas.microsoft.com/office/spreadsheetml/2017/richdata2" ref="C2:C13">
    <sortCondition ref="C30"/>
  </sortState>
  <printOptions horizontalCentered="1"/>
  <pageMargins left="0.19685039370078741" right="0.19685039370078741" top="0.59055118110236227" bottom="0.59055118110236227" header="0.31496062992125984" footer="0.31496062992125984"/>
  <pageSetup paperSize="9" scale="87" orientation="landscape" r:id="rId1"/>
  <headerFooter>
    <oddHeader>&amp;C&amp;A</oddHeader>
    <oddFooter>&amp;C&amp;P di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17"/>
  <sheetViews>
    <sheetView showGridLines="0" zoomScale="85" zoomScaleNormal="85" workbookViewId="0">
      <selection activeCell="B2" sqref="B2"/>
    </sheetView>
  </sheetViews>
  <sheetFormatPr defaultColWidth="8.6640625" defaultRowHeight="14.4"/>
  <cols>
    <col min="1" max="1" width="22" bestFit="1" customWidth="1"/>
  </cols>
  <sheetData>
    <row r="1" spans="1:3" ht="16.8" thickTop="1" thickBot="1">
      <c r="A1" s="65" t="s">
        <v>764</v>
      </c>
      <c r="B1" s="97" t="s">
        <v>720</v>
      </c>
      <c r="C1" s="86" t="s">
        <v>721</v>
      </c>
    </row>
    <row r="2" spans="1:3" ht="15" thickTop="1">
      <c r="A2" t="s">
        <v>74</v>
      </c>
      <c r="B2" s="10">
        <f>COUNTIFS('Deal Flow'!$P$3:$P$3630,A2)</f>
        <v>110</v>
      </c>
      <c r="C2" s="87">
        <f t="shared" ref="C2:C10" si="0">+B2/$B$13</f>
        <v>0.27777777777777779</v>
      </c>
    </row>
    <row r="3" spans="1:3">
      <c r="A3" t="s">
        <v>71</v>
      </c>
      <c r="B3" s="10">
        <f>COUNTIFS('Deal Flow'!$P$3:$P$3630,A3)</f>
        <v>99</v>
      </c>
      <c r="C3" s="87">
        <f t="shared" si="0"/>
        <v>0.25</v>
      </c>
    </row>
    <row r="4" spans="1:3">
      <c r="A4" t="s">
        <v>89</v>
      </c>
      <c r="B4" s="10">
        <f>COUNTIFS('Deal Flow'!$P$3:$P$3630,A4)</f>
        <v>39</v>
      </c>
      <c r="C4" s="87">
        <f t="shared" si="0"/>
        <v>9.8484848484848481E-2</v>
      </c>
    </row>
    <row r="5" spans="1:3">
      <c r="A5" t="s">
        <v>269</v>
      </c>
      <c r="B5" s="10">
        <f>COUNTIFS('Deal Flow'!$P$3:$P$3630,A5)</f>
        <v>3</v>
      </c>
      <c r="C5" s="87">
        <f t="shared" si="0"/>
        <v>7.575757575757576E-3</v>
      </c>
    </row>
    <row r="6" spans="1:3">
      <c r="A6" t="s">
        <v>61</v>
      </c>
      <c r="B6" s="10">
        <f>COUNTIFS('Deal Flow'!$P$3:$P$3630,A6)</f>
        <v>69</v>
      </c>
      <c r="C6" s="87">
        <f t="shared" si="0"/>
        <v>0.17424242424242425</v>
      </c>
    </row>
    <row r="7" spans="1:3">
      <c r="A7" t="s">
        <v>91</v>
      </c>
      <c r="B7" s="10">
        <f>COUNTIFS('Deal Flow'!$P$3:$P$3630,A7)</f>
        <v>7</v>
      </c>
      <c r="C7" s="87">
        <f t="shared" si="0"/>
        <v>1.7676767676767676E-2</v>
      </c>
    </row>
    <row r="8" spans="1:3">
      <c r="A8" t="s">
        <v>217</v>
      </c>
      <c r="B8" s="10">
        <f>COUNTIFS('Deal Flow'!$P$3:$P$3630,A8)</f>
        <v>1</v>
      </c>
      <c r="C8" s="87">
        <f t="shared" si="0"/>
        <v>2.5252525252525255E-3</v>
      </c>
    </row>
    <row r="9" spans="1:3">
      <c r="A9" t="s">
        <v>765</v>
      </c>
      <c r="B9" s="10">
        <f>COUNTIFS('Deal Flow'!$P$3:$P$3630,A9)</f>
        <v>3</v>
      </c>
      <c r="C9" s="87">
        <f t="shared" si="0"/>
        <v>7.575757575757576E-3</v>
      </c>
    </row>
    <row r="10" spans="1:3">
      <c r="A10" t="s">
        <v>114</v>
      </c>
      <c r="B10" s="10">
        <f>COUNTIFS('Deal Flow'!$P$3:$P$3630,A10)</f>
        <v>65</v>
      </c>
      <c r="C10" s="87">
        <f t="shared" si="0"/>
        <v>0.16414141414141414</v>
      </c>
    </row>
    <row r="11" spans="1:3">
      <c r="B11" s="10"/>
      <c r="C11" s="87"/>
    </row>
    <row r="12" spans="1:3">
      <c r="B12" s="10"/>
    </row>
    <row r="13" spans="1:3">
      <c r="A13" s="8" t="s">
        <v>733</v>
      </c>
      <c r="B13" s="11">
        <f>SUM(B2:B12)</f>
        <v>396</v>
      </c>
      <c r="C13" s="98">
        <f>SUM(C2:C12)</f>
        <v>1</v>
      </c>
    </row>
    <row r="14" spans="1:3">
      <c r="B14" s="10"/>
    </row>
    <row r="15" spans="1:3">
      <c r="B15" s="10"/>
    </row>
    <row r="16" spans="1:3">
      <c r="B16" s="10"/>
    </row>
    <row r="17" spans="2:2">
      <c r="B17" s="10"/>
    </row>
  </sheetData>
  <printOptions horizontalCentered="1"/>
  <pageMargins left="0.19685039370078741" right="0.19685039370078741" top="0.59055118110236227" bottom="0.59055118110236227" header="0.31496062992125984" footer="0.31496062992125984"/>
  <pageSetup paperSize="9" orientation="landscape" r:id="rId1"/>
  <headerFooter>
    <oddHeader>&amp;C&amp;A</oddHeader>
    <oddFooter>&amp;C&amp;P di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3"/>
  <sheetViews>
    <sheetView showGridLines="0" zoomScale="85" zoomScaleNormal="85" workbookViewId="0">
      <selection activeCell="B5" sqref="B5"/>
    </sheetView>
  </sheetViews>
  <sheetFormatPr defaultColWidth="8.6640625" defaultRowHeight="14.4"/>
  <cols>
    <col min="1" max="1" width="27.44140625" bestFit="1" customWidth="1"/>
  </cols>
  <sheetData>
    <row r="1" spans="1:3" ht="16.8" thickTop="1" thickBot="1">
      <c r="A1" s="65" t="s">
        <v>20</v>
      </c>
      <c r="B1" s="97" t="s">
        <v>720</v>
      </c>
      <c r="C1" s="86" t="s">
        <v>721</v>
      </c>
    </row>
    <row r="2" spans="1:3" ht="15" thickTop="1">
      <c r="A2" t="s">
        <v>100</v>
      </c>
      <c r="B2" s="10">
        <f>COUNTIFS('Deal Flow'!$N$3:$N$3630,A2)</f>
        <v>7</v>
      </c>
      <c r="C2" s="87">
        <f>+B2/$B$9</f>
        <v>1.7676767676767676E-2</v>
      </c>
    </row>
    <row r="3" spans="1:3">
      <c r="A3" t="s">
        <v>104</v>
      </c>
      <c r="B3" s="10">
        <f>COUNTIFS('Deal Flow'!$N$3:$N$3630,A3)</f>
        <v>93</v>
      </c>
      <c r="C3" s="87">
        <f>+B3/$B$9</f>
        <v>0.23484848484848486</v>
      </c>
    </row>
    <row r="4" spans="1:3">
      <c r="A4" t="s">
        <v>81</v>
      </c>
      <c r="B4" s="10">
        <f>COUNTIFS('Deal Flow'!$N$3:$N$3630,A4)</f>
        <v>228</v>
      </c>
      <c r="C4" s="87">
        <f>+B4/$B$9</f>
        <v>0.5757575757575758</v>
      </c>
    </row>
    <row r="5" spans="1:3">
      <c r="A5" t="s">
        <v>60</v>
      </c>
      <c r="B5" s="10">
        <f>COUNTIFS('Deal Flow'!$N$3:$N$3630,A5)</f>
        <v>68</v>
      </c>
      <c r="C5" s="87">
        <f>+B5/$B$9</f>
        <v>0.17171717171717171</v>
      </c>
    </row>
    <row r="6" spans="1:3">
      <c r="A6" t="s">
        <v>85</v>
      </c>
      <c r="B6" s="10">
        <f>COUNTIFS('Deal Flow'!$N$3:$N$3630,A6)</f>
        <v>0</v>
      </c>
      <c r="C6" s="87">
        <f>+B6/$B$9</f>
        <v>0</v>
      </c>
    </row>
    <row r="7" spans="1:3">
      <c r="B7" s="10"/>
      <c r="C7" s="87"/>
    </row>
    <row r="8" spans="1:3">
      <c r="B8" s="10"/>
    </row>
    <row r="9" spans="1:3">
      <c r="A9" s="8" t="s">
        <v>733</v>
      </c>
      <c r="B9" s="11">
        <f>SUM(B2:B8)</f>
        <v>396</v>
      </c>
      <c r="C9" s="98">
        <f>SUM(C2:C8)</f>
        <v>1</v>
      </c>
    </row>
    <row r="10" spans="1:3">
      <c r="B10" s="10"/>
    </row>
    <row r="11" spans="1:3">
      <c r="B11" s="10"/>
    </row>
    <row r="12" spans="1:3">
      <c r="B12" s="10"/>
    </row>
    <row r="13" spans="1:3">
      <c r="B13" s="10"/>
    </row>
  </sheetData>
  <printOptions horizontalCentered="1"/>
  <pageMargins left="0.19685039370078741" right="0.19685039370078741" top="0.59055118110236227" bottom="0.59055118110236227" header="0.31496062992125984" footer="0.31496062992125984"/>
  <pageSetup paperSize="9" orientation="landscape" r:id="rId1"/>
  <headerFooter>
    <oddHeader>&amp;C&amp;A</oddHeader>
    <oddFooter>&amp;C&amp;P di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25"/>
  <sheetViews>
    <sheetView showGridLines="0" zoomScaleNormal="100" workbookViewId="0">
      <selection activeCell="B4" activeCellId="1" sqref="B2 B4"/>
    </sheetView>
  </sheetViews>
  <sheetFormatPr defaultColWidth="8.6640625" defaultRowHeight="14.4"/>
  <cols>
    <col min="1" max="1" width="22" bestFit="1" customWidth="1"/>
    <col min="6" max="6" width="21.44140625" customWidth="1"/>
  </cols>
  <sheetData>
    <row r="1" spans="1:8" ht="16.8" thickTop="1" thickBot="1">
      <c r="A1" s="81" t="s">
        <v>766</v>
      </c>
      <c r="B1" s="84" t="s">
        <v>720</v>
      </c>
      <c r="F1" s="85" t="s">
        <v>767</v>
      </c>
      <c r="G1" s="97" t="s">
        <v>720</v>
      </c>
      <c r="H1" s="86" t="s">
        <v>721</v>
      </c>
    </row>
    <row r="2" spans="1:8" ht="15" thickTop="1">
      <c r="A2" t="s">
        <v>1730</v>
      </c>
      <c r="B2" s="10">
        <f>G6+G7+G8+G9+G10+G11+G13+G17+G18+G19+G20+G21</f>
        <v>12</v>
      </c>
      <c r="F2" t="s">
        <v>174</v>
      </c>
      <c r="G2" s="10">
        <f>COUNTIFS('Deal Flow'!$J$3:$J$3630,F2)</f>
        <v>20</v>
      </c>
      <c r="H2" s="88">
        <f>+G2/$G$24</f>
        <v>5.0505050505050504E-2</v>
      </c>
    </row>
    <row r="3" spans="1:8">
      <c r="A3" t="s">
        <v>1731</v>
      </c>
      <c r="B3" s="10">
        <f>G2+G3+G4+G5+G12+G14+G15+G16</f>
        <v>381</v>
      </c>
      <c r="F3" t="s">
        <v>396</v>
      </c>
      <c r="G3" s="10">
        <f>COUNTIFS('Deal Flow'!$J$3:$J$3630,F3)</f>
        <v>3</v>
      </c>
      <c r="H3" s="88">
        <f t="shared" ref="H3:H12" si="0">+G3/$G$24</f>
        <v>7.575757575757576E-3</v>
      </c>
    </row>
    <row r="4" spans="1:8">
      <c r="A4" t="s">
        <v>215</v>
      </c>
      <c r="B4" s="10">
        <f>G22</f>
        <v>3</v>
      </c>
      <c r="F4" t="s">
        <v>560</v>
      </c>
      <c r="G4" s="10">
        <f>COUNTIFS('Deal Flow'!$J$3:$J$3630,F4)</f>
        <v>11</v>
      </c>
      <c r="H4" s="88">
        <f t="shared" si="0"/>
        <v>2.7777777777777776E-2</v>
      </c>
    </row>
    <row r="5" spans="1:8">
      <c r="A5" s="8" t="s">
        <v>733</v>
      </c>
      <c r="B5" s="11">
        <f>SUM(B2:B4)</f>
        <v>396</v>
      </c>
      <c r="F5" t="s">
        <v>128</v>
      </c>
      <c r="G5" s="10">
        <f>COUNTIFS('Deal Flow'!$J$3:$J$3630,F5)</f>
        <v>138</v>
      </c>
      <c r="H5" s="88">
        <f t="shared" si="0"/>
        <v>0.34848484848484851</v>
      </c>
    </row>
    <row r="6" spans="1:8">
      <c r="B6" s="10"/>
      <c r="F6" t="s">
        <v>80</v>
      </c>
      <c r="G6" s="10">
        <f>COUNTIFS('Deal Flow'!$J$3:$J$3630,F6)</f>
        <v>0</v>
      </c>
      <c r="H6" s="88">
        <f t="shared" si="0"/>
        <v>0</v>
      </c>
    </row>
    <row r="7" spans="1:8">
      <c r="B7" s="10"/>
      <c r="F7" t="s">
        <v>194</v>
      </c>
      <c r="G7" s="10">
        <f>COUNTIFS('Deal Flow'!$J$3:$J$3630,F7)</f>
        <v>0</v>
      </c>
      <c r="H7" s="88">
        <f t="shared" si="0"/>
        <v>0</v>
      </c>
    </row>
    <row r="8" spans="1:8">
      <c r="B8" s="10"/>
      <c r="F8" t="s">
        <v>69</v>
      </c>
      <c r="G8" s="10">
        <f>COUNTIFS('Deal Flow'!$J$3:$J$3630,F8)</f>
        <v>3</v>
      </c>
      <c r="H8" s="88">
        <f t="shared" si="0"/>
        <v>7.575757575757576E-3</v>
      </c>
    </row>
    <row r="9" spans="1:8">
      <c r="B9" s="10"/>
      <c r="F9" t="s">
        <v>145</v>
      </c>
      <c r="G9" s="10">
        <f>COUNTIFS('Deal Flow'!$J$3:$J$3630,F9)</f>
        <v>1</v>
      </c>
      <c r="H9" s="88">
        <f t="shared" si="0"/>
        <v>2.5252525252525255E-3</v>
      </c>
    </row>
    <row r="10" spans="1:8">
      <c r="B10" s="10"/>
      <c r="F10" t="s">
        <v>58</v>
      </c>
      <c r="G10" s="10">
        <f>COUNTIFS('Deal Flow'!$J$3:$J$3630,F10)</f>
        <v>4</v>
      </c>
      <c r="H10" s="88">
        <f t="shared" si="0"/>
        <v>1.0101010101010102E-2</v>
      </c>
    </row>
    <row r="11" spans="1:8">
      <c r="B11" s="10"/>
      <c r="F11" t="s">
        <v>214</v>
      </c>
      <c r="G11" s="10">
        <f>COUNTIFS('Deal Flow'!$J$3:$J$3630,F11)</f>
        <v>0</v>
      </c>
      <c r="H11" s="88">
        <f t="shared" si="0"/>
        <v>0</v>
      </c>
    </row>
    <row r="12" spans="1:8">
      <c r="B12" s="10"/>
      <c r="F12" t="s">
        <v>768</v>
      </c>
      <c r="G12" s="10">
        <f>COUNTIFS('Deal Flow'!$J$3:$J$3630,F12)</f>
        <v>5</v>
      </c>
      <c r="H12" s="88">
        <f t="shared" si="0"/>
        <v>1.2626262626262626E-2</v>
      </c>
    </row>
    <row r="13" spans="1:8">
      <c r="B13" s="10"/>
      <c r="F13" t="s">
        <v>121</v>
      </c>
      <c r="G13" s="10">
        <f>COUNTIFS('Deal Flow'!$J$3:$J$3630,F13)</f>
        <v>0</v>
      </c>
      <c r="H13" s="88">
        <f t="shared" ref="H13:H22" si="1">+G13/$G$24</f>
        <v>0</v>
      </c>
    </row>
    <row r="14" spans="1:8">
      <c r="F14" t="s">
        <v>95</v>
      </c>
      <c r="G14" s="10">
        <f>COUNTIFS('Deal Flow'!$J$3:$J$3630,F14)</f>
        <v>113</v>
      </c>
      <c r="H14" s="88">
        <f t="shared" si="1"/>
        <v>0.28535353535353536</v>
      </c>
    </row>
    <row r="15" spans="1:8">
      <c r="F15" t="s">
        <v>339</v>
      </c>
      <c r="G15" s="10">
        <f>COUNTIFS('Deal Flow'!$J$3:$J$3630,F15)</f>
        <v>32</v>
      </c>
      <c r="H15" s="88">
        <f t="shared" si="1"/>
        <v>8.0808080808080815E-2</v>
      </c>
    </row>
    <row r="16" spans="1:8">
      <c r="F16" t="s">
        <v>107</v>
      </c>
      <c r="G16" s="10">
        <f>COUNTIFS('Deal Flow'!$J$3:$J$3630,F16)</f>
        <v>59</v>
      </c>
      <c r="H16" s="88">
        <f t="shared" si="1"/>
        <v>0.14898989898989898</v>
      </c>
    </row>
    <row r="17" spans="6:8">
      <c r="F17" t="s">
        <v>65</v>
      </c>
      <c r="G17" s="10">
        <f>COUNTIFS('Deal Flow'!$J$3:$J$3630,F17)</f>
        <v>3</v>
      </c>
      <c r="H17" s="88">
        <f t="shared" si="1"/>
        <v>7.575757575757576E-3</v>
      </c>
    </row>
    <row r="18" spans="6:8">
      <c r="F18" t="s">
        <v>82</v>
      </c>
      <c r="G18" s="10">
        <f>COUNTIFS('Deal Flow'!$J$3:$J$3630,F18)</f>
        <v>1</v>
      </c>
      <c r="H18" s="88">
        <f t="shared" si="1"/>
        <v>2.5252525252525255E-3</v>
      </c>
    </row>
    <row r="19" spans="6:8">
      <c r="F19" t="s">
        <v>216</v>
      </c>
      <c r="G19" s="10">
        <f>COUNTIFS('Deal Flow'!$J$3:$J$3630,F19)</f>
        <v>0</v>
      </c>
      <c r="H19" s="88">
        <f t="shared" si="1"/>
        <v>0</v>
      </c>
    </row>
    <row r="20" spans="6:8">
      <c r="F20" t="s">
        <v>769</v>
      </c>
      <c r="G20" s="10">
        <f>COUNTIFS('Deal Flow'!$J$3:$J$3630,F20)</f>
        <v>0</v>
      </c>
      <c r="H20" s="88">
        <f t="shared" si="1"/>
        <v>0</v>
      </c>
    </row>
    <row r="21" spans="6:8">
      <c r="F21" t="s">
        <v>136</v>
      </c>
      <c r="G21" s="10">
        <f>COUNTIFS('Deal Flow'!$J$3:$J$3630,F21)</f>
        <v>0</v>
      </c>
      <c r="H21" s="88">
        <f t="shared" si="1"/>
        <v>0</v>
      </c>
    </row>
    <row r="22" spans="6:8">
      <c r="F22" t="s">
        <v>84</v>
      </c>
      <c r="G22" s="10">
        <f>COUNTIFS('Deal Flow'!$J$3:$J$3630,F22)</f>
        <v>3</v>
      </c>
      <c r="H22" s="88">
        <f t="shared" si="1"/>
        <v>7.575757575757576E-3</v>
      </c>
    </row>
    <row r="24" spans="6:8">
      <c r="F24" s="8" t="s">
        <v>733</v>
      </c>
      <c r="G24" s="11">
        <f>SUM(G2:G23)</f>
        <v>396</v>
      </c>
      <c r="H24" s="89">
        <f>+SUM(H2:H23)</f>
        <v>1</v>
      </c>
    </row>
    <row r="25" spans="6:8">
      <c r="F25" s="82" t="s">
        <v>0</v>
      </c>
      <c r="G25" s="83">
        <f>+G24-$B$5</f>
        <v>0</v>
      </c>
    </row>
  </sheetData>
  <printOptions horizontalCentered="1"/>
  <pageMargins left="0.19685039370078741" right="0.19685039370078741" top="0.59055118110236227" bottom="0.59055118110236227" header="0.31496062992125984" footer="0.31496062992125984"/>
  <pageSetup paperSize="9" scale="98" orientation="landscape" r:id="rId1"/>
  <headerFooter>
    <oddHeader>&amp;C&amp;A</oddHeader>
    <oddFooter>&amp;C&amp;P di &amp;N</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12</vt:i4>
      </vt:variant>
      <vt:variant>
        <vt:lpstr>Intervalli denominati</vt:lpstr>
      </vt:variant>
      <vt:variant>
        <vt:i4>10</vt:i4>
      </vt:variant>
    </vt:vector>
  </HeadingPairs>
  <TitlesOfParts>
    <vt:vector size="22" baseType="lpstr">
      <vt:lpstr>Deal Flow</vt:lpstr>
      <vt:lpstr>Rejected Why</vt:lpstr>
      <vt:lpstr>Status mensili</vt:lpstr>
      <vt:lpstr>By Status</vt:lpstr>
      <vt:lpstr>Status Rejected</vt:lpstr>
      <vt:lpstr>By Industry</vt:lpstr>
      <vt:lpstr>By Originator</vt:lpstr>
      <vt:lpstr>By Stage</vt:lpstr>
      <vt:lpstr>By Area</vt:lpstr>
      <vt:lpstr>ITM-participants</vt:lpstr>
      <vt:lpstr>ITM-minutes</vt:lpstr>
      <vt:lpstr>To do list</vt:lpstr>
      <vt:lpstr>'By Area'!Area_stampa</vt:lpstr>
      <vt:lpstr>'By Industry'!Area_stampa</vt:lpstr>
      <vt:lpstr>'By Originator'!Area_stampa</vt:lpstr>
      <vt:lpstr>'By Stage'!Area_stampa</vt:lpstr>
      <vt:lpstr>'By Status'!Area_stampa</vt:lpstr>
      <vt:lpstr>'Deal Flow'!Area_stampa</vt:lpstr>
      <vt:lpstr>'ITM-participants'!Area_stampa</vt:lpstr>
      <vt:lpstr>'Status mensili'!Area_stampa</vt:lpstr>
      <vt:lpstr>'Status Rejected'!Area_stampa</vt:lpstr>
      <vt:lpstr>'Deal Flow'!Titoli_stampa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Verderosa</dc:creator>
  <cp:keywords/>
  <dc:description/>
  <cp:lastModifiedBy>Fabiana Martone</cp:lastModifiedBy>
  <cp:revision/>
  <dcterms:created xsi:type="dcterms:W3CDTF">2015-04-23T08:24:29Z</dcterms:created>
  <dcterms:modified xsi:type="dcterms:W3CDTF">2025-03-10T16:55:06Z</dcterms:modified>
  <cp:category/>
  <cp:contentStatus/>
</cp:coreProperties>
</file>