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nGenuchten1980" sheetId="1" state="visible" r:id="rId2"/>
  </sheets>
  <definedNames>
    <definedName function="false" hidden="false" localSheetId="0" name="solver_adj" vbProcedure="false">vanGenuchten1980!$G$3:$G$6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vanGenuchten1980!$G$10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<sst xmlns="http://schemas.openxmlformats.org/spreadsheetml/2006/main" count="16" uniqueCount="15">
  <si>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 xml:space="preserve">|h| (hPa)</t>
  </si>
  <si>
    <r>
      <rPr>
        <b val="true"/>
        <sz val="11"/>
        <color rgb="FF000000"/>
        <rFont val="Calibri"/>
        <family val="2"/>
        <charset val="1"/>
      </rPr>
      <t xml:space="preserve">theta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 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-3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</si>
  <si>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thetap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sz val="11"/>
        <color rgb="FF000000"/>
        <rFont val="Calibri"/>
        <family val="2"/>
        <charset val="1"/>
      </rPr>
      <t xml:space="preserve"> 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-3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</si>
  <si>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(obs-pred)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</si>
  <si>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van Genuchten Parameters</t>
  </si>
  <si>
    <t xml:space="preserve">thetas</t>
  </si>
  <si>
    <r>
      <rPr>
        <b val="true"/>
        <i val="true"/>
        <sz val="11"/>
        <color rgb="FF000000"/>
        <rFont val="Calibri"/>
        <family val="2"/>
        <charset val="1"/>
      </rPr>
      <t xml:space="preserve">cm</t>
    </r>
    <r>
      <rPr>
        <b val="true"/>
        <i val="true"/>
        <vertAlign val="superscript"/>
        <sz val="11"/>
        <color rgb="FF000000"/>
        <rFont val="Calibri"/>
        <family val="2"/>
        <charset val="1"/>
      </rPr>
      <t xml:space="preserve">3</t>
    </r>
    <r>
      <rPr>
        <b val="true"/>
        <i val="true"/>
        <sz val="11"/>
        <color rgb="FF000000"/>
        <rFont val="Calibri"/>
        <family val="2"/>
        <charset val="1"/>
      </rPr>
      <t xml:space="preserve"> cm</t>
    </r>
    <r>
      <rPr>
        <b val="true"/>
        <i val="true"/>
        <vertAlign val="superscript"/>
        <sz val="11"/>
        <color rgb="FF000000"/>
        <rFont val="Calibri"/>
        <family val="2"/>
        <charset val="1"/>
      </rPr>
      <t xml:space="preserve">-3</t>
    </r>
  </si>
  <si>
    <t xml:space="preserve">thetar</t>
  </si>
  <si>
    <t xml:space="preserve">alpha</t>
  </si>
  <si>
    <r>
      <rPr>
        <b val="true"/>
        <i val="true"/>
        <sz val="11"/>
        <color rgb="FF000000"/>
        <rFont val="Calibri"/>
        <family val="2"/>
        <charset val="1"/>
      </rPr>
      <t xml:space="preserve">hPa</t>
    </r>
    <r>
      <rPr>
        <b val="true"/>
        <i val="true"/>
        <vertAlign val="superscript"/>
        <sz val="11"/>
        <color rgb="FF000000"/>
        <rFont val="Calibri"/>
        <family val="2"/>
        <charset val="1"/>
      </rPr>
      <t xml:space="preserve">-1</t>
    </r>
  </si>
  <si>
    <t xml:space="preserve">n</t>
  </si>
  <si>
    <t xml:space="preserve">m</t>
  </si>
  <si>
    <t xml:space="preserve">Mualem (1976)</t>
  </si>
  <si>
    <t xml:space="preserve">SQD</t>
  </si>
  <si>
    <r>
      <rPr>
        <b val="true"/>
        <i val="true"/>
        <sz val="11"/>
        <color rgb="FF000000"/>
        <rFont val="Calibri"/>
        <family val="2"/>
        <charset val="1"/>
      </rPr>
      <t xml:space="preserve">R</t>
    </r>
    <r>
      <rPr>
        <b val="true"/>
        <i val="true"/>
        <vertAlign val="superscript"/>
        <sz val="11"/>
        <color rgb="FF000000"/>
        <rFont val="Calibri"/>
        <family val="2"/>
        <charset val="1"/>
      </rPr>
      <t xml:space="preserve">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</si>
</sst>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vertAlign val="superscript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474393530997"/>
          <c:y val="0.0481099656357388"/>
          <c:w val="0.715464959568733"/>
          <c:h val="0.757609229258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vanGenuchten1980!$A$2:$A$15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</c:numCache>
            </c:numRef>
          </c:xVal>
          <c:yVal>
            <c:numRef>
              <c:f>vanGenuchten1980!$B$2:$B$15</c:f>
              <c:numCache>
                <c:formatCode>General</c:formatCode>
                <c:ptCount val="14"/>
                <c:pt idx="0">
                  <c:v>0.5</c:v>
                </c:pt>
                <c:pt idx="1">
                  <c:v>0.49</c:v>
                </c:pt>
                <c:pt idx="2">
                  <c:v>0.489</c:v>
                </c:pt>
                <c:pt idx="3">
                  <c:v>0.48</c:v>
                </c:pt>
                <c:pt idx="4">
                  <c:v>0.45</c:v>
                </c:pt>
                <c:pt idx="5">
                  <c:v>0.4</c:v>
                </c:pt>
                <c:pt idx="6">
                  <c:v>0.35</c:v>
                </c:pt>
                <c:pt idx="7">
                  <c:v>0.299</c:v>
                </c:pt>
                <c:pt idx="8">
                  <c:v>0.28</c:v>
                </c:pt>
                <c:pt idx="9">
                  <c:v>0.25</c:v>
                </c:pt>
                <c:pt idx="10">
                  <c:v>0.249</c:v>
                </c:pt>
                <c:pt idx="11">
                  <c:v>0.245</c:v>
                </c:pt>
                <c:pt idx="12">
                  <c:v>0.24</c:v>
                </c:pt>
                <c:pt idx="13">
                  <c:v>0.239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"Predicted"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ff0000"/>
            </a:solidFill>
            <a:ln cap="rnd" w="1260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vanGenuchten1980!$A$2:$A$15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</c:numCache>
            </c:numRef>
          </c:xVal>
          <c:yVal>
            <c:numRef>
              <c:f>vanGenuchten1980!$C$2:$C$15</c:f>
              <c:numCache>
                <c:formatCode>General</c:formatCode>
                <c:ptCount val="14"/>
                <c:pt idx="0">
                  <c:v>0.501343935897962</c:v>
                </c:pt>
                <c:pt idx="1">
                  <c:v>0.496902842174106</c:v>
                </c:pt>
                <c:pt idx="2">
                  <c:v>0.482504738435436</c:v>
                </c:pt>
                <c:pt idx="3">
                  <c:v>0.464317771834112</c:v>
                </c:pt>
                <c:pt idx="4">
                  <c:v>0.445459163312835</c:v>
                </c:pt>
                <c:pt idx="5">
                  <c:v>0.427633761395759</c:v>
                </c:pt>
                <c:pt idx="6">
                  <c:v>0.331007699831639</c:v>
                </c:pt>
                <c:pt idx="7">
                  <c:v>0.298372609834628</c:v>
                </c:pt>
                <c:pt idx="8">
                  <c:v>0.277336412154463</c:v>
                </c:pt>
                <c:pt idx="9">
                  <c:v>0.269796866212031</c:v>
                </c:pt>
                <c:pt idx="10">
                  <c:v>0.247741873611861</c:v>
                </c:pt>
                <c:pt idx="11">
                  <c:v>0.242732404475677</c:v>
                </c:pt>
                <c:pt idx="12">
                  <c:v>0.238659117157704</c:v>
                </c:pt>
                <c:pt idx="13">
                  <c:v>0.237190432654865</c:v>
                </c:pt>
              </c:numCache>
            </c:numRef>
          </c:yVal>
          <c:smooth val="0"/>
        </c:ser>
        <c:axId val="1611234"/>
        <c:axId val="48700964"/>
      </c:scatterChart>
      <c:valAx>
        <c:axId val="1611234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log |h| (hPa)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00964"/>
        <c:crosses val="autoZero"/>
        <c:crossBetween val="midCat"/>
      </c:valAx>
      <c:valAx>
        <c:axId val="48700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theta (cm3 cm-3)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123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033684272612"/>
          <c:y val="0.128960804757664"/>
          <c:w val="0.241797988734554"/>
          <c:h val="0.1461050183079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295200</xdr:colOff>
      <xdr:row>5</xdr:row>
      <xdr:rowOff>47520</xdr:rowOff>
    </xdr:from>
    <xdr:to>
      <xdr:col>15</xdr:col>
      <xdr:colOff>266040</xdr:colOff>
      <xdr:row>20</xdr:row>
      <xdr:rowOff>94320</xdr:rowOff>
    </xdr:to>
    <xdr:graphicFrame>
      <xdr:nvGraphicFramePr>
        <xdr:cNvPr id="0" name="Chart 3"/>
        <xdr:cNvGraphicFramePr/>
      </xdr:nvGraphicFramePr>
      <xdr:xfrm>
        <a:off x="6755400" y="1114200"/>
        <a:ext cx="4273560" cy="29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1" width="17.29"/>
    <col collapsed="false" customWidth="true" hidden="false" outlineLevel="0" max="3" min="3" style="0" width="17.58"/>
    <col collapsed="false" customWidth="true" hidden="false" outlineLevel="0" max="4" min="4" style="0" width="11.99"/>
    <col collapsed="false" customWidth="true" hidden="false" outlineLevel="0" max="19" min="19" style="0" width="12.57"/>
  </cols>
  <sheetData>
    <row r="1" customFormat="false" ht="17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</row>
    <row r="2" customFormat="false" ht="15" hidden="false" customHeight="false" outlineLevel="0" collapsed="false">
      <c r="A2" s="1" t="n">
        <v>10</v>
      </c>
      <c r="B2" s="4" t="n">
        <v>0.5</v>
      </c>
      <c r="C2" s="0" t="n">
        <f aca="false">$G$4+($G$3-$G$4)/(1+($G$5*A2)^$G$6)^(1-1/$G$6)</f>
        <v>0.501343935897962</v>
      </c>
      <c r="D2" s="5" t="n">
        <f aca="false">(B2-C2)^2</f>
        <v>1.80616369783123E-006</v>
      </c>
    </row>
    <row r="3" customFormat="false" ht="17.25" hidden="false" customHeight="false" outlineLevel="0" collapsed="false">
      <c r="A3" s="1" t="n">
        <v>20</v>
      </c>
      <c r="B3" s="4" t="n">
        <v>0.49</v>
      </c>
      <c r="C3" s="0" t="n">
        <f aca="false">$G$4+($G$3-$G$4)/(1+($G$5*A3)^$G$6)^(1-1/$G$6)</f>
        <v>0.496902842174106</v>
      </c>
      <c r="D3" s="5" t="n">
        <f aca="false">(B3-C3)^2</f>
        <v>4.76492300806115E-005</v>
      </c>
      <c r="F3" s="6" t="s">
        <v>5</v>
      </c>
      <c r="G3" s="0" t="n">
        <v>0.503089356531445</v>
      </c>
      <c r="H3" s="6" t="s">
        <v>6</v>
      </c>
    </row>
    <row r="4" customFormat="false" ht="17.25" hidden="false" customHeight="false" outlineLevel="0" collapsed="false">
      <c r="A4" s="1" t="n">
        <v>40</v>
      </c>
      <c r="B4" s="4" t="n">
        <v>0.489</v>
      </c>
      <c r="C4" s="0" t="n">
        <f aca="false">$G$4+($G$3-$G$4)/(1+($G$5*A4)^$G$6)^(1-1/$G$6)</f>
        <v>0.482504738435436</v>
      </c>
      <c r="D4" s="5" t="n">
        <f aca="false">(B4-C4)^2</f>
        <v>4.21884227921E-005</v>
      </c>
      <c r="F4" s="6" t="s">
        <v>7</v>
      </c>
      <c r="G4" s="0" t="n">
        <v>0.233687981226116</v>
      </c>
      <c r="H4" s="6" t="s">
        <v>6</v>
      </c>
    </row>
    <row r="5" customFormat="false" ht="17.25" hidden="false" customHeight="false" outlineLevel="0" collapsed="false">
      <c r="A5" s="1" t="n">
        <v>60</v>
      </c>
      <c r="B5" s="4" t="n">
        <v>0.48</v>
      </c>
      <c r="C5" s="0" t="n">
        <f aca="false">$G$4+($G$3-$G$4)/(1+($G$5*A5)^$G$6)^(1-1/$G$6)</f>
        <v>0.464317771834112</v>
      </c>
      <c r="D5" s="5" t="n">
        <f aca="false">(B5-C5)^2</f>
        <v>0.000245932280246964</v>
      </c>
      <c r="F5" s="6" t="s">
        <v>8</v>
      </c>
      <c r="G5" s="0" t="n">
        <v>0.0101710286386437</v>
      </c>
      <c r="H5" s="7" t="s">
        <v>9</v>
      </c>
    </row>
    <row r="6" customFormat="false" ht="15" hidden="false" customHeight="false" outlineLevel="0" collapsed="false">
      <c r="A6" s="1" t="n">
        <v>80</v>
      </c>
      <c r="B6" s="4" t="n">
        <v>0.45</v>
      </c>
      <c r="C6" s="0" t="n">
        <f aca="false">$G$4+($G$3-$G$4)/(1+($G$5*A6)^$G$6)^(1-1/$G$6)</f>
        <v>0.445459163312835</v>
      </c>
      <c r="D6" s="5" t="n">
        <f aca="false">(B6-C6)^2</f>
        <v>2.06191978194999E-005</v>
      </c>
      <c r="F6" s="6" t="s">
        <v>10</v>
      </c>
      <c r="G6" s="0" t="n">
        <v>1.86377303590473</v>
      </c>
    </row>
    <row r="7" customFormat="false" ht="15" hidden="false" customHeight="false" outlineLevel="0" collapsed="false">
      <c r="A7" s="1" t="n">
        <v>100</v>
      </c>
      <c r="B7" s="4" t="n">
        <v>0.4</v>
      </c>
      <c r="C7" s="0" t="n">
        <f aca="false">$G$4+($G$3-$G$4)/(1+($G$5*A7)^$G$6)^(1-1/$G$6)</f>
        <v>0.427633761395759</v>
      </c>
      <c r="D7" s="5" t="n">
        <f aca="false">(B7-C7)^2</f>
        <v>0.000763624768877717</v>
      </c>
      <c r="F7" s="6" t="s">
        <v>11</v>
      </c>
      <c r="G7" s="0" t="n">
        <f aca="false">1-1/G6</f>
        <v>0.463453982467039</v>
      </c>
      <c r="H7" s="8" t="s">
        <v>12</v>
      </c>
    </row>
    <row r="8" customFormat="false" ht="15" hidden="false" customHeight="false" outlineLevel="0" collapsed="false">
      <c r="A8" s="1" t="n">
        <v>300</v>
      </c>
      <c r="B8" s="4" t="n">
        <v>0.35</v>
      </c>
      <c r="C8" s="0" t="n">
        <f aca="false">$G$4+($G$3-$G$4)/(1+($G$5*A8)^$G$6)^(1-1/$G$6)</f>
        <v>0.331007699831639</v>
      </c>
      <c r="D8" s="5" t="n">
        <f aca="false">(B8-C8)^2</f>
        <v>0.000360707465685145</v>
      </c>
    </row>
    <row r="9" customFormat="false" ht="15" hidden="false" customHeight="false" outlineLevel="0" collapsed="false">
      <c r="A9" s="1" t="n">
        <v>500</v>
      </c>
      <c r="B9" s="4" t="n">
        <v>0.299</v>
      </c>
      <c r="C9" s="0" t="n">
        <f aca="false">$G$4+($G$3-$G$4)/(1+($G$5*A9)^$G$6)^(1-1/$G$6)</f>
        <v>0.298372609834628</v>
      </c>
      <c r="D9" s="5" t="n">
        <f aca="false">(B9-C9)^2</f>
        <v>3.93618419605783E-007</v>
      </c>
    </row>
    <row r="10" customFormat="false" ht="15" hidden="false" customHeight="false" outlineLevel="0" collapsed="false">
      <c r="A10" s="1" t="n">
        <v>800</v>
      </c>
      <c r="B10" s="4" t="n">
        <v>0.28</v>
      </c>
      <c r="C10" s="0" t="n">
        <f aca="false">$G$4+($G$3-$G$4)/(1+($G$5*A10)^$G$6)^(1-1/$G$6)</f>
        <v>0.277336412154463</v>
      </c>
      <c r="D10" s="5" t="n">
        <f aca="false">(B10-C10)^2</f>
        <v>7.09470021089272E-006</v>
      </c>
      <c r="F10" s="6" t="s">
        <v>13</v>
      </c>
      <c r="G10" s="5" t="n">
        <f aca="false">SUM(D2:D15)</f>
        <v>0.00189372913189121</v>
      </c>
      <c r="R10" s="2"/>
      <c r="S10" s="2"/>
    </row>
    <row r="11" customFormat="false" ht="17.25" hidden="false" customHeight="false" outlineLevel="0" collapsed="false">
      <c r="A11" s="1" t="n">
        <v>1000</v>
      </c>
      <c r="B11" s="4" t="n">
        <v>0.25</v>
      </c>
      <c r="C11" s="0" t="n">
        <f aca="false">$G$4+($G$3-$G$4)/(1+($G$5*A11)^$G$6)^(1-1/$G$6)</f>
        <v>0.269796866212031</v>
      </c>
      <c r="D11" s="5" t="n">
        <f aca="false">(B11-C11)^2</f>
        <v>0.000391915911817045</v>
      </c>
      <c r="F11" s="6" t="s">
        <v>14</v>
      </c>
      <c r="G11" s="0" t="n">
        <f aca="false">RSQ(B2:B15,C2:C15)</f>
        <v>0.987679313405133</v>
      </c>
      <c r="R11" s="1"/>
      <c r="S11" s="1"/>
    </row>
    <row r="12" customFormat="false" ht="15" hidden="false" customHeight="false" outlineLevel="0" collapsed="false">
      <c r="A12" s="1" t="n">
        <v>3000</v>
      </c>
      <c r="B12" s="4" t="n">
        <v>0.249</v>
      </c>
      <c r="C12" s="0" t="n">
        <f aca="false">$G$4+($G$3-$G$4)/(1+($G$5*A12)^$G$6)^(1-1/$G$6)</f>
        <v>0.247741873611861</v>
      </c>
      <c r="D12" s="5" t="n">
        <f aca="false">(B12-C12)^2</f>
        <v>1.58288200853069E-006</v>
      </c>
      <c r="R12" s="1"/>
      <c r="S12" s="1"/>
    </row>
    <row r="13" customFormat="false" ht="15" hidden="false" customHeight="false" outlineLevel="0" collapsed="false">
      <c r="A13" s="1" t="n">
        <v>5000</v>
      </c>
      <c r="B13" s="4" t="n">
        <v>0.245</v>
      </c>
      <c r="C13" s="0" t="n">
        <f aca="false">$G$4+($G$3-$G$4)/(1+($G$5*A13)^$G$6)^(1-1/$G$6)</f>
        <v>0.242732404475677</v>
      </c>
      <c r="D13" s="5" t="n">
        <f aca="false">(B13-C13)^2</f>
        <v>5.141989461928E-006</v>
      </c>
      <c r="R13" s="1"/>
      <c r="S13" s="1"/>
    </row>
    <row r="14" customFormat="false" ht="15" hidden="false" customHeight="false" outlineLevel="0" collapsed="false">
      <c r="A14" s="1" t="n">
        <v>10000</v>
      </c>
      <c r="B14" s="4" t="n">
        <v>0.24</v>
      </c>
      <c r="C14" s="0" t="n">
        <f aca="false">$G$4+($G$3-$G$4)/(1+($G$5*A14)^$G$6)^(1-1/$G$6)</f>
        <v>0.238659117157704</v>
      </c>
      <c r="D14" s="5" t="n">
        <f aca="false">(B14-C14)^2</f>
        <v>1.79796679676417E-006</v>
      </c>
      <c r="R14" s="1"/>
      <c r="S14" s="1"/>
    </row>
    <row r="15" customFormat="false" ht="15" hidden="false" customHeight="false" outlineLevel="0" collapsed="false">
      <c r="A15" s="1" t="n">
        <v>15000</v>
      </c>
      <c r="B15" s="1" t="n">
        <v>0.239</v>
      </c>
      <c r="C15" s="0" t="n">
        <f aca="false">$G$4+($G$3-$G$4)/(1+($G$5*A15)^$G$6)^(1-1/$G$6)</f>
        <v>0.237190432654865</v>
      </c>
      <c r="D15" s="5" t="n">
        <f aca="false">(B15-C15)^2</f>
        <v>3.27453397657999E-006</v>
      </c>
      <c r="R15" s="1"/>
      <c r="S15" s="1"/>
    </row>
    <row r="16" customFormat="false" ht="15" hidden="false" customHeight="false" outlineLevel="0" collapsed="false">
      <c r="R16" s="1"/>
      <c r="S16" s="1"/>
    </row>
    <row r="17" customFormat="false" ht="15" hidden="false" customHeight="false" outlineLevel="0" collapsed="false">
      <c r="R17" s="1"/>
      <c r="S17" s="1"/>
    </row>
    <row r="18" customFormat="false" ht="15" hidden="false" customHeight="false" outlineLevel="0" collapsed="false">
      <c r="R18" s="1"/>
      <c r="S18" s="1"/>
    </row>
    <row r="19" customFormat="false" ht="15" hidden="false" customHeight="false" outlineLevel="0" collapsed="false">
      <c r="R19" s="1"/>
      <c r="S19" s="1"/>
    </row>
    <row r="20" customFormat="false" ht="15" hidden="false" customHeight="false" outlineLevel="0" collapsed="false">
      <c r="R20" s="1"/>
      <c r="S20" s="1"/>
    </row>
    <row r="21" customFormat="false" ht="15" hidden="false" customHeight="false" outlineLevel="0" collapsed="false">
      <c r="R21" s="1"/>
      <c r="S21" s="1"/>
    </row>
    <row r="22" customFormat="false" ht="15" hidden="false" customHeight="false" outlineLevel="0" collapsed="false">
      <c r="R22" s="1"/>
      <c r="S22" s="1"/>
    </row>
    <row r="23" customFormat="false" ht="15" hidden="false" customHeight="false" outlineLevel="0" collapsed="false">
      <c r="R23" s="1"/>
      <c r="S23" s="1"/>
    </row>
    <row r="24" customFormat="false" ht="15" hidden="false" customHeight="false" outlineLevel="0" collapsed="false">
      <c r="R24" s="1"/>
      <c r="S2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2020-11-03T12:42:26Z</dcterms:created>
  <dc:creator>tleao</dc:creator>
  <dc:description/>
  <dc:language>en-US</dc:language>
  <cp:lastModifiedBy/>
  <dcterms:modified xsi:type="dcterms:W3CDTF">2021-09-27T12:22:35Z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