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xr:revisionPtr revIDLastSave="0" documentId="8_{AE704526-2892-4602-B7ED-3E4C048FEA8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vanGenuchten1980" sheetId="1" r:id="rId1"/>
  </sheets>
  <definedNames>
    <definedName name="solver_adj" localSheetId="0">vanGenuchten1980!$G$3:$G$6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vanGenuchten1980!$G$10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2</definedName>
    <definedName name="solver_val" localSheetId="0">0</definedName>
    <definedName name="solver_ver" localSheetId="0">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1" l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G7" i="1"/>
  <c r="C7" i="1"/>
  <c r="D7" i="1" s="1"/>
  <c r="C6" i="1"/>
  <c r="D6" i="1" s="1"/>
  <c r="C5" i="1"/>
  <c r="D5" i="1" s="1"/>
  <c r="C4" i="1"/>
  <c r="D4" i="1" s="1"/>
  <c r="C3" i="1"/>
  <c r="D3" i="1" s="1"/>
  <c r="C2" i="1"/>
  <c r="G11" i="1" l="1"/>
  <c r="D2" i="1"/>
  <c r="G10" i="1" s="1"/>
</calcChain>
</file>

<file path=xl/sharedStrings.xml><?xml version="1.0" encoding="utf-8"?>
<sst xmlns="http://schemas.openxmlformats.org/spreadsheetml/2006/main" count="16" uniqueCount="15">
  <si>
    <t>|h| (hPa)</t>
  </si>
  <si>
    <r>
      <rPr>
        <b/>
        <sz val="11"/>
        <color rgb="FF000000"/>
        <rFont val="Calibri"/>
        <family val="2"/>
        <charset val="1"/>
      </rPr>
      <t>theta (cm</t>
    </r>
    <r>
      <rPr>
        <b/>
        <vertAlign val="superscript"/>
        <sz val="11"/>
        <color rgb="FF000000"/>
        <rFont val="Calibri"/>
        <family val="2"/>
        <charset val="1"/>
      </rPr>
      <t>3</t>
    </r>
    <r>
      <rPr>
        <b/>
        <sz val="11"/>
        <color rgb="FF000000"/>
        <rFont val="Calibri"/>
        <family val="2"/>
        <charset val="1"/>
      </rPr>
      <t xml:space="preserve"> cm</t>
    </r>
    <r>
      <rPr>
        <b/>
        <vertAlign val="superscript"/>
        <sz val="11"/>
        <color rgb="FF000000"/>
        <rFont val="Calibri"/>
        <family val="2"/>
        <charset val="1"/>
      </rPr>
      <t>-3</t>
    </r>
    <r>
      <rPr>
        <b/>
        <sz val="11"/>
        <color rgb="FF000000"/>
        <rFont val="Calibri"/>
        <family val="2"/>
        <charset val="1"/>
      </rPr>
      <t>)</t>
    </r>
  </si>
  <si>
    <r>
      <rPr>
        <b/>
        <sz val="11"/>
        <color rgb="FF000000"/>
        <rFont val="Calibri"/>
        <family val="2"/>
        <charset val="1"/>
      </rPr>
      <t>thetap (cm</t>
    </r>
    <r>
      <rPr>
        <b/>
        <vertAlign val="superscript"/>
        <sz val="11"/>
        <color rgb="FF000000"/>
        <rFont val="Calibri"/>
        <family val="2"/>
        <charset val="1"/>
      </rPr>
      <t>3</t>
    </r>
    <r>
      <rPr>
        <b/>
        <sz val="11"/>
        <color rgb="FF000000"/>
        <rFont val="Calibri"/>
        <family val="2"/>
        <charset val="1"/>
      </rPr>
      <t xml:space="preserve"> cm</t>
    </r>
    <r>
      <rPr>
        <b/>
        <vertAlign val="superscript"/>
        <sz val="11"/>
        <color rgb="FF000000"/>
        <rFont val="Calibri"/>
        <family val="2"/>
        <charset val="1"/>
      </rPr>
      <t>-3</t>
    </r>
    <r>
      <rPr>
        <b/>
        <sz val="11"/>
        <color rgb="FF000000"/>
        <rFont val="Calibri"/>
        <family val="2"/>
        <charset val="1"/>
      </rPr>
      <t>)</t>
    </r>
  </si>
  <si>
    <r>
      <rPr>
        <b/>
        <sz val="11"/>
        <color rgb="FF000000"/>
        <rFont val="Calibri"/>
        <family val="2"/>
        <charset val="1"/>
      </rPr>
      <t>(obs-pred)</t>
    </r>
    <r>
      <rPr>
        <b/>
        <vertAlign val="superscript"/>
        <sz val="11"/>
        <color rgb="FF000000"/>
        <rFont val="Calibri"/>
        <family val="2"/>
        <charset val="1"/>
      </rPr>
      <t>2</t>
    </r>
  </si>
  <si>
    <t>van Genuchten Parameters</t>
  </si>
  <si>
    <t>thetas</t>
  </si>
  <si>
    <r>
      <rPr>
        <b/>
        <i/>
        <sz val="11"/>
        <color rgb="FF000000"/>
        <rFont val="Calibri"/>
        <family val="2"/>
        <charset val="1"/>
      </rPr>
      <t>cm</t>
    </r>
    <r>
      <rPr>
        <b/>
        <i/>
        <vertAlign val="superscript"/>
        <sz val="11"/>
        <color rgb="FF000000"/>
        <rFont val="Calibri"/>
        <family val="2"/>
        <charset val="1"/>
      </rPr>
      <t>3</t>
    </r>
    <r>
      <rPr>
        <b/>
        <i/>
        <sz val="11"/>
        <color rgb="FF000000"/>
        <rFont val="Calibri"/>
        <family val="2"/>
        <charset val="1"/>
      </rPr>
      <t xml:space="preserve"> cm</t>
    </r>
    <r>
      <rPr>
        <b/>
        <i/>
        <vertAlign val="superscript"/>
        <sz val="11"/>
        <color rgb="FF000000"/>
        <rFont val="Calibri"/>
        <family val="2"/>
        <charset val="1"/>
      </rPr>
      <t>-3</t>
    </r>
  </si>
  <si>
    <t>thetar</t>
  </si>
  <si>
    <t>alpha</t>
  </si>
  <si>
    <r>
      <rPr>
        <b/>
        <i/>
        <sz val="11"/>
        <color rgb="FF000000"/>
        <rFont val="Calibri"/>
        <family val="2"/>
        <charset val="1"/>
      </rPr>
      <t>hPa</t>
    </r>
    <r>
      <rPr>
        <b/>
        <i/>
        <vertAlign val="superscript"/>
        <sz val="11"/>
        <color rgb="FF000000"/>
        <rFont val="Calibri"/>
        <family val="2"/>
        <charset val="1"/>
      </rPr>
      <t>-1</t>
    </r>
  </si>
  <si>
    <t>n</t>
  </si>
  <si>
    <t>m</t>
  </si>
  <si>
    <t>Mualem (1976)</t>
  </si>
  <si>
    <t>SQD</t>
  </si>
  <si>
    <r>
      <rPr>
        <b/>
        <i/>
        <sz val="11"/>
        <color rgb="FF000000"/>
        <rFont val="Calibri"/>
        <family val="2"/>
        <charset val="1"/>
      </rPr>
      <t>R</t>
    </r>
    <r>
      <rPr>
        <b/>
        <i/>
        <vertAlign val="superscript"/>
        <sz val="11"/>
        <color rgb="FF000000"/>
        <rFont val="Calibri"/>
        <family val="2"/>
        <charset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</si>
</sst>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948579161028399"/>
          <c:y val="4.8104061848079499E-2"/>
          <c:w val="0.71549391069012203"/>
          <c:h val="0.757761688550742"/>
        </c:manualLayout>
      </c:layout>
      <c:scatterChart>
        <c:scatterStyle val="lineMarker"/>
        <c:varyColors val="0"/>
        <c:ser>
          <c:idx val="0"/>
          <c:order val="0"/>
          <c:tx>
            <c:v>Observed</c:v>
          </c:tx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vanGenuchten1980!$A$2:$A$15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  <c:pt idx="10">
                  <c:v>3000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</c:numCache>
            </c:numRef>
          </c:xVal>
          <c:yVal>
            <c:numRef>
              <c:f>vanGenuchten1980!$B$2:$B$15</c:f>
              <c:numCache>
                <c:formatCode>0.000</c:formatCode>
                <c:ptCount val="14"/>
                <c:pt idx="0">
                  <c:v>0.5</c:v>
                </c:pt>
                <c:pt idx="1">
                  <c:v>0.49</c:v>
                </c:pt>
                <c:pt idx="2">
                  <c:v>0.48899999999999999</c:v>
                </c:pt>
                <c:pt idx="3">
                  <c:v>0.48</c:v>
                </c:pt>
                <c:pt idx="4">
                  <c:v>0.45</c:v>
                </c:pt>
                <c:pt idx="5">
                  <c:v>0.4</c:v>
                </c:pt>
                <c:pt idx="6">
                  <c:v>0.35</c:v>
                </c:pt>
                <c:pt idx="7">
                  <c:v>0.29899999999999999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0.249</c:v>
                </c:pt>
                <c:pt idx="11">
                  <c:v>0.245</c:v>
                </c:pt>
                <c:pt idx="12">
                  <c:v>0.24</c:v>
                </c:pt>
                <c:pt idx="13" formatCode="General">
                  <c:v>0.23899999999999999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1-4D73-93F9-CE63F6B070CF}"/>
            </c:ext>
          </c:extLst>
        </c:ser>
        <c:ser>
          <c:idx val="1"/>
          <c:order val="1"/>
          <c:tx>
            <c:v>Predicted</c:v>
          </c:tx>
          <c:spPr>
            <a:ln w="1260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vanGenuchten1980!$A$2:$A$15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  <c:pt idx="10">
                  <c:v>3000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</c:numCache>
            </c:numRef>
          </c:xVal>
          <c:yVal>
            <c:numRef>
              <c:f>vanGenuchten1980!$C$2:$C$15</c:f>
              <c:numCache>
                <c:formatCode>General</c:formatCode>
                <c:ptCount val="14"/>
                <c:pt idx="0">
                  <c:v>0.50134393589796211</c:v>
                </c:pt>
                <c:pt idx="1">
                  <c:v>0.49690284217410563</c:v>
                </c:pt>
                <c:pt idx="2">
                  <c:v>0.48250473843543618</c:v>
                </c:pt>
                <c:pt idx="3">
                  <c:v>0.46431777183411221</c:v>
                </c:pt>
                <c:pt idx="4">
                  <c:v>0.44545916331283542</c:v>
                </c:pt>
                <c:pt idx="5">
                  <c:v>0.42763376139575859</c:v>
                </c:pt>
                <c:pt idx="6">
                  <c:v>0.33100769983163847</c:v>
                </c:pt>
                <c:pt idx="7">
                  <c:v>0.29837260983462777</c:v>
                </c:pt>
                <c:pt idx="8">
                  <c:v>0.27733641215446297</c:v>
                </c:pt>
                <c:pt idx="9">
                  <c:v>0.26979686621203075</c:v>
                </c:pt>
                <c:pt idx="10">
                  <c:v>0.2477418736118614</c:v>
                </c:pt>
                <c:pt idx="11">
                  <c:v>0.24273240447567737</c:v>
                </c:pt>
                <c:pt idx="12">
                  <c:v>0.23865911715770385</c:v>
                </c:pt>
                <c:pt idx="13">
                  <c:v>0.2371904326548647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1-4D73-93F9-CE63F6B0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2432"/>
        <c:axId val="52555613"/>
      </c:scatterChart>
      <c:valAx>
        <c:axId val="81742432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B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000" b="0" strike="noStrike" spc="-1">
                    <a:solidFill>
                      <a:srgbClr val="595959"/>
                    </a:solidFill>
                    <a:latin typeface="Calibri"/>
                  </a:rPr>
                  <a:t>log |h| (hPa)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555613"/>
        <c:crosses val="autoZero"/>
        <c:crossBetween val="midCat"/>
      </c:valAx>
      <c:valAx>
        <c:axId val="525556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BR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BR" sz="1000" b="0" strike="noStrike" spc="-1">
                    <a:solidFill>
                      <a:srgbClr val="595959"/>
                    </a:solidFill>
                    <a:latin typeface="Calibri"/>
                  </a:rPr>
                  <a:t>theta (cm3 cm-3)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74243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033684272612002"/>
          <c:y val="0.128960804757664"/>
          <c:w val="0.24179798873455399"/>
          <c:h val="0.14610501830795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295200</xdr:colOff>
      <xdr:row>5</xdr:row>
      <xdr:rowOff>47520</xdr:rowOff>
    </xdr:from>
    <xdr:to>
      <xdr:col>15</xdr:col>
      <xdr:colOff>266400</xdr:colOff>
      <xdr:row>20</xdr:row>
      <xdr:rowOff>94680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Normal="100" workbookViewId="0">
      <selection activeCell="H13" sqref="H13"/>
    </sheetView>
  </sheetViews>
  <sheetFormatPr defaultColWidth="8.7109375" defaultRowHeight="15"/>
  <cols>
    <col min="1" max="1" width="9.85546875" style="1" customWidth="1"/>
    <col min="2" max="2" width="17.28515625" style="1" customWidth="1"/>
    <col min="3" max="3" width="17.5703125" customWidth="1"/>
    <col min="4" max="4" width="12" customWidth="1"/>
    <col min="19" max="19" width="12.5703125" customWidth="1"/>
  </cols>
  <sheetData>
    <row r="1" spans="1:19" ht="17.25">
      <c r="A1" s="2" t="s">
        <v>0</v>
      </c>
      <c r="B1" s="2" t="s">
        <v>1</v>
      </c>
      <c r="C1" s="2" t="s">
        <v>2</v>
      </c>
      <c r="D1" s="2" t="s">
        <v>3</v>
      </c>
      <c r="F1" s="3" t="s">
        <v>4</v>
      </c>
    </row>
    <row r="2" spans="1:19">
      <c r="A2" s="1">
        <v>10</v>
      </c>
      <c r="B2" s="4">
        <v>0.5</v>
      </c>
      <c r="C2">
        <f>$G$4+($G$3-$G$4)/(1+($G$5*A2)^$G$6)^(1-1/$G$6)</f>
        <v>0.50134393589796211</v>
      </c>
      <c r="D2" s="5">
        <f>(B2-C2)^2</f>
        <v>1.806163697831228E-6</v>
      </c>
    </row>
    <row r="3" spans="1:19" ht="17.25">
      <c r="A3" s="1">
        <v>20</v>
      </c>
      <c r="B3" s="4">
        <v>0.49</v>
      </c>
      <c r="C3">
        <f>$G$4+($G$3-$G$4)/(1+($G$5*A3)^$G$6)^(1-1/$G$6)</f>
        <v>0.49690284217410563</v>
      </c>
      <c r="D3" s="5">
        <f>(B3-C3)^2</f>
        <v>4.7649230080611461E-5</v>
      </c>
      <c r="F3" s="6" t="s">
        <v>5</v>
      </c>
      <c r="G3">
        <v>0.50308935653144504</v>
      </c>
      <c r="H3" s="6" t="s">
        <v>6</v>
      </c>
    </row>
    <row r="4" spans="1:19" ht="17.25">
      <c r="A4" s="1">
        <v>40</v>
      </c>
      <c r="B4" s="4">
        <v>0.48899999999999999</v>
      </c>
      <c r="C4">
        <f>$G$4+($G$3-$G$4)/(1+($G$5*A4)^$G$6)^(1-1/$G$6)</f>
        <v>0.48250473843543618</v>
      </c>
      <c r="D4" s="5">
        <f>(B4-C4)^2</f>
        <v>4.2188422792099972E-5</v>
      </c>
      <c r="F4" s="6" t="s">
        <v>7</v>
      </c>
      <c r="G4">
        <v>0.233687981226116</v>
      </c>
      <c r="H4" s="6" t="s">
        <v>6</v>
      </c>
    </row>
    <row r="5" spans="1:19" ht="17.25">
      <c r="A5" s="1">
        <v>60</v>
      </c>
      <c r="B5" s="4">
        <v>0.48</v>
      </c>
      <c r="C5">
        <f>$G$4+($G$3-$G$4)/(1+($G$5*A5)^$G$6)^(1-1/$G$6)</f>
        <v>0.46431777183411221</v>
      </c>
      <c r="D5" s="5">
        <f>(B5-C5)^2</f>
        <v>2.4593228024696363E-4</v>
      </c>
      <c r="F5" s="6" t="s">
        <v>8</v>
      </c>
      <c r="G5">
        <v>1.0171028638643701E-2</v>
      </c>
      <c r="H5" s="7" t="s">
        <v>9</v>
      </c>
    </row>
    <row r="6" spans="1:19">
      <c r="A6" s="1">
        <v>80</v>
      </c>
      <c r="B6" s="4">
        <v>0.45</v>
      </c>
      <c r="C6">
        <f>$G$4+($G$3-$G$4)/(1+($G$5*A6)^$G$6)^(1-1/$G$6)</f>
        <v>0.44545916331283542</v>
      </c>
      <c r="D6" s="5">
        <f>(B6-C6)^2</f>
        <v>2.0619197819499941E-5</v>
      </c>
      <c r="F6" s="6" t="s">
        <v>10</v>
      </c>
      <c r="G6">
        <v>1.86377303590473</v>
      </c>
    </row>
    <row r="7" spans="1:19">
      <c r="A7" s="1">
        <v>100</v>
      </c>
      <c r="B7" s="4">
        <v>0.4</v>
      </c>
      <c r="C7">
        <f>$G$4+($G$3-$G$4)/(1+($G$5*A7)^$G$6)^(1-1/$G$6)</f>
        <v>0.42763376139575859</v>
      </c>
      <c r="D7" s="5">
        <f>(B7-C7)^2</f>
        <v>7.6362476887771667E-4</v>
      </c>
      <c r="F7" s="6" t="s">
        <v>11</v>
      </c>
      <c r="G7">
        <f>1-1/G6</f>
        <v>0.46345398246703862</v>
      </c>
      <c r="H7" s="8" t="s">
        <v>12</v>
      </c>
    </row>
    <row r="8" spans="1:19">
      <c r="A8" s="1">
        <v>300</v>
      </c>
      <c r="B8" s="4">
        <v>0.35</v>
      </c>
      <c r="C8">
        <f>$G$4+($G$3-$G$4)/(1+($G$5*A8)^$G$6)^(1-1/$G$6)</f>
        <v>0.33100769983163847</v>
      </c>
      <c r="D8" s="5">
        <f>(B8-C8)^2</f>
        <v>3.6070746568514462E-4</v>
      </c>
    </row>
    <row r="9" spans="1:19">
      <c r="A9" s="1">
        <v>500</v>
      </c>
      <c r="B9" s="4">
        <v>0.29899999999999999</v>
      </c>
      <c r="C9">
        <f>$G$4+($G$3-$G$4)/(1+($G$5*A9)^$G$6)^(1-1/$G$6)</f>
        <v>0.29837260983462777</v>
      </c>
      <c r="D9" s="5">
        <f>(B9-C9)^2</f>
        <v>3.9361841960578328E-7</v>
      </c>
    </row>
    <row r="10" spans="1:19">
      <c r="A10" s="1">
        <v>800</v>
      </c>
      <c r="B10" s="4">
        <v>0.28000000000000003</v>
      </c>
      <c r="C10">
        <f>$G$4+($G$3-$G$4)/(1+($G$5*A10)^$G$6)^(1-1/$G$6)</f>
        <v>0.27733641215446297</v>
      </c>
      <c r="D10" s="5">
        <f>(B10-C10)^2</f>
        <v>7.0947002108927149E-6</v>
      </c>
      <c r="F10" s="6" t="s">
        <v>13</v>
      </c>
      <c r="G10" s="5">
        <f>SUM(D2:D15)</f>
        <v>1.8937291318912133E-3</v>
      </c>
      <c r="R10" s="2"/>
      <c r="S10" s="2"/>
    </row>
    <row r="11" spans="1:19" ht="17.25">
      <c r="A11" s="1">
        <v>1000</v>
      </c>
      <c r="B11" s="4">
        <v>0.25</v>
      </c>
      <c r="C11">
        <f>$G$4+($G$3-$G$4)/(1+($G$5*A11)^$G$6)^(1-1/$G$6)</f>
        <v>0.26979686621203075</v>
      </c>
      <c r="D11" s="5">
        <f>(B11-C11)^2</f>
        <v>3.9191591181704472E-4</v>
      </c>
      <c r="F11" s="6" t="s">
        <v>14</v>
      </c>
      <c r="G11">
        <f>RSQ(B2:B15,C2:C15)</f>
        <v>0.98767931340513315</v>
      </c>
      <c r="R11" s="1"/>
      <c r="S11" s="1"/>
    </row>
    <row r="12" spans="1:19">
      <c r="A12" s="1">
        <v>3000</v>
      </c>
      <c r="B12" s="4">
        <v>0.249</v>
      </c>
      <c r="C12">
        <f>$G$4+($G$3-$G$4)/(1+($G$5*A12)^$G$6)^(1-1/$G$6)</f>
        <v>0.2477418736118614</v>
      </c>
      <c r="D12" s="5">
        <f>(B12-C12)^2</f>
        <v>1.5828820085306866E-6</v>
      </c>
      <c r="R12" s="1"/>
      <c r="S12" s="1"/>
    </row>
    <row r="13" spans="1:19">
      <c r="A13" s="1">
        <v>5000</v>
      </c>
      <c r="B13" s="4">
        <v>0.245</v>
      </c>
      <c r="C13">
        <f>$G$4+($G$3-$G$4)/(1+($G$5*A13)^$G$6)^(1-1/$G$6)</f>
        <v>0.24273240447567737</v>
      </c>
      <c r="D13" s="5">
        <f>(B13-C13)^2</f>
        <v>5.1419894619279973E-6</v>
      </c>
      <c r="R13" s="1"/>
      <c r="S13" s="1"/>
    </row>
    <row r="14" spans="1:19">
      <c r="A14" s="1">
        <v>10000</v>
      </c>
      <c r="B14" s="4">
        <v>0.24</v>
      </c>
      <c r="C14">
        <f>$G$4+($G$3-$G$4)/(1+($G$5*A14)^$G$6)^(1-1/$G$6)</f>
        <v>0.23865911715770385</v>
      </c>
      <c r="D14" s="5">
        <f>(B14-C14)^2</f>
        <v>1.7979667967641675E-6</v>
      </c>
      <c r="R14" s="1"/>
      <c r="S14" s="1"/>
    </row>
    <row r="15" spans="1:19">
      <c r="A15" s="1">
        <v>15000</v>
      </c>
      <c r="B15" s="1">
        <v>0.23899999999999999</v>
      </c>
      <c r="C15">
        <f>$G$4+($G$3-$G$4)/(1+($G$5*A15)^$G$6)^(1-1/$G$6)</f>
        <v>0.2371904326548647</v>
      </c>
      <c r="D15" s="5">
        <f>(B15-C15)^2</f>
        <v>3.2745339765799941E-6</v>
      </c>
      <c r="R15" s="1"/>
      <c r="S15" s="1"/>
    </row>
    <row r="16" spans="1:19">
      <c r="R16" s="1"/>
      <c r="S16" s="1"/>
    </row>
    <row r="17" spans="18:19">
      <c r="R17" s="1"/>
      <c r="S17" s="1"/>
    </row>
    <row r="18" spans="18:19">
      <c r="R18" s="1"/>
      <c r="S18" s="1"/>
    </row>
    <row r="19" spans="18:19">
      <c r="R19" s="1"/>
      <c r="S19" s="1"/>
    </row>
    <row r="20" spans="18:19">
      <c r="R20" s="1"/>
      <c r="S20" s="1"/>
    </row>
    <row r="21" spans="18:19">
      <c r="R21" s="1"/>
      <c r="S21" s="1"/>
    </row>
    <row r="22" spans="18:19">
      <c r="R22" s="1"/>
      <c r="S22" s="1"/>
    </row>
    <row r="23" spans="18:19">
      <c r="R23" s="1"/>
      <c r="S23" s="1"/>
    </row>
    <row r="24" spans="18:19">
      <c r="R24" s="1"/>
      <c r="S24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tleao</dc:creator>
  <cp:keywords/>
  <dc:description/>
  <cp:lastModifiedBy/>
  <cp:revision>1</cp:revision>
  <dcterms:created xsi:type="dcterms:W3CDTF">2020-11-03T12:42:26Z</dcterms:created>
  <dcterms:modified xsi:type="dcterms:W3CDTF">2021-09-27T12:22:35Z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