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xr:revisionPtr revIDLastSave="0" documentId="8_{D84E9190-060F-4D3D-9D29-DA9322DFFCCB}" xr6:coauthVersionLast="47" xr6:coauthVersionMax="47" xr10:uidLastSave="{00000000-0000-0000-0000-000000000000}"/>
  <bookViews>
    <workbookView xWindow="-108" yWindow="-108" windowWidth="46296" windowHeight="25416" activeTab="1" xr2:uid="{568C94E4-E3F7-4EB4-8281-4914A18C47B4}"/>
  </bookViews>
  <sheets>
    <sheet name="Chart Data" sheetId="1" r:id="rId1"/>
    <sheet name="Gantt Chart" sheetId="3" r:id="rId2"/>
    <sheet name="Dynamic Chart Data Hidden" sheetId="2" state="hidden" r:id="rId3"/>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 l="1"/>
  <c r="G25" i="2"/>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<sst xmlns="http://schemas.openxmlformats.org/spreadsheetml/2006/main" count="68" uniqueCount="63">
  <si>
    <t>Start Date</t>
  </si>
  <si>
    <t>End Date</t>
  </si>
  <si>
    <t>Task</t>
  </si>
  <si>
    <t>Milestone</t>
  </si>
  <si>
    <t>Tasks</t>
  </si>
  <si>
    <t>Task duration in days</t>
  </si>
  <si>
    <t>scroll increment</t>
  </si>
  <si>
    <t>Baseline</t>
  </si>
  <si>
    <t>No.</t>
  </si>
  <si>
    <t>Start date</t>
  </si>
  <si>
    <t>position</t>
  </si>
  <si>
    <t>highlight</t>
  </si>
  <si>
    <t>today highlight x co-ord</t>
  </si>
  <si>
    <t>y co-ord</t>
  </si>
  <si>
    <t>Milestones</t>
  </si>
  <si>
    <t>Title of this worksheet is in cell B1.</t>
  </si>
  <si>
    <t>Position</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</si>
  <si>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</si>
  <si>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</si>
  <si>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</si>
  <si>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</si>
  <si>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</si>
  <si>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</si>
  <si>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</si>
  <si>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</si>
  <si>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</si>
  <si>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</si>
  <si>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</si>
  <si>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</si>
  <si>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</si>
  <si>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Dynamic Chart data, Do NOT edit or delete this worksheet!</t>
  </si>
  <si>
    <t>Enter the start date for each task below. For best results sort this column in ascending order.</t>
  </si>
  <si>
    <t>Select option Yes in cell D2 if you want to highlight today's date in the Gantt Chart worksheet. 
Select option No in cell D2 if you do not want to highlight today's date in the Gantt Chart worksheet.
In Cell D2, select ALT+Arrow Down for options.</t>
  </si>
  <si>
    <t>Milestones header for the milestone table is in cell B3.
Tasks header for the tasks table is in cell G3.</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</si>
  <si>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</si>
  <si>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</si>
  <si>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</si>
  <si>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</si>
  <si>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</si>
  <si>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</si>
  <si>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</si>
  <si>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</si>
  <si>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</si>
  <si>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</si>
  <si>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</si>
  <si>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</si>
  <si>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</si>
  <si>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</si>
  <si>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Milestone charting</t>
  </si>
  <si>
    <t>Charting range</t>
  </si>
  <si>
    <t>Date tracking Gantt chart</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</si>
  <si>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</si>
  <si>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 J5.
Milestone sample data is in cells B6 through E11. 
Tasks sample data is in cells G6 through J17.
The next instruction is in cell A21.</t>
  </si>
  <si>
    <t>No</t>
  </si>
  <si>
    <t>Kontakt z klientem w sprawie wymagań</t>
  </si>
  <si>
    <t>Przygotowanie opracowania projektu</t>
  </si>
  <si>
    <t>Ustalenie finalnych wymagań</t>
  </si>
  <si>
    <t>Zakup komponentów urządzenia</t>
  </si>
  <si>
    <t>Przygotowanie prototypu urządzenia</t>
  </si>
  <si>
    <t>Prace nad oprogramowaniem</t>
  </si>
  <si>
    <t>Testy sprzętu</t>
  </si>
  <si>
    <t>Testy oprogramowania</t>
  </si>
  <si>
    <t>Przygotowanie listy komponentów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</si>
</sst>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19">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F24245E6-6149-4645-8CC0-8ED8807A329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48562338-5011-45C4-993C-7C5E98E632A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18DA9F2A-49ED-4FF0-8317-5223F87E515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6728FB4C-8683-4CFB-A976-1066A50A5DE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9F9A2C03-E832-4AC3-A5B4-B4D8C4AE2A0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568D4135-037D-42D5-AFCA-427394ABEB7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7303429C-CF74-40C9-B94C-ADB3369FD40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7</c:v>
                  </c:pt>
                  <c:pt idx="1">
                    <c:v>4</c:v>
                  </c:pt>
                  <c:pt idx="2">
                    <c:v>4</c:v>
                  </c:pt>
                  <c:pt idx="3">
                    <c:v>4</c:v>
                  </c:pt>
                  <c:pt idx="4">
                    <c:v>3</c:v>
                  </c:pt>
                  <c:pt idx="5">
                    <c:v>24</c:v>
                  </c:pt>
                  <c:pt idx="6">
                    <c:v>47</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45227</c:v>
                </c:pt>
                <c:pt idx="1">
                  <c:v>45233</c:v>
                </c:pt>
                <c:pt idx="2">
                  <c:v>45236</c:v>
                </c:pt>
                <c:pt idx="3">
                  <c:v>45239</c:v>
                </c:pt>
                <c:pt idx="4">
                  <c:v>45245</c:v>
                </c:pt>
                <c:pt idx="5">
                  <c:v>45247</c:v>
                </c:pt>
                <c:pt idx="6">
                  <c:v>45270</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Kontakt z klientem w sprawie wymagań</c:v>
                  </c:pt>
                  <c:pt idx="1">
                    <c:v>Przygotowanie opracowania projektu</c:v>
                  </c:pt>
                  <c:pt idx="2">
                    <c:v>Ustalenie finalnych wymagań</c:v>
                  </c:pt>
                  <c:pt idx="3">
                    <c:v>Przygotowanie listy komponentów</c:v>
                  </c:pt>
                  <c:pt idx="4">
                    <c:v>Zakup komponentów urządzenia</c:v>
                  </c:pt>
                  <c:pt idx="5">
                    <c:v>Przygotowanie prototypu urządzenia</c:v>
                  </c:pt>
                  <c:pt idx="6">
                    <c:v>Prace nad oprogramowaniem</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AB53BAFB-381D-411D-9547-A69C1C915FDF}" type="CELLRANGE">
                      <a:rPr lang="en-US"/>
                      <a:pPr>
                        <a:defRPr sz="1100">
                          <a:solidFill>
                            <a:schemeClr val="bg2"/>
                          </a:solidFill>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45260</c:v>
                </c:pt>
                <c:pt idx="1">
                  <c:v>45260</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834EB933-79B6-4891-8A77-20CB3733E340}"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EB30080C-C1C7-4CD5-85A9-6AD3D5C734B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1C2B6305-D54E-4EA4-B9B8-9AC7850A6FA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673F7EBF-EA43-4533-B926-830D2DB9F45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E39CA8EC-305F-4B62-9103-934B39DC8C4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3AE47888-65F6-4964-B50F-0F01435285E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5A5084B0-71DA-4A24-B30D-0578D6CEA45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5103A60B-E496-4D94-A3B3-771D71D3E8F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CAD31D97-E4A1-4F6B-AB9F-A60878A6701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95B6ECC3-01F3-475A-BDEE-A7078EDA066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0FE8DE09-1A55-4836-8DD0-7A82523A938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7F8E3AE5-A163-4C05-A9E4-2CA9780255F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0D756D77-0EE3-4824-81A4-FED09954497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D2BAFADF-990C-42DB-8A01-0068BE843F7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565893C7-6876-43CD-B2FA-0C824F87D1A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45242</c:v>
                </c:pt>
                <c:pt idx="1">
                  <c:v>45242</c:v>
                </c:pt>
                <c:pt idx="2">
                  <c:v>45242</c:v>
                </c:pt>
                <c:pt idx="3">
                  <c:v>45242</c:v>
                </c:pt>
                <c:pt idx="4">
                  <c:v>45242</c:v>
                </c:pt>
                <c:pt idx="5">
                  <c:v>45242</c:v>
                </c:pt>
                <c:pt idx="6">
                  <c:v>45242</c:v>
                </c:pt>
                <c:pt idx="7">
                  <c:v>45242</c:v>
                </c:pt>
                <c:pt idx="8">
                  <c:v>45242</c:v>
                </c:pt>
                <c:pt idx="9">
                  <c:v>45242</c:v>
                </c:pt>
                <c:pt idx="10">
                  <c:v>45242</c:v>
                </c:pt>
                <c:pt idx="11">
                  <c:v>45242</c:v>
                </c:pt>
                <c:pt idx="12">
                  <c:v>45242</c:v>
                </c:pt>
                <c:pt idx="13">
                  <c:v>45242</c:v>
                </c:pt>
                <c:pt idx="14">
                  <c:v>45242</c:v>
                </c:pt>
              </c:numCache>
            </c:numRef>
          </c:xVal>
          <c:yVal>
            <c:numRef>
              <c:f>'Dynamic Chart Data Hidden'!$I$18:$I$33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180022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A4" zoomScale="160" zoomScaleNormal="160" workbookViewId="0">
      <selection activeCell="D29" sqref="D29"/>
    </sheetView>
  </sheetViews>
  <sheetFormatPr defaultRowHeight="14.4" x14ac:dyDescent="0.3"/>
  <cols>
    <col min="1" max="1" width="2.6640625" style="18"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5.6640625" customWidth="1"/>
    <col min="9" max="9" width="14.6640625" customWidth="1"/>
    <col min="10" max="10" width="36" customWidth="1"/>
    <col min="11" max="11" width="19.33203125" hidden="1" customWidth="1"/>
  </cols>
  <sheetData>
    <row r="1" spans="1:11" ht="50.1" customHeight="1" x14ac:dyDescent="0.3">
      <c r="A1" s="17" t="s">
        <v>24</v>
      </c>
      <c r="B1" s="8" t="s">
        <v>50</v>
      </c>
    </row>
    <row r="2" spans="1:11" ht="15.6" x14ac:dyDescent="0.3">
      <c r="A2" s="18" t="s">
        <v>32</v>
      </c>
      <c r="B2" s="16" t="s">
        <v>18</v>
      </c>
      <c r="C2" s="15"/>
      <c r="D2" s="9" t="s">
        <v>53</v>
      </c>
    </row>
    <row r="3" spans="1:11" ht="35.1" customHeight="1" x14ac:dyDescent="0.35">
      <c r="A3" s="17" t="s">
        <v>33</v>
      </c>
      <c r="B3" s="5" t="s">
        <v>14</v>
      </c>
      <c r="G3" s="5" t="s">
        <v>4</v>
      </c>
    </row>
    <row r="4" spans="1:11" ht="110.4" x14ac:dyDescent="0.3">
      <c r="A4" s="17" t="s">
        <v>51</v>
      </c>
      <c r="B4" s="10" t="s">
        <v>26</v>
      </c>
      <c r="C4" s="10" t="s">
        <v>21</v>
      </c>
      <c r="D4" s="10" t="s">
        <v>19</v>
      </c>
      <c r="E4" s="10" t="s">
        <v>20</v>
      </c>
      <c r="G4" s="10" t="s">
        <v>26</v>
      </c>
      <c r="H4" s="10" t="s">
        <v>31</v>
      </c>
      <c r="I4" s="10" t="s">
        <v>22</v>
      </c>
      <c r="J4" s="10" t="s">
        <v>23</v>
      </c>
      <c r="K4" s="10" t="s">
        <v>37</v>
      </c>
    </row>
    <row r="5" spans="1:11" x14ac:dyDescent="0.3">
      <c r="A5" s="17" t="s">
        <v>52</v>
      </c>
      <c r="B5" t="s">
        <v>8</v>
      </c>
      <c r="C5" t="s">
        <v>16</v>
      </c>
      <c r="D5" t="s">
        <v>27</v>
      </c>
      <c r="E5" t="s">
        <v>3</v>
      </c>
      <c r="G5" t="s">
        <v>8</v>
      </c>
      <c r="H5" t="s">
        <v>0</v>
      </c>
      <c r="I5" t="s">
        <v>1</v>
      </c>
      <c r="J5" t="s">
        <v>2</v>
      </c>
      <c r="K5" t="s">
        <v>36</v>
      </c>
    </row>
    <row r="6" spans="1:11" ht="28.8" x14ac:dyDescent="0.3">
      <c r="A6" s="17"/>
      <c r="B6" s="6"/>
      <c r="C6" s="6"/>
      <c r="D6" s="11"/>
      <c r="G6" s="6">
        <v>1</v>
      </c>
      <c r="H6" s="11">
        <v>45227</v>
      </c>
      <c r="I6" s="11">
        <v>45233</v>
      </c>
      <c r="J6" s="1" t="s">
        <v>54</v>
      </c>
      <c r="K6" s="13">
        <f>IFERROR(IF(LEN(Tasks[[#This Row],[Start Date]])=0,"",(INT(Tasks[[#This Row],[End Date]])-INT(Tasks[[#This Row],[Start Date]]))-(INT(Tasks[[#This Row],[Start Date]])-INT(Tasks[[#This Row],[Start Date]]))+1),"")</f>
        <v>7</v>
      </c>
    </row>
    <row r="7" spans="1:11" x14ac:dyDescent="0.3">
      <c r="B7" s="6"/>
      <c r="C7" s="6"/>
      <c r="D7" s="11"/>
      <c r="G7" s="6">
        <v>2</v>
      </c>
      <c r="H7" s="11">
        <v>45233</v>
      </c>
      <c r="I7" s="11">
        <v>45236</v>
      </c>
      <c r="J7" s="1" t="s">
        <v>55</v>
      </c>
      <c r="K7" s="13">
        <f>IFERROR(IF(LEN(Tasks[[#This Row],[Start Date]])=0,"",(INT(Tasks[[#This Row],[End Date]])-INT(Tasks[[#This Row],[Start Date]]))-(INT(Tasks[[#This Row],[Start Date]])-INT(Tasks[[#This Row],[Start Date]]))+1),"")</f>
        <v>4</v>
      </c>
    </row>
    <row r="8" spans="1:11" x14ac:dyDescent="0.3">
      <c r="B8" s="6"/>
      <c r="C8" s="6"/>
      <c r="D8" s="11"/>
      <c r="G8" s="6">
        <v>3</v>
      </c>
      <c r="H8" s="11">
        <v>45236</v>
      </c>
      <c r="I8" s="11">
        <v>45239</v>
      </c>
      <c r="J8" s="1" t="s">
        <v>56</v>
      </c>
      <c r="K8" s="13">
        <f>IFERROR(IF(LEN(Tasks[[#This Row],[Start Date]])=0,"",(INT(Tasks[[#This Row],[End Date]])-INT(Tasks[[#This Row],[Start Date]]))-(INT(Tasks[[#This Row],[Start Date]])-INT(Tasks[[#This Row],[Start Date]]))+1),"")</f>
        <v>4</v>
      </c>
    </row>
    <row r="9" spans="1:11" x14ac:dyDescent="0.3">
      <c r="B9" s="6"/>
      <c r="C9" s="6"/>
      <c r="D9" s="11"/>
      <c r="G9" s="6">
        <v>4</v>
      </c>
      <c r="H9" s="11">
        <v>45239</v>
      </c>
      <c r="I9" s="11">
        <v>45245</v>
      </c>
      <c r="J9" s="1" t="s">
        <v>62</v>
      </c>
      <c r="K9" s="13">
        <f>IFERROR(IF(LEN(Tasks[[#This Row],[Start Date]])=0,"",(INT(Tasks[[#This Row],[End Date]])-INT(Tasks[[#This Row],[Start Date]]))-(INT(Tasks[[#This Row],[Start Date]])-INT(Tasks[[#This Row],[Start Date]]))+1),"")</f>
        <v>7</v>
      </c>
    </row>
    <row r="10" spans="1:11" x14ac:dyDescent="0.3">
      <c r="B10" s="6"/>
      <c r="C10" s="6"/>
      <c r="D10" s="11"/>
      <c r="G10" s="6">
        <v>5</v>
      </c>
      <c r="H10" s="11">
        <v>45245</v>
      </c>
      <c r="I10" s="11">
        <v>45247</v>
      </c>
      <c r="J10" s="1" t="s">
        <v>57</v>
      </c>
      <c r="K10" s="13">
        <f>IFERROR(IF(LEN(Tasks[[#This Row],[Start Date]])=0,"",(INT(Tasks[[#This Row],[End Date]])-INT(Tasks[[#This Row],[Start Date]]))-(INT(Tasks[[#This Row],[Start Date]])-INT(Tasks[[#This Row],[Start Date]]))+1),"")</f>
        <v>3</v>
      </c>
    </row>
    <row r="11" spans="1:11" x14ac:dyDescent="0.3">
      <c r="B11" s="6"/>
      <c r="C11" s="6"/>
      <c r="D11" s="11"/>
      <c r="G11" s="6">
        <v>6</v>
      </c>
      <c r="H11" s="11">
        <v>45247</v>
      </c>
      <c r="I11" s="11">
        <v>45270</v>
      </c>
      <c r="J11" s="1" t="s">
        <v>58</v>
      </c>
      <c r="K11" s="13">
        <f>IFERROR(IF(LEN(Tasks[[#This Row],[Start Date]])=0,"",(INT(Tasks[[#This Row],[End Date]])-INT(Tasks[[#This Row],[Start Date]]))-(INT(Tasks[[#This Row],[Start Date]])-INT(Tasks[[#This Row],[Start Date]]))+1),"")</f>
        <v>24</v>
      </c>
    </row>
    <row r="12" spans="1:11" x14ac:dyDescent="0.3">
      <c r="B12" s="6"/>
      <c r="C12" s="6"/>
      <c r="D12" s="11"/>
      <c r="G12" s="6">
        <v>7</v>
      </c>
      <c r="H12" s="11">
        <v>45270</v>
      </c>
      <c r="I12" s="11">
        <v>45316</v>
      </c>
      <c r="J12" s="1" t="s">
        <v>59</v>
      </c>
      <c r="K12" s="13">
        <f>IFERROR(IF(LEN(Tasks[[#This Row],[Start Date]])=0,"",(INT(Tasks[[#This Row],[End Date]])-INT(Tasks[[#This Row],[Start Date]]))-(INT(Tasks[[#This Row],[Start Date]])-INT(Tasks[[#This Row],[Start Date]]))+1),"")</f>
        <v>47</v>
      </c>
    </row>
    <row r="13" spans="1:11" x14ac:dyDescent="0.3">
      <c r="B13" s="6"/>
      <c r="C13" s="6"/>
      <c r="D13" s="11"/>
      <c r="G13" s="6">
        <v>8</v>
      </c>
      <c r="H13" s="11">
        <v>45316</v>
      </c>
      <c r="I13" s="11">
        <v>45332</v>
      </c>
      <c r="J13" s="1" t="s">
        <v>60</v>
      </c>
      <c r="K13" s="13">
        <f>IFERROR(IF(LEN(Tasks[[#This Row],[Start Date]])=0,"",(INT(Tasks[[#This Row],[End Date]])-INT(Tasks[[#This Row],[Start Date]]))-(INT(Tasks[[#This Row],[Start Date]])-INT(Tasks[[#This Row],[Start Date]]))+1),"")</f>
        <v>17</v>
      </c>
    </row>
    <row r="14" spans="1:11" x14ac:dyDescent="0.3">
      <c r="B14" s="6"/>
      <c r="C14" s="6"/>
      <c r="D14" s="11"/>
      <c r="G14" s="6">
        <v>9</v>
      </c>
      <c r="H14" s="11">
        <v>45332</v>
      </c>
      <c r="I14" s="11">
        <v>45347</v>
      </c>
      <c r="J14" s="1" t="s">
        <v>61</v>
      </c>
      <c r="K14" s="13">
        <f>IFERROR(IF(LEN(Tasks[[#This Row],[Start Date]])=0,"",(INT(Tasks[[#This Row],[End Date]])-INT(Tasks[[#This Row],[Start Date]]))-(INT(Tasks[[#This Row],[Start Date]])-INT(Tasks[[#This Row],[Start Date]]))+1),"")</f>
        <v>16</v>
      </c>
    </row>
    <row r="15" spans="1:11" x14ac:dyDescent="0.3">
      <c r="B15" s="6"/>
      <c r="C15" s="6"/>
      <c r="D15" s="11"/>
      <c r="G15" s="6"/>
      <c r="H15" s="11"/>
      <c r="I15" s="11"/>
      <c r="J15" s="1"/>
      <c r="K15" s="13" t="str">
        <f>IFERROR(IF(LEN(Tasks[[#This Row],[Start Date]])=0,"",(INT(Tasks[[#This Row],[End Date]])-INT(Tasks[[#This Row],[Start Date]]))-(INT(Tasks[[#This Row],[Start Date]])-INT(Tasks[[#This Row],[Start Date]]))+1),"")</f>
        <v/>
      </c>
    </row>
    <row r="16" spans="1:11" x14ac:dyDescent="0.3">
      <c r="B16" s="6"/>
      <c r="C16" s="6"/>
      <c r="D16" s="11"/>
      <c r="G16" s="6"/>
      <c r="H16" s="11"/>
      <c r="I16" s="11"/>
      <c r="J16" s="1"/>
      <c r="K16" s="13" t="str">
        <f>IFERROR(IF(LEN(Tasks[[#This Row],[Start Date]])=0,"",(INT(Tasks[[#This Row],[End Date]])-INT(Tasks[[#This Row],[Start Date]]))-(INT(Tasks[[#This Row],[Start Date]])-INT(Tasks[[#This Row],[Start Date]]))+1),"")</f>
        <v/>
      </c>
    </row>
    <row r="17" spans="1:11" x14ac:dyDescent="0.3">
      <c r="B17" s="6"/>
      <c r="C17" s="6"/>
      <c r="D17" s="11"/>
      <c r="G17" s="6"/>
      <c r="H17" s="11"/>
      <c r="I17" s="11"/>
      <c r="J17" s="1"/>
      <c r="K17" s="13" t="str">
        <f>IFERROR(IF(LEN(Tasks[[#This Row],[Start Date]])=0,"",(INT(Tasks[[#This Row],[End Date]])-INT(Tasks[[#This Row],[Start Date]]))-(INT(Tasks[[#This Row],[Start Date]])-INT(Tasks[[#This Row],[Start Date]]))+1),"")</f>
        <v/>
      </c>
    </row>
    <row r="18" spans="1:11" x14ac:dyDescent="0.3">
      <c r="B18" s="6"/>
      <c r="C18" s="6"/>
      <c r="D18" s="11"/>
      <c r="G18" s="6"/>
      <c r="H18" s="11"/>
      <c r="I18" s="11"/>
      <c r="J18" s="1"/>
      <c r="K18" s="13" t="str">
        <f>IFERROR(IF(LEN(Tasks[[#This Row],[Start Date]])=0,"",(INT(Tasks[[#This Row],[End Date]])-INT(Tasks[[#This Row],[Start Date]]))-(INT(Tasks[[#This Row],[Start Date]])-INT(Tasks[[#This Row],[Start Date]]))+1),"")</f>
        <v/>
      </c>
    </row>
    <row r="19" spans="1:11" x14ac:dyDescent="0.3">
      <c r="B19" s="6"/>
      <c r="C19" s="6"/>
      <c r="D19" s="11"/>
      <c r="G19" s="6"/>
      <c r="H19" s="11"/>
      <c r="I19" s="11"/>
      <c r="J19" s="1"/>
      <c r="K19" s="13" t="str">
        <f>IFERROR(IF(LEN(Tasks[[#This Row],[Start Date]])=0,"",(INT(Tasks[[#This Row],[End Date]])-INT(Tasks[[#This Row],[Start Date]]))-(INT(Tasks[[#This Row],[Start Date]])-INT(Tasks[[#This Row],[Start Date]]))+1),"")</f>
        <v/>
      </c>
    </row>
    <row r="20" spans="1:11" x14ac:dyDescent="0.3">
      <c r="B20" s="6"/>
      <c r="C20" s="6"/>
      <c r="D20" s="11"/>
      <c r="G20" s="6"/>
      <c r="H20" s="11"/>
      <c r="I20" s="11"/>
      <c r="J20" s="1"/>
      <c r="K20" s="13" t="str">
        <f>IFERROR(IF(LEN(Tasks[[#This Row],[Start Date]])=0,"",(INT(Tasks[[#This Row],[End Date]])-INT(Tasks[[#This Row],[Start Date]]))-(INT(Tasks[[#This Row],[Start Date]])-INT(Tasks[[#This Row],[Start Date]]))+1),"")</f>
        <v/>
      </c>
    </row>
    <row r="21" spans="1:11" x14ac:dyDescent="0.3">
      <c r="A21" s="18" t="s">
        <v>35</v>
      </c>
      <c r="B21" s="4" t="s">
        <v>17</v>
      </c>
      <c r="C21" s="4"/>
      <c r="D21" s="4"/>
      <c r="E21" s="4"/>
      <c r="G21" s="6"/>
      <c r="H21" s="11"/>
      <c r="I21" s="11"/>
      <c r="J21" s="1"/>
      <c r="K21" s="13" t="str">
        <f>IFERROR(IF(LEN(Tasks[[#This Row],[Start Date]])=0,"",(INT(Tasks[[#This Row],[End Date]])-INT(Tasks[[#This Row],[Start Date]]))-(INT(Tasks[[#This Row],[Start Date]])-INT(Tasks[[#This Row],[Start Date]]))+1),"")</f>
        <v/>
      </c>
    </row>
    <row r="22" spans="1:11" x14ac:dyDescent="0.3">
      <c r="G22" s="6"/>
      <c r="H22" s="11"/>
      <c r="I22" s="11"/>
      <c r="J22" s="1"/>
      <c r="K22" s="13" t="str">
        <f>IFERROR(IF(LEN(Tasks[[#This Row],[Start Date]])=0,"",(INT(Tasks[[#This Row],[End Date]])-INT(Tasks[[#This Row],[Start Date]]))-(INT(Tasks[[#This Row],[Start Date]])-INT(Tasks[[#This Row],[Start Date]]))+1),"")</f>
        <v/>
      </c>
    </row>
    <row r="23" spans="1:11" x14ac:dyDescent="0.3">
      <c r="G23" s="6"/>
      <c r="H23" s="11"/>
      <c r="I23" s="11"/>
      <c r="J23" s="1"/>
      <c r="K23" s="13" t="str">
        <f>IFERROR(IF(LEN(Tasks[[#This Row],[Start Date]])=0,"",(INT(Tasks[[#This Row],[End Date]])-INT(Tasks[[#This Row],[Start Date]]))-(INT(Tasks[[#This Row],[Start Date]])-INT(Tasks[[#This Row],[Start Date]]))+1),"")</f>
        <v/>
      </c>
    </row>
    <row r="24" spans="1:11" x14ac:dyDescent="0.3">
      <c r="G24" s="6"/>
      <c r="H24" s="11"/>
      <c r="I24" s="11"/>
      <c r="J24" s="1"/>
      <c r="K24" s="13" t="str">
        <f>IFERROR(IF(LEN(Tasks[[#This Row],[Start Date]])=0,"",(INT(Tasks[[#This Row],[End Date]])-INT(Tasks[[#This Row],[Start Date]]))-(INT(Tasks[[#This Row],[Start Date]])-INT(Tasks[[#This Row],[Start Date]]))+1),"")</f>
        <v/>
      </c>
    </row>
    <row r="25" spans="1:11" x14ac:dyDescent="0.3">
      <c r="G25" s="6"/>
      <c r="H25" s="11"/>
      <c r="I25" s="11"/>
      <c r="J25" s="1"/>
      <c r="K25" s="13" t="str">
        <f>IFERROR(IF(LEN(Tasks[[#This Row],[Start Date]])=0,"",(INT(Tasks[[#This Row],[End Date]])-INT(Tasks[[#This Row],[Start Date]]))-(INT(Tasks[[#This Row],[Start Date]])-INT(Tasks[[#This Row],[Start Date]]))+1),"")</f>
        <v/>
      </c>
    </row>
    <row r="26" spans="1:11" x14ac:dyDescent="0.3">
      <c r="A26" s="18" t="s">
        <v>34</v>
      </c>
      <c r="G26" s="4" t="s">
        <v>25</v>
      </c>
      <c r="H26" s="4"/>
      <c r="I26" s="4"/>
      <c r="J26" s="4"/>
    </row>
  </sheetData>
  <dataValidations disablePrompts="1"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zoomScale="145" zoomScaleNormal="145" workbookViewId="0">
      <selection activeCell="B1" sqref="B1:Q3"/>
    </sheetView>
  </sheetViews>
  <sheetFormatPr defaultRowHeight="14.4" x14ac:dyDescent="0.3"/>
  <cols>
    <col min="1" max="1" width="2.6640625" style="18" customWidth="1"/>
    <col min="2" max="2" width="10.33203125" customWidth="1"/>
    <col min="3" max="14" width="6.6640625" customWidth="1"/>
    <col min="15" max="15" width="4.33203125" customWidth="1"/>
  </cols>
  <sheetData>
    <row r="1" spans="1:18" ht="27" customHeight="1" x14ac:dyDescent="0.3">
      <c r="A1" s="17" t="s">
        <v>41</v>
      </c>
      <c r="B1" s="14"/>
      <c r="C1" s="14"/>
      <c r="D1" s="14"/>
      <c r="E1" s="14"/>
      <c r="F1" s="14"/>
      <c r="G1" s="14"/>
      <c r="H1" s="14"/>
      <c r="I1" s="14"/>
      <c r="J1" s="14"/>
      <c r="K1" s="14"/>
      <c r="L1" s="14"/>
      <c r="M1" s="14"/>
      <c r="N1" s="14"/>
      <c r="O1" s="14"/>
      <c r="P1" s="14"/>
      <c r="Q1" s="14"/>
      <c r="R1" s="14"/>
    </row>
    <row r="2" spans="1:18" ht="255.75" customHeight="1" x14ac:dyDescent="0.3"/>
    <row r="3" spans="1:18" ht="162.44999999999999" customHeight="1" x14ac:dyDescent="0.3"/>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4" x14ac:dyDescent="0.3"/>
  <cols>
    <col min="1" max="1" width="2.6640625" style="7"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7" t="s">
        <v>15</v>
      </c>
      <c r="B1" s="5" t="s">
        <v>30</v>
      </c>
    </row>
    <row r="2" spans="1:7" x14ac:dyDescent="0.3">
      <c r="A2" s="7" t="s">
        <v>38</v>
      </c>
      <c r="B2" s="3" t="str">
        <f ca="1">IF(TODAY()&gt;=MIN(DynamicTaskData[Start date]),"Today","")</f>
        <v>Today</v>
      </c>
      <c r="C2" t="s">
        <v>11</v>
      </c>
    </row>
    <row r="3" spans="1:7" x14ac:dyDescent="0.3">
      <c r="A3" s="7" t="s">
        <v>39</v>
      </c>
      <c r="B3" t="s">
        <v>12</v>
      </c>
      <c r="C3" t="s">
        <v>13</v>
      </c>
    </row>
    <row r="4" spans="1:7" x14ac:dyDescent="0.3">
      <c r="B4" s="2">
        <f ca="1">IFERROR(IF(TODAY()&lt;MIN(DynamicTaskData[Start date]),MIN($B$11,MIN(DynamicTaskData[Start date])),TODAY()),TODAY())</f>
        <v>45260</v>
      </c>
      <c r="C4">
        <f ca="1">IFERROR(IF(Track_Today="Yes",IF(TODAY()&lt;MIN(DynamicTaskData[Start date]),0,9),0),0)</f>
        <v>0</v>
      </c>
    </row>
    <row r="5" spans="1:7" x14ac:dyDescent="0.3">
      <c r="B5" s="2">
        <f ca="1">IFERROR(IF(TODAY()&lt;MIN(DynamicTaskData[Start date]),MIN($B$11,MIN(DynamicTaskData[Start date])),TODAY()),TODAY())</f>
        <v>45260</v>
      </c>
      <c r="C5">
        <f ca="1">IFERROR(IF(Track_Today="Yes",IF(TODAY()&lt;MIN(DynamicTaskData[Start date]),0,9),0),0)</f>
        <v>0</v>
      </c>
    </row>
    <row r="7" spans="1:7" x14ac:dyDescent="0.3">
      <c r="A7" s="7" t="s">
        <v>40</v>
      </c>
      <c r="B7" s="3" t="s">
        <v>6</v>
      </c>
    </row>
    <row r="8" spans="1:7" x14ac:dyDescent="0.3">
      <c r="B8" s="3">
        <v>0</v>
      </c>
    </row>
    <row r="9" spans="1:7" x14ac:dyDescent="0.3">
      <c r="B9" s="3"/>
    </row>
    <row r="10" spans="1:7" x14ac:dyDescent="0.3">
      <c r="A10" s="7" t="s">
        <v>47</v>
      </c>
      <c r="B10" t="s">
        <v>49</v>
      </c>
      <c r="D10" t="s">
        <v>42</v>
      </c>
    </row>
    <row r="11" spans="1:7" x14ac:dyDescent="0.3">
      <c r="B11" s="2">
        <f ca="1">IFERROR(IF(ScrollingIncrement[scroll increment]=0,Start_Date,IF(Start_Date+ScrollingIncrement[scroll increment]*15&lt;End_Date,Start_Date+ScrollingIncrement[scroll increment]*15,End_Date-1)),"")</f>
        <v>45227</v>
      </c>
      <c r="D11">
        <v>45</v>
      </c>
    </row>
    <row r="12" spans="1:7" x14ac:dyDescent="0.3">
      <c r="B12" s="2">
        <f ca="1">IFERROR(IF($B$11+15&lt;End_Date,$B$11+15,End_Date),"")</f>
        <v>45242</v>
      </c>
    </row>
    <row r="14" spans="1:7" x14ac:dyDescent="0.3">
      <c r="A14" s="7" t="s">
        <v>44</v>
      </c>
      <c r="B14" t="s">
        <v>4</v>
      </c>
      <c r="C14" t="s">
        <v>9</v>
      </c>
      <c r="D14" t="s">
        <v>5</v>
      </c>
      <c r="E14" t="s">
        <v>10</v>
      </c>
      <c r="F14" t="s">
        <v>43</v>
      </c>
    </row>
    <row r="15" spans="1:7" x14ac:dyDescent="0.3">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Kontakt z klientem w sprawie wymagań</v>
      </c>
      <c r="C15" s="12">
        <f ca="1">IFERROR(IF(LEN(DynamicTaskData[[#This Row],[Tasks]])=0,$B$11,INDEX(Tasks[],OFFSET('Chart Data'!$G6,ScrollingIncrement[scroll increment],0,1,1),2)),"")</f>
        <v>45227</v>
      </c>
      <c r="D15">
        <f ca="1">IFERROR(IF(LEN(DynamicTaskData[[#This Row],[Tasks]])=0,0,IF(AND('Chart Data'!$H6&lt;=$B$12,'Chart Data'!$I6&gt;=$B$12),ABS(OFFSET('Chart Data'!$H6,ScrollingIncrement[scroll increment],0,1,1)-$B$12)+1,OFFSET('Chart Data'!$K6,ScrollingIncrement[scroll increment],0,1,1))),"")</f>
        <v>7</v>
      </c>
      <c r="E15">
        <f ca="1">IFERROR(IF(LEN(DynamicTaskData[[#This Row],[Tasks]])=0,"",8),"")</f>
        <v>8</v>
      </c>
    </row>
    <row r="16" spans="1:7" x14ac:dyDescent="0.3">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Przygotowanie opracowania projektu</v>
      </c>
      <c r="C16" s="12">
        <f ca="1">IFERROR(IF(LEN(DynamicTaskData[[#This Row],[Tasks]])=0,$B$11,INDEX(Tasks[],OFFSET('Chart Data'!$G7,ScrollingIncrement[scroll increment],0,1,1),2)),"")</f>
        <v>45233</v>
      </c>
      <c r="D16">
        <f ca="1">IFERROR(IF(LEN(DynamicTaskData[[#This Row],[Tasks]])=0,0,IF(AND('Chart Data'!$H7&lt;=$B$12,'Chart Data'!$I7&gt;=$B$12),ABS(OFFSET('Chart Data'!$H7,ScrollingIncrement[scroll increment],0,1,1)-$B$12)+1,OFFSET('Chart Data'!$K7,ScrollingIncrement[scroll increment],0,1,1))),"")</f>
        <v>4</v>
      </c>
      <c r="E16">
        <f ca="1">IFERROR(IF(LEN(DynamicTaskData[[#This Row],[Tasks]])=0,"",7),"")</f>
        <v>7</v>
      </c>
      <c r="G16" t="s">
        <v>48</v>
      </c>
    </row>
    <row r="17" spans="1:10" x14ac:dyDescent="0.3">
      <c r="A17" s="7" t="s">
        <v>46</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Ustalenie finalnych wymagań</v>
      </c>
      <c r="C17" s="12">
        <f ca="1">IFERROR(IF(LEN(DynamicTaskData[[#This Row],[Tasks]])=0,$B$11,INDEX(Tasks[],OFFSET('Chart Data'!$G8,ScrollingIncrement[scroll increment],0,1,1),2)),"")</f>
        <v>45236</v>
      </c>
      <c r="D17">
        <f ca="1">IFERROR(IF(LEN(DynamicTaskData[[#This Row],[Tasks]])=0,0,IF(AND('Chart Data'!$H8&lt;=$B$12,'Chart Data'!$I8&gt;=$B$12),ABS(OFFSET('Chart Data'!$H8,ScrollingIncrement[scroll increment],0,1,1)-$B$12)+1,OFFSET('Chart Data'!$K8,ScrollingIncrement[scroll increment],0,1,1))),"")</f>
        <v>4</v>
      </c>
      <c r="E17">
        <f ca="1">IFERROR(IF(LEN(DynamicTaskData[[#This Row],[Tasks]])=0,"",6),"")</f>
        <v>6</v>
      </c>
      <c r="G17" t="s">
        <v>14</v>
      </c>
      <c r="H17" t="s">
        <v>27</v>
      </c>
      <c r="I17" t="s">
        <v>7</v>
      </c>
      <c r="J17" t="s">
        <v>28</v>
      </c>
    </row>
    <row r="18" spans="1:10" x14ac:dyDescent="0.3">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Przygotowanie listy komponentów</v>
      </c>
      <c r="C18" s="12">
        <f ca="1">IFERROR(IF(LEN(DynamicTaskData[[#This Row],[Tasks]])=0,$B$11,INDEX(Tasks[],OFFSET('Chart Data'!$G9,ScrollingIncrement[scroll increment],0,1,1),2)),"")</f>
        <v>45239</v>
      </c>
      <c r="D18">
        <f ca="1">IFERROR(IF(LEN(DynamicTaskData[[#This Row],[Tasks]])=0,0,IF(AND('Chart Data'!$H9&lt;=$B$12,'Chart Data'!$I9&gt;=$B$12),ABS(OFFSET('Chart Data'!$H9,ScrollingIncrement[scroll increment],0,1,1)-$B$12)+1,OFFSET('Chart Data'!$K9,ScrollingIncrement[scroll increment],0,1,1))),"")</f>
        <v>4</v>
      </c>
      <c r="E18">
        <f ca="1">IFERROR(IF(LEN(DynamicTaskData[[#This Row],[Tasks]])=0,"",5),"")</f>
        <v>5</v>
      </c>
      <c r="G18" s="1" t="str">
        <f>IFERROR(IF(LEN('Chart Data'!D6)=0,"",IF(AND('Chart Data'!D6&lt;=$B$12,'Chart Data'!D6&gt;=$B$11-$D$11),'Chart Data'!E6,"")),"")</f>
        <v/>
      </c>
      <c r="H18" s="11">
        <f ca="1">IFERROR(IF(LEN(DynamicMilestoneData[[#This Row],[Milestones]])=0,$B$12,'Chart Data'!$D6),2)</f>
        <v>45242</v>
      </c>
      <c r="I18" t="str">
        <f>IFERROR(IF(LEN(DynamicMilestoneData[[#This Row],[Milestones]])=0,"",'Chart Data'!$C6),"")</f>
        <v/>
      </c>
    </row>
    <row r="19" spans="1:10" x14ac:dyDescent="0.3">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Zakup komponentów urządzenia</v>
      </c>
      <c r="C19" s="12">
        <f ca="1">IFERROR(IF(LEN(DynamicTaskData[[#This Row],[Tasks]])=0,$B$11,INDEX(Tasks[],OFFSET('Chart Data'!$G10,ScrollingIncrement[scroll increment],0,1,1),2)),"")</f>
        <v>45245</v>
      </c>
      <c r="D19">
        <f ca="1">IFERROR(IF(LEN(DynamicTaskData[[#This Row],[Tasks]])=0,0,IF(AND('Chart Data'!$H10&lt;=$B$12,'Chart Data'!$I10&gt;=$B$12),ABS(OFFSET('Chart Data'!$H10,ScrollingIncrement[scroll increment],0,1,1)-$B$12)+1,OFFSET('Chart Data'!$K10,ScrollingIncrement[scroll increment],0,1,1))),"")</f>
        <v>3</v>
      </c>
      <c r="E19">
        <f ca="1">IFERROR(IF(LEN(DynamicTaskData[[#This Row],[Tasks]])=0,"",4),"")</f>
        <v>4</v>
      </c>
      <c r="G19" s="1" t="str">
        <f>IFERROR(IF(LEN('Chart Data'!D7)=0,"",IF(AND('Chart Data'!D7&lt;=$B$12,'Chart Data'!D7&gt;=$B$11-$D$11),'Chart Data'!E7,"")),"")</f>
        <v/>
      </c>
      <c r="H19" s="11">
        <f ca="1">IFERROR(IF(LEN(DynamicMilestoneData[[#This Row],[Milestones]])=0,$B$12,'Chart Data'!$D7),2)</f>
        <v>45242</v>
      </c>
      <c r="I19" t="str">
        <f>IFERROR(IF(LEN(DynamicMilestoneData[[#This Row],[Milestones]])=0,"",'Chart Data'!$C7),"")</f>
        <v/>
      </c>
    </row>
    <row r="20" spans="1:10" x14ac:dyDescent="0.3">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Przygotowanie prototypu urządzenia</v>
      </c>
      <c r="C20" s="12">
        <f ca="1">IFERROR(IF(LEN(DynamicTaskData[[#This Row],[Tasks]])=0,$B$11,INDEX(Tasks[],OFFSET('Chart Data'!$G11,ScrollingIncrement[scroll increment],0,1,1),2)),"")</f>
        <v>45247</v>
      </c>
      <c r="D20">
        <f ca="1">IFERROR(IF(LEN(DynamicTaskData[[#This Row],[Tasks]])=0,0,IF(AND('Chart Data'!$H11&lt;=$B$12,'Chart Data'!$I11&gt;=$B$12),ABS(OFFSET('Chart Data'!$H11,ScrollingIncrement[scroll increment],0,1,1)-$B$12)+1,OFFSET('Chart Data'!$K11,ScrollingIncrement[scroll increment],0,1,1))),"")</f>
        <v>24</v>
      </c>
      <c r="E20">
        <f ca="1">IFERROR(IF(LEN(DynamicTaskData[[#This Row],[Tasks]])=0,"",3),"")</f>
        <v>3</v>
      </c>
      <c r="G20" s="1" t="str">
        <f>IFERROR(IF(LEN('Chart Data'!D8)=0,"",IF(AND('Chart Data'!D8&lt;=$B$12,'Chart Data'!D8&gt;=$B$11-$D$11),'Chart Data'!E8,"")),"")</f>
        <v/>
      </c>
      <c r="H20" s="11">
        <f ca="1">IFERROR(IF(LEN(DynamicMilestoneData[[#This Row],[Milestones]])=0,$B$12,'Chart Data'!$D8),2)</f>
        <v>45242</v>
      </c>
      <c r="I20" t="str">
        <f>IFERROR(IF(LEN(DynamicMilestoneData[[#This Row],[Milestones]])=0,"",'Chart Data'!$C8),"")</f>
        <v/>
      </c>
    </row>
    <row r="21" spans="1:10" x14ac:dyDescent="0.3">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Prace nad oprogramowaniem</v>
      </c>
      <c r="C21" s="12">
        <f ca="1">IFERROR(IF(LEN(DynamicTaskData[[#This Row],[Tasks]])=0,$B$11,INDEX(Tasks[],OFFSET('Chart Data'!$G12,ScrollingIncrement[scroll increment],0,1,1),2)),"")</f>
        <v>45270</v>
      </c>
      <c r="D21">
        <f ca="1">IFERROR(IF(LEN(DynamicTaskData[[#This Row],[Tasks]])=0,0,IF(AND('Chart Data'!$H12&lt;=$B$12,'Chart Data'!$I12&gt;=$B$12),ABS(OFFSET('Chart Data'!$H12,ScrollingIncrement[scroll increment],0,1,1)-$B$12)+1,OFFSET('Chart Data'!$K12,ScrollingIncrement[scroll increment],0,1,1))),"")</f>
        <v>47</v>
      </c>
      <c r="E21">
        <f ca="1">IFERROR(IF(LEN(DynamicTaskData[[#This Row],[Tasks]])=0,"",2),"")</f>
        <v>2</v>
      </c>
      <c r="G21" s="1" t="str">
        <f>IFERROR(IF(LEN('Chart Data'!D9)=0,"",IF(AND('Chart Data'!D9&lt;=$B$12,'Chart Data'!D9&gt;=$B$11-$D$11),'Chart Data'!E9,"")),"")</f>
        <v/>
      </c>
      <c r="H21" s="11">
        <f ca="1">IFERROR(IF(LEN(DynamicMilestoneData[[#This Row],[Milestones]])=0,$B$12,'Chart Data'!$D9),2)</f>
        <v>45242</v>
      </c>
      <c r="I21" t="str">
        <f>IFERROR(IF(LEN(DynamicMilestoneData[[#This Row],[Milestones]])=0,"",'Chart Data'!$C9),"")</f>
        <v/>
      </c>
    </row>
    <row r="22" spans="1:10" x14ac:dyDescent="0.3">
      <c r="G22" s="1" t="str">
        <f>IFERROR(IF(LEN('Chart Data'!D10)=0,"",IF(AND('Chart Data'!D10&lt;=$B$12,'Chart Data'!D10&gt;=$B$11-$D$11),'Chart Data'!E10,"")),"")</f>
        <v/>
      </c>
      <c r="H22" s="11">
        <f ca="1">IFERROR(IF(LEN(DynamicMilestoneData[[#This Row],[Milestones]])=0,$B$12,'Chart Data'!$D10),2)</f>
        <v>45242</v>
      </c>
      <c r="I22" t="str">
        <f>IFERROR(IF(LEN(DynamicMilestoneData[[#This Row],[Milestones]])=0,"",'Chart Data'!$C10),"")</f>
        <v/>
      </c>
    </row>
    <row r="23" spans="1:10" x14ac:dyDescent="0.3">
      <c r="G23" s="1" t="str">
        <f>IFERROR(IF(LEN('Chart Data'!D11)=0,"",IF(AND('Chart Data'!D11&lt;=$B$12,'Chart Data'!D11&gt;=$B$11-$D$11),'Chart Data'!E11,"")),"")</f>
        <v/>
      </c>
      <c r="H23" s="11">
        <f ca="1">IFERROR(IF(LEN(DynamicMilestoneData[[#This Row],[Milestones]])=0,$B$12,'Chart Data'!$D11),2)</f>
        <v>45242</v>
      </c>
      <c r="I23" t="str">
        <f>IFERROR(IF(LEN(DynamicMilestoneData[[#This Row],[Milestones]])=0,"",'Chart Data'!$C11),"")</f>
        <v/>
      </c>
    </row>
    <row r="24" spans="1:10" x14ac:dyDescent="0.3">
      <c r="G24" s="1" t="str">
        <f>IFERROR(IF(LEN('Chart Data'!D12)=0,"",IF(AND('Chart Data'!D12&lt;=$B$12,'Chart Data'!D12&gt;=$B$11-$D$11),'Chart Data'!E12,"")),"")</f>
        <v/>
      </c>
      <c r="H24" s="11">
        <f ca="1">IFERROR(IF(LEN(DynamicMilestoneData[[#This Row],[Milestones]])=0,$B$12,'Chart Data'!$D12),2)</f>
        <v>45242</v>
      </c>
      <c r="I24" t="str">
        <f>IFERROR(IF(LEN(DynamicMilestoneData[[#This Row],[Milestones]])=0,"",'Chart Data'!$C12),"")</f>
        <v/>
      </c>
    </row>
    <row r="25" spans="1:10" x14ac:dyDescent="0.3">
      <c r="G25" s="1" t="str">
        <f>IFERROR(IF(LEN('Chart Data'!D13)=0,"",IF(AND('Chart Data'!D13&lt;=$B$12,'Chart Data'!D13&gt;=$B$11-$D$11),'Chart Data'!E13,"")),"")</f>
        <v/>
      </c>
      <c r="H25" s="11">
        <f ca="1">IFERROR(IF(LEN(DynamicMilestoneData[[#This Row],[Milestones]])=0,$B$12,'Chart Data'!$D13),2)</f>
        <v>45242</v>
      </c>
      <c r="I25" t="str">
        <f>IFERROR(IF(LEN(DynamicMilestoneData[[#This Row],[Milestones]])=0,"",'Chart Data'!$C13),"")</f>
        <v/>
      </c>
    </row>
    <row r="26" spans="1:10" x14ac:dyDescent="0.3">
      <c r="G26" s="1" t="str">
        <f>IFERROR(IF(LEN('Chart Data'!D14)=0,"",IF(AND('Chart Data'!D14&lt;=$B$12,'Chart Data'!D14&gt;=$B$11-$D$11),'Chart Data'!E14,"")),"")</f>
        <v/>
      </c>
      <c r="H26" s="11">
        <f ca="1">IFERROR(IF(LEN(DynamicMilestoneData[[#This Row],[Milestones]])=0,$B$12,'Chart Data'!$D14),2)</f>
        <v>45242</v>
      </c>
      <c r="I26" t="str">
        <f>IFERROR(IF(LEN(DynamicMilestoneData[[#This Row],[Milestones]])=0,"",'Chart Data'!$C14),"")</f>
        <v/>
      </c>
    </row>
    <row r="27" spans="1:10" x14ac:dyDescent="0.3">
      <c r="G27" s="1" t="str">
        <f>IFERROR(IF(LEN('Chart Data'!D15)=0,"",IF(AND('Chart Data'!D15&lt;=$B$12,'Chart Data'!D15&gt;=$B$11-$D$11),'Chart Data'!E15,"")),"")</f>
        <v/>
      </c>
      <c r="H27" s="11">
        <f ca="1">IFERROR(IF(LEN(DynamicMilestoneData[[#This Row],[Milestones]])=0,$B$12,'Chart Data'!$D15),2)</f>
        <v>45242</v>
      </c>
      <c r="I27" t="str">
        <f>IFERROR(IF(LEN(DynamicMilestoneData[[#This Row],[Milestones]])=0,"",'Chart Data'!$C15),"")</f>
        <v/>
      </c>
    </row>
    <row r="28" spans="1:10" x14ac:dyDescent="0.3">
      <c r="G28" s="1" t="str">
        <f>IFERROR(IF(LEN('Chart Data'!D16)=0,"",IF(AND('Chart Data'!D16&lt;=$B$12,'Chart Data'!D16&gt;=$B$11-$D$11),'Chart Data'!E16,"")),"")</f>
        <v/>
      </c>
      <c r="H28" s="11">
        <f ca="1">IFERROR(IF(LEN(DynamicMilestoneData[[#This Row],[Milestones]])=0,$B$12,'Chart Data'!$D16),2)</f>
        <v>45242</v>
      </c>
      <c r="I28" t="str">
        <f>IFERROR(IF(LEN(DynamicMilestoneData[[#This Row],[Milestones]])=0,"",'Chart Data'!$C16),"")</f>
        <v/>
      </c>
    </row>
    <row r="29" spans="1:10" x14ac:dyDescent="0.3">
      <c r="G29" s="1" t="str">
        <f>IFERROR(IF(LEN('Chart Data'!D17)=0,"",IF(AND('Chart Data'!D17&lt;=$B$12,'Chart Data'!D17&gt;=$B$11-$D$11),'Chart Data'!E17,"")),"")</f>
        <v/>
      </c>
      <c r="H29" s="11">
        <f ca="1">IFERROR(IF(LEN(DynamicMilestoneData[[#This Row],[Milestones]])=0,$B$12,'Chart Data'!$D17),2)</f>
        <v>45242</v>
      </c>
      <c r="I29" t="str">
        <f>IFERROR(IF(LEN(DynamicMilestoneData[[#This Row],[Milestones]])=0,"",'Chart Data'!$C17),"")</f>
        <v/>
      </c>
    </row>
    <row r="30" spans="1:10" x14ac:dyDescent="0.3">
      <c r="G30" s="1" t="str">
        <f>IFERROR(IF(LEN('Chart Data'!D18)=0,"",IF(AND('Chart Data'!D18&lt;=$B$12,'Chart Data'!D18&gt;=$B$11-$D$11),'Chart Data'!E18,"")),"")</f>
        <v/>
      </c>
      <c r="H30" s="11">
        <f ca="1">IFERROR(IF(LEN(DynamicMilestoneData[[#This Row],[Milestones]])=0,$B$12,'Chart Data'!$D18),2)</f>
        <v>45242</v>
      </c>
      <c r="I30" t="str">
        <f>IFERROR(IF(LEN(DynamicMilestoneData[[#This Row],[Milestones]])=0,"",'Chart Data'!$C18),"")</f>
        <v/>
      </c>
    </row>
    <row r="31" spans="1:10" x14ac:dyDescent="0.3">
      <c r="G31" s="1" t="str">
        <f>IFERROR(IF(LEN('Chart Data'!D19)=0,"",IF(AND('Chart Data'!D19&lt;=$B$12,'Chart Data'!D19&gt;=$B$11-$D$11),'Chart Data'!E19,"")),"")</f>
        <v/>
      </c>
      <c r="H31" s="11">
        <f ca="1">IFERROR(IF(LEN(DynamicMilestoneData[[#This Row],[Milestones]])=0,$B$12,'Chart Data'!$D19),2)</f>
        <v>45242</v>
      </c>
      <c r="I31" t="str">
        <f>IFERROR(IF(LEN(DynamicMilestoneData[[#This Row],[Milestones]])=0,"",'Chart Data'!$C19),"")</f>
        <v/>
      </c>
    </row>
    <row r="32" spans="1:10" x14ac:dyDescent="0.3">
      <c r="A32" s="7" t="s">
        <v>45</v>
      </c>
      <c r="G32" s="1" t="str">
        <f>IFERROR(IF(LEN('Chart Data'!D20)=0,"",IF(AND('Chart Data'!D20&lt;=$B$12,'Chart Data'!D20&gt;=$B$11-$D$11),'Chart Data'!E20,"")),"")</f>
        <v/>
      </c>
      <c r="H32" s="11">
        <f ca="1">IFERROR(IF(LEN(DynamicMilestoneData[[#This Row],[Milestones]])=0,$B$12,'Chart Data'!$D20),2)</f>
        <v>45242</v>
      </c>
      <c r="I32" t="str">
        <f>IFERROR(IF(LEN(DynamicMilestoneData[[#This Row],[Milestones]])=0,"",'Chart Data'!$C20),"")</f>
        <v/>
      </c>
      <c r="J32" t="s">
        <v>29</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685677-3F81-4E87-A370-96865E411A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31E9239-3E81-4BC4-8167-35A669CEB6CD}">
  <ds:schemaRefs>
    <ds:schemaRef ds:uri="http://schemas.microsoft.com/sharepoint/v3/contenttype/forms"/>
  </ds:schemaRefs>
</ds:datastoreItem>
</file>

<file path=customXml/itemProps3.xml><?xml version="1.0" encoding="utf-8"?>
<ds:datastoreItem xmlns:ds="http://schemas.openxmlformats.org/officeDocument/2006/customXml" ds:itemID="{887AE270-8770-467B-9010-1FC30BCDB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2022-11-10T06:22:51Z</dcterms:created>
  <dcterms:modified xsi:type="dcterms:W3CDTF">2023-11-30T18:56:20Z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