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DB0535BF-21A3-49EE-8177-2F29AB2A0128}" xr6:coauthVersionLast="45" xr6:coauthVersionMax="45" xr10:uidLastSave="{00000000-0000-0000-0000-000000000000}"/>
  <bookViews>
    <workbookView xWindow="-120" yWindow="-120" windowWidth="29040" windowHeight="15840" xr2:uid="{FA621955-3378-4BF8-B65E-603E80ED1F8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3" i="1"/>
  <c r="G7" i="1" s="1"/>
  <c r="F8" i="1"/>
  <c r="F3" i="1"/>
  <c r="E3" i="1"/>
  <c r="E8" i="1" s="1"/>
  <c r="A2" i="1"/>
  <c r="B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4" i="1"/>
  <c r="B4" i="1" s="1"/>
  <c r="A3" i="1"/>
  <c r="B3" i="1" s="1"/>
  <c r="G8" i="1" l="1"/>
  <c r="G6" i="1"/>
  <c r="F4" i="1"/>
  <c r="F5" i="1" s="1"/>
  <c r="F6" i="1" s="1"/>
  <c r="E4" i="1"/>
  <c r="E5" i="1"/>
  <c r="E6" i="1" s="1"/>
  <c r="E7" i="1"/>
  <c r="B22" i="1"/>
</calcChain>
</file>

<file path=xl/sharedStrings.xml><?xml version="1.0" encoding="utf-8"?>
<sst xmlns="http://schemas.openxmlformats.org/spreadsheetml/2006/main" count="16" uniqueCount="16">
  <si>
    <t>Servidor (Aleatório)</t>
  </si>
  <si>
    <t>Servidor (Distribuição exponencial)</t>
  </si>
  <si>
    <t>C1</t>
  </si>
  <si>
    <t>R</t>
  </si>
  <si>
    <t>TS</t>
  </si>
  <si>
    <t>TW</t>
  </si>
  <si>
    <t>TR</t>
  </si>
  <si>
    <t>LW</t>
  </si>
  <si>
    <t>C2</t>
  </si>
  <si>
    <t>C3</t>
  </si>
  <si>
    <t xml:space="preserve">TSMédio = </t>
  </si>
  <si>
    <t>A</t>
  </si>
  <si>
    <t>K</t>
  </si>
  <si>
    <t>P(85)</t>
  </si>
  <si>
    <t>-</t>
  </si>
  <si>
    <t>Podemos perceber que o C3 possui o menor tempo de reposta, devido a isto podemos considerar como o mais rapido, em seguinda podemos ordenar o C1 e C2.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</si>
</sst>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2" fontId="0" fillId="0" borderId="7" xfId="0" applyNumberFormat="1" applyBorder="1" applyAlignment="1">
      <alignment horizontal="left" vertical="center"/>
    </xf>
    <xf numFmtId="2" fontId="0" fillId="0" borderId="8" xfId="0" applyNumberFormat="1" applyBorder="1" applyAlignment="1">
      <alignment horizontal="left" vertical="center"/>
    </xf>
    <xf numFmtId="2" fontId="0" fillId="0" borderId="6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0" indent="0" justifyLastLine="0" shrinkToFit="0" readingOrder="0"/>
    </dxf>
    <dxf>
      <border diagonalUp="0" diagonalDown="0" outline="0">
        <left/>
        <right/>
        <top style="thin">
          <color indexed="64"/>
        </top>
        <bottom/>
      </border>
    </dxf>
    <dxf>
      <numFmt numFmtId="2" formatCode="0.00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Planilha1!$D$3</c:f>
              <c:strCache>
                <c:ptCount val="1"/>
                <c:pt idx="0">
                  <c:v>R</c:v>
                </c:pt>
              </c:strCache>
            </c:strRef>
          </c:cat>
          <c:val>
            <c:numRef>
              <c:f>Planilha1!$E$3</c:f>
              <c:numCache>
                <c:formatCode>0.00</c:formatCode>
                <c:ptCount val="1"/>
                <c:pt idx="0">
                  <c:v>0.53132928459130546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0-46E5-B066-F72A986D4F1B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Planilha1!$D$3</c:f>
              <c:strCache>
                <c:ptCount val="1"/>
                <c:pt idx="0">
                  <c:v>R</c:v>
                </c:pt>
              </c:strCache>
            </c:strRef>
          </c:cat>
          <c:val>
            <c:numRef>
              <c:f>Planilha1!$F$3</c:f>
              <c:numCache>
                <c:formatCode>0.00</c:formatCode>
                <c:ptCount val="1"/>
                <c:pt idx="0">
                  <c:v>0.73205080756887719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0-46E5-B066-F72A986D4F1B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Planilha1!$D$3</c:f>
              <c:strCache>
                <c:ptCount val="1"/>
                <c:pt idx="0">
                  <c:v>R</c:v>
                </c:pt>
              </c:strCache>
            </c:strRef>
          </c:cat>
          <c:val>
            <c:numRef>
              <c:f>Planilha1!$G$3</c:f>
              <c:numCache>
                <c:formatCode>0.00</c:formatCode>
                <c:ptCount val="1"/>
                <c:pt idx="0">
                  <c:v>0.37179000000000001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0-46E5-B066-F72A986D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4135168"/>
        <c:axId val="2137773888"/>
      </c:barChart>
      <c:catAx>
        <c:axId val="21441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773888"/>
        <c:crosses val="autoZero"/>
        <c:auto val="1"/>
        <c:lblAlgn val="ctr"/>
        <c:lblOffset val="100"/>
        <c:noMultiLvlLbl val="0"/>
      </c:catAx>
      <c:valAx>
        <c:axId val="21377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41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Planilha1!$D$4</c:f>
              <c:strCache>
                <c:ptCount val="1"/>
                <c:pt idx="0">
                  <c:v>TS</c:v>
                </c:pt>
              </c:strCache>
            </c:strRef>
          </c:cat>
          <c:val>
            <c:numRef>
              <c:f>Planilha1!$E$4</c:f>
              <c:numCache>
                <c:formatCode>0.00</c:formatCode>
                <c:ptCount val="1"/>
                <c:pt idx="0">
                  <c:v>17.363702110826978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7-44CC-8F8D-E31AB392F423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Planilha1!$D$4</c:f>
              <c:strCache>
                <c:ptCount val="1"/>
                <c:pt idx="0">
                  <c:v>TS</c:v>
                </c:pt>
              </c:strCache>
            </c:strRef>
          </c:cat>
          <c:val>
            <c:numRef>
              <c:f>Planilha1!$F$4</c:f>
              <c:numCache>
                <c:formatCode>0.00</c:formatCode>
                <c:ptCount val="1"/>
                <c:pt idx="0">
                  <c:v>23.923229005518863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7-44CC-8F8D-E31AB392F423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Planilha1!$D$4</c:f>
              <c:strCache>
                <c:ptCount val="1"/>
                <c:pt idx="0">
                  <c:v>TS</c:v>
                </c:pt>
              </c:strCache>
            </c:strRef>
          </c:cat>
          <c:val>
            <c:numRef>
              <c:f>Planilha1!$G$4</c:f>
              <c:numCache>
                <c:formatCode>General</c:formatCode>
                <c:ptCount val="1"/>
                <c:pt idx="0">
                  <c:v>12.15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7-44CC-8F8D-E31AB392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4429024"/>
        <c:axId val="2137769728"/>
      </c:barChart>
      <c:catAx>
        <c:axId val="209442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769728"/>
        <c:crosses val="autoZero"/>
        <c:auto val="1"/>
        <c:lblAlgn val="ctr"/>
        <c:lblOffset val="100"/>
        <c:noMultiLvlLbl val="0"/>
      </c:catAx>
      <c:valAx>
        <c:axId val="21377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42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Planilha1!$D$5</c:f>
              <c:strCache>
                <c:ptCount val="1"/>
                <c:pt idx="0">
                  <c:v>TW</c:v>
                </c:pt>
              </c:strCache>
            </c:strRef>
          </c:cat>
          <c:val>
            <c:numRef>
              <c:f>Planilha1!$E$5</c:f>
              <c:numCache>
                <c:formatCode>0.00</c:formatCode>
                <c:ptCount val="1"/>
                <c:pt idx="0">
                  <c:v>28.543436830521188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4-491B-A771-9E923245843B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Planilha1!$D$5</c:f>
              <c:strCache>
                <c:ptCount val="1"/>
                <c:pt idx="0">
                  <c:v>TW</c:v>
                </c:pt>
              </c:strCache>
            </c:strRef>
          </c:cat>
          <c:val>
            <c:numRef>
              <c:f>Planilha1!$F$5</c:f>
              <c:numCache>
                <c:formatCode>0.00</c:formatCode>
                <c:ptCount val="1"/>
                <c:pt idx="0">
                  <c:v>81.69934640522871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4-491B-A771-9E923245843B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Planilha1!$D$5</c:f>
              <c:strCache>
                <c:ptCount val="1"/>
                <c:pt idx="0">
                  <c:v>TW</c:v>
                </c:pt>
              </c:strCache>
            </c:strRef>
          </c:cat>
          <c:val>
            <c:numRef>
              <c:f>Planilha1!$G$5</c:f>
              <c:numCache>
                <c:formatCode>0.00</c:formatCode>
                <c:ptCount val="1"/>
                <c:pt idx="0">
                  <c:v>10.426466189649958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4-491B-A771-9E9232458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698608"/>
        <c:axId val="2137760160"/>
      </c:barChart>
      <c:catAx>
        <c:axId val="1996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760160"/>
        <c:crosses val="autoZero"/>
        <c:auto val="1"/>
        <c:lblAlgn val="ctr"/>
        <c:lblOffset val="100"/>
        <c:noMultiLvlLbl val="0"/>
      </c:catAx>
      <c:valAx>
        <c:axId val="21377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Planilha1!$D$6</c:f>
              <c:strCache>
                <c:ptCount val="1"/>
                <c:pt idx="0">
                  <c:v>TR</c:v>
                </c:pt>
              </c:strCache>
            </c:strRef>
          </c:cat>
          <c:val>
            <c:numRef>
              <c:f>Planilha1!$E$6</c:f>
              <c:numCache>
                <c:formatCode>0.00</c:formatCode>
                <c:ptCount val="1"/>
                <c:pt idx="0">
                  <c:v>45.907138941348165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5-4633-936F-BA8E83920557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Planilha1!$D$6</c:f>
              <c:strCache>
                <c:ptCount val="1"/>
                <c:pt idx="0">
                  <c:v>TR</c:v>
                </c:pt>
              </c:strCache>
            </c:strRef>
          </c:cat>
          <c:val>
            <c:numRef>
              <c:f>Planilha1!$F$6</c:f>
              <c:numCache>
                <c:formatCode>0.00</c:formatCode>
                <c:ptCount val="1"/>
                <c:pt idx="0">
                  <c:v>105.62257541074757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5-4633-936F-BA8E83920557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Planilha1!$D$6</c:f>
              <c:strCache>
                <c:ptCount val="1"/>
                <c:pt idx="0">
                  <c:v>TR</c:v>
                </c:pt>
              </c:strCache>
            </c:strRef>
          </c:cat>
          <c:val>
            <c:numRef>
              <c:f>Planilha1!$G$6</c:f>
              <c:numCache>
                <c:formatCode>0.00</c:formatCode>
                <c:ptCount val="1"/>
                <c:pt idx="0">
                  <c:v>22.576466189649956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5-4633-936F-BA8E83920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578128"/>
        <c:axId val="2137766400"/>
      </c:barChart>
      <c:catAx>
        <c:axId val="19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766400"/>
        <c:crosses val="autoZero"/>
        <c:auto val="1"/>
        <c:lblAlgn val="ctr"/>
        <c:lblOffset val="100"/>
        <c:noMultiLvlLbl val="0"/>
      </c:catAx>
      <c:valAx>
        <c:axId val="21377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LW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Planilha1!$D$7</c:f>
              <c:strCache>
                <c:ptCount val="1"/>
                <c:pt idx="0">
                  <c:v>LW</c:v>
                </c:pt>
              </c:strCache>
            </c:strRef>
          </c:cat>
          <c:val>
            <c:numRef>
              <c:f>Planilha1!$E$7</c:f>
              <c:numCache>
                <c:formatCode>0.00</c:formatCode>
                <c:ptCount val="1"/>
                <c:pt idx="0">
                  <c:v>0.60236494276824015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0-4C3B-A75E-CCCC9E96175F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Planilha1!$D$7</c:f>
              <c:strCache>
                <c:ptCount val="1"/>
                <c:pt idx="0">
                  <c:v>LW</c:v>
                </c:pt>
              </c:strCache>
            </c:strRef>
          </c:cat>
          <c:val>
            <c:numRef>
              <c:f>Planilha1!$F$7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0-4C3B-A75E-CCCC9E96175F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Planilha1!$D$7</c:f>
              <c:strCache>
                <c:ptCount val="1"/>
                <c:pt idx="0">
                  <c:v>LW</c:v>
                </c:pt>
              </c:strCache>
            </c:strRef>
          </c:cat>
          <c:val>
            <c:numRef>
              <c:f>Planilha1!$G$7</c:f>
              <c:numCache>
                <c:formatCode>0.00</c:formatCode>
                <c:ptCount val="1"/>
                <c:pt idx="0">
                  <c:v>0.2200343899333026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0-4C3B-A75E-CCCC9E961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887728"/>
        <c:axId val="2137785952"/>
      </c:barChart>
      <c:catAx>
        <c:axId val="19988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785952"/>
        <c:crosses val="autoZero"/>
        <c:auto val="1"/>
        <c:lblAlgn val="ctr"/>
        <c:lblOffset val="100"/>
        <c:noMultiLvlLbl val="0"/>
      </c:catAx>
      <c:valAx>
        <c:axId val="21377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P(85)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Planilha1!$D$8</c:f>
              <c:strCache>
                <c:ptCount val="1"/>
                <c:pt idx="0">
                  <c:v>P(85)</c:v>
                </c:pt>
              </c:strCache>
            </c:strRef>
          </c:cat>
          <c:val>
            <c:numRef>
              <c:f>Planilha1!$E$8</c:f>
              <c:numCache>
                <c:formatCode>0.00</c:formatCode>
                <c:ptCount val="1"/>
                <c:pt idx="0">
                  <c:v>1.9999999999999991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8-4BAD-879D-583B5205BC16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Planilha1!$D$8</c:f>
              <c:strCache>
                <c:ptCount val="1"/>
                <c:pt idx="0">
                  <c:v>P(85)</c:v>
                </c:pt>
              </c:strCache>
            </c:strRef>
          </c:cat>
          <c:val>
            <c:numRef>
              <c:f>Planilha1!$F$8</c:f>
              <c:numCache>
                <c:formatCode>0.00</c:formatCode>
                <c:ptCount val="1"/>
                <c:pt idx="0">
                  <c:v>5.0823577893658403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8-4BAD-879D-583B5205BC16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Planilha1!$D$8</c:f>
              <c:strCache>
                <c:ptCount val="1"/>
                <c:pt idx="0">
                  <c:v>P(85)</c:v>
                </c:pt>
              </c:strCache>
            </c:strRef>
          </c:cat>
          <c:val>
            <c:numRef>
              <c:f>Planilha1!$G$8</c:f>
              <c:numCache>
                <c:formatCode>0.00</c:formatCode>
                <c:ptCount val="1"/>
                <c:pt idx="0">
                  <c:v>0.91739432023370893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8-4BAD-879D-583B5205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8149152"/>
        <c:axId val="2137778048"/>
      </c:barChart>
      <c:catAx>
        <c:axId val="2138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778048"/>
        <c:crosses val="autoZero"/>
        <c:auto val="1"/>
        <c:lblAlgn val="ctr"/>
        <c:lblOffset val="100"/>
        <c:noMultiLvlLbl val="0"/>
      </c:catAx>
      <c:valAx>
        <c:axId val="21377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8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290512</xdr:colOff>
      <xdr:row>11</xdr:row>
      <xdr:rowOff>42862</xdr:rowOff>
    </xdr:from>
    <xdr:to>
      <xdr:col>9</xdr:col>
      <xdr:colOff>490537</xdr:colOff>
      <xdr:row>25</xdr:row>
      <xdr:rowOff>119062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9287D1-D15C-4D35-974F-D05DE4519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156601</xdr:colOff>
      <xdr:row>0</xdr:row>
      <xdr:rowOff>31656</xdr:rowOff>
    </xdr:from>
    <xdr:to>
      <xdr:col>17</xdr:col>
      <xdr:colOff>461401</xdr:colOff>
      <xdr:row>14</xdr:row>
      <xdr:rowOff>107856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EC1CB2C-F25F-4144-AF3F-0F0325F6F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271462</xdr:colOff>
      <xdr:row>26</xdr:row>
      <xdr:rowOff>71437</xdr:rowOff>
    </xdr:from>
    <xdr:to>
      <xdr:col>9</xdr:col>
      <xdr:colOff>471487</xdr:colOff>
      <xdr:row>40</xdr:row>
      <xdr:rowOff>147637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10E79ED-C80C-4385-9D93-7DECEEBB9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157162</xdr:colOff>
      <xdr:row>15</xdr:row>
      <xdr:rowOff>52387</xdr:rowOff>
    </xdr:from>
    <xdr:to>
      <xdr:col>17</xdr:col>
      <xdr:colOff>461962</xdr:colOff>
      <xdr:row>29</xdr:row>
      <xdr:rowOff>128587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6DDCFD7-38D6-46A2-8B61-45DA84043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257175</xdr:colOff>
      <xdr:row>41</xdr:row>
      <xdr:rowOff>80962</xdr:rowOff>
    </xdr:from>
    <xdr:to>
      <xdr:col>9</xdr:col>
      <xdr:colOff>457200</xdr:colOff>
      <xdr:row>55</xdr:row>
      <xdr:rowOff>157162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E8660ED-E537-4730-92ED-65EF12916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128587</xdr:colOff>
      <xdr:row>30</xdr:row>
      <xdr:rowOff>42862</xdr:rowOff>
    </xdr:from>
    <xdr:to>
      <xdr:col>17</xdr:col>
      <xdr:colOff>433387</xdr:colOff>
      <xdr:row>44</xdr:row>
      <xdr:rowOff>119062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18D4B27-7DFD-4FD8-9759-2DC7EC761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B67DE1-9B35-4EE2-8FAC-5F20D160F949}" name="Tabela1" displayName="Tabela1" ref="A1:B22" totalsRowShown="0" headerRowDxfId="12" headerRowBorderDxfId="15" tableBorderDxfId="16" totalsRowBorderDxfId="14">
  <tableColumns count="2">
    <tableColumn id="1" xr3:uid="{63CF184C-13B6-4E78-96C0-AAAA5BD9786F}" name="Servidor (Aleatório)" dataDxfId="13" totalsRowDxfId="10">
      <calculatedColumnFormula>RAND()</calculatedColumnFormula>
    </tableColumn>
    <tableColumn id="2" xr3:uid="{911059AF-1D6E-4AD0-A440-B8AADB2BF44F}" name="Servidor (Distribuição exponencial)" dataDxfId="11" totalsRowDxfId="9">
      <calculatedColumnFormula>-8*LN(A2)</calculatedColumnFormula>
    </tableColumn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5EC641-385C-4634-ACC1-D52309E9BCF6}" name="Tabela2" displayName="Tabela2" ref="D2:G10" totalsRowShown="0" headerRowDxfId="0" dataDxfId="8" headerRowBorderDxfId="6" tableBorderDxfId="7" totalsRowBorderDxfId="5">
  <tableColumns count="4">
    <tableColumn id="1" xr3:uid="{D727A558-6543-480A-9865-EDC775A7F228}" name="-" dataDxfId="4"/>
    <tableColumn id="2" xr3:uid="{92A45D5F-E958-4537-8396-6358FE1FB883}" name="C1" dataDxfId="3"/>
    <tableColumn id="3" xr3:uid="{BCE55AFB-FAF5-4332-9C5D-2E99715900CA}" name="C2" dataDxfId="2"/>
    <tableColumn id="4" xr3:uid="{74F4BECC-7DAF-49DB-B275-29F5D276CF10}" name="C3" dataDxfId="1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1684-28AA-4A80-AE88-6BA2CAD02297}">
  <dimension ref="A1:K37"/>
  <sheetViews>
    <sheetView tabSelected="1" zoomScaleNormal="100" workbookViewId="0">
      <selection activeCell="J9" sqref="J9"/>
    </sheetView>
  </sheetViews>
  <sheetFormatPr defaultRowHeight="15" x14ac:dyDescent="0.25"/>
  <cols>
    <col min="1" max="1" width="20.7109375" bestFit="1" customWidth="1"/>
    <col min="2" max="2" width="36.140625" bestFit="1" customWidth="1"/>
    <col min="4" max="4" width="10.28515625" customWidth="1"/>
    <col min="5" max="5" width="9.5703125" bestFit="1" customWidth="1"/>
  </cols>
  <sheetData>
    <row r="1" spans="1:11" x14ac:dyDescent="0.25">
      <c r="A1" s="3" t="s">
        <v>0</v>
      </c>
      <c r="B1" s="4" t="s">
        <v>1</v>
      </c>
      <c r="C1" s="1"/>
      <c r="D1" s="1"/>
      <c r="H1" s="1"/>
      <c r="I1" s="1"/>
      <c r="J1" s="1"/>
    </row>
    <row r="2" spans="1:11" x14ac:dyDescent="0.25">
      <c r="A2" s="5">
        <f t="shared" ref="A2:A21" ca="1" si="0">RAND()</f>
        <v>0.8740326167810909</v>
      </c>
      <c r="B2" s="6">
        <f t="shared" ref="B2:B21" ca="1" si="1">-8*LN(A2)</f>
        <v>1.0771006804114975</v>
      </c>
      <c r="C2" s="1"/>
      <c r="D2" s="12" t="s">
        <v>14</v>
      </c>
      <c r="E2" s="13" t="s">
        <v>2</v>
      </c>
      <c r="F2" s="13" t="s">
        <v>8</v>
      </c>
      <c r="G2" s="14" t="s">
        <v>9</v>
      </c>
      <c r="H2" s="1"/>
      <c r="J2" s="1"/>
    </row>
    <row r="3" spans="1:11" ht="15" customHeight="1" x14ac:dyDescent="0.25">
      <c r="A3" s="5">
        <f t="shared" ca="1" si="0"/>
        <v>0.46138896547668784</v>
      </c>
      <c r="B3" s="6">
        <f t="shared" ca="1" si="1"/>
        <v>6.1881107906951591</v>
      </c>
      <c r="C3" s="1"/>
      <c r="D3" s="15" t="s">
        <v>3</v>
      </c>
      <c r="E3" s="9">
        <f>POWER(10,LOG10(15/100)/3)</f>
        <v>0.53132928459130546</v>
      </c>
      <c r="F3" s="10">
        <f>(-2+SQRT(12))/2</f>
        <v>0.73205080756887719</v>
      </c>
      <c r="G3" s="16">
        <f>0.0306*G4</f>
        <v>0.37179000000000001</v>
      </c>
      <c r="H3" s="1"/>
      <c r="I3" s="1"/>
      <c r="J3" s="1"/>
    </row>
    <row r="4" spans="1:11" x14ac:dyDescent="0.25">
      <c r="A4" s="5">
        <f t="shared" ca="1" si="0"/>
        <v>2.1741651262235706E-2</v>
      </c>
      <c r="B4" s="6">
        <f t="shared" ca="1" si="1"/>
        <v>30.628203561190951</v>
      </c>
      <c r="C4" s="1"/>
      <c r="D4" s="15" t="s">
        <v>4</v>
      </c>
      <c r="E4" s="9">
        <f>E3/E10</f>
        <v>17.363702110826978</v>
      </c>
      <c r="F4" s="10">
        <f>F3/F10</f>
        <v>23.923229005518863</v>
      </c>
      <c r="G4" s="17">
        <v>12.15</v>
      </c>
      <c r="H4" s="1"/>
      <c r="I4" s="1"/>
      <c r="J4" s="1"/>
    </row>
    <row r="5" spans="1:11" x14ac:dyDescent="0.25">
      <c r="A5" s="5">
        <f t="shared" ca="1" si="0"/>
        <v>0.31538186611146113</v>
      </c>
      <c r="B5" s="6">
        <f t="shared" ca="1" si="1"/>
        <v>9.2317688079746549</v>
      </c>
      <c r="C5" s="1"/>
      <c r="D5" s="15" t="s">
        <v>5</v>
      </c>
      <c r="E5" s="9">
        <f>(E3*E4*E9)/(1-E3)</f>
        <v>28.543436830521188</v>
      </c>
      <c r="F5" s="9">
        <f>(F3*F4*F9)/(1-F3)</f>
        <v>81.69934640522871</v>
      </c>
      <c r="G5" s="16">
        <f>(G3*G4*G9)/(1-G3)</f>
        <v>10.426466189649958</v>
      </c>
      <c r="I5" s="1"/>
      <c r="J5" s="1"/>
    </row>
    <row r="6" spans="1:11" x14ac:dyDescent="0.25">
      <c r="A6" s="5">
        <f t="shared" ca="1" si="0"/>
        <v>0.87402357800191532</v>
      </c>
      <c r="B6" s="6">
        <f t="shared" ca="1" si="1"/>
        <v>1.07718341257265</v>
      </c>
      <c r="C6" s="1"/>
      <c r="D6" s="15" t="s">
        <v>6</v>
      </c>
      <c r="E6" s="9">
        <f>(E5+E4)</f>
        <v>45.907138941348165</v>
      </c>
      <c r="F6" s="9">
        <f>F5+F4</f>
        <v>105.62257541074757</v>
      </c>
      <c r="G6" s="16">
        <f>G5+G4</f>
        <v>22.576466189649956</v>
      </c>
      <c r="H6" s="2"/>
      <c r="I6" s="2"/>
      <c r="J6" s="2"/>
    </row>
    <row r="7" spans="1:11" x14ac:dyDescent="0.25">
      <c r="A7" s="5">
        <f t="shared" ca="1" si="0"/>
        <v>0.81934361431147695</v>
      </c>
      <c r="B7" s="6">
        <f t="shared" ca="1" si="1"/>
        <v>1.5940138369852666</v>
      </c>
      <c r="C7" s="1"/>
      <c r="D7" s="15" t="s">
        <v>7</v>
      </c>
      <c r="E7" s="9">
        <f>(E3)^2/(1-E3)</f>
        <v>0.60236494276824015</v>
      </c>
      <c r="F7" s="9">
        <v>2</v>
      </c>
      <c r="G7" s="16">
        <f>(G3^2)/(1-G3)</f>
        <v>0.2200343899333026</v>
      </c>
    </row>
    <row r="8" spans="1:11" x14ac:dyDescent="0.25">
      <c r="A8" s="5">
        <f t="shared" ca="1" si="0"/>
        <v>0.73692913362271928</v>
      </c>
      <c r="B8" s="6">
        <f t="shared" ca="1" si="1"/>
        <v>2.4421083728724904</v>
      </c>
      <c r="C8" s="1"/>
      <c r="D8" s="15" t="s">
        <v>13</v>
      </c>
      <c r="E8" s="9">
        <f>(LOG(1-(85/100))/LOG(E3))-1</f>
        <v>1.9999999999999991</v>
      </c>
      <c r="F8" s="9">
        <f>(LOG(1-(85/100))/LOG(F3))-1</f>
        <v>5.0823577893658403</v>
      </c>
      <c r="G8" s="16">
        <f>(LOG(1-(85/100))/LOG(G3))-1</f>
        <v>0.91739432023370893</v>
      </c>
    </row>
    <row r="9" spans="1:11" x14ac:dyDescent="0.25">
      <c r="A9" s="5">
        <f t="shared" ca="1" si="0"/>
        <v>0.82096315183569868</v>
      </c>
      <c r="B9" s="6">
        <f t="shared" ca="1" si="1"/>
        <v>1.5782164207076992</v>
      </c>
      <c r="C9" s="1"/>
      <c r="D9" s="15" t="s">
        <v>12</v>
      </c>
      <c r="E9" s="11">
        <v>1.45</v>
      </c>
      <c r="F9" s="11">
        <v>1.25</v>
      </c>
      <c r="G9" s="18">
        <v>1.45</v>
      </c>
    </row>
    <row r="10" spans="1:11" x14ac:dyDescent="0.25">
      <c r="A10" s="5">
        <f t="shared" ca="1" si="0"/>
        <v>0.40591249482141822</v>
      </c>
      <c r="B10" s="6">
        <f t="shared" ca="1" si="1"/>
        <v>7.2129413808547103</v>
      </c>
      <c r="C10" s="1"/>
      <c r="D10" s="19" t="s">
        <v>11</v>
      </c>
      <c r="E10" s="20">
        <v>3.0599999999999999E-2</v>
      </c>
      <c r="F10" s="20">
        <v>3.0599999999999999E-2</v>
      </c>
      <c r="G10" s="21">
        <v>3.0599999999999999E-2</v>
      </c>
      <c r="K10" s="2"/>
    </row>
    <row r="11" spans="1:11" x14ac:dyDescent="0.25">
      <c r="A11" s="5">
        <f t="shared" ca="1" si="0"/>
        <v>0.53996616392741414</v>
      </c>
      <c r="B11" s="6">
        <f t="shared" ca="1" si="1"/>
        <v>4.9299904062454107</v>
      </c>
      <c r="C11" s="1"/>
    </row>
    <row r="12" spans="1:11" x14ac:dyDescent="0.25">
      <c r="A12" s="5">
        <f t="shared" ca="1" si="0"/>
        <v>0.95202528175567569</v>
      </c>
      <c r="B12" s="6">
        <f t="shared" ca="1" si="1"/>
        <v>0.39330950461874037</v>
      </c>
      <c r="C12" s="1"/>
    </row>
    <row r="13" spans="1:11" x14ac:dyDescent="0.25">
      <c r="A13" s="5">
        <f t="shared" ca="1" si="0"/>
        <v>0.80538400787456921</v>
      </c>
      <c r="B13" s="6">
        <f t="shared" ca="1" si="1"/>
        <v>1.7314886951187503</v>
      </c>
      <c r="C13" s="1"/>
    </row>
    <row r="14" spans="1:11" x14ac:dyDescent="0.25">
      <c r="A14" s="5">
        <f t="shared" ca="1" si="0"/>
        <v>0.3654145847123289</v>
      </c>
      <c r="B14" s="6">
        <f t="shared" ca="1" si="1"/>
        <v>8.0537817716847879</v>
      </c>
      <c r="C14" s="1"/>
    </row>
    <row r="15" spans="1:11" x14ac:dyDescent="0.25">
      <c r="A15" s="5">
        <f t="shared" ca="1" si="0"/>
        <v>0.46844033844352995</v>
      </c>
      <c r="B15" s="6">
        <f t="shared" ca="1" si="1"/>
        <v>6.0667722505423241</v>
      </c>
      <c r="C15" s="1"/>
    </row>
    <row r="16" spans="1:11" x14ac:dyDescent="0.25">
      <c r="A16" s="5">
        <f t="shared" ca="1" si="0"/>
        <v>0.23276115856416668</v>
      </c>
      <c r="B16" s="6">
        <f t="shared" ca="1" si="1"/>
        <v>11.661939373604909</v>
      </c>
      <c r="C16" s="1"/>
    </row>
    <row r="17" spans="1:3" x14ac:dyDescent="0.25">
      <c r="A17" s="5">
        <f t="shared" ca="1" si="0"/>
        <v>0.46670436906691892</v>
      </c>
      <c r="B17" s="6">
        <f t="shared" ca="1" si="1"/>
        <v>6.0964741156209517</v>
      </c>
      <c r="C17" s="1"/>
    </row>
    <row r="18" spans="1:3" x14ac:dyDescent="0.25">
      <c r="A18" s="5">
        <f t="shared" ca="1" si="0"/>
        <v>0.98106847181688261</v>
      </c>
      <c r="B18" s="6">
        <f t="shared" ca="1" si="1"/>
        <v>0.15290419099252731</v>
      </c>
      <c r="C18" s="1"/>
    </row>
    <row r="19" spans="1:3" x14ac:dyDescent="0.25">
      <c r="A19" s="5">
        <f t="shared" ca="1" si="0"/>
        <v>0.6804503275136643</v>
      </c>
      <c r="B19" s="6">
        <f t="shared" ca="1" si="1"/>
        <v>3.0800036292536381</v>
      </c>
      <c r="C19" s="1"/>
    </row>
    <row r="20" spans="1:3" x14ac:dyDescent="0.25">
      <c r="A20" s="5">
        <f t="shared" ca="1" si="0"/>
        <v>0.26767296479875002</v>
      </c>
      <c r="B20" s="6">
        <f t="shared" ca="1" si="1"/>
        <v>10.543914593772705</v>
      </c>
      <c r="C20" s="1"/>
    </row>
    <row r="21" spans="1:3" x14ac:dyDescent="0.25">
      <c r="A21" s="7">
        <f t="shared" ca="1" si="0"/>
        <v>0.51726496477282113</v>
      </c>
      <c r="B21" s="8">
        <f t="shared" ca="1" si="1"/>
        <v>5.2736002509044733</v>
      </c>
      <c r="C21" s="1"/>
    </row>
    <row r="22" spans="1:3" x14ac:dyDescent="0.25">
      <c r="A22" s="7" t="s">
        <v>10</v>
      </c>
      <c r="B22" s="8">
        <f ca="1">AVERAGE(B2:B21)</f>
        <v>5.9506913023312151</v>
      </c>
      <c r="C22" s="1"/>
    </row>
    <row r="25" spans="1:3" x14ac:dyDescent="0.25">
      <c r="A25" s="22" t="s">
        <v>15</v>
      </c>
      <c r="B25" s="22"/>
    </row>
    <row r="26" spans="1:3" x14ac:dyDescent="0.25">
      <c r="A26" s="22"/>
      <c r="B26" s="22"/>
    </row>
    <row r="27" spans="1:3" x14ac:dyDescent="0.25">
      <c r="A27" s="22"/>
      <c r="B27" s="22"/>
    </row>
    <row r="28" spans="1:3" x14ac:dyDescent="0.25">
      <c r="A28" s="22"/>
      <c r="B28" s="22"/>
    </row>
    <row r="29" spans="1:3" x14ac:dyDescent="0.25">
      <c r="A29" s="22"/>
      <c r="B29" s="22"/>
    </row>
    <row r="30" spans="1:3" x14ac:dyDescent="0.25">
      <c r="A30" s="22"/>
      <c r="B30" s="22"/>
    </row>
    <row r="31" spans="1:3" x14ac:dyDescent="0.25">
      <c r="A31" s="22"/>
      <c r="B31" s="22"/>
    </row>
    <row r="32" spans="1:3" x14ac:dyDescent="0.25">
      <c r="A32" s="22"/>
      <c r="B32" s="22"/>
    </row>
    <row r="33" spans="1:2" x14ac:dyDescent="0.25">
      <c r="A33" s="22"/>
      <c r="B33" s="22"/>
    </row>
    <row r="34" spans="1:2" x14ac:dyDescent="0.25">
      <c r="A34" s="22"/>
      <c r="B34" s="22"/>
    </row>
    <row r="35" spans="1:2" x14ac:dyDescent="0.25">
      <c r="A35" s="22"/>
      <c r="B35" s="22"/>
    </row>
    <row r="36" spans="1:2" x14ac:dyDescent="0.25">
      <c r="A36" s="22"/>
      <c r="B36" s="22"/>
    </row>
    <row r="37" spans="1:2" x14ac:dyDescent="0.25">
      <c r="A37" s="22"/>
      <c r="B37" s="22"/>
    </row>
  </sheetData>
  <mergeCells count="1">
    <mergeCell ref="A25:B37"/>
  </mergeCells>
  <pageMargins left="0.511811024" right="0.511811024" top="0.78740157499999996" bottom="0.78740157499999996" header="0.31496062000000002" footer="0.31496062000000002"/>
  <ignoredErrors>
    <ignoredError sqref="A22:B22" calculatedColumn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Fonseca</dc:creator>
  <cp:lastModifiedBy>Lucas Fonseca</cp:lastModifiedBy>
  <dcterms:created xsi:type="dcterms:W3CDTF">2020-09-18T22:43:15Z</dcterms:created>
  <dcterms:modified xsi:type="dcterms:W3CDTF">2020-09-18T23:24:30Z</dcterms:modified>
</cp:coreProperties>
</file>