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<sst xmlns="http://schemas.openxmlformats.org/spreadsheetml/2006/main" count="60" uniqueCount="32">
  <si>
    <t>Programa</t>
  </si>
  <si>
    <t>Tamanho 
programa 01</t>
  </si>
  <si>
    <t>Tamanho 
programa 02</t>
  </si>
  <si>
    <t>Tempo de 
processamento 01</t>
  </si>
  <si>
    <t>Tempo de 
processamento 02</t>
  </si>
  <si>
    <t>Tempo 
acumulado CPU 1</t>
  </si>
  <si>
    <t>Tempo 
acumulado CPU 2</t>
  </si>
  <si>
    <t>Indice de 
Ocupação 01</t>
  </si>
  <si>
    <t>Indidice de 
Ocupação 02</t>
  </si>
  <si>
    <t>R1</t>
  </si>
  <si>
    <t>R2</t>
  </si>
  <si>
    <t>R3</t>
  </si>
  <si>
    <t>Z</t>
  </si>
  <si>
    <t>θ1</t>
  </si>
  <si>
    <t>θ2</t>
  </si>
  <si>
    <t>Média</t>
  </si>
  <si>
    <t>-</t>
  </si>
  <si>
    <t>Variancia</t>
  </si>
  <si>
    <t>Desvio Padrão</t>
  </si>
  <si>
    <t>0154</t>
  </si>
  <si>
    <t>Tamanho programa 1</t>
  </si>
  <si>
    <t>Xi = (a*Xi-1 + c ) mod m</t>
  </si>
  <si>
    <t xml:space="preserve">media = </t>
  </si>
  <si>
    <t>X0 =</t>
  </si>
  <si>
    <t>desvio padrao =</t>
  </si>
  <si>
    <t xml:space="preserve">a = </t>
  </si>
  <si>
    <t xml:space="preserve">c = </t>
  </si>
  <si>
    <t xml:space="preserve">m = </t>
  </si>
  <si>
    <t>Tamanho programa 2</t>
  </si>
  <si>
    <t>0175</t>
  </si>
  <si>
    <t>0625</t>
  </si>
  <si>
    <t xml:space="preserve">Como podemos observar no grafico 1 os programas da CPU 2 são maiores que os da CPU 1 como dito no enunciado,  por conta disso o tempo de processamento da CPU 2 é muito  maior que o da 1 como esperado por conta da diferença de tamanho dos programas esse tempo de processamento pode ser visto no grafico 2 , e como observado no grafico 3 a CPU 2 trabalha muito mais do que a CPU 1 por conta da disparidade do tamanho dos programas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</si>
</sst>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3266D5"/>
      <name val="Inconsolata"/>
    </font>
    <font/>
    <font>
      <color rgb="FF3266D5"/>
      <name val="Arial"/>
    </font>
    <font>
      <sz val="11.0"/>
      <color rgb="FF11A9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left"/>
    </xf>
    <xf borderId="1" fillId="2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3" fillId="0" fontId="1" numFmtId="49" xfId="0" applyAlignment="1" applyBorder="1" applyFont="1" applyNumberFormat="1">
      <alignment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0" fillId="0" fontId="1" numFmtId="0" xfId="0" applyFont="1"/>
    <xf borderId="5" fillId="2" fontId="3" numFmtId="0" xfId="0" applyAlignment="1" applyBorder="1" applyFont="1">
      <alignment readingOrder="0" shrinkToFit="0" wrapText="0"/>
    </xf>
    <xf borderId="6" fillId="0" fontId="4" numFmtId="0" xfId="0" applyBorder="1" applyFont="1"/>
    <xf borderId="5" fillId="0" fontId="4" numFmtId="0" xfId="0" applyBorder="1" applyFont="1"/>
    <xf borderId="7" fillId="0" fontId="1" numFmtId="0" xfId="0" applyBorder="1" applyFont="1"/>
    <xf borderId="8" fillId="0" fontId="1" numFmtId="0" xfId="0" applyBorder="1" applyFont="1"/>
    <xf borderId="5" fillId="2" fontId="5" numFmtId="49" xfId="0" applyAlignment="1" applyBorder="1" applyFont="1" applyNumberFormat="1">
      <alignment horizontal="right" readingOrder="0" shrinkToFit="0" wrapText="0"/>
    </xf>
    <xf borderId="5" fillId="2" fontId="6" numFmtId="0" xfId="0" applyBorder="1" applyFont="1"/>
    <xf borderId="7" fillId="2" fontId="5" numFmtId="49" xfId="0" applyAlignment="1" applyBorder="1" applyFont="1" applyNumberFormat="1">
      <alignment horizontal="right" readingOrder="0" shrinkToFit="0" wrapText="0"/>
    </xf>
    <xf borderId="9" fillId="0" fontId="1" numFmtId="0" xfId="0" applyBorder="1" applyFont="1"/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1 ( Tamanho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Tamanho Programa 01</c:v>
          </c:tx>
          <c:spPr>
            <a:solidFill>
              <a:schemeClr val="accent1"/>
            </a:solidFill>
          </c:spPr>
          <c:val>
            <c:numRef>
              <c:f>'Página1'!$B$4:$B$13</c:f>
              <c:numCache/>
            </c:numRef>
          </c:val>
        </c:ser>
        <c:ser>
          <c:idx val="1"/>
          <c:order val="1"/>
          <c:tx>
            <c:v>Tamanho Programa 02</c:v>
          </c:tx>
          <c:spPr>
            <a:solidFill>
              <a:schemeClr val="accent2"/>
            </a:solidFill>
          </c:spPr>
          <c:val>
            <c:numRef>
              <c:f>'Página1'!$C$4:$C$13</c:f>
              <c:numCache/>
            </c:numRef>
          </c:val>
        </c:ser>
        <c:axId val="653629372"/>
        <c:axId val="1414077506"/>
      </c:barChart>
      <c:catAx>
        <c:axId val="653629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077506"/>
      </c:catAx>
      <c:valAx>
        <c:axId val="141407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629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2 ( Tempo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Tempo de Processamento 01</c:v>
          </c:tx>
          <c:spPr>
            <a:solidFill>
              <a:schemeClr val="accent1"/>
            </a:solidFill>
          </c:spPr>
          <c:val>
            <c:numRef>
              <c:f>'Página1'!$D$4:$D$13</c:f>
              <c:numCache/>
            </c:numRef>
          </c:val>
        </c:ser>
        <c:ser>
          <c:idx val="1"/>
          <c:order val="1"/>
          <c:tx>
            <c:v>Tempo de processamento 02</c:v>
          </c:tx>
          <c:spPr>
            <a:solidFill>
              <a:schemeClr val="accent2"/>
            </a:solidFill>
          </c:spPr>
          <c:val>
            <c:numRef>
              <c:f>'Página1'!$E$4:$E$13</c:f>
              <c:numCache/>
            </c:numRef>
          </c:val>
        </c:ser>
        <c:axId val="993283141"/>
        <c:axId val="1449393482"/>
      </c:barChart>
      <c:catAx>
        <c:axId val="993283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393482"/>
      </c:catAx>
      <c:valAx>
        <c:axId val="1449393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283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3 ( Indice de ocupação)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Indice de ocupação 01</c:v>
          </c:tx>
          <c:spPr>
            <a:solidFill>
              <a:schemeClr val="accent1"/>
            </a:solidFill>
          </c:spPr>
          <c:val>
            <c:numRef>
              <c:f>'Página1'!$H$4:$H$13</c:f>
              <c:numCache/>
            </c:numRef>
          </c:val>
        </c:ser>
        <c:ser>
          <c:idx val="1"/>
          <c:order val="1"/>
          <c:tx>
            <c:v>Indice de ocupação 02</c:v>
          </c:tx>
          <c:spPr>
            <a:solidFill>
              <a:schemeClr val="accent2"/>
            </a:solidFill>
          </c:spPr>
          <c:val>
            <c:numRef>
              <c:f>'Página1'!$I$4:$I$13</c:f>
              <c:numCache/>
            </c:numRef>
          </c:val>
        </c:ser>
        <c:axId val="137869249"/>
        <c:axId val="995274498"/>
      </c:barChart>
      <c:catAx>
        <c:axId val="13786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274498"/>
      </c:catAx>
      <c:valAx>
        <c:axId val="995274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6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33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1152525</xdr:colOff>
      <xdr:row>33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838200</xdr:colOff>
      <xdr:row>51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O13" displayName="Table_1" id="1">
  <tableColumns count="15">
    <tableColumn name="Programa" id="1"/>
    <tableColumn name="Tamanho _x000a_programa 01" id="2"/>
    <tableColumn name="Tamanho _x000a_programa 02" id="3"/>
    <tableColumn name="Tempo de _x000a_processamento 01" id="4"/>
    <tableColumn name="Tempo de _x000a_processamento 02" id="5"/>
    <tableColumn name="Tempo _x000a_acumulado CPU 1" id="6"/>
    <tableColumn name="Tempo _x000a_acumulado CPU 2" id="7"/>
    <tableColumn name="Indice de _x000a_Ocupação 01" id="8"/>
    <tableColumn name="Indidice de _x000a_Ocupação 02" id="9"/>
    <tableColumn name="R1" id="10"/>
    <tableColumn name="R2" id="11"/>
    <tableColumn name="R3" id="12"/>
    <tableColumn name="Z" id="13"/>
    <tableColumn name="θ1" id="14"/>
    <tableColumn name="θ2" id="1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9" width="17.86"/>
    <col customWidth="1" min="11" max="11" width="16.57"/>
    <col customWidth="1" min="13" max="13" width="15.29"/>
    <col customWidth="1" min="14" max="14" width="16.57"/>
    <col customWidth="1" min="15" max="15" width="15.57"/>
  </cols>
  <sheetData>
    <row r="3" ht="33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3" t="s">
        <v>13</v>
      </c>
      <c r="O3" s="3" t="s">
        <v>14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1.0</v>
      </c>
      <c r="B4" s="6">
        <f t="shared" ref="B4:B13" si="2">(M4*40)+90</f>
        <v>97.92045331</v>
      </c>
      <c r="C4" s="7">
        <f t="shared" ref="C4:C13" si="3">(M4*20)+110</f>
        <v>113.9602267</v>
      </c>
      <c r="D4" s="8">
        <f t="shared" ref="D4:D13" si="4">-N4*ln(L4)</f>
        <v>3.701186328</v>
      </c>
      <c r="E4" s="7">
        <f t="shared" ref="E4:E13" si="5">-O4*ln(L4)</f>
        <v>6.030438239</v>
      </c>
      <c r="F4" s="8">
        <f t="shared" ref="F4:G4" si="1">D4</f>
        <v>3.701186328</v>
      </c>
      <c r="G4" s="8">
        <f t="shared" si="1"/>
        <v>6.030438239</v>
      </c>
      <c r="H4" s="8">
        <f t="shared" ref="H4:H13" si="7">(100*B4)/128</f>
        <v>76.50035415</v>
      </c>
      <c r="I4" s="8">
        <f t="shared" ref="I4:I13" si="8">(100*C4)/64</f>
        <v>178.0628541</v>
      </c>
      <c r="J4" s="9">
        <f t="shared" ref="J4:J11" si="9">D19/9999</f>
        <v>0.8086808681</v>
      </c>
      <c r="K4" s="8">
        <f>B23/B22</f>
        <v>0.05882352941</v>
      </c>
      <c r="L4" s="8">
        <f t="shared" ref="L4:L13" si="10">RAND()</f>
        <v>0.9271909236</v>
      </c>
      <c r="M4" s="8">
        <f t="shared" ref="M4:M13" si="11">H17*G17</f>
        <v>0.1980113328</v>
      </c>
      <c r="N4" s="8">
        <f t="shared" ref="N4:N13" si="12">B4*0.5</f>
        <v>48.96022666</v>
      </c>
      <c r="O4" s="8">
        <f t="shared" ref="O4:O13" si="13">C4*0.7</f>
        <v>79.77215866</v>
      </c>
    </row>
    <row r="5">
      <c r="A5" s="5">
        <v>2.0</v>
      </c>
      <c r="B5" s="6">
        <f t="shared" si="2"/>
        <v>66.88685726</v>
      </c>
      <c r="C5" s="7">
        <f t="shared" si="3"/>
        <v>98.44342863</v>
      </c>
      <c r="D5" s="8">
        <f t="shared" si="4"/>
        <v>73.87971429</v>
      </c>
      <c r="E5" s="7">
        <f t="shared" si="5"/>
        <v>152.229627</v>
      </c>
      <c r="F5" s="8">
        <f t="shared" ref="F5:G5" si="6">F4+D5</f>
        <v>77.58090062</v>
      </c>
      <c r="G5" s="8">
        <f t="shared" si="6"/>
        <v>158.2600653</v>
      </c>
      <c r="H5" s="8">
        <f t="shared" si="7"/>
        <v>52.25535723</v>
      </c>
      <c r="I5" s="8">
        <f t="shared" si="8"/>
        <v>153.8178572</v>
      </c>
      <c r="J5" s="9">
        <f t="shared" si="9"/>
        <v>0.3833383338</v>
      </c>
      <c r="K5" s="8">
        <f>B24/B22</f>
        <v>0.3529411765</v>
      </c>
      <c r="L5" s="8">
        <f t="shared" si="10"/>
        <v>0.1097999616</v>
      </c>
      <c r="M5" s="8">
        <f t="shared" si="11"/>
        <v>-0.5778285686</v>
      </c>
      <c r="N5" s="8">
        <f t="shared" si="12"/>
        <v>33.44342863</v>
      </c>
      <c r="O5" s="8">
        <f t="shared" si="13"/>
        <v>68.91040004</v>
      </c>
    </row>
    <row r="6">
      <c r="A6" s="5">
        <v>3.0</v>
      </c>
      <c r="B6" s="6">
        <f t="shared" si="2"/>
        <v>96.5676583</v>
      </c>
      <c r="C6" s="7">
        <f t="shared" si="3"/>
        <v>113.2838292</v>
      </c>
      <c r="D6" s="8">
        <f t="shared" si="4"/>
        <v>27.11575458</v>
      </c>
      <c r="E6" s="7">
        <f t="shared" si="5"/>
        <v>44.53340993</v>
      </c>
      <c r="F6" s="8">
        <f t="shared" ref="F6:G6" si="14">F5+D6</f>
        <v>104.6966552</v>
      </c>
      <c r="G6" s="8">
        <f t="shared" si="14"/>
        <v>202.7934752</v>
      </c>
      <c r="H6" s="8">
        <f t="shared" si="7"/>
        <v>75.44348305</v>
      </c>
      <c r="I6" s="8">
        <f t="shared" si="8"/>
        <v>177.005983</v>
      </c>
      <c r="J6" s="9">
        <f t="shared" si="9"/>
        <v>0.6918691869</v>
      </c>
      <c r="K6" s="8">
        <f>B25/B22</f>
        <v>0.8235294118</v>
      </c>
      <c r="L6" s="8">
        <f t="shared" si="10"/>
        <v>0.5703011028</v>
      </c>
      <c r="M6" s="8">
        <f t="shared" si="11"/>
        <v>0.1641914575</v>
      </c>
      <c r="N6" s="8">
        <f t="shared" si="12"/>
        <v>48.28382915</v>
      </c>
      <c r="O6" s="8">
        <f t="shared" si="13"/>
        <v>79.29868041</v>
      </c>
    </row>
    <row r="7">
      <c r="A7" s="5">
        <v>4.0</v>
      </c>
      <c r="B7" s="6">
        <f t="shared" si="2"/>
        <v>92.71429085</v>
      </c>
      <c r="C7" s="7">
        <f t="shared" si="3"/>
        <v>111.3571454</v>
      </c>
      <c r="D7" s="8">
        <f t="shared" si="4"/>
        <v>9.041300515</v>
      </c>
      <c r="E7" s="7">
        <f t="shared" si="5"/>
        <v>15.20303688</v>
      </c>
      <c r="F7" s="8">
        <f t="shared" ref="F7:G7" si="15">F6+D7</f>
        <v>113.7379557</v>
      </c>
      <c r="G7" s="8">
        <f t="shared" si="15"/>
        <v>217.9965121</v>
      </c>
      <c r="H7" s="8">
        <f t="shared" si="7"/>
        <v>72.43303972</v>
      </c>
      <c r="I7" s="8">
        <f t="shared" si="8"/>
        <v>173.9955397</v>
      </c>
      <c r="J7" s="9">
        <f t="shared" si="9"/>
        <v>0.8587858786</v>
      </c>
      <c r="K7" s="8">
        <f>B26/B22</f>
        <v>0.1764705882</v>
      </c>
      <c r="L7" s="8">
        <f t="shared" si="10"/>
        <v>0.8228052442</v>
      </c>
      <c r="M7" s="8">
        <f t="shared" si="11"/>
        <v>0.06785727113</v>
      </c>
      <c r="N7" s="8">
        <f t="shared" si="12"/>
        <v>46.35714542</v>
      </c>
      <c r="O7" s="8">
        <f t="shared" si="13"/>
        <v>77.9500018</v>
      </c>
    </row>
    <row r="8">
      <c r="A8" s="5">
        <v>5.0</v>
      </c>
      <c r="B8" s="6">
        <f t="shared" si="2"/>
        <v>101.4039876</v>
      </c>
      <c r="C8" s="7">
        <f t="shared" si="3"/>
        <v>115.7019938</v>
      </c>
      <c r="D8" s="8">
        <f t="shared" si="4"/>
        <v>40.11582484</v>
      </c>
      <c r="E8" s="7">
        <f t="shared" si="5"/>
        <v>64.08104294</v>
      </c>
      <c r="F8" s="8">
        <f t="shared" ref="F8:G8" si="16">F7+D8</f>
        <v>153.8537806</v>
      </c>
      <c r="G8" s="8">
        <f t="shared" si="16"/>
        <v>282.077555</v>
      </c>
      <c r="H8" s="8">
        <f t="shared" si="7"/>
        <v>79.2218653</v>
      </c>
      <c r="I8" s="8">
        <f t="shared" si="8"/>
        <v>180.7843653</v>
      </c>
      <c r="J8" s="9">
        <f t="shared" si="9"/>
        <v>0.7365736574</v>
      </c>
      <c r="K8" s="8">
        <f>B27/B22</f>
        <v>0.9411764706</v>
      </c>
      <c r="L8" s="8">
        <f t="shared" si="10"/>
        <v>0.4532968663</v>
      </c>
      <c r="M8" s="8">
        <f t="shared" si="11"/>
        <v>0.2850996898</v>
      </c>
      <c r="N8" s="8">
        <f t="shared" si="12"/>
        <v>50.7019938</v>
      </c>
      <c r="O8" s="8">
        <f t="shared" si="13"/>
        <v>80.99139566</v>
      </c>
    </row>
    <row r="9">
      <c r="A9" s="5">
        <v>6.0</v>
      </c>
      <c r="B9" s="6">
        <f t="shared" si="2"/>
        <v>95.21785369</v>
      </c>
      <c r="C9" s="7">
        <f t="shared" si="3"/>
        <v>112.6089268</v>
      </c>
      <c r="D9" s="8">
        <f t="shared" si="4"/>
        <v>28.72870362</v>
      </c>
      <c r="E9" s="7">
        <f t="shared" si="5"/>
        <v>47.56620427</v>
      </c>
      <c r="F9" s="8">
        <f t="shared" ref="F9:G9" si="17">F8+D9</f>
        <v>182.5824842</v>
      </c>
      <c r="G9" s="8">
        <f t="shared" si="17"/>
        <v>329.6437593</v>
      </c>
      <c r="H9" s="8">
        <f t="shared" si="7"/>
        <v>74.3889482</v>
      </c>
      <c r="I9" s="8">
        <f t="shared" si="8"/>
        <v>175.9514482</v>
      </c>
      <c r="J9" s="9">
        <f t="shared" si="9"/>
        <v>0.2432243224</v>
      </c>
      <c r="K9" s="8">
        <f>B28/B22</f>
        <v>0.7647058824</v>
      </c>
      <c r="L9" s="8">
        <f t="shared" si="10"/>
        <v>0.5469318751</v>
      </c>
      <c r="M9" s="8">
        <f t="shared" si="11"/>
        <v>0.1304463423</v>
      </c>
      <c r="N9" s="8">
        <f t="shared" si="12"/>
        <v>47.60892685</v>
      </c>
      <c r="O9" s="8">
        <f t="shared" si="13"/>
        <v>78.82624879</v>
      </c>
    </row>
    <row r="10">
      <c r="A10" s="5">
        <v>7.0</v>
      </c>
      <c r="B10" s="6">
        <f t="shared" si="2"/>
        <v>146.8350985</v>
      </c>
      <c r="C10" s="7">
        <f t="shared" si="3"/>
        <v>138.4175493</v>
      </c>
      <c r="D10" s="8">
        <f t="shared" si="4"/>
        <v>77.88479398</v>
      </c>
      <c r="E10" s="7">
        <f t="shared" si="5"/>
        <v>102.7878987</v>
      </c>
      <c r="F10" s="8">
        <f t="shared" ref="F10:G10" si="18">F9+D10</f>
        <v>260.4672782</v>
      </c>
      <c r="G10" s="8">
        <f t="shared" si="18"/>
        <v>432.431658</v>
      </c>
      <c r="H10" s="8">
        <f t="shared" si="7"/>
        <v>114.7149207</v>
      </c>
      <c r="I10" s="8">
        <f t="shared" si="8"/>
        <v>216.2774207</v>
      </c>
      <c r="J10" s="9">
        <f t="shared" si="9"/>
        <v>0.1462146215</v>
      </c>
      <c r="K10" s="8">
        <f>B29/B22</f>
        <v>0.8823529412</v>
      </c>
      <c r="L10" s="8">
        <f t="shared" si="10"/>
        <v>0.346162453</v>
      </c>
      <c r="M10" s="8">
        <f t="shared" si="11"/>
        <v>1.420877463</v>
      </c>
      <c r="N10" s="8">
        <f t="shared" si="12"/>
        <v>73.41754926</v>
      </c>
      <c r="O10" s="8">
        <f t="shared" si="13"/>
        <v>96.89228448</v>
      </c>
    </row>
    <row r="11">
      <c r="A11" s="5">
        <v>8.0</v>
      </c>
      <c r="B11" s="6">
        <f t="shared" si="2"/>
        <v>51.37582058</v>
      </c>
      <c r="C11" s="7">
        <f t="shared" si="3"/>
        <v>90.68791029</v>
      </c>
      <c r="D11" s="8">
        <f t="shared" si="4"/>
        <v>12.90095984</v>
      </c>
      <c r="E11" s="7">
        <f t="shared" si="5"/>
        <v>31.88164209</v>
      </c>
      <c r="F11" s="8">
        <f t="shared" ref="F11:G11" si="19">F10+D11</f>
        <v>273.368238</v>
      </c>
      <c r="G11" s="8">
        <f t="shared" si="19"/>
        <v>464.3133001</v>
      </c>
      <c r="H11" s="8">
        <f t="shared" si="7"/>
        <v>40.13735983</v>
      </c>
      <c r="I11" s="8">
        <f t="shared" si="8"/>
        <v>141.6998598</v>
      </c>
      <c r="J11" s="9">
        <f t="shared" si="9"/>
        <v>0.3744374437</v>
      </c>
      <c r="K11" s="8">
        <f>B30/B22</f>
        <v>0.4705882353</v>
      </c>
      <c r="L11" s="8">
        <f t="shared" si="10"/>
        <v>0.6051861844</v>
      </c>
      <c r="M11" s="8">
        <f t="shared" si="11"/>
        <v>-0.9656044854</v>
      </c>
      <c r="N11" s="8">
        <f t="shared" si="12"/>
        <v>25.68791029</v>
      </c>
      <c r="O11" s="8">
        <f t="shared" si="13"/>
        <v>63.4815372</v>
      </c>
    </row>
    <row r="12">
      <c r="A12" s="5">
        <v>9.0</v>
      </c>
      <c r="B12" s="6">
        <f t="shared" si="2"/>
        <v>30.72730624</v>
      </c>
      <c r="C12" s="7">
        <f t="shared" si="3"/>
        <v>80.36365312</v>
      </c>
      <c r="D12" s="8">
        <f t="shared" si="4"/>
        <v>15.7255285</v>
      </c>
      <c r="E12" s="7">
        <f t="shared" si="5"/>
        <v>57.57957662</v>
      </c>
      <c r="F12" s="8">
        <f t="shared" ref="F12:G12" si="20">F11+D12</f>
        <v>289.0937665</v>
      </c>
      <c r="G12" s="8">
        <f t="shared" si="20"/>
        <v>521.8928767</v>
      </c>
      <c r="H12" s="8">
        <f t="shared" si="7"/>
        <v>24.005708</v>
      </c>
      <c r="I12" s="8">
        <f t="shared" si="8"/>
        <v>125.568208</v>
      </c>
      <c r="J12" s="9">
        <v>0.1750175018</v>
      </c>
      <c r="K12" s="8">
        <f>B31/B22</f>
        <v>0.4117647059</v>
      </c>
      <c r="L12" s="8">
        <f t="shared" si="10"/>
        <v>0.359315663</v>
      </c>
      <c r="M12" s="8">
        <f t="shared" si="11"/>
        <v>-1.481817344</v>
      </c>
      <c r="N12" s="8">
        <f t="shared" si="12"/>
        <v>15.36365312</v>
      </c>
      <c r="O12" s="8">
        <f t="shared" si="13"/>
        <v>56.25455718</v>
      </c>
    </row>
    <row r="13">
      <c r="A13" s="5">
        <v>10.0</v>
      </c>
      <c r="B13" s="6">
        <f t="shared" si="2"/>
        <v>171.9557554</v>
      </c>
      <c r="C13" s="7">
        <f t="shared" si="3"/>
        <v>150.9778777</v>
      </c>
      <c r="D13" s="8">
        <f t="shared" si="4"/>
        <v>18.72633419</v>
      </c>
      <c r="E13" s="7">
        <f t="shared" si="5"/>
        <v>23.01852044</v>
      </c>
      <c r="F13" s="8">
        <f t="shared" ref="F13:G13" si="21">F12+D13</f>
        <v>307.8201007</v>
      </c>
      <c r="G13" s="8">
        <f t="shared" si="21"/>
        <v>544.9113971</v>
      </c>
      <c r="H13" s="8">
        <f t="shared" si="7"/>
        <v>134.3404339</v>
      </c>
      <c r="I13" s="8">
        <f t="shared" si="8"/>
        <v>235.9029339</v>
      </c>
      <c r="J13" s="9">
        <f>D28/9999</f>
        <v>0.06250625063</v>
      </c>
      <c r="K13" s="8">
        <f>B32/B22</f>
        <v>0.1176470588</v>
      </c>
      <c r="L13" s="8">
        <f t="shared" si="10"/>
        <v>0.804282986</v>
      </c>
      <c r="M13" s="8">
        <f t="shared" si="11"/>
        <v>2.048893885</v>
      </c>
      <c r="N13" s="8">
        <f t="shared" si="12"/>
        <v>85.9778777</v>
      </c>
      <c r="O13" s="8">
        <f t="shared" si="13"/>
        <v>105.6845144</v>
      </c>
    </row>
    <row r="14">
      <c r="A14" s="10" t="s">
        <v>15</v>
      </c>
      <c r="B14" s="11">
        <f t="shared" ref="B14:D14" si="22">MEDIAN(B4:B13)</f>
        <v>95.892756</v>
      </c>
      <c r="C14" s="11">
        <f t="shared" si="22"/>
        <v>112.946378</v>
      </c>
      <c r="D14" s="11">
        <f t="shared" si="22"/>
        <v>22.92104439</v>
      </c>
      <c r="E14" s="12" t="s">
        <v>16</v>
      </c>
      <c r="F14" s="12" t="s">
        <v>16</v>
      </c>
      <c r="G14" s="11">
        <f t="shared" ref="G14:I14" si="23">MEDIAN(G4:G13)</f>
        <v>305.8606571</v>
      </c>
      <c r="H14" s="11">
        <f t="shared" si="23"/>
        <v>74.91621562</v>
      </c>
      <c r="I14" s="11">
        <f t="shared" si="23"/>
        <v>176.4787156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</row>
    <row r="15">
      <c r="A15" s="10" t="s">
        <v>17</v>
      </c>
      <c r="B15" s="11">
        <f t="shared" ref="B15:D15" si="24">VAR(B4:B13)</f>
        <v>1721.163852</v>
      </c>
      <c r="C15" s="11">
        <f t="shared" si="24"/>
        <v>430.2909631</v>
      </c>
      <c r="D15" s="11">
        <f t="shared" si="24"/>
        <v>675.4067043</v>
      </c>
      <c r="E15" s="12" t="s">
        <v>16</v>
      </c>
      <c r="F15" s="12" t="s">
        <v>16</v>
      </c>
      <c r="G15" s="11">
        <f t="shared" ref="G15:I15" si="25">VAR(G4:G13)</f>
        <v>30562.86218</v>
      </c>
      <c r="H15" s="11">
        <f t="shared" si="25"/>
        <v>1050.515047</v>
      </c>
      <c r="I15" s="11">
        <f t="shared" si="25"/>
        <v>1050.515047</v>
      </c>
      <c r="J15" s="13" t="s">
        <v>16</v>
      </c>
      <c r="K15" s="13" t="s">
        <v>16</v>
      </c>
      <c r="L15" s="13" t="s">
        <v>16</v>
      </c>
      <c r="M15" s="13" t="s">
        <v>16</v>
      </c>
      <c r="N15" s="13" t="s">
        <v>16</v>
      </c>
      <c r="O15" s="13" t="s">
        <v>16</v>
      </c>
    </row>
    <row r="16">
      <c r="A16" s="10" t="s">
        <v>18</v>
      </c>
      <c r="B16" s="11">
        <f t="shared" ref="B16:D16" si="26">STDEV (B4:B13)</f>
        <v>41.48691182</v>
      </c>
      <c r="C16" s="11">
        <f t="shared" si="26"/>
        <v>20.74345591</v>
      </c>
      <c r="D16" s="11">
        <f t="shared" si="26"/>
        <v>25.98858796</v>
      </c>
      <c r="E16" s="12" t="s">
        <v>16</v>
      </c>
      <c r="F16" s="12" t="s">
        <v>16</v>
      </c>
      <c r="G16" s="11">
        <f t="shared" ref="G16:I16" si="27">STDEV (G4:G13)</f>
        <v>174.8223732</v>
      </c>
      <c r="H16" s="11">
        <f t="shared" si="27"/>
        <v>32.41164986</v>
      </c>
      <c r="I16" s="11">
        <f t="shared" si="27"/>
        <v>32.41164986</v>
      </c>
      <c r="J16" s="13" t="s">
        <v>16</v>
      </c>
      <c r="K16" s="13" t="s">
        <v>16</v>
      </c>
      <c r="L16" s="13" t="s">
        <v>16</v>
      </c>
      <c r="M16" s="13" t="s">
        <v>16</v>
      </c>
      <c r="N16" s="13" t="s">
        <v>16</v>
      </c>
      <c r="O16" s="13" t="s">
        <v>16</v>
      </c>
    </row>
    <row r="17">
      <c r="A17" s="14" t="s">
        <v>10</v>
      </c>
      <c r="B17" s="15"/>
      <c r="C17" s="16"/>
      <c r="D17" s="14">
        <v>2.21150154E8</v>
      </c>
      <c r="E17" s="17" t="s">
        <v>19</v>
      </c>
      <c r="F17" s="16">
        <f>E17*E17</f>
        <v>23716</v>
      </c>
      <c r="G17" s="18">
        <f t="shared" ref="G17:G26" si="28">(-2*LN(J4))^1/2</f>
        <v>0.2123509168</v>
      </c>
      <c r="H17" s="15">
        <f t="shared" ref="H17:H26" si="29">COS(2*PI()*K4)</f>
        <v>0.9324722294</v>
      </c>
      <c r="I17" s="19" t="s">
        <v>12</v>
      </c>
      <c r="J17" s="16"/>
      <c r="K17" s="20" t="s">
        <v>20</v>
      </c>
      <c r="L17" s="21"/>
    </row>
    <row r="18">
      <c r="A18" s="22"/>
      <c r="B18" s="19" t="s">
        <v>21</v>
      </c>
      <c r="C18" s="21"/>
      <c r="D18" s="22">
        <f>3716^2</f>
        <v>13808656</v>
      </c>
      <c r="F18" s="23" t="s">
        <v>9</v>
      </c>
      <c r="G18" s="22">
        <f t="shared" si="28"/>
        <v>0.9588373016</v>
      </c>
      <c r="H18" s="24">
        <f t="shared" si="29"/>
        <v>-0.6026346364</v>
      </c>
      <c r="J18" s="21"/>
      <c r="K18" s="20" t="s">
        <v>22</v>
      </c>
      <c r="L18" s="23">
        <v>90.0</v>
      </c>
    </row>
    <row r="19">
      <c r="A19" s="20" t="s">
        <v>23</v>
      </c>
      <c r="B19" s="19">
        <v>4.0</v>
      </c>
      <c r="C19" s="21"/>
      <c r="D19" s="25">
        <v>8086.0</v>
      </c>
      <c r="E19" s="24">
        <f t="shared" ref="E19:E28" si="30">D19*D19</f>
        <v>65383396</v>
      </c>
      <c r="F19" s="21"/>
      <c r="G19" s="22">
        <f t="shared" si="28"/>
        <v>0.3683583775</v>
      </c>
      <c r="H19" s="24">
        <f t="shared" si="29"/>
        <v>0.4457383558</v>
      </c>
      <c r="J19" s="21"/>
      <c r="K19" s="20" t="s">
        <v>24</v>
      </c>
      <c r="L19" s="23">
        <v>40.0</v>
      </c>
    </row>
    <row r="20">
      <c r="A20" s="20" t="s">
        <v>25</v>
      </c>
      <c r="B20" s="19">
        <v>5.0</v>
      </c>
      <c r="C20" s="21"/>
      <c r="D20" s="25">
        <v>3833.0</v>
      </c>
      <c r="E20" s="24">
        <f t="shared" si="30"/>
        <v>14691889</v>
      </c>
      <c r="F20" s="21"/>
      <c r="G20" s="22">
        <f t="shared" si="28"/>
        <v>0.1522356563</v>
      </c>
      <c r="H20" s="24">
        <f t="shared" si="29"/>
        <v>0.4457383558</v>
      </c>
      <c r="J20" s="21"/>
      <c r="K20" s="22"/>
      <c r="L20" s="26"/>
    </row>
    <row r="21">
      <c r="A21" s="20" t="s">
        <v>26</v>
      </c>
      <c r="B21" s="19">
        <v>1.0</v>
      </c>
      <c r="C21" s="21"/>
      <c r="D21" s="25">
        <v>6918.0</v>
      </c>
      <c r="E21" s="24">
        <f t="shared" si="30"/>
        <v>47858724</v>
      </c>
      <c r="F21" s="21"/>
      <c r="G21" s="22">
        <f t="shared" si="28"/>
        <v>0.3057460381</v>
      </c>
      <c r="H21" s="24">
        <f t="shared" si="29"/>
        <v>0.9324722294</v>
      </c>
      <c r="J21" s="21"/>
      <c r="K21" s="27"/>
      <c r="L21" s="26"/>
    </row>
    <row r="22">
      <c r="A22" s="20" t="s">
        <v>27</v>
      </c>
      <c r="B22" s="19">
        <v>17.0</v>
      </c>
      <c r="C22" s="21"/>
      <c r="D22" s="25">
        <v>8587.0</v>
      </c>
      <c r="E22" s="24">
        <f t="shared" si="30"/>
        <v>73736569</v>
      </c>
      <c r="F22" s="21"/>
      <c r="G22" s="22">
        <f t="shared" si="28"/>
        <v>1.413771124</v>
      </c>
      <c r="H22" s="24">
        <f t="shared" si="29"/>
        <v>0.09226835946</v>
      </c>
      <c r="J22" s="21"/>
      <c r="K22" s="27"/>
      <c r="L22" s="26"/>
    </row>
    <row r="23">
      <c r="A23" s="20">
        <f>B20*B19+B21</f>
        <v>21</v>
      </c>
      <c r="B23" s="24">
        <f>mod(A23,10)</f>
        <v>1</v>
      </c>
      <c r="C23" s="21"/>
      <c r="D23" s="25">
        <v>7365.0</v>
      </c>
      <c r="E23" s="24">
        <f t="shared" si="30"/>
        <v>54243225</v>
      </c>
      <c r="F23" s="21"/>
      <c r="G23" s="22">
        <f t="shared" si="28"/>
        <v>1.922679727</v>
      </c>
      <c r="H23" s="24">
        <f t="shared" si="29"/>
        <v>0.7390089172</v>
      </c>
      <c r="J23" s="21"/>
      <c r="K23" s="20" t="s">
        <v>28</v>
      </c>
      <c r="L23" s="21"/>
    </row>
    <row r="24">
      <c r="A24" s="20">
        <f>B20*B23+B21</f>
        <v>6</v>
      </c>
      <c r="B24" s="24">
        <f>mod(A24,B22)</f>
        <v>6</v>
      </c>
      <c r="C24" s="21"/>
      <c r="D24" s="25">
        <v>2432.0</v>
      </c>
      <c r="E24" s="24">
        <f t="shared" si="30"/>
        <v>5914624</v>
      </c>
      <c r="F24" s="21"/>
      <c r="G24" s="22">
        <f t="shared" si="28"/>
        <v>0.9823305294</v>
      </c>
      <c r="H24" s="24">
        <f t="shared" si="29"/>
        <v>-0.9829730997</v>
      </c>
      <c r="J24" s="21"/>
      <c r="K24" s="20" t="s">
        <v>22</v>
      </c>
      <c r="L24" s="23">
        <v>110.0</v>
      </c>
    </row>
    <row r="25">
      <c r="A25" s="20">
        <f>B20*B24+B21</f>
        <v>31</v>
      </c>
      <c r="B25" s="24">
        <f>mod(A25,B22)</f>
        <v>14</v>
      </c>
      <c r="C25" s="21"/>
      <c r="D25" s="25">
        <v>1462.0</v>
      </c>
      <c r="E25" s="24">
        <f t="shared" si="30"/>
        <v>2137444</v>
      </c>
      <c r="F25" s="21"/>
      <c r="G25" s="22">
        <f t="shared" si="28"/>
        <v>1.7428693</v>
      </c>
      <c r="H25" s="24">
        <f t="shared" si="29"/>
        <v>-0.8502171357</v>
      </c>
      <c r="J25" s="21"/>
      <c r="K25" s="20" t="s">
        <v>24</v>
      </c>
      <c r="L25" s="23">
        <v>20.0</v>
      </c>
    </row>
    <row r="26">
      <c r="A26" s="20">
        <f>B20*B25+B21</f>
        <v>71</v>
      </c>
      <c r="B26" s="19">
        <f>mod(A26,B22)</f>
        <v>3</v>
      </c>
      <c r="C26" s="21"/>
      <c r="D26" s="25">
        <v>3744.0</v>
      </c>
      <c r="E26" s="24">
        <f t="shared" si="30"/>
        <v>14017536</v>
      </c>
      <c r="F26" s="21"/>
      <c r="G26" s="22">
        <f t="shared" si="28"/>
        <v>2.772488717</v>
      </c>
      <c r="H26" s="24">
        <f t="shared" si="29"/>
        <v>0.7390089172</v>
      </c>
      <c r="J26" s="21"/>
      <c r="K26" s="28"/>
      <c r="L26" s="29"/>
    </row>
    <row r="27">
      <c r="A27" s="20">
        <f>B20*B26+B21</f>
        <v>16</v>
      </c>
      <c r="B27" s="19">
        <f>mod(A27,B22)</f>
        <v>16</v>
      </c>
      <c r="C27" s="21"/>
      <c r="D27" s="30" t="s">
        <v>29</v>
      </c>
      <c r="E27" s="24">
        <f t="shared" si="30"/>
        <v>30625</v>
      </c>
      <c r="F27" s="21"/>
      <c r="G27" s="22"/>
      <c r="J27" s="21"/>
    </row>
    <row r="28">
      <c r="A28" s="31">
        <f>B20*B27+B21</f>
        <v>81</v>
      </c>
      <c r="B28" s="24">
        <f>mod(A28,B22)</f>
        <v>13</v>
      </c>
      <c r="C28" s="21"/>
      <c r="D28" s="32" t="s">
        <v>30</v>
      </c>
      <c r="E28" s="33">
        <f t="shared" si="30"/>
        <v>390625</v>
      </c>
      <c r="F28" s="29"/>
      <c r="G28" s="28"/>
      <c r="H28" s="33"/>
      <c r="I28" s="33"/>
      <c r="J28" s="29"/>
    </row>
    <row r="29">
      <c r="A29" s="22">
        <f>B20*B28+B21</f>
        <v>66</v>
      </c>
      <c r="B29" s="24">
        <f>mod(A29,B22)</f>
        <v>15</v>
      </c>
      <c r="C29" s="21"/>
    </row>
    <row r="30">
      <c r="A30" s="22">
        <f>B20*B29+B21</f>
        <v>76</v>
      </c>
      <c r="B30" s="24">
        <f>mod(A30,B22)</f>
        <v>8</v>
      </c>
      <c r="C30" s="21"/>
    </row>
    <row r="31">
      <c r="A31" s="22">
        <f>B20*B30+B21</f>
        <v>41</v>
      </c>
      <c r="B31" s="24">
        <f>mod(A31,B22)</f>
        <v>7</v>
      </c>
      <c r="C31" s="21"/>
    </row>
    <row r="32">
      <c r="A32" s="28">
        <f>B20*B31+B21</f>
        <v>36</v>
      </c>
      <c r="B32" s="33">
        <f>mod(A32,B22)</f>
        <v>2</v>
      </c>
      <c r="C32" s="29"/>
      <c r="O32" s="33"/>
    </row>
    <row r="53">
      <c r="G53" s="34" t="s">
        <v>31</v>
      </c>
    </row>
  </sheetData>
  <mergeCells count="2">
    <mergeCell ref="G53:K69"/>
    <mergeCell ref="K20:L22"/>
  </mergeCells>
  <drawing r:id="rId1"/>
  <tableParts count="1">
    <tablePart r:id="rId3"/>
  </tableParts>
</worksheet>
</file>