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D58D3A78-59E9-4B9D-B3F2-4D2632EA3D8D}" xr6:coauthVersionLast="45" xr6:coauthVersionMax="45" xr10:uidLastSave="{00000000-0000-0000-0000-000000000000}"/>
  <bookViews>
    <workbookView xWindow="-120" yWindow="-120" windowWidth="29040" windowHeight="15840" xr2:uid="{FA621955-3378-4BF8-B65E-603E80ED1F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13" i="1"/>
  <c r="G13" i="1"/>
  <c r="E13" i="1"/>
  <c r="F8" i="1"/>
  <c r="G8" i="1"/>
  <c r="E8" i="1"/>
  <c r="F10" i="1"/>
  <c r="G10" i="1"/>
  <c r="E10" i="1"/>
  <c r="F3" i="1"/>
  <c r="G3" i="1"/>
  <c r="E7" i="1" l="1"/>
  <c r="G7" i="1"/>
  <c r="E11" i="1"/>
  <c r="E12" i="1" s="1"/>
  <c r="G11" i="1"/>
  <c r="G12" i="1" s="1"/>
  <c r="F11" i="1"/>
  <c r="F12" i="1" s="1"/>
  <c r="A2" i="1"/>
  <c r="B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F5" i="1" l="1"/>
  <c r="F6" i="1"/>
  <c r="G5" i="1"/>
  <c r="G6" i="1"/>
  <c r="E5" i="1"/>
  <c r="E6" i="1"/>
  <c r="F7" i="1"/>
  <c r="B22" i="1"/>
</calcChain>
</file>

<file path=xl/sharedStrings.xml><?xml version="1.0" encoding="utf-8"?>
<sst xmlns="http://schemas.openxmlformats.org/spreadsheetml/2006/main" count="20" uniqueCount="20">
  <si>
    <t>Servidor (Aleatório)</t>
  </si>
  <si>
    <t>Servidor (Distribuição exponencial)</t>
  </si>
  <si>
    <t>C1</t>
  </si>
  <si>
    <t>R</t>
  </si>
  <si>
    <t>TS</t>
  </si>
  <si>
    <t>TW</t>
  </si>
  <si>
    <t>TR</t>
  </si>
  <si>
    <t>LW</t>
  </si>
  <si>
    <t>C2</t>
  </si>
  <si>
    <t>C3</t>
  </si>
  <si>
    <t xml:space="preserve">TSMédio = </t>
  </si>
  <si>
    <t>A</t>
  </si>
  <si>
    <t>-</t>
  </si>
  <si>
    <t>μ</t>
  </si>
  <si>
    <t>P(n=2)</t>
  </si>
  <si>
    <t>p0</t>
  </si>
  <si>
    <t>ρ=R</t>
  </si>
  <si>
    <t>¶</t>
  </si>
  <si>
    <t>LS</t>
  </si>
  <si>
    <t>Como podemos observar nos graficos ao lado o C3 possui tudo maior em relação ao C2 e C1, menos o p0 e o μ que ele é o menor dos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</si>
</sst>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Lato"/>
    </font>
    <font>
      <sz val="12"/>
      <color rgb="FF121416"/>
      <name val="Docs-Lato"/>
    </font>
    <font>
      <sz val="11"/>
      <color theme="1"/>
      <name val="Symbol"/>
      <family val="1"/>
      <charset val="2"/>
    </font>
    <font>
      <sz val="11"/>
      <color theme="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2" fontId="0" fillId="0" borderId="6" xfId="0" applyNumberFormat="1" applyBorder="1" applyAlignment="1">
      <alignment horizontal="left" vertical="center"/>
    </xf>
    <xf numFmtId="2" fontId="0" fillId="0" borderId="7" xfId="0" applyNumberFormat="1" applyBorder="1" applyAlignment="1">
      <alignment horizontal="left" vertical="center"/>
    </xf>
    <xf numFmtId="2" fontId="0" fillId="0" borderId="5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2" formatCode="0.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Planilha1!$E$3</c:f>
              <c:numCache>
                <c:formatCode>0.00</c:formatCode>
                <c:ptCount val="1"/>
                <c:pt idx="0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0-46E5-B066-F72A986D4F1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Planilha1!$F$3</c:f>
              <c:numCache>
                <c:formatCode>0.00</c:formatCode>
                <c:ptCount val="1"/>
                <c:pt idx="0">
                  <c:v>0.23319999999999999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0-46E5-B066-F72A986D4F1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Planilha1!$D$3</c:f>
              <c:strCache>
                <c:ptCount val="1"/>
                <c:pt idx="0">
                  <c:v>R</c:v>
                </c:pt>
              </c:strCache>
            </c:strRef>
          </c:cat>
          <c:val>
            <c:numRef>
              <c:f>Planilha1!$G$3</c:f>
              <c:numCache>
                <c:formatCode>0.00</c:formatCode>
                <c:ptCount val="1"/>
                <c:pt idx="0">
                  <c:v>0.708345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0-46E5-B066-F72A986D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44135168"/>
        <c:axId val="2137773888"/>
      </c:barChart>
      <c:catAx>
        <c:axId val="214413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73888"/>
        <c:crosses val="autoZero"/>
        <c:auto val="1"/>
        <c:lblAlgn val="ctr"/>
        <c:lblOffset val="100"/>
        <c:noMultiLvlLbl val="0"/>
      </c:catAx>
      <c:valAx>
        <c:axId val="21377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413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Planilha1!$E$13</c:f>
              <c:numCache>
                <c:formatCode>0.00</c:formatCode>
                <c:ptCount val="1"/>
                <c:pt idx="0">
                  <c:v>0.1319900384876613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4-4D24-99D4-A6DD5020D040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Planilha1!$F$13</c:f>
              <c:numCache>
                <c:formatCode>0.00</c:formatCode>
                <c:ptCount val="1"/>
                <c:pt idx="0">
                  <c:v>0.30412102243088157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4-4D24-99D4-A6DD5020D040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Planilha1!$G$13</c:f>
              <c:numCache>
                <c:formatCode>0.00</c:formatCode>
                <c:ptCount val="1"/>
                <c:pt idx="0">
                  <c:v>2.4287085769145049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4-4D24-99D4-A6DD5020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692895"/>
        <c:axId val="774400863"/>
      </c:barChart>
      <c:catAx>
        <c:axId val="102269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400863"/>
        <c:crosses val="autoZero"/>
        <c:auto val="1"/>
        <c:lblAlgn val="ctr"/>
        <c:lblOffset val="100"/>
        <c:noMultiLvlLbl val="0"/>
      </c:catAx>
      <c:valAx>
        <c:axId val="7744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6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Planilha1!$E$4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44CC-8F8D-E31AB392F423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Planilha1!$F$4</c:f>
              <c:numCache>
                <c:formatCode>0.00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44CC-8F8D-E31AB392F423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Planilha1!$D$4</c:f>
              <c:strCache>
                <c:ptCount val="1"/>
                <c:pt idx="0">
                  <c:v>TS</c:v>
                </c:pt>
              </c:strCache>
            </c:strRef>
          </c:cat>
          <c:val>
            <c:numRef>
              <c:f>Planilha1!$G$4</c:f>
              <c:numCache>
                <c:formatCode>General</c:formatCode>
                <c:ptCount val="1"/>
                <c:pt idx="0">
                  <c:v>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7-44CC-8F8D-E31AB392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4429024"/>
        <c:axId val="2137769728"/>
      </c:barChart>
      <c:catAx>
        <c:axId val="20944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9728"/>
        <c:crosses val="autoZero"/>
        <c:auto val="1"/>
        <c:lblAlgn val="ctr"/>
        <c:lblOffset val="100"/>
        <c:noMultiLvlLbl val="0"/>
      </c:catAx>
      <c:valAx>
        <c:axId val="2137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4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Planilha1!$E$5</c:f>
              <c:numCache>
                <c:formatCode>0.00</c:formatCode>
                <c:ptCount val="1"/>
                <c:pt idx="0">
                  <c:v>0.14941140874763562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4-491B-A771-9E923245843B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Planilha1!$F$5</c:f>
              <c:numCache>
                <c:formatCode>0.00</c:formatCode>
                <c:ptCount val="1"/>
                <c:pt idx="0">
                  <c:v>0.3966106187152863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4-491B-A771-9E923245843B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Planilha1!$D$5</c:f>
              <c:strCache>
                <c:ptCount val="1"/>
                <c:pt idx="0">
                  <c:v>TW</c:v>
                </c:pt>
              </c:strCache>
            </c:strRef>
          </c:cat>
          <c:val>
            <c:numRef>
              <c:f>Planilha1!$G$5</c:f>
              <c:numCache>
                <c:formatCode>0.00</c:formatCode>
                <c:ptCount val="1"/>
                <c:pt idx="0">
                  <c:v>8.3273339284925854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F4-491B-A771-9E9232458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698608"/>
        <c:axId val="2137760160"/>
      </c:barChart>
      <c:catAx>
        <c:axId val="1996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0160"/>
        <c:crosses val="autoZero"/>
        <c:auto val="1"/>
        <c:lblAlgn val="ctr"/>
        <c:lblOffset val="100"/>
        <c:noMultiLvlLbl val="0"/>
      </c:catAx>
      <c:valAx>
        <c:axId val="2137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Planilha1!$E$6</c:f>
              <c:numCache>
                <c:formatCode>0.00</c:formatCode>
                <c:ptCount val="1"/>
                <c:pt idx="0">
                  <c:v>2.2639800769753227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633-936F-BA8E83920557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Planilha1!$F$6</c:f>
              <c:numCache>
                <c:formatCode>0.00</c:formatCode>
                <c:ptCount val="1"/>
                <c:pt idx="0">
                  <c:v>5.2164840897235258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633-936F-BA8E83920557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Planilha1!$D$6</c:f>
              <c:strCache>
                <c:ptCount val="1"/>
                <c:pt idx="0">
                  <c:v>TR</c:v>
                </c:pt>
              </c:strCache>
            </c:strRef>
          </c:cat>
          <c:val>
            <c:numRef>
              <c:f>Planilha1!$G$6</c:f>
              <c:numCache>
                <c:formatCode>0.00</c:formatCode>
                <c:ptCount val="1"/>
                <c:pt idx="0">
                  <c:v>41.65880920951124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5-4633-936F-BA8E83920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578128"/>
        <c:axId val="2137766400"/>
      </c:barChart>
      <c:catAx>
        <c:axId val="19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66400"/>
        <c:crosses val="autoZero"/>
        <c:auto val="1"/>
        <c:lblAlgn val="ctr"/>
        <c:lblOffset val="100"/>
        <c:noMultiLvlLbl val="0"/>
      </c:catAx>
      <c:valAx>
        <c:axId val="21377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LW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Planilha1!$E$7</c:f>
              <c:numCache>
                <c:formatCode>0.00</c:formatCode>
                <c:ptCount val="1"/>
                <c:pt idx="0">
                  <c:v>1.5390038487661309E-2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C3B-A75E-CCCC9E96175F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Planilha1!$F$7</c:f>
              <c:numCache>
                <c:formatCode>0.00</c:formatCode>
                <c:ptCount val="1"/>
                <c:pt idx="0">
                  <c:v>7.0921022430881581E-2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0-4C3B-A75E-CCCC9E96175F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Planilha1!$D$7</c:f>
              <c:strCache>
                <c:ptCount val="1"/>
                <c:pt idx="0">
                  <c:v>LW</c:v>
                </c:pt>
              </c:strCache>
            </c:strRef>
          </c:cat>
          <c:val>
            <c:numRef>
              <c:f>Planilha1!$G$7</c:f>
              <c:numCache>
                <c:formatCode>0.00</c:formatCode>
                <c:ptCount val="1"/>
                <c:pt idx="0">
                  <c:v>1.7203635769145051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0-4C3B-A75E-CCCC9E961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887728"/>
        <c:axId val="2137785952"/>
      </c:barChart>
      <c:catAx>
        <c:axId val="19988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85952"/>
        <c:crosses val="autoZero"/>
        <c:auto val="1"/>
        <c:lblAlgn val="ctr"/>
        <c:lblOffset val="100"/>
        <c:noMultiLvlLbl val="0"/>
      </c:catAx>
      <c:valAx>
        <c:axId val="2137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88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P(n=2)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Planilha1!$E$8</c:f>
              <c:numCache>
                <c:formatCode>0.00</c:formatCode>
                <c:ptCount val="1"/>
                <c:pt idx="0">
                  <c:v>1.2010317703999998E-2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8-4BAD-879D-583B5205BC16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Planilha1!$F$8</c:f>
              <c:numCache>
                <c:formatCode>0.00</c:formatCode>
                <c:ptCount val="1"/>
                <c:pt idx="0">
                  <c:v>4.1700301632000003E-2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8-4BAD-879D-583B5205BC16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Planilha1!$D$8</c:f>
              <c:strCache>
                <c:ptCount val="1"/>
                <c:pt idx="0">
                  <c:v>P(n=2)</c:v>
                </c:pt>
              </c:strCache>
            </c:strRef>
          </c:cat>
          <c:val>
            <c:numRef>
              <c:f>Planilha1!$G$8</c:f>
              <c:numCache>
                <c:formatCode>0.00</c:formatCode>
                <c:ptCount val="1"/>
                <c:pt idx="0">
                  <c:v>0.14633866593483638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8-4BAD-879D-583B5205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38149152"/>
        <c:axId val="2137778048"/>
      </c:barChart>
      <c:catAx>
        <c:axId val="2138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778048"/>
        <c:crosses val="autoZero"/>
        <c:auto val="1"/>
        <c:lblAlgn val="ctr"/>
        <c:lblOffset val="100"/>
        <c:noMultiLvlLbl val="0"/>
      </c:catAx>
      <c:valAx>
        <c:axId val="2137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8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Planilha1!$E$11</c:f>
              <c:numCache>
                <c:formatCode>0.00</c:formatCode>
                <c:ptCount val="1"/>
                <c:pt idx="0">
                  <c:v>0.88339999999999996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A-499E-AC82-41C5A5BBD512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Planilha1!$F$11</c:f>
              <c:numCache>
                <c:formatCode>0.00</c:formatCode>
                <c:ptCount val="1"/>
                <c:pt idx="0">
                  <c:v>0.76680000000000004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FA-499E-AC82-41C5A5BBD512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Planilha1!$G$11</c:f>
              <c:numCache>
                <c:formatCode>0.00</c:formatCode>
                <c:ptCount val="1"/>
                <c:pt idx="0">
                  <c:v>0.291655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A-499E-AC82-41C5A5BB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0118495"/>
        <c:axId val="774398783"/>
      </c:barChart>
      <c:catAx>
        <c:axId val="980118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398783"/>
        <c:crosses val="autoZero"/>
        <c:auto val="1"/>
        <c:lblAlgn val="ctr"/>
        <c:lblOffset val="100"/>
        <c:noMultiLvlLbl val="0"/>
      </c:catAx>
      <c:valAx>
        <c:axId val="7743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11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0" i="0" u="none" strike="noStrike" baseline="0">
                <a:effectLst/>
                <a:sym typeface="Symbol" panose="05050102010706020507" pitchFamily="18" charset="2"/>
              </a:rPr>
              <a:t></a:t>
            </a:r>
            <a:r>
              <a:rPr lang="pt-B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Planilha1!$E$12</c:f>
              <c:numCache>
                <c:formatCode>0.00</c:formatCode>
                <c:ptCount val="1"/>
                <c:pt idx="0">
                  <c:v>0.1166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2-4BDC-953A-8FF2F63C2AC6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Planilha1!$F$12</c:f>
              <c:numCache>
                <c:formatCode>0.00</c:formatCode>
                <c:ptCount val="1"/>
                <c:pt idx="0">
                  <c:v>0.23319999999999999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2-4BDC-953A-8FF2F63C2AC6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Planilha1!$G$12</c:f>
              <c:numCache>
                <c:formatCode>0.00</c:formatCode>
                <c:ptCount val="1"/>
                <c:pt idx="0">
                  <c:v>0.708345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F2-4BDC-953A-8FF2F63C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2714495"/>
        <c:axId val="774397535"/>
      </c:barChart>
      <c:catAx>
        <c:axId val="102271449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397535"/>
        <c:crosses val="autoZero"/>
        <c:auto val="1"/>
        <c:lblAlgn val="ctr"/>
        <c:lblOffset val="100"/>
        <c:noMultiLvlLbl val="0"/>
      </c:catAx>
      <c:valAx>
        <c:axId val="7743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7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l-GR" sz="1600" b="0" i="0" u="none" strike="noStrike" baseline="0">
                <a:effectLst/>
              </a:rPr>
              <a:t>μ</a:t>
            </a:r>
            <a:r>
              <a:rPr lang="el-GR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Planilha1!$E$2</c:f>
              <c:strCache>
                <c:ptCount val="1"/>
                <c:pt idx="0">
                  <c:v>C1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Planilha1!$E$10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5-4D1B-887D-B2FA43525A42}"/>
            </c:ext>
          </c:extLst>
        </c:ser>
        <c:ser>
          <c:idx val="1"/>
          <c:order val="1"/>
          <c:tx>
            <c:strRef>
              <c:f>Planilha1!$F$2</c:f>
              <c:strCache>
                <c:ptCount val="1"/>
                <c:pt idx="0">
                  <c:v>C2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Planilha1!$F$10</c:f>
              <c:numCache>
                <c:formatCode>0.00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5-4D1B-887D-B2FA43525A42}"/>
            </c:ext>
          </c:extLst>
        </c:ser>
        <c:ser>
          <c:idx val="2"/>
          <c:order val="2"/>
          <c:tx>
            <c:strRef>
              <c:f>Planilha1!$G$2</c:f>
              <c:strCache>
                <c:ptCount val="1"/>
                <c:pt idx="0">
                  <c:v>C3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Planilha1!$G$10</c:f>
              <c:numCache>
                <c:formatCode>0.000</c:formatCode>
                <c:ptCount val="1"/>
                <c:pt idx="0">
                  <c:v>8.2304526748971193E-2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5-4D1B-887D-B2FA43525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1514255"/>
        <c:axId val="774401279"/>
      </c:barChart>
      <c:catAx>
        <c:axId val="901514255"/>
        <c:scaling>
          <c:orientation val="minMax"/>
        </c:scaling>
        <c:delete val="1"/>
        <c:axPos val="b"/>
        <c:majorTickMark val="none"/>
        <c:minorTickMark val="none"/>
        <c:tickLblPos val="nextTo"/>
        <c:crossAx val="774401279"/>
        <c:crosses val="autoZero"/>
        <c:auto val="1"/>
        <c:lblAlgn val="ctr"/>
        <c:lblOffset val="100"/>
        <c:noMultiLvlLbl val="0"/>
      </c:catAx>
      <c:valAx>
        <c:axId val="7744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151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</xdr:colOff>
      <xdr:row>15</xdr:row>
      <xdr:rowOff>100012</xdr:rowOff>
    </xdr:from>
    <xdr:to>
      <xdr:col>8</xdr:col>
      <xdr:colOff>581025</xdr:colOff>
      <xdr:row>29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9287D1-D15C-4D35-974F-D05DE4519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5321</xdr:colOff>
      <xdr:row>0</xdr:row>
      <xdr:rowOff>117942</xdr:rowOff>
    </xdr:from>
    <xdr:to>
      <xdr:col>16</xdr:col>
      <xdr:colOff>153520</xdr:colOff>
      <xdr:row>15</xdr:row>
      <xdr:rowOff>3642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C1CB2C-F25F-4144-AF3F-0F0325F6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15</xdr:row>
      <xdr:rowOff>88807</xdr:rowOff>
    </xdr:from>
    <xdr:to>
      <xdr:col>16</xdr:col>
      <xdr:colOff>180975</xdr:colOff>
      <xdr:row>29</xdr:row>
      <xdr:rowOff>165007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10E79ED-C80C-4385-9D93-7DECEEB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282107</xdr:colOff>
      <xdr:row>0</xdr:row>
      <xdr:rowOff>76480</xdr:rowOff>
    </xdr:from>
    <xdr:to>
      <xdr:col>23</xdr:col>
      <xdr:colOff>534520</xdr:colOff>
      <xdr:row>14</xdr:row>
      <xdr:rowOff>143155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6DDCFD7-38D6-46A2-8B61-45DA84043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30</xdr:row>
      <xdr:rowOff>4762</xdr:rowOff>
    </xdr:from>
    <xdr:to>
      <xdr:col>16</xdr:col>
      <xdr:colOff>180975</xdr:colOff>
      <xdr:row>44</xdr:row>
      <xdr:rowOff>80962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E8660ED-E537-4730-92ED-65EF1291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52387</xdr:colOff>
      <xdr:row>30</xdr:row>
      <xdr:rowOff>4762</xdr:rowOff>
    </xdr:from>
    <xdr:to>
      <xdr:col>8</xdr:col>
      <xdr:colOff>576262</xdr:colOff>
      <xdr:row>44</xdr:row>
      <xdr:rowOff>80962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18D4B27-7DFD-4FD8-9759-2DC7EC761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263057</xdr:colOff>
      <xdr:row>15</xdr:row>
      <xdr:rowOff>4482</xdr:rowOff>
    </xdr:from>
    <xdr:to>
      <xdr:col>23</xdr:col>
      <xdr:colOff>534521</xdr:colOff>
      <xdr:row>29</xdr:row>
      <xdr:rowOff>152119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F58D06-C59A-4DEF-8253-8DF9FB72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239806</xdr:colOff>
      <xdr:row>30</xdr:row>
      <xdr:rowOff>22131</xdr:rowOff>
    </xdr:from>
    <xdr:to>
      <xdr:col>23</xdr:col>
      <xdr:colOff>592231</xdr:colOff>
      <xdr:row>44</xdr:row>
      <xdr:rowOff>98331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0AF9FA-E66C-401D-9B94-C6B314B9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27174</xdr:colOff>
      <xdr:row>44</xdr:row>
      <xdr:rowOff>121863</xdr:rowOff>
    </xdr:from>
    <xdr:to>
      <xdr:col>16</xdr:col>
      <xdr:colOff>203387</xdr:colOff>
      <xdr:row>59</xdr:row>
      <xdr:rowOff>7563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F6860B-138F-44DE-87F6-5E73B0AC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39781</xdr:colOff>
      <xdr:row>44</xdr:row>
      <xdr:rowOff>110657</xdr:rowOff>
    </xdr:from>
    <xdr:to>
      <xdr:col>8</xdr:col>
      <xdr:colOff>582706</xdr:colOff>
      <xdr:row>58</xdr:row>
      <xdr:rowOff>186857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D77C50-D892-409A-BF90-B18E8FAE7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67DE1-9B35-4EE2-8FAC-5F20D160F949}" name="Tabela1" displayName="Tabela1" ref="A1:B22" totalsRowShown="0" headerRowDxfId="16" headerRowBorderDxfId="15" tableBorderDxfId="14" totalsRowBorderDxfId="13">
  <tableColumns count="2">
    <tableColumn id="1" xr3:uid="{63CF184C-13B6-4E78-96C0-AAAA5BD9786F}" name="Servidor (Aleatório)" dataDxfId="12" totalsRowDxfId="11">
      <calculatedColumnFormula>RAND()</calculatedColumnFormula>
    </tableColumn>
    <tableColumn id="2" xr3:uid="{911059AF-1D6E-4AD0-A440-B8AADB2BF44F}" name="Servidor (Distribuição exponencial)" dataDxfId="10" totalsRowDxfId="9">
      <calculatedColumnFormula>-8*LN(A2)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5EC641-385C-4634-ACC1-D52309E9BCF6}" name="Tabela2" displayName="Tabela2" ref="D2:G13" totalsRowShown="0" headerRowDxfId="8" dataDxfId="6" headerRowBorderDxfId="7" tableBorderDxfId="5" totalsRowBorderDxfId="4">
  <tableColumns count="4">
    <tableColumn id="1" xr3:uid="{D727A558-6543-480A-9865-EDC775A7F228}" name="-" dataDxfId="3"/>
    <tableColumn id="2" xr3:uid="{92A45D5F-E958-4537-8396-6358FE1FB883}" name="C1" dataDxfId="2"/>
    <tableColumn id="3" xr3:uid="{BCE55AFB-FAF5-4332-9C5D-2E99715900CA}" name="C2" dataDxfId="1"/>
    <tableColumn id="4" xr3:uid="{74F4BECC-7DAF-49DB-B275-29F5D276CF10}" name="C3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1684-28AA-4A80-AE88-6BA2CAD02297}">
  <dimension ref="A1:V37"/>
  <sheetViews>
    <sheetView tabSelected="1" zoomScale="85" zoomScaleNormal="85" workbookViewId="0">
      <selection activeCell="B44" sqref="B44"/>
    </sheetView>
  </sheetViews>
  <sheetFormatPr defaultRowHeight="15"/>
  <cols>
    <col min="1" max="1" width="20.7109375" bestFit="1" customWidth="1"/>
    <col min="2" max="2" width="36.140625" bestFit="1" customWidth="1"/>
    <col min="4" max="4" width="10.28515625" customWidth="1"/>
    <col min="5" max="7" width="10.7109375" bestFit="1" customWidth="1"/>
  </cols>
  <sheetData>
    <row r="1" spans="1:11">
      <c r="A1" s="3" t="s">
        <v>0</v>
      </c>
      <c r="B1" s="4" t="s">
        <v>1</v>
      </c>
      <c r="C1" s="1"/>
      <c r="D1" s="1"/>
      <c r="H1" s="1"/>
      <c r="I1" s="1"/>
      <c r="J1" s="1"/>
    </row>
    <row r="2" spans="1:11" ht="15.75">
      <c r="A2" s="5">
        <f t="shared" ref="A2:A21" ca="1" si="0">RAND()</f>
        <v>0.95692666438331919</v>
      </c>
      <c r="B2" s="6">
        <f t="shared" ref="B2:B21" ca="1" si="1">-8*LN(A2)</f>
        <v>0.35222816963121023</v>
      </c>
      <c r="C2" s="1"/>
      <c r="D2" s="10" t="s">
        <v>12</v>
      </c>
      <c r="E2" s="11" t="s">
        <v>2</v>
      </c>
      <c r="F2" s="11" t="s">
        <v>8</v>
      </c>
      <c r="G2" s="12" t="s">
        <v>9</v>
      </c>
      <c r="H2" s="17"/>
      <c r="I2" s="17" t="s">
        <v>16</v>
      </c>
      <c r="J2" s="1"/>
    </row>
    <row r="3" spans="1:11" ht="15" customHeight="1">
      <c r="A3" s="5">
        <f t="shared" ca="1" si="0"/>
        <v>0.56663285616160608</v>
      </c>
      <c r="B3" s="6">
        <f t="shared" ca="1" si="1"/>
        <v>4.5443496398653407</v>
      </c>
      <c r="C3" s="1"/>
      <c r="D3" s="13" t="s">
        <v>3</v>
      </c>
      <c r="E3" s="9">
        <f>E9*E4</f>
        <v>0.1166</v>
      </c>
      <c r="F3" s="9">
        <f>F9*F4</f>
        <v>0.23319999999999999</v>
      </c>
      <c r="G3" s="9">
        <f>G9*G4</f>
        <v>0.708345</v>
      </c>
      <c r="H3" s="1"/>
      <c r="I3" s="1"/>
      <c r="J3" s="1"/>
    </row>
    <row r="4" spans="1:11">
      <c r="A4" s="5">
        <f t="shared" ca="1" si="0"/>
        <v>0.81910552382025481</v>
      </c>
      <c r="B4" s="6">
        <f t="shared" ca="1" si="1"/>
        <v>1.5963388697236718</v>
      </c>
      <c r="C4" s="1"/>
      <c r="D4" s="13" t="s">
        <v>4</v>
      </c>
      <c r="E4" s="9">
        <v>2</v>
      </c>
      <c r="F4" s="9">
        <v>4</v>
      </c>
      <c r="G4" s="20">
        <v>12.15</v>
      </c>
      <c r="H4" s="1"/>
      <c r="I4" s="1"/>
      <c r="J4" s="1"/>
    </row>
    <row r="5" spans="1:11">
      <c r="A5" s="5">
        <f t="shared" ca="1" si="0"/>
        <v>0.50104800661134441</v>
      </c>
      <c r="B5" s="6">
        <f t="shared" ca="1" si="1"/>
        <v>5.5284268872666944</v>
      </c>
      <c r="C5" s="1"/>
      <c r="D5" s="13" t="s">
        <v>5</v>
      </c>
      <c r="E5" s="21">
        <f>(E12/(E11*(1-E3)))</f>
        <v>0.14941140874763562</v>
      </c>
      <c r="F5" s="21">
        <f>(F12/(F11*(1-F3)))</f>
        <v>0.3966106187152863</v>
      </c>
      <c r="G5" s="21">
        <f>(G12/(G11*(1-G3)))</f>
        <v>8.3273339284925854</v>
      </c>
      <c r="I5" s="1"/>
      <c r="J5" s="1"/>
    </row>
    <row r="6" spans="1:11">
      <c r="A6" s="5">
        <f t="shared" ca="1" si="0"/>
        <v>0.33558493941352863</v>
      </c>
      <c r="B6" s="6">
        <f t="shared" ca="1" si="1"/>
        <v>8.7350414559569174</v>
      </c>
      <c r="C6" s="1"/>
      <c r="D6" s="13" t="s">
        <v>6</v>
      </c>
      <c r="E6" s="21">
        <f>E4*(1+(E12/(1-E3)))</f>
        <v>2.2639800769753227</v>
      </c>
      <c r="F6" s="21">
        <f>F4*(1+(F12/(1-F3)))</f>
        <v>5.2164840897235258</v>
      </c>
      <c r="G6" s="21">
        <f>G4*(1+(G12/(1-G3)))</f>
        <v>41.65880920951124</v>
      </c>
      <c r="H6" s="2"/>
      <c r="I6" s="2"/>
      <c r="J6" s="2"/>
    </row>
    <row r="7" spans="1:11">
      <c r="A7" s="5">
        <f t="shared" ca="1" si="0"/>
        <v>1.7737635389155182E-2</v>
      </c>
      <c r="B7" s="6">
        <f t="shared" ca="1" si="1"/>
        <v>32.256532828734102</v>
      </c>
      <c r="C7" s="1"/>
      <c r="D7" s="13" t="s">
        <v>7</v>
      </c>
      <c r="E7" s="21">
        <f>(E3*E12)/(1-E3)</f>
        <v>1.5390038487661309E-2</v>
      </c>
      <c r="F7" s="21">
        <f>(F3*F12)/(1-F3)</f>
        <v>7.0921022430881581E-2</v>
      </c>
      <c r="G7" s="21">
        <f>(G3*G12)/(1-G3)</f>
        <v>1.7203635769145051</v>
      </c>
    </row>
    <row r="8" spans="1:11">
      <c r="A8" s="5">
        <f t="shared" ca="1" si="0"/>
        <v>0.92337988558384132</v>
      </c>
      <c r="B8" s="6">
        <f t="shared" ca="1" si="1"/>
        <v>0.63771641711967109</v>
      </c>
      <c r="C8" s="1"/>
      <c r="D8" s="13" t="s">
        <v>14</v>
      </c>
      <c r="E8" s="9">
        <f>((E9/E10)^2)*(E11)</f>
        <v>1.2010317703999998E-2</v>
      </c>
      <c r="F8" s="9">
        <f t="shared" ref="F8:G8" si="2">((F9/F10)^2)*(F11)</f>
        <v>4.1700301632000003E-2</v>
      </c>
      <c r="G8" s="9">
        <f t="shared" si="2"/>
        <v>0.14633866593483638</v>
      </c>
    </row>
    <row r="9" spans="1:11">
      <c r="A9" s="5">
        <f t="shared" ca="1" si="0"/>
        <v>0.14419403726265612</v>
      </c>
      <c r="B9" s="6">
        <f t="shared" ca="1" si="1"/>
        <v>15.492763243626078</v>
      </c>
      <c r="C9" s="1"/>
      <c r="D9" s="14" t="s">
        <v>11</v>
      </c>
      <c r="E9" s="20">
        <v>5.8299999999999998E-2</v>
      </c>
      <c r="F9" s="20">
        <v>5.8299999999999998E-2</v>
      </c>
      <c r="G9" s="20">
        <v>5.8299999999999998E-2</v>
      </c>
    </row>
    <row r="10" spans="1:11">
      <c r="A10" s="5">
        <f t="shared" ca="1" si="0"/>
        <v>0.14292150908447898</v>
      </c>
      <c r="B10" s="6">
        <f t="shared" ca="1" si="1"/>
        <v>15.563677495498052</v>
      </c>
      <c r="C10" s="1"/>
      <c r="D10" s="16" t="s">
        <v>13</v>
      </c>
      <c r="E10" s="9">
        <f>1/E4</f>
        <v>0.5</v>
      </c>
      <c r="F10" s="9">
        <f t="shared" ref="F10:G10" si="3">1/F4</f>
        <v>0.25</v>
      </c>
      <c r="G10" s="22">
        <f t="shared" si="3"/>
        <v>8.2304526748971193E-2</v>
      </c>
      <c r="K10" s="2"/>
    </row>
    <row r="11" spans="1:11">
      <c r="A11" s="5">
        <f t="shared" ca="1" si="0"/>
        <v>0.27439586000558835</v>
      </c>
      <c r="B11" s="6">
        <f t="shared" ca="1" si="1"/>
        <v>10.345467765499317</v>
      </c>
      <c r="C11" s="1"/>
      <c r="D11" s="15" t="s">
        <v>15</v>
      </c>
      <c r="E11" s="9">
        <f>((E3)*(1/(1-E3))+1)^-1</f>
        <v>0.88339999999999996</v>
      </c>
      <c r="F11" s="9">
        <f>((F3)*(1/(1-F3))+1)^-1</f>
        <v>0.76680000000000004</v>
      </c>
      <c r="G11" s="9">
        <f>((G3)*(1/(1-G3))+1)^-1</f>
        <v>0.291655</v>
      </c>
    </row>
    <row r="12" spans="1:11">
      <c r="A12" s="5">
        <f t="shared" ca="1" si="0"/>
        <v>0.38792737540445998</v>
      </c>
      <c r="B12" s="6">
        <f t="shared" ca="1" si="1"/>
        <v>7.5754970693700372</v>
      </c>
      <c r="C12" s="1"/>
      <c r="D12" s="19" t="s">
        <v>17</v>
      </c>
      <c r="E12" s="9">
        <f>(E3/(1-E3))*E11</f>
        <v>0.1166</v>
      </c>
      <c r="F12" s="9">
        <f>(F3/(1-F3))*F11</f>
        <v>0.23319999999999999</v>
      </c>
      <c r="G12" s="9">
        <f>(G3/(1-G3))*G11</f>
        <v>0.708345</v>
      </c>
    </row>
    <row r="13" spans="1:11">
      <c r="A13" s="5">
        <f t="shared" ca="1" si="0"/>
        <v>0.26432461501641724</v>
      </c>
      <c r="B13" s="6">
        <f t="shared" ca="1" si="1"/>
        <v>10.644618630741931</v>
      </c>
      <c r="C13" s="1"/>
      <c r="D13" s="14" t="s">
        <v>18</v>
      </c>
      <c r="E13" s="21">
        <f>(E3)+((E3*E12)/(1-E3))</f>
        <v>0.1319900384876613</v>
      </c>
      <c r="F13" s="21">
        <f t="shared" ref="F13:G13" si="4">(F3)+((F3*F12)/(1-F3))</f>
        <v>0.30412102243088157</v>
      </c>
      <c r="G13" s="21">
        <f t="shared" si="4"/>
        <v>2.4287085769145049</v>
      </c>
    </row>
    <row r="14" spans="1:11">
      <c r="A14" s="5">
        <f t="shared" ca="1" si="0"/>
        <v>1.3705341825827055E-2</v>
      </c>
      <c r="B14" s="6">
        <f t="shared" ca="1" si="1"/>
        <v>34.319756862807488</v>
      </c>
      <c r="C14" s="1"/>
    </row>
    <row r="15" spans="1:11">
      <c r="A15" s="5">
        <f t="shared" ca="1" si="0"/>
        <v>0.12405990749740992</v>
      </c>
      <c r="B15" s="6">
        <f t="shared" ca="1" si="1"/>
        <v>16.695925640522283</v>
      </c>
      <c r="C15" s="1"/>
    </row>
    <row r="16" spans="1:11">
      <c r="A16" s="5">
        <f t="shared" ca="1" si="0"/>
        <v>0.23134060049981775</v>
      </c>
      <c r="B16" s="6">
        <f t="shared" ca="1" si="1"/>
        <v>11.710913546980144</v>
      </c>
      <c r="C16" s="1"/>
    </row>
    <row r="17" spans="1:22">
      <c r="A17" s="5">
        <f t="shared" ca="1" si="0"/>
        <v>0.57507478188674188</v>
      </c>
      <c r="B17" s="6">
        <f t="shared" ca="1" si="1"/>
        <v>4.4260415294884865</v>
      </c>
      <c r="C17" s="1"/>
    </row>
    <row r="18" spans="1:22">
      <c r="A18" s="5">
        <f t="shared" ca="1" si="0"/>
        <v>3.5201249850930427E-2</v>
      </c>
      <c r="B18" s="6">
        <f t="shared" ca="1" si="1"/>
        <v>26.773389519037949</v>
      </c>
      <c r="C18" s="1"/>
      <c r="V18" s="18"/>
    </row>
    <row r="19" spans="1:22">
      <c r="A19" s="5">
        <f t="shared" ca="1" si="0"/>
        <v>0.75974433710824885</v>
      </c>
      <c r="B19" s="6">
        <f t="shared" ca="1" si="1"/>
        <v>2.1981864067057613</v>
      </c>
      <c r="C19" s="1"/>
    </row>
    <row r="20" spans="1:22">
      <c r="A20" s="5">
        <f t="shared" ca="1" si="0"/>
        <v>0.55826555832845426</v>
      </c>
      <c r="B20" s="6">
        <f t="shared" ca="1" si="1"/>
        <v>4.6633641506211836</v>
      </c>
      <c r="C20" s="1"/>
    </row>
    <row r="21" spans="1:22">
      <c r="A21" s="7">
        <f t="shared" ca="1" si="0"/>
        <v>0.73654732297969372</v>
      </c>
      <c r="B21" s="8">
        <f t="shared" ca="1" si="1"/>
        <v>2.4462543301409374</v>
      </c>
      <c r="C21" s="1"/>
    </row>
    <row r="22" spans="1:22">
      <c r="A22" s="7" t="s">
        <v>10</v>
      </c>
      <c r="B22" s="8">
        <f ca="1">AVERAGE(B2:B21)</f>
        <v>10.825324522966863</v>
      </c>
      <c r="C22" s="1"/>
    </row>
    <row r="25" spans="1:22">
      <c r="A25" s="23" t="s">
        <v>19</v>
      </c>
      <c r="B25" s="23"/>
      <c r="V25" s="18"/>
    </row>
    <row r="26" spans="1:22">
      <c r="A26" s="23"/>
      <c r="B26" s="23"/>
    </row>
    <row r="27" spans="1:22">
      <c r="A27" s="23"/>
      <c r="B27" s="23"/>
    </row>
    <row r="28" spans="1:22">
      <c r="A28" s="23"/>
      <c r="B28" s="23"/>
    </row>
    <row r="29" spans="1:22">
      <c r="A29" s="23"/>
      <c r="B29" s="23"/>
    </row>
    <row r="30" spans="1:22">
      <c r="A30" s="23"/>
      <c r="B30" s="23"/>
    </row>
    <row r="31" spans="1:22">
      <c r="A31" s="23"/>
      <c r="B31" s="23"/>
    </row>
    <row r="32" spans="1:22">
      <c r="A32" s="23"/>
      <c r="B32" s="23"/>
    </row>
    <row r="33" spans="1:2">
      <c r="A33" s="23"/>
      <c r="B33" s="23"/>
    </row>
    <row r="34" spans="1:2">
      <c r="A34" s="23"/>
      <c r="B34" s="23"/>
    </row>
    <row r="35" spans="1:2">
      <c r="A35" s="23"/>
      <c r="B35" s="23"/>
    </row>
    <row r="36" spans="1:2">
      <c r="A36" s="23"/>
      <c r="B36" s="23"/>
    </row>
    <row r="37" spans="1:2">
      <c r="A37" s="23"/>
      <c r="B37" s="23"/>
    </row>
  </sheetData>
  <mergeCells count="1">
    <mergeCell ref="A25:B3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A22:B22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Fonseca</dc:creator>
  <cp:lastModifiedBy>Lucas Fonseca</cp:lastModifiedBy>
  <dcterms:created xsi:type="dcterms:W3CDTF">2020-09-18T22:43:15Z</dcterms:created>
  <dcterms:modified xsi:type="dcterms:W3CDTF">2020-09-27T21:09:35Z</dcterms:modified>
</cp:coreProperties>
</file>