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" sheetId="1" state="visible" r:id="rId2"/>
    <sheet name="Борды" sheetId="2" state="visible" r:id="rId3"/>
    <sheet name="Виды заявок" sheetId="3" state="visible" r:id="rId4"/>
    <sheet name="Коды расчетов" sheetId="4" state="visible" r:id="rId5"/>
    <sheet name="Справочник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<sst xmlns="http://schemas.openxmlformats.org/spreadsheetml/2006/main" count="3247" uniqueCount="899">
  <si>
    <t xml:space="preserve">Соотнесение режимов торгов и бордов в фондового рынка и рынка РЕПО</t>
  </si>
  <si>
    <t xml:space="preserve">Тип рынка</t>
  </si>
  <si>
    <t xml:space="preserve">Начало</t>
  </si>
  <si>
    <t xml:space="preserve">Окончание</t>
  </si>
  <si>
    <t xml:space="preserve">Режим</t>
  </si>
  <si>
    <t xml:space="preserve">Период</t>
  </si>
  <si>
    <t xml:space="preserve">Отмена активных заявок</t>
  </si>
  <si>
    <t xml:space="preserve">Код расчетов</t>
  </si>
  <si>
    <t xml:space="preserve">Валюта</t>
  </si>
  <si>
    <t xml:space="preserve">Классификатор рынка</t>
  </si>
  <si>
    <t xml:space="preserve">Классификатор борда</t>
  </si>
  <si>
    <t xml:space="preserve">Борд</t>
  </si>
  <si>
    <t xml:space="preserve">Режим торгов</t>
  </si>
  <si>
    <t xml:space="preserve">Классификатор борда2</t>
  </si>
  <si>
    <t xml:space="preserve">Основная торговая сессия</t>
  </si>
  <si>
    <t xml:space="preserve">Основной рынок (Т+2)</t>
  </si>
  <si>
    <t xml:space="preserve">Режим основных торгов Т+</t>
  </si>
  <si>
    <t xml:space="preserve">аукцион открытия</t>
  </si>
  <si>
    <t xml:space="preserve">-</t>
  </si>
  <si>
    <t xml:space="preserve">Y2</t>
  </si>
  <si>
    <t xml:space="preserve">RUB</t>
  </si>
  <si>
    <t xml:space="preserve">FNDT</t>
  </si>
  <si>
    <t xml:space="preserve">TQBR</t>
  </si>
  <si>
    <t xml:space="preserve">TQIF</t>
  </si>
  <si>
    <t xml:space="preserve">TQFD</t>
  </si>
  <si>
    <t xml:space="preserve">TQFE</t>
  </si>
  <si>
    <t xml:space="preserve">TQTF</t>
  </si>
  <si>
    <t xml:space="preserve">Y1</t>
  </si>
  <si>
    <t xml:space="preserve">TQOB</t>
  </si>
  <si>
    <t xml:space="preserve">USD</t>
  </si>
  <si>
    <t xml:space="preserve">TQBD</t>
  </si>
  <si>
    <t xml:space="preserve">EUR</t>
  </si>
  <si>
    <t xml:space="preserve">TQBE</t>
  </si>
  <si>
    <t xml:space="preserve">TQTD</t>
  </si>
  <si>
    <t xml:space="preserve">TQTE</t>
  </si>
  <si>
    <t xml:space="preserve">FQBR</t>
  </si>
  <si>
    <t xml:space="preserve">TQCB</t>
  </si>
  <si>
    <t xml:space="preserve">TQOD</t>
  </si>
  <si>
    <t xml:space="preserve">TQOE</t>
  </si>
  <si>
    <t xml:space="preserve">CNY</t>
  </si>
  <si>
    <t xml:space="preserve">TQOY</t>
  </si>
  <si>
    <t xml:space="preserve">TQRD</t>
  </si>
  <si>
    <t xml:space="preserve">TQED</t>
  </si>
  <si>
    <t xml:space="preserve">TQUD</t>
  </si>
  <si>
    <t xml:space="preserve">торговый период</t>
  </si>
  <si>
    <t xml:space="preserve">аукцион закрытия</t>
  </si>
  <si>
    <t xml:space="preserve">послеторговый период</t>
  </si>
  <si>
    <t xml:space="preserve">Режим торгов «Неполные лоты» (для акций)</t>
  </si>
  <si>
    <t xml:space="preserve">SMAL</t>
  </si>
  <si>
    <t xml:space="preserve">Режим торгов «Неполные лоты» (для паев)</t>
  </si>
  <si>
    <t xml:space="preserve">Режим «РПС с ЦК»</t>
  </si>
  <si>
    <t xml:space="preserve">Y0, Y1, Y2, Y3, Y4, Y5, Y6, Y7</t>
  </si>
  <si>
    <t xml:space="preserve">RPST</t>
  </si>
  <si>
    <t xml:space="preserve">PTEQ</t>
  </si>
  <si>
    <t xml:space="preserve">PTIF</t>
  </si>
  <si>
    <t xml:space="preserve">PTFD</t>
  </si>
  <si>
    <t xml:space="preserve">PTFE</t>
  </si>
  <si>
    <t xml:space="preserve">PTTF</t>
  </si>
  <si>
    <t xml:space="preserve">Y0, Y1, Y2</t>
  </si>
  <si>
    <t xml:space="preserve">FTEQ</t>
  </si>
  <si>
    <t xml:space="preserve">PTOB</t>
  </si>
  <si>
    <t xml:space="preserve">PTSD</t>
  </si>
  <si>
    <t xml:space="preserve">PTSE</t>
  </si>
  <si>
    <t xml:space="preserve">PTTD</t>
  </si>
  <si>
    <t xml:space="preserve">PTTE</t>
  </si>
  <si>
    <t xml:space="preserve">PTOD</t>
  </si>
  <si>
    <t xml:space="preserve">PTOE</t>
  </si>
  <si>
    <t xml:space="preserve">PTDB</t>
  </si>
  <si>
    <t xml:space="preserve">PTED</t>
  </si>
  <si>
    <t xml:space="preserve">PTUD</t>
  </si>
  <si>
    <t xml:space="preserve">OCPR</t>
  </si>
  <si>
    <t xml:space="preserve">OCPU</t>
  </si>
  <si>
    <t xml:space="preserve">OCPE</t>
  </si>
  <si>
    <t xml:space="preserve">11:29:59
16:29:59</t>
  </si>
  <si>
    <t xml:space="preserve">11:35:01
16:35:01</t>
  </si>
  <si>
    <t xml:space="preserve">Режим торгов крупными пакетами ценных бумаг</t>
  </si>
  <si>
    <t xml:space="preserve">TQDB</t>
  </si>
  <si>
    <t xml:space="preserve">TQDU</t>
  </si>
  <si>
    <t xml:space="preserve">Рынок РЕПО c ЦК</t>
  </si>
  <si>
    <t xml:space="preserve">Режим торгов «РЕПО с ЦК – Безадресные заявки»</t>
  </si>
  <si>
    <t xml:space="preserve">Y0/Y1</t>
  </si>
  <si>
    <t xml:space="preserve">REPT</t>
  </si>
  <si>
    <t xml:space="preserve">EQRP</t>
  </si>
  <si>
    <t xml:space="preserve">Y0/Y1W</t>
  </si>
  <si>
    <t xml:space="preserve">EQWP</t>
  </si>
  <si>
    <t xml:space="preserve">EQRD</t>
  </si>
  <si>
    <t xml:space="preserve">EQWD</t>
  </si>
  <si>
    <t xml:space="preserve">EQRE</t>
  </si>
  <si>
    <t xml:space="preserve">EQWE</t>
  </si>
  <si>
    <t xml:space="preserve"> </t>
  </si>
  <si>
    <t xml:space="preserve">Режим торгов «РЕПО с ЦК – Адресные заявки»</t>
  </si>
  <si>
    <t xml:space="preserve">Y0/Y1, Y0/Y2, … Y0/Y90
Y1/Y2, Y1/Y3, … Y1/Y90
T0/Y1, T0/Y2, ... T0/Y90</t>
  </si>
  <si>
    <t xml:space="preserve">PSRP</t>
  </si>
  <si>
    <t xml:space="preserve">PSRD</t>
  </si>
  <si>
    <t xml:space="preserve">PSRE</t>
  </si>
  <si>
    <t xml:space="preserve">RFND</t>
  </si>
  <si>
    <t xml:space="preserve">RFNU</t>
  </si>
  <si>
    <t xml:space="preserve">RFNE</t>
  </si>
  <si>
    <t xml:space="preserve">Рынок РЕПО c ЦК с КСУ</t>
  </si>
  <si>
    <t xml:space="preserve">GCDP</t>
  </si>
  <si>
    <t xml:space="preserve">GCRP</t>
  </si>
  <si>
    <t xml:space="preserve">GCOW</t>
  </si>
  <si>
    <t xml:space="preserve">Y0/Y2W</t>
  </si>
  <si>
    <t xml:space="preserve">GCSW</t>
  </si>
  <si>
    <t xml:space="preserve">Y0/Y1M</t>
  </si>
  <si>
    <t xml:space="preserve">GCOM</t>
  </si>
  <si>
    <t xml:space="preserve">Y0/Y2M</t>
  </si>
  <si>
    <t xml:space="preserve">GCSM</t>
  </si>
  <si>
    <t xml:space="preserve">Y0/Y3M</t>
  </si>
  <si>
    <t xml:space="preserve">GCTM</t>
  </si>
  <si>
    <t xml:space="preserve">Y0/Y6M</t>
  </si>
  <si>
    <t xml:space="preserve">GCUM</t>
  </si>
  <si>
    <t xml:space="preserve">Y0/Y1Y</t>
  </si>
  <si>
    <t xml:space="preserve">GCOY</t>
  </si>
  <si>
    <t xml:space="preserve">Y0/Y1 … Y0/Ym
Y1/Y2 … Y1/Ym
T0/Y1 … T0/Ym
где m - расчетный день, соотв. 3 мес. с даты заключения сделки</t>
  </si>
  <si>
    <t xml:space="preserve">PSGC</t>
  </si>
  <si>
    <t xml:space="preserve">Режим торгов «РЕПО с ЦК – Безадресные заявки» (расч. в USD)</t>
  </si>
  <si>
    <t xml:space="preserve">GURP</t>
  </si>
  <si>
    <t xml:space="preserve">GUOW</t>
  </si>
  <si>
    <t xml:space="preserve">GUSW</t>
  </si>
  <si>
    <t xml:space="preserve">GUOM</t>
  </si>
  <si>
    <t xml:space="preserve">GUSM</t>
  </si>
  <si>
    <t xml:space="preserve">GUTM</t>
  </si>
  <si>
    <t xml:space="preserve">GUUM</t>
  </si>
  <si>
    <t xml:space="preserve">GUOY</t>
  </si>
  <si>
    <t xml:space="preserve">Режим торгов «РЕПО с ЦК – Адресные заявки» (расч. в USD)</t>
  </si>
  <si>
    <t xml:space="preserve">PUGC</t>
  </si>
  <si>
    <t xml:space="preserve">Режим торгов «РЕПО с ЦК – Безадресные заявки» (расч. в EUR)</t>
  </si>
  <si>
    <t xml:space="preserve">GERP</t>
  </si>
  <si>
    <t xml:space="preserve">GEOW</t>
  </si>
  <si>
    <t xml:space="preserve">GESW</t>
  </si>
  <si>
    <t xml:space="preserve">GEOM</t>
  </si>
  <si>
    <t xml:space="preserve">GESM</t>
  </si>
  <si>
    <t xml:space="preserve">GETM</t>
  </si>
  <si>
    <t xml:space="preserve">GEUM</t>
  </si>
  <si>
    <t xml:space="preserve">GEOY</t>
  </si>
  <si>
    <t xml:space="preserve">Режим торгов «РЕПО с ЦК – Адресные заявки» (расч. в EUR)</t>
  </si>
  <si>
    <t xml:space="preserve">PEGC</t>
  </si>
  <si>
    <t xml:space="preserve">GCTR</t>
  </si>
  <si>
    <t xml:space="preserve">Основной рынок (Т+0)</t>
  </si>
  <si>
    <t xml:space="preserve">Y0</t>
  </si>
  <si>
    <t xml:space="preserve">MULT</t>
  </si>
  <si>
    <t xml:space="preserve">LIQB</t>
  </si>
  <si>
    <t xml:space="preserve">LIQO</t>
  </si>
  <si>
    <t xml:space="preserve">T0/Y1</t>
  </si>
  <si>
    <t xml:space="preserve">LIQR</t>
  </si>
  <si>
    <t xml:space="preserve">Технологические режимы Рынков с ЦК</t>
  </si>
  <si>
    <t xml:space="preserve">Режим торгов «Исполнение обязательств по сделкам Т+: РЕПО» (Только для переноса ЦК неисполненных обязательств участников торгов)</t>
  </si>
  <si>
    <t xml:space="preserve">TECH</t>
  </si>
  <si>
    <t xml:space="preserve">TADM</t>
  </si>
  <si>
    <t xml:space="preserve">Режим «Исполнение обязательств по сделкам Т+: РПС» (Только для переноса ЦК неисполненных обязательств участников торгов)</t>
  </si>
  <si>
    <t xml:space="preserve">Y0, Y1</t>
  </si>
  <si>
    <t xml:space="preserve">NADM</t>
  </si>
  <si>
    <t xml:space="preserve">Исполнение обязательств по сделкам Т+: СВОП (Только для переноса ЦК неисполненных обязательств участников торгов)</t>
  </si>
  <si>
    <t xml:space="preserve">SADM</t>
  </si>
  <si>
    <t xml:space="preserve">Переводы</t>
  </si>
  <si>
    <t xml:space="preserve">T0</t>
  </si>
  <si>
    <t xml:space="preserve">TRAN</t>
  </si>
  <si>
    <t xml:space="preserve">Основной рынок (Т0)</t>
  </si>
  <si>
    <t xml:space="preserve">Режим основных торгов</t>
  </si>
  <si>
    <t xml:space="preserve">FOND</t>
  </si>
  <si>
    <t xml:space="preserve">EQTD</t>
  </si>
  <si>
    <t xml:space="preserve">EQTU</t>
  </si>
  <si>
    <t xml:space="preserve">Режим переговорных сделок (РПС)</t>
  </si>
  <si>
    <t xml:space="preserve">Z0</t>
  </si>
  <si>
    <t xml:space="preserve">RPS</t>
  </si>
  <si>
    <t xml:space="preserve">PSEQ</t>
  </si>
  <si>
    <t xml:space="preserve">PSIF</t>
  </si>
  <si>
    <t xml:space="preserve">PSFD</t>
  </si>
  <si>
    <t xml:space="preserve">PSFE</t>
  </si>
  <si>
    <t xml:space="preserve">FSEQ</t>
  </si>
  <si>
    <t xml:space="preserve">PSTF</t>
  </si>
  <si>
    <t xml:space="preserve">PSOB</t>
  </si>
  <si>
    <t xml:space="preserve">T0, B0-B30</t>
  </si>
  <si>
    <t xml:space="preserve">T0, B0-B30 (max. 2 расчетных дня)</t>
  </si>
  <si>
    <t xml:space="preserve">PSSD</t>
  </si>
  <si>
    <t xml:space="preserve">PSSE</t>
  </si>
  <si>
    <t xml:space="preserve">PSTD</t>
  </si>
  <si>
    <t xml:space="preserve">PSTE</t>
  </si>
  <si>
    <t xml:space="preserve">PSEU</t>
  </si>
  <si>
    <t xml:space="preserve">PSEO</t>
  </si>
  <si>
    <t xml:space="preserve">GBP</t>
  </si>
  <si>
    <t xml:space="preserve">PSGO</t>
  </si>
  <si>
    <t xml:space="preserve">PSYO</t>
  </si>
  <si>
    <t xml:space="preserve">PSED</t>
  </si>
  <si>
    <t xml:space="preserve">PSUD</t>
  </si>
  <si>
    <t xml:space="preserve">Режим торгов "Анонимный РПС"</t>
  </si>
  <si>
    <t xml:space="preserve">OTCB</t>
  </si>
  <si>
    <t xml:space="preserve">OTCE</t>
  </si>
  <si>
    <t xml:space="preserve">OTCU</t>
  </si>
  <si>
    <t xml:space="preserve">Режим торгов крупными пакетами ценных бумаг. Время фиксации цен и исполнения заявок: 10:55 – 11:00, 11:55 – 12:00, 12:55 – 13:00, 13:55 – 14:00, 14:55 – 15:00, 15:55 – 16:00, 16:55 – 17:00, 17:55 – 18:00</t>
  </si>
  <si>
    <t xml:space="preserve">Y2
(до 03.03.2019 K0)</t>
  </si>
  <si>
    <t xml:space="preserve">TQDP</t>
  </si>
  <si>
    <t xml:space="preserve">Рынок РЕПО</t>
  </si>
  <si>
    <t xml:space="preserve">Режим торгов «РЕПО с облигациями»</t>
  </si>
  <si>
    <t xml:space="preserve">RPMO</t>
  </si>
  <si>
    <t xml:space="preserve">Rb, S0, S1, S2</t>
  </si>
  <si>
    <t xml:space="preserve">RPEU</t>
  </si>
  <si>
    <t xml:space="preserve">RPEO</t>
  </si>
  <si>
    <t xml:space="preserve">RPEY</t>
  </si>
  <si>
    <t xml:space="preserve">Рынок РЕПО с Банком России[1]</t>
  </si>
  <si>
    <t xml:space="preserve">Режим торгов «РЕПО с Банком России: Аукцион РЕПО»</t>
  </si>
  <si>
    <t xml:space="preserve">S0, S1, S2, Rb, Z0</t>
  </si>
  <si>
    <t xml:space="preserve">FBCB</t>
  </si>
  <si>
    <t xml:space="preserve">FBCU</t>
  </si>
  <si>
    <t xml:space="preserve">FBCE</t>
  </si>
  <si>
    <t xml:space="preserve">Режим торгов «РЕПО с Банком России: фикс.ставка»</t>
  </si>
  <si>
    <t xml:space="preserve">FBFX</t>
  </si>
  <si>
    <t xml:space="preserve">Режим торгов РЕПО с Банком России: Аукцион РЕПО</t>
  </si>
  <si>
    <t xml:space="preserve">S0, S1, S2, S3, S4, S5, Rb, Z0</t>
  </si>
  <si>
    <t xml:space="preserve">Режим торгов «Аукцион РЕПО с Банком России: плавающая ставка»</t>
  </si>
  <si>
    <t xml:space="preserve">FFCB</t>
  </si>
  <si>
    <t xml:space="preserve">Рынок ценных бумаг - Д</t>
  </si>
  <si>
    <t xml:space="preserve">Режим торгов «Облигации Д – РПС»</t>
  </si>
  <si>
    <t xml:space="preserve">PSDB</t>
  </si>
  <si>
    <t xml:space="preserve">Рынок для квалифицированных инвесторов</t>
  </si>
  <si>
    <t xml:space="preserve">Режим торгов «Квал.Инвесторы – РЕПО»</t>
  </si>
  <si>
    <t xml:space="preserve">Рынок «Исполнение обязательств по срочным контрактам»</t>
  </si>
  <si>
    <t xml:space="preserve">Режим торгов «Исполнение обязательств по срочным контрактам» (в случае возникновения обязательств по поставке по фьючерсам на акции)</t>
  </si>
  <si>
    <t xml:space="preserve">SPEQ</t>
  </si>
  <si>
    <t xml:space="preserve">Режим торгов «Исполнение обязательств по срочным контрактам» (в случае возникновения обязательств по поставке по фьючерсам на облигации)</t>
  </si>
  <si>
    <t xml:space="preserve">Y1, Y2</t>
  </si>
  <si>
    <t xml:space="preserve">RUB, USD</t>
  </si>
  <si>
    <t xml:space="preserve">SPOB</t>
  </si>
  <si>
    <t xml:space="preserve">Рынок «Размещений и выкупов»[2]</t>
  </si>
  <si>
    <t xml:space="preserve">Режим торгов «Размещение: Адресные заявки»</t>
  </si>
  <si>
    <t xml:space="preserve">*[2]</t>
  </si>
  <si>
    <t xml:space="preserve">PSAU</t>
  </si>
  <si>
    <t xml:space="preserve">PAUS</t>
  </si>
  <si>
    <t xml:space="preserve">PAEU</t>
  </si>
  <si>
    <t xml:space="preserve">PAGB</t>
  </si>
  <si>
    <t xml:space="preserve">PACY</t>
  </si>
  <si>
    <t xml:space="preserve">Режим торгов «Размещение: Аукцион»</t>
  </si>
  <si>
    <t xml:space="preserve">AUCT</t>
  </si>
  <si>
    <t xml:space="preserve">PACT</t>
  </si>
  <si>
    <t xml:space="preserve">Режим торгов «Выкуп: Адресные заявки»</t>
  </si>
  <si>
    <t xml:space="preserve">PSBB</t>
  </si>
  <si>
    <t xml:space="preserve">PSBU</t>
  </si>
  <si>
    <t xml:space="preserve">PSBE</t>
  </si>
  <si>
    <t xml:space="preserve">Режим торгов «Выкуп: Аукцион»</t>
  </si>
  <si>
    <t xml:space="preserve">AUBB</t>
  </si>
  <si>
    <t xml:space="preserve">Рынок сектора ПИР</t>
  </si>
  <si>
    <t xml:space="preserve">Сектор ПИР – Режим основных торгов</t>
  </si>
  <si>
    <t xml:space="preserve">TQIU</t>
  </si>
  <si>
    <t xml:space="preserve">TQIE</t>
  </si>
  <si>
    <t xml:space="preserve">TQIY</t>
  </si>
  <si>
    <t xml:space="preserve">TQIR</t>
  </si>
  <si>
    <t xml:space="preserve">TQPI</t>
  </si>
  <si>
    <t xml:space="preserve">TQPD</t>
  </si>
  <si>
    <t xml:space="preserve">TQPE</t>
  </si>
  <si>
    <t xml:space="preserve">FQDE</t>
  </si>
  <si>
    <t xml:space="preserve">Сектор ПИР – РПС</t>
  </si>
  <si>
    <t xml:space="preserve">PSIU</t>
  </si>
  <si>
    <t xml:space="preserve">PSIE</t>
  </si>
  <si>
    <t xml:space="preserve">PSIY</t>
  </si>
  <si>
    <t xml:space="preserve">PSIR</t>
  </si>
  <si>
    <t xml:space="preserve">PSPI</t>
  </si>
  <si>
    <t xml:space="preserve">PSPD</t>
  </si>
  <si>
    <t xml:space="preserve">PSPE</t>
  </si>
  <si>
    <t xml:space="preserve">FSDE</t>
  </si>
  <si>
    <t xml:space="preserve">Сектор ПИР – РПС с ЦК</t>
  </si>
  <si>
    <t xml:space="preserve">PTIU</t>
  </si>
  <si>
    <t xml:space="preserve">PTIE</t>
  </si>
  <si>
    <t xml:space="preserve">PTIY</t>
  </si>
  <si>
    <t xml:space="preserve">PTIR</t>
  </si>
  <si>
    <t xml:space="preserve">PTPI</t>
  </si>
  <si>
    <t xml:space="preserve">PTPD</t>
  </si>
  <si>
    <t xml:space="preserve">PTPE</t>
  </si>
  <si>
    <t xml:space="preserve">FTDE</t>
  </si>
  <si>
    <t xml:space="preserve">Дополнительная торговая сессия</t>
  </si>
  <si>
    <t xml:space="preserve">Y1, Y2, Y3, Y4, Y5, Y6, Y7</t>
  </si>
  <si>
    <t xml:space="preserve">B1-B30</t>
  </si>
  <si>
    <t xml:space="preserve">B1-B30 (max. 2 расчетных дня)</t>
  </si>
  <si>
    <t xml:space="preserve">[1] Время торгов и условия расчетов по сделкам устанавливается Банком России для каждого торгового дня в отдельности</t>
  </si>
  <si>
    <t xml:space="preserve">[2] Время торгов и условия расчетов по сделкам (код расчетов- T0, Z0, X0, B0-B30) определяется решением ПАО Московская Биржа в каждом конкретном случае проведения размещения или выкупа</t>
  </si>
  <si>
    <t xml:space="preserve">Ссылка на таблицу соответствия бордов и режимов торгов в ASTS Trading and Clearing System
</t>
  </si>
  <si>
    <t xml:space="preserve">Обновление по содержанию:</t>
  </si>
  <si>
    <t xml:space="preserve">Добавление 12 новых бордов Паи и ПИР (USD и EUR)
</t>
  </si>
  <si>
    <t xml:space="preserve">Обновление по оформлению:</t>
  </si>
  <si>
    <t xml:space="preserve">Язык/Language</t>
  </si>
  <si>
    <t xml:space="preserve">RUS</t>
  </si>
  <si>
    <t xml:space="preserve">Акции и ДР/ Shares and DRs</t>
  </si>
  <si>
    <t xml:space="preserve">Паи (ОПИФ, ИПИФ, ЗПИФ, ИСУ)/ Mutual Funds</t>
  </si>
  <si>
    <t xml:space="preserve">БПИФ/ETF</t>
  </si>
  <si>
    <t xml:space="preserve">Облигации/ Bonds</t>
  </si>
  <si>
    <t xml:space="preserve">ETC</t>
  </si>
  <si>
    <t xml:space="preserve">КСУ</t>
  </si>
  <si>
    <t xml:space="preserve">TQTC</t>
  </si>
  <si>
    <t xml:space="preserve">EQTC</t>
  </si>
  <si>
    <t xml:space="preserve">PTTC</t>
  </si>
  <si>
    <t xml:space="preserve">PSTC</t>
  </si>
  <si>
    <t xml:space="preserve">IRK2</t>
  </si>
  <si>
    <t xml:space="preserve">RPGO</t>
  </si>
  <si>
    <t xml:space="preserve">EQMP</t>
  </si>
  <si>
    <t xml:space="preserve">EQMD</t>
  </si>
  <si>
    <t xml:space="preserve">EQME</t>
  </si>
  <si>
    <t xml:space="preserve">EQTP</t>
  </si>
  <si>
    <t xml:space="preserve">ETQD</t>
  </si>
  <si>
    <t xml:space="preserve">EQTE</t>
  </si>
  <si>
    <t xml:space="preserve">PSRY</t>
  </si>
  <si>
    <t xml:space="preserve">FKRP</t>
  </si>
  <si>
    <t xml:space="preserve">FKOW</t>
  </si>
  <si>
    <t xml:space="preserve">FKSW</t>
  </si>
  <si>
    <t xml:space="preserve">FKOM</t>
  </si>
  <si>
    <t xml:space="preserve">FKSM</t>
  </si>
  <si>
    <t xml:space="preserve">FKTM</t>
  </si>
  <si>
    <t xml:space="preserve">FKUM</t>
  </si>
  <si>
    <t xml:space="preserve">FKOY</t>
  </si>
  <si>
    <t xml:space="preserve">ADEP</t>
  </si>
  <si>
    <t xml:space="preserve">GCNM</t>
  </si>
  <si>
    <t xml:space="preserve">GUNM </t>
  </si>
  <si>
    <t xml:space="preserve">GENM</t>
  </si>
  <si>
    <t xml:space="preserve">Виды заявок по режимам торгов, используемых в секции Фондовый рынок и рынок РЕПО</t>
  </si>
  <si>
    <t xml:space="preserve">Дополнительный признак исполнения</t>
  </si>
  <si>
    <t xml:space="preserve">По цене</t>
  </si>
  <si>
    <t xml:space="preserve">По остатку</t>
  </si>
  <si>
    <t xml:space="preserve">Название заявок в Режиме торгов</t>
  </si>
  <si>
    <t xml:space="preserve">Вид заявок</t>
  </si>
  <si>
    <t xml:space="preserve">Адресность заявок</t>
  </si>
  <si>
    <t xml:space="preserve">Анонимность заявок</t>
  </si>
  <si>
    <t xml:space="preserve">Инфо о поданной заявке доступна др. участникам торгов</t>
  </si>
  <si>
    <t xml:space="preserve">Инфо о заключенной сделке доступна др. участникам торгов</t>
  </si>
  <si>
    <t xml:space="preserve">Исполнение по разным ценам</t>
  </si>
  <si>
    <t xml:space="preserve">Исполнение по одной цене</t>
  </si>
  <si>
    <t xml:space="preserve">Поставить в очередь (DAY)</t>
  </si>
  <si>
    <t xml:space="preserve">Снять остаток (IOC)</t>
  </si>
  <si>
    <t xml:space="preserve">Полностью или отклонить (FOK)</t>
  </si>
  <si>
    <t xml:space="preserve">Виды заявок</t>
  </si>
  <si>
    <t xml:space="preserve">Столбец1</t>
  </si>
  <si>
    <t xml:space="preserve">Основной рынок Т+</t>
  </si>
  <si>
    <t xml:space="preserve">лимитные заявки</t>
  </si>
  <si>
    <t xml:space="preserve">Лимитные</t>
  </si>
  <si>
    <t xml:space="preserve">Безадресные</t>
  </si>
  <si>
    <t xml:space="preserve">Анонимные</t>
  </si>
  <si>
    <t xml:space="preserve">+</t>
  </si>
  <si>
    <t xml:space="preserve">рыночные заявки</t>
  </si>
  <si>
    <t xml:space="preserve">Рыночные</t>
  </si>
  <si>
    <t xml:space="preserve">лимитные заявки (АЗ)(1)</t>
  </si>
  <si>
    <t xml:space="preserve">рыночные заявки (АЗ)(1)</t>
  </si>
  <si>
    <t xml:space="preserve">Режим основных торгов Т+ (для акций и ДР на акции)</t>
  </si>
  <si>
    <t xml:space="preserve">айсберг заявки</t>
  </si>
  <si>
    <t xml:space="preserve">Режим основных торгов Т+ (для акций, ДР на акции, ОФЗ, облигац. номинир. в ин. валюте)</t>
  </si>
  <si>
    <t xml:space="preserve">заявки по цене АЗ</t>
  </si>
  <si>
    <t xml:space="preserve">Лимитные/Рыночные</t>
  </si>
  <si>
    <t xml:space="preserve">Режим основных торгов Т+ (для паев)</t>
  </si>
  <si>
    <t xml:space="preserve">заявки послеторгового периода</t>
  </si>
  <si>
    <t xml:space="preserve">Режим торгов "Неполные лоты"</t>
  </si>
  <si>
    <t xml:space="preserve">Режим "РПС с ЦК"</t>
  </si>
  <si>
    <t xml:space="preserve">адресные заявки РПС</t>
  </si>
  <si>
    <t xml:space="preserve">Адресные</t>
  </si>
  <si>
    <t xml:space="preserve">Неанонимные</t>
  </si>
  <si>
    <t xml:space="preserve">Режим торгов "РЕПО с ЦК – Безадресные заявки"</t>
  </si>
  <si>
    <t xml:space="preserve">лимитные заявки РЕПО (ЦК)</t>
  </si>
  <si>
    <t xml:space="preserve">рыночные заявки РЕПО (ЦК)</t>
  </si>
  <si>
    <t xml:space="preserve">айсберг заявки РЕПО (ЦК)</t>
  </si>
  <si>
    <t xml:space="preserve">Режим торгов "РЕПО с ЦК – Адресные заявки"</t>
  </si>
  <si>
    <t xml:space="preserve">адресные заявки РЕПО (ЦК)</t>
  </si>
  <si>
    <t xml:space="preserve">Режим торгов "РЕПО с акциями"</t>
  </si>
  <si>
    <t xml:space="preserve">адресные заявки РЕПО</t>
  </si>
  <si>
    <t xml:space="preserve">Режим торгов "РЕПО с акциями (в ин. валюте)"</t>
  </si>
  <si>
    <t xml:space="preserve">Режим торгов "РЕПО с облигациями"</t>
  </si>
  <si>
    <t xml:space="preserve">Режим торгов "РЕПО с облигациями (в ин. валюте)"</t>
  </si>
  <si>
    <t xml:space="preserve">Рынок РЕПО с Банком России</t>
  </si>
  <si>
    <t xml:space="preserve">Режим торгов "РЕПО с Банком России: Аукцион РЕПО"</t>
  </si>
  <si>
    <t xml:space="preserve">Режим торгов "РЕПО с Банком России: фикс.ставка"</t>
  </si>
  <si>
    <t xml:space="preserve">Режим торгов "Аукцион РЕПО с Банком России: плавающая ставка"</t>
  </si>
  <si>
    <t xml:space="preserve">Режим торгов "Облигации Д – Режим основных торгов"</t>
  </si>
  <si>
    <t xml:space="preserve">Режим торгов "Облигации Д – РПС"</t>
  </si>
  <si>
    <t xml:space="preserve">Рынок крупных пакетов ценных бумаг</t>
  </si>
  <si>
    <t xml:space="preserve">заявки КП</t>
  </si>
  <si>
    <t xml:space="preserve">Рынок "Исполнение обязательств по срочным контрактам"</t>
  </si>
  <si>
    <t xml:space="preserve">Режим торгов "Исполнение обязательств по срочным контрактам" (в случае возникновения обязательств по поставке по фьючерсам на Акции)</t>
  </si>
  <si>
    <t xml:space="preserve">заявки ИСК</t>
  </si>
  <si>
    <t xml:space="preserve">Режим торгов "Исполнение обязательств по срочным контрактам" (в случае возникновения обязательств по поставке по фьючерсам)</t>
  </si>
  <si>
    <t xml:space="preserve">Рынок "Размещений и выкупов"</t>
  </si>
  <si>
    <t xml:space="preserve">Режим торгов "Размещение: Адресные заявки"</t>
  </si>
  <si>
    <t xml:space="preserve">адресные заявки на заключение сделок в Режиме торгов «Размещение: Адресные заявки»</t>
  </si>
  <si>
    <t xml:space="preserve">Режим торгов "Выкуп: Адресные заявки"</t>
  </si>
  <si>
    <t xml:space="preserve">адресные заявки на заключение сделок в Режиме торгов «Выкуп: Адресные заявки»</t>
  </si>
  <si>
    <t xml:space="preserve">Режим торгов "Размещение: Аукцион"</t>
  </si>
  <si>
    <t xml:space="preserve">лимитные заявки/рыночные заявки</t>
  </si>
  <si>
    <t xml:space="preserve">Режим торгов "Выкуп: Аукцион"</t>
  </si>
  <si>
    <t xml:space="preserve">(1) Исполняются в аукционе закрытия, не допускается подача в рамках дополнительной сессии, не допускается подача в бордах "Ин.Акции"</t>
  </si>
  <si>
    <t xml:space="preserve">лимитные заявки - заявки с указанием цены (доходности) и количества ценных бумаг</t>
  </si>
  <si>
    <t xml:space="preserve">рыночные заявки -  с указанием количества ценных бумаг и/или рыночные заявки с указанием объема денежных средств, предназначенных для покупки ценных бумаг</t>
  </si>
  <si>
    <t xml:space="preserve">заявки КП - заявки на заключение сделок в Режиме торгов крупными пакетами ценных бумаг (КП)</t>
  </si>
  <si>
    <t xml:space="preserve">заявки по цене аукциона закрытия - лимитные или рыночные,  подаются в фазе торгов по цене аукциона закрытия</t>
  </si>
  <si>
    <t xml:space="preserve">заявки послеторгового периода - рыночные заявки в соответствии с Правила проведения торгов по ценным бумагам в ПАО Московская Биржа</t>
  </si>
  <si>
    <t xml:space="preserve">Time in Force</t>
  </si>
  <si>
    <t xml:space="preserve">Режим основных торгов Т+ (для акций, ДР на акции, паев, облигаций), торговый период</t>
  </si>
  <si>
    <t xml:space="preserve">рыночные заявки (MKT)</t>
  </si>
  <si>
    <t xml:space="preserve">NO</t>
  </si>
  <si>
    <t xml:space="preserve">лимитные заявки (LMT)</t>
  </si>
  <si>
    <t xml:space="preserve">Айсберг (Iceberg)</t>
  </si>
  <si>
    <t xml:space="preserve">TiF definitions</t>
  </si>
  <si>
    <t xml:space="preserve">TiF</t>
  </si>
  <si>
    <t xml:space="preserve">TiF in Quik</t>
  </si>
  <si>
    <t xml:space="preserve">Definition</t>
  </si>
  <si>
    <t xml:space="preserve">DAY</t>
  </si>
  <si>
    <t xml:space="preserve">Поставить в очередь/ Inseert to queue</t>
  </si>
  <si>
    <t xml:space="preserve">Deleted at the end of the day on which it was entered</t>
  </si>
  <si>
    <t xml:space="preserve">IOC</t>
  </si>
  <si>
    <t xml:space="preserve">Снять остаток / Kill balance</t>
  </si>
  <si>
    <t xml:space="preserve">Executed on entry and any remaining unexecuted volume deleted.</t>
  </si>
  <si>
    <t xml:space="preserve">FOK</t>
  </si>
  <si>
    <t xml:space="preserve">Немедленно или отклонить / Fill or Kill</t>
  </si>
  <si>
    <t xml:space="preserve">Executed in full on entry or immediately expired Injected at start of Opening Auction with any remaining volume deleted after uncrossing.</t>
  </si>
  <si>
    <t xml:space="preserve">Характеристика кодов расчетов</t>
  </si>
  <si>
    <t xml:space="preserve">АРХИВ</t>
  </si>
  <si>
    <t xml:space="preserve">Сделки с ценными бумагами на торгах с ЦК</t>
  </si>
  <si>
    <t xml:space="preserve">Сделки с ценными бумагами на торгах без ЦК</t>
  </si>
  <si>
    <t xml:space="preserve">Сделки РЕПО на торгах с ЦК</t>
  </si>
  <si>
    <t xml:space="preserve">Сделки РЕПО на торгах без ЦК</t>
  </si>
  <si>
    <t xml:space="preserve">не используется с 04.03.2019</t>
  </si>
  <si>
    <t xml:space="preserve">Код расчета</t>
  </si>
  <si>
    <t xml:space="preserve">Т0</t>
  </si>
  <si>
    <t xml:space="preserve">Yn (1)</t>
  </si>
  <si>
    <t xml:space="preserve">В0-В30</t>
  </si>
  <si>
    <t xml:space="preserve">X0</t>
  </si>
  <si>
    <t xml:space="preserve">Y0/Yn</t>
  </si>
  <si>
    <t xml:space="preserve">T0/Yn</t>
  </si>
  <si>
    <t xml:space="preserve">Y1/Yn</t>
  </si>
  <si>
    <t xml:space="preserve">S0-S2</t>
  </si>
  <si>
    <t xml:space="preserve">Rb</t>
  </si>
  <si>
    <t xml:space="preserve">K0</t>
  </si>
  <si>
    <t xml:space="preserve">Y1/Y2</t>
  </si>
  <si>
    <t xml:space="preserve">Z02</t>
  </si>
  <si>
    <t xml:space="preserve">Дата исполнения сделки (РЕПО: 1-я часть / 2-я часть)</t>
  </si>
  <si>
    <t xml:space="preserve">T0 - T7
(расчетные дни)</t>
  </si>
  <si>
    <t xml:space="preserve">T0 - T30
(календарные дни)</t>
  </si>
  <si>
    <t xml:space="preserve">T0 / T1 - T92 - КСУ
T0 / T1 - T7 - ценные бумаги
(расчетные дни)</t>
  </si>
  <si>
    <t xml:space="preserve">T1 / T2 - T92 - КСУ
T1 / T2 - T7 - ценные бумаги
(расчетные дни)</t>
  </si>
  <si>
    <t xml:space="preserve">Т0 - T2 / T1 - T365
(расчетные/календарные дни)</t>
  </si>
  <si>
    <t xml:space="preserve">T0 / T1 - T365
(календарные дни)</t>
  </si>
  <si>
    <t xml:space="preserve">T0 / T1-T365
(календарные дни)</t>
  </si>
  <si>
    <t xml:space="preserve">Использование раздела счета ДЕПО</t>
  </si>
  <si>
    <t xml:space="preserve">31, 36</t>
  </si>
  <si>
    <t xml:space="preserve">Контроль обеспечения при подаче (активации) заявки</t>
  </si>
  <si>
    <t xml:space="preserve">100%
(опционально частичное предв. обеспечение при размещении/продаже пакета/выкупе в соотв. с их условиями)</t>
  </si>
  <si>
    <t xml:space="preserve">до 100%</t>
  </si>
  <si>
    <t xml:space="preserve">нет</t>
  </si>
  <si>
    <t xml:space="preserve">100%
(опционально частичное предв. обеспечение при размещении в соотв. с его условиями)</t>
  </si>
  <si>
    <t xml:space="preserve">до 100% / до 100%</t>
  </si>
  <si>
    <t xml:space="preserve">100% / до 100%</t>
  </si>
  <si>
    <t xml:space="preserve">нет / нет</t>
  </si>
  <si>
    <t xml:space="preserve">100 / нет</t>
  </si>
  <si>
    <t xml:space="preserve">Дата прекращения исполнения (1-й или 2-й расчетный день после даты исполнения)</t>
  </si>
  <si>
    <t xml:space="preserve">2 (кроме сделок размещения)</t>
  </si>
  <si>
    <t xml:space="preserve"> 1 / 1</t>
  </si>
  <si>
    <t xml:space="preserve"> 2 / 2 (Кроме РЕПО с Банком России)</t>
  </si>
  <si>
    <t xml:space="preserve"> 1 / 2</t>
  </si>
  <si>
    <t xml:space="preserve">Необходимость  введения отчета на исполнение</t>
  </si>
  <si>
    <t xml:space="preserve">- / -</t>
  </si>
  <si>
    <t xml:space="preserve">+ / +</t>
  </si>
  <si>
    <t xml:space="preserve">- / +</t>
  </si>
  <si>
    <t xml:space="preserve">Обязательства по сделке подлежат исполнению</t>
  </si>
  <si>
    <t xml:space="preserve">по итогам торгов</t>
  </si>
  <si>
    <t xml:space="preserve">в ходе торгов</t>
  </si>
  <si>
    <t xml:space="preserve">Клиринг (многосторонний (мн) или простой (пр))</t>
  </si>
  <si>
    <t xml:space="preserve">мн</t>
  </si>
  <si>
    <t xml:space="preserve">пр</t>
  </si>
  <si>
    <t xml:space="preserve">мн / мн</t>
  </si>
  <si>
    <t xml:space="preserve">пр / мн</t>
  </si>
  <si>
    <t xml:space="preserve">Заключение сделки с ЦК</t>
  </si>
  <si>
    <t xml:space="preserve"> + (кроме режимов "Размещение")</t>
  </si>
  <si>
    <t xml:space="preserve">Условия расчетов</t>
  </si>
  <si>
    <t xml:space="preserve">DVP</t>
  </si>
  <si>
    <t xml:space="preserve">Блокировка комиссии (2)</t>
  </si>
  <si>
    <t xml:space="preserve">при подаче заявки</t>
  </si>
  <si>
    <t xml:space="preserve">по итогам торгов / -</t>
  </si>
  <si>
    <t xml:space="preserve">при подаче заявки / -</t>
  </si>
  <si>
    <t xml:space="preserve">Возможность ввода отчета на отказ от исполнения сделки</t>
  </si>
  <si>
    <t xml:space="preserve"> + / -</t>
  </si>
  <si>
    <t xml:space="preserve">Вывод денежных средств продавцом (без введения отчета на досрочное исполнение)</t>
  </si>
  <si>
    <t xml:space="preserve">после заключения сделки</t>
  </si>
  <si>
    <t xml:space="preserve">после ближайшего клиринга</t>
  </si>
  <si>
    <t xml:space="preserve">после исполнения обязательств по сделке</t>
  </si>
  <si>
    <t xml:space="preserve">в теч. 10 минут после заключения сделки</t>
  </si>
  <si>
    <t xml:space="preserve">в теч. 10 минут после зачисления ценных бумаг на счет номинального держателя</t>
  </si>
  <si>
    <t xml:space="preserve">после ближайшего клиринга / после клиринга в 17:00</t>
  </si>
  <si>
    <t xml:space="preserve">после заключения сделки / после ближайшего клиринга</t>
  </si>
  <si>
    <t xml:space="preserve">после клиринга в 17:00 / после клиринга в 17:00</t>
  </si>
  <si>
    <t xml:space="preserve">после исполнения обязательств по сделке / после исполнения обязательств по сделке</t>
  </si>
  <si>
    <t xml:space="preserve">после заключения сделки / после исполнения обязательств по сделке</t>
  </si>
  <si>
    <t xml:space="preserve">в теч. 10 минут после заключения сделки / после исполнения обязательств по сделке</t>
  </si>
  <si>
    <t xml:space="preserve">Вывод ценных бумаг покупателем  (без введения отчета на досрочное исполнение)</t>
  </si>
  <si>
    <t xml:space="preserve">Возможность ввода отчета (простого, специального или срочного) на исполнение (только в день исполнения сделки (части сделки РЕПО))</t>
  </si>
  <si>
    <t xml:space="preserve"> + (для РПС с ЦК)</t>
  </si>
  <si>
    <t xml:space="preserve"> + / + (для Адресного РЕПО с ЦК)</t>
  </si>
  <si>
    <t xml:space="preserve"> - / + (для Адресного РЕПО с ЦК)</t>
  </si>
  <si>
    <t xml:space="preserve">Ввод простого или специального отчета на исполнение:</t>
  </si>
  <si>
    <t xml:space="preserve"> - Вывод денежных средств продацом</t>
  </si>
  <si>
    <t xml:space="preserve">после подачи отчета</t>
  </si>
  <si>
    <t xml:space="preserve">после подачи отчета / после подачи отчета</t>
  </si>
  <si>
    <t xml:space="preserve"> - / после подачи отчета</t>
  </si>
  <si>
    <t xml:space="preserve"> после подачи отчета / после подачи отчета</t>
  </si>
  <si>
    <t xml:space="preserve"> - Вывод ценных бумаг покупателем</t>
  </si>
  <si>
    <t xml:space="preserve">после ближайшего клиринга / после ближайшего клиринга</t>
  </si>
  <si>
    <t xml:space="preserve"> - / после ближайшего клиринга</t>
  </si>
  <si>
    <t xml:space="preserve">Ввод срочного отчета на исполнение:</t>
  </si>
  <si>
    <t xml:space="preserve">после подачи отчета (в теч. 10 минут)</t>
  </si>
  <si>
    <t xml:space="preserve">после подачи отчета (в теч. 10 минут) / после подачи отчета (в теч. 10 минут) </t>
  </si>
  <si>
    <t xml:space="preserve"> - / после подачи отчета (в теч. 10 минут)</t>
  </si>
  <si>
    <t xml:space="preserve">(1) Значение расчетного цикла устанавливается дополнительными условиями проведения торгов по ценным бумагам в ПАО Московская Биржа, утвержденные распоряжением Генерального директора ПАО Московская Биржа</t>
  </si>
  <si>
    <t xml:space="preserve">(2) В части обязательств по уплате комиссионного и иных видов вознаграждения</t>
  </si>
  <si>
    <t xml:space="preserve">ID</t>
  </si>
  <si>
    <t xml:space="preserve">SHORTNAME</t>
  </si>
  <si>
    <t xml:space="preserve">LATNAME</t>
  </si>
  <si>
    <t xml:space="preserve">Market ID</t>
  </si>
  <si>
    <t xml:space="preserve">Russian name</t>
  </si>
  <si>
    <t xml:space="preserve">English name</t>
  </si>
  <si>
    <t xml:space="preserve">Депозиты с ЦК аукцион закл. (для участников рынка депозитов с ЦК)</t>
  </si>
  <si>
    <t xml:space="preserve">Deposits CCP auction settled</t>
  </si>
  <si>
    <t xml:space="preserve">Фондовый рынок T+</t>
  </si>
  <si>
    <t xml:space="preserve">Equity &amp; Bond Market T+ (Order-driven market with T+ settlement)</t>
  </si>
  <si>
    <t xml:space="preserve">Выкуп: Аукцион</t>
  </si>
  <si>
    <t xml:space="preserve">Buy-back Board </t>
  </si>
  <si>
    <t xml:space="preserve">Фондовый рынок</t>
  </si>
  <si>
    <t xml:space="preserve">Equity &amp; Bond Market (Order-driven market with T0 settlement)</t>
  </si>
  <si>
    <t xml:space="preserve">Аукцион</t>
  </si>
  <si>
    <t xml:space="preserve">Primary Distribution Board</t>
  </si>
  <si>
    <t xml:space="preserve">РЕПО с ЦК: КСУ (клиринговые сертификаты участия)</t>
  </si>
  <si>
    <t xml:space="preserve">REPO with CCP: GCP (general collateral pool certificates)</t>
  </si>
  <si>
    <t xml:space="preserve">CASF</t>
  </si>
  <si>
    <t xml:space="preserve">НГЦБ-Перевод денег</t>
  </si>
  <si>
    <t xml:space="preserve">Money transfer</t>
  </si>
  <si>
    <t xml:space="preserve">РЕПО с ЦК</t>
  </si>
  <si>
    <t xml:space="preserve">REPO with CCP</t>
  </si>
  <si>
    <t xml:space="preserve">Крупные пакеты - Акции</t>
  </si>
  <si>
    <t xml:space="preserve">Dark Pool shares</t>
  </si>
  <si>
    <t xml:space="preserve">RPNG</t>
  </si>
  <si>
    <t xml:space="preserve">РЕПО внебиржевое</t>
  </si>
  <si>
    <t xml:space="preserve">OТС REPO with Central Bank</t>
  </si>
  <si>
    <t xml:space="preserve">РЕПО с ЦК 1 мес. (расч. в USD)</t>
  </si>
  <si>
    <t xml:space="preserve">REPO with CCP 1m. USD</t>
  </si>
  <si>
    <t xml:space="preserve">Рынок РПС и РЕПО</t>
  </si>
  <si>
    <t xml:space="preserve">Negotiated deals and REPO (Quote-driven market)</t>
  </si>
  <si>
    <t xml:space="preserve">РЕПО с ЦК 1 мес. (расч. в EUR)</t>
  </si>
  <si>
    <t xml:space="preserve">REPO with CCP 1m. EUR</t>
  </si>
  <si>
    <t xml:space="preserve">РПС с ЦК</t>
  </si>
  <si>
    <t xml:space="preserve">Negotiated deals with CCP (quote-driven market)</t>
  </si>
  <si>
    <t xml:space="preserve">РЕПО с ЦК 1 мес.</t>
  </si>
  <si>
    <t xml:space="preserve">REPO with CCP 1m.</t>
  </si>
  <si>
    <t xml:space="preserve">Технологические режимы</t>
  </si>
  <si>
    <t xml:space="preserve">Technical boards</t>
  </si>
  <si>
    <t xml:space="preserve">РЕПО с ЦК 1 день (расч. в USD)</t>
  </si>
  <si>
    <t xml:space="preserve">REPO with CCP 1 day USD</t>
  </si>
  <si>
    <t xml:space="preserve">РЕПО с ЦК 1 день (расч. в EUR)</t>
  </si>
  <si>
    <t xml:space="preserve">REPO with CCP 1 day EUR</t>
  </si>
  <si>
    <t xml:space="preserve">РЕПО с ЦК 1 день</t>
  </si>
  <si>
    <t xml:space="preserve">REPO with CCP 1 day</t>
  </si>
  <si>
    <t xml:space="preserve">Т0 ETC</t>
  </si>
  <si>
    <t xml:space="preserve">T0: ETC</t>
  </si>
  <si>
    <t xml:space="preserve">Т0 ETF (расч. в USD)</t>
  </si>
  <si>
    <t xml:space="preserve">Т0 ETF: USD</t>
  </si>
  <si>
    <t xml:space="preserve">РЕПО с ЦК 3 мес. (расч. в EUR)</t>
  </si>
  <si>
    <t xml:space="preserve">REPO with CCP 3m. EUR</t>
  </si>
  <si>
    <t xml:space="preserve">РЕПО с ЦК 3 мес.</t>
  </si>
  <si>
    <t xml:space="preserve">REPO with CCP 3m.</t>
  </si>
  <si>
    <t xml:space="preserve">Т0 ETF (расч. в EUR)</t>
  </si>
  <si>
    <t xml:space="preserve">Т0 ETF: EUR</t>
  </si>
  <si>
    <t xml:space="preserve">РЕПО с ЦК 7 дн. (расч. в USD)</t>
  </si>
  <si>
    <t xml:space="preserve">REPO with CCP 7 days USD</t>
  </si>
  <si>
    <t xml:space="preserve">РЕПО с ЦК 7 дн. (расч. в EUR)</t>
  </si>
  <si>
    <t xml:space="preserve">REPO with CCP 7 days EUR</t>
  </si>
  <si>
    <t xml:space="preserve">РЕПО с ЦК 7 дн.</t>
  </si>
  <si>
    <t xml:space="preserve">REPO with CCP 7 days</t>
  </si>
  <si>
    <t xml:space="preserve">РЕПО с ЦК 3 мес. (расч. в USD)</t>
  </si>
  <si>
    <t xml:space="preserve">REPO with CCP 3m. USD</t>
  </si>
  <si>
    <t xml:space="preserve">РЕПО с ЦБ РФ: Аукцион РЕПО</t>
  </si>
  <si>
    <t xml:space="preserve">REPO CB</t>
  </si>
  <si>
    <t xml:space="preserve">EUR РЕПО с ЦБ РФ: Аукцион РЕПО</t>
  </si>
  <si>
    <t xml:space="preserve">EUR REPO: with CB (auction)</t>
  </si>
  <si>
    <t xml:space="preserve">USD РЕПО с ЦБ РФ: Аукцион РЕПО</t>
  </si>
  <si>
    <t xml:space="preserve">USD REPO: with CB (auction)</t>
  </si>
  <si>
    <t xml:space="preserve">РЕПО с ЦБ РФ: фикс.ставка</t>
  </si>
  <si>
    <t xml:space="preserve">REPO fix versus CB</t>
  </si>
  <si>
    <t xml:space="preserve">Аукцион с ЦК с КСУ 1 месяц</t>
  </si>
  <si>
    <t xml:space="preserve">Auct. CCP with GCP 1 m.</t>
  </si>
  <si>
    <t xml:space="preserve">Аукцион с ЦК с КСУ 7 дней</t>
  </si>
  <si>
    <t xml:space="preserve">Auct. CCP with GCP 7 day</t>
  </si>
  <si>
    <t xml:space="preserve">Аукцион с ЦК с КСУ 1 год</t>
  </si>
  <si>
    <t xml:space="preserve">Auct. CCP with GCP 1 year</t>
  </si>
  <si>
    <t xml:space="preserve">Аукцион с ЦК с КСУ 1 день</t>
  </si>
  <si>
    <t xml:space="preserve">Auct. CCP with GCP 1 day</t>
  </si>
  <si>
    <t xml:space="preserve">Аукцион с ЦК с КСУ 2 месяца</t>
  </si>
  <si>
    <t xml:space="preserve">Auct. CCP with GCP 2 m.</t>
  </si>
  <si>
    <t xml:space="preserve">Аукцион с ЦК с КСУ 14 дней</t>
  </si>
  <si>
    <t xml:space="preserve">Auct. CCP with GCP 14 day</t>
  </si>
  <si>
    <t xml:space="preserve">Аукцион с ЦК с КСУ 3 месяца</t>
  </si>
  <si>
    <t xml:space="preserve">Auct. CCP with GCP 3 m.</t>
  </si>
  <si>
    <t xml:space="preserve">Аукцион с ЦК с КСУ 6 месяцев</t>
  </si>
  <si>
    <t xml:space="preserve">Auct. CCP with GCP 6 m.</t>
  </si>
  <si>
    <t xml:space="preserve">РЕПО с ЦК с КСУ 9 месяцев</t>
  </si>
  <si>
    <t xml:space="preserve">REPO with CCP with GCP 9 m.</t>
  </si>
  <si>
    <t xml:space="preserve">РЕПО с ЦК с КСУ 1 месяц</t>
  </si>
  <si>
    <t xml:space="preserve">REPO with CCP with GCP 1 m.</t>
  </si>
  <si>
    <t xml:space="preserve">РЕПО с ЦК с КСУ 7 дн.</t>
  </si>
  <si>
    <t xml:space="preserve">REPO with CCP with GCP 7 days</t>
  </si>
  <si>
    <t xml:space="preserve">РЕПО С ЦК с КСУ 1 год</t>
  </si>
  <si>
    <t xml:space="preserve">REPO with CCP with GCP 1 y.</t>
  </si>
  <si>
    <t xml:space="preserve">РЕПО с ЦК с КСУ 1 день</t>
  </si>
  <si>
    <t xml:space="preserve">REPO with CCP with GCP 1 day</t>
  </si>
  <si>
    <t xml:space="preserve">РЕПО с ЦК с КСУ 2 месяца</t>
  </si>
  <si>
    <t xml:space="preserve">REPO with CCP with GCP 2 m.</t>
  </si>
  <si>
    <t xml:space="preserve">РЕПО с ЦК с КСУ 14 дн.</t>
  </si>
  <si>
    <t xml:space="preserve">REPO with CCP with GCP 14 days</t>
  </si>
  <si>
    <t xml:space="preserve">РЕПО с ЦК с КСУ 3 месяца</t>
  </si>
  <si>
    <t xml:space="preserve">REPO with CCP with GCP 3 m.</t>
  </si>
  <si>
    <t xml:space="preserve">Автоматические переводы КСУ</t>
  </si>
  <si>
    <t xml:space="preserve">Transfer GCP</t>
  </si>
  <si>
    <t xml:space="preserve">РЕПО с ЦК с КСУ 6 месяцев</t>
  </si>
  <si>
    <t xml:space="preserve">REPO with CCP with GCP 6 m.</t>
  </si>
  <si>
    <t xml:space="preserve">РЕПО с ЦК с КСУ 9 мес. (EUR)</t>
  </si>
  <si>
    <t xml:space="preserve">REPO with CCP with GCP 9m. EUR (EUR)</t>
  </si>
  <si>
    <t xml:space="preserve">РЕПО с ЦК с КСУ 1 мес. (EUR)</t>
  </si>
  <si>
    <t xml:space="preserve">REPO with CCP with GCP 1 m. (EUR)</t>
  </si>
  <si>
    <t xml:space="preserve">РЕПО с ЦК с КСУ 7 дн. (EUR)</t>
  </si>
  <si>
    <t xml:space="preserve">REPO with CCP with GCP 7 days (EUR)</t>
  </si>
  <si>
    <t xml:space="preserve">РЕПО с ЦК с КСУ 1 год (EUR) </t>
  </si>
  <si>
    <t xml:space="preserve">REPO with CCP with GCP 1 y. (EUR)</t>
  </si>
  <si>
    <t xml:space="preserve">РЕПО с ЦК с КСУ 1 день (EUR)</t>
  </si>
  <si>
    <t xml:space="preserve">REPO with CCP with GCP 1 day (EUR)</t>
  </si>
  <si>
    <t xml:space="preserve">РЕПО с ЦК с КСУ 2 мес. (EUR)</t>
  </si>
  <si>
    <t xml:space="preserve">REPO with CCP with GCP 2 m. (EUR)</t>
  </si>
  <si>
    <t xml:space="preserve">РЕПО с ЦК с КСУ 14 дн. (EUR)</t>
  </si>
  <si>
    <t xml:space="preserve">REPO with CCP with GCP 14 days (EUR)</t>
  </si>
  <si>
    <t xml:space="preserve">РЕПО с ЦК с КСУ 3 мес. (EUR)</t>
  </si>
  <si>
    <t xml:space="preserve">REPO with CCP with GCP 3 m. (EUR)</t>
  </si>
  <si>
    <t xml:space="preserve">РЕПО с ЦК с КСУ 6 мес. (EUR)</t>
  </si>
  <si>
    <t xml:space="preserve">REPO with CCP with GCP 6 m. (EUR)</t>
  </si>
  <si>
    <t xml:space="preserve">РЕПО с ЦК с КСУ 9 мес. (USD)</t>
  </si>
  <si>
    <t xml:space="preserve">REPO with CCP with GCP 9m. USD</t>
  </si>
  <si>
    <t xml:space="preserve">РЕПО с ЦК с КСУ 1 месяц (USD)</t>
  </si>
  <si>
    <t xml:space="preserve">REPO with CCP with GCP 1 m. (USD)</t>
  </si>
  <si>
    <t xml:space="preserve">РЕПО с ЦК с КСУ 7 дн. (USD)</t>
  </si>
  <si>
    <t xml:space="preserve">REPO with CCP with GCP 7 days (USD)</t>
  </si>
  <si>
    <t xml:space="preserve">РЕПО с ЦК с КСУ 1 год (USD)</t>
  </si>
  <si>
    <t xml:space="preserve">REPO with CCP with GCP 1 y. (USD)</t>
  </si>
  <si>
    <t xml:space="preserve">РЕПО с ЦК с КСУ 1 день (USD)</t>
  </si>
  <si>
    <t xml:space="preserve">REPO with CCP with GCP 1 day (USD)</t>
  </si>
  <si>
    <t xml:space="preserve">РЕПО с ЦК с КСУ 2 месяца (USD)</t>
  </si>
  <si>
    <t xml:space="preserve">REPO with CCP with GCP 2 m. (USD)</t>
  </si>
  <si>
    <t xml:space="preserve">РЕПО с ЦК с КСУ 14 дн. (USD)</t>
  </si>
  <si>
    <t xml:space="preserve">REPO with CCP with GCP 14 days (USD)</t>
  </si>
  <si>
    <t xml:space="preserve">РЕПО с ЦК с КСУ 3 месяца (USD)</t>
  </si>
  <si>
    <t xml:space="preserve">REPO with CCP with GCP 3 m. (USD)</t>
  </si>
  <si>
    <t xml:space="preserve">РЕПО с ЦК с КСУ 6 месяцев (USD)</t>
  </si>
  <si>
    <t xml:space="preserve">REPO with CCP with GCP 6 m. (USD)</t>
  </si>
  <si>
    <t xml:space="preserve">INDT</t>
  </si>
  <si>
    <t xml:space="preserve">Индексы</t>
  </si>
  <si>
    <t xml:space="preserve">Indices</t>
  </si>
  <si>
    <t xml:space="preserve">ИРК2-РПС</t>
  </si>
  <si>
    <t xml:space="preserve">IRK2 - Neg.deals</t>
  </si>
  <si>
    <t xml:space="preserve">Урегулирование с ЦК орг. торги</t>
  </si>
  <si>
    <t xml:space="preserve">Tech trades with CCP</t>
  </si>
  <si>
    <t xml:space="preserve">Урегулирование с ЦК внебирж.</t>
  </si>
  <si>
    <t xml:space="preserve">Tech trades with CCP otc</t>
  </si>
  <si>
    <t xml:space="preserve">РЕПО с ЦК: Урегулирование</t>
  </si>
  <si>
    <t xml:space="preserve">Settl.unfulfil.oblig.CCP-REPO</t>
  </si>
  <si>
    <t xml:space="preserve">Исполнение обяз. Т+: РПС</t>
  </si>
  <si>
    <t xml:space="preserve">TECH trades with CCP Negdeal</t>
  </si>
  <si>
    <t xml:space="preserve">Внебиржевые сделки с ЦК (EUR)</t>
  </si>
  <si>
    <t xml:space="preserve">OTC deals with CCP (EUR)</t>
  </si>
  <si>
    <t xml:space="preserve">Внебиржевые сделки с ЦК</t>
  </si>
  <si>
    <t xml:space="preserve">OTC deals with CCP</t>
  </si>
  <si>
    <t xml:space="preserve">Внебиржевые сделки с ЦК (USD)</t>
  </si>
  <si>
    <t xml:space="preserve">OTC deals with CCP (USD)</t>
  </si>
  <si>
    <t xml:space="preserve">Анонимный РПС</t>
  </si>
  <si>
    <t xml:space="preserve">Anonymous NDM</t>
  </si>
  <si>
    <t xml:space="preserve">Анонимный РПС (EUR)</t>
  </si>
  <si>
    <t xml:space="preserve">Anonymous NDM (EUR)</t>
  </si>
  <si>
    <t xml:space="preserve">Анонимный РПС (USD)</t>
  </si>
  <si>
    <t xml:space="preserve">Anonymous NDM (USD)</t>
  </si>
  <si>
    <t xml:space="preserve">Аукцион: адресные заявки</t>
  </si>
  <si>
    <t xml:space="preserve">Auction: negotiated orders</t>
  </si>
  <si>
    <t xml:space="preserve">Размещение:Адресные заявки CNY</t>
  </si>
  <si>
    <t xml:space="preserve">Auction:Negotiated deals CNY</t>
  </si>
  <si>
    <t xml:space="preserve">Размещение:Адресные заявки EUR</t>
  </si>
  <si>
    <t xml:space="preserve">Auction:Negotiated deals EUR</t>
  </si>
  <si>
    <t xml:space="preserve">Размещение:Адресные заявки GBP</t>
  </si>
  <si>
    <t xml:space="preserve">Auction:Negotiated deals GBP</t>
  </si>
  <si>
    <t xml:space="preserve">Размещение:Адресные заявки USD</t>
  </si>
  <si>
    <t xml:space="preserve">Auction:Negotiated deals USD</t>
  </si>
  <si>
    <t xml:space="preserve">РЕПО с ЦК с КСУ адресн. (EUR)</t>
  </si>
  <si>
    <t xml:space="preserve">REPO with CCP with GCP Negdeal (EUR)</t>
  </si>
  <si>
    <t xml:space="preserve">Размещение: Адресные заявки</t>
  </si>
  <si>
    <t xml:space="preserve">Auction:Negotiated deals</t>
  </si>
  <si>
    <t xml:space="preserve">Выкуп: Адресные заявки</t>
  </si>
  <si>
    <t xml:space="preserve">Buy-back:Negotiated deals</t>
  </si>
  <si>
    <t xml:space="preserve">Выкуп: Адресные заявки EUR</t>
  </si>
  <si>
    <t xml:space="preserve">Buy-back:Negotiated deals EUR</t>
  </si>
  <si>
    <t xml:space="preserve">Выкуп: Адресные заявки USD</t>
  </si>
  <si>
    <t xml:space="preserve">Buy-back:Negotiated deals USD</t>
  </si>
  <si>
    <t xml:space="preserve">Облигации Д - РПС</t>
  </si>
  <si>
    <t xml:space="preserve">Neg. deals: D bonds</t>
  </si>
  <si>
    <t xml:space="preserve">Облигации Д – РПС (расч.в EUR)</t>
  </si>
  <si>
    <t xml:space="preserve">Neg. deals: D bonds EUR</t>
  </si>
  <si>
    <t xml:space="preserve">РПС:Облигации (расч.в EUR)</t>
  </si>
  <si>
    <t xml:space="preserve">Neg. deals: bonds EUR</t>
  </si>
  <si>
    <t xml:space="preserve">РПС : Акции</t>
  </si>
  <si>
    <t xml:space="preserve">Neg. deals: stocks</t>
  </si>
  <si>
    <t xml:space="preserve">РПС:Облигации (расч.в USD)</t>
  </si>
  <si>
    <t xml:space="preserve">Neg. deals: bonds USD</t>
  </si>
  <si>
    <t xml:space="preserve">РЕПО с ЦК с КСУ адресное</t>
  </si>
  <si>
    <t xml:space="preserve">REPO with CCP with GCP Negdeal</t>
  </si>
  <si>
    <t xml:space="preserve">РПС:Облигации (расч.в GBP)</t>
  </si>
  <si>
    <t xml:space="preserve">Neg. deals: bonds GBP</t>
  </si>
  <si>
    <t xml:space="preserve">РПС Облигации ПИР (расч.в EUR)</t>
  </si>
  <si>
    <t xml:space="preserve">Neg. deals: inv. risk bonds EUR</t>
  </si>
  <si>
    <t xml:space="preserve">РПС: Паи</t>
  </si>
  <si>
    <t xml:space="preserve">Neg. deals: investment funds</t>
  </si>
  <si>
    <t xml:space="preserve">РПС Облигации ПИР </t>
  </si>
  <si>
    <t xml:space="preserve">Neg. deals: inv. risk bonds</t>
  </si>
  <si>
    <t xml:space="preserve">РПС Облигации ПИР (расч.в USD)</t>
  </si>
  <si>
    <t xml:space="preserve">Neg. deals: inv. risk bonds USD</t>
  </si>
  <si>
    <t xml:space="preserve">РПС Облигации ПИР (расч.в CNY)</t>
  </si>
  <si>
    <t xml:space="preserve">Neg. deals: inv. risk bonds CNY</t>
  </si>
  <si>
    <t xml:space="preserve">РПС : Облигации</t>
  </si>
  <si>
    <t xml:space="preserve">Neg. deals: bonds</t>
  </si>
  <si>
    <t xml:space="preserve">РПС Акции ПИР</t>
  </si>
  <si>
    <t xml:space="preserve">Neg. deals: inv. risk stocks</t>
  </si>
  <si>
    <t xml:space="preserve">РЕПО с ЦК адр. (расч. в USD)</t>
  </si>
  <si>
    <t xml:space="preserve">REPO with CCP Negdeal USD</t>
  </si>
  <si>
    <t xml:space="preserve">РЕПО с ЦК адр.(расч. в EUR)</t>
  </si>
  <si>
    <t xml:space="preserve">REPO with CCP Negdeal EUR</t>
  </si>
  <si>
    <t xml:space="preserve">РЕПО с ЦК адресное</t>
  </si>
  <si>
    <t xml:space="preserve">REPO with CCP Negdeal</t>
  </si>
  <si>
    <t xml:space="preserve">РЕПО с ЦК адр. (расч. в CNY)</t>
  </si>
  <si>
    <t xml:space="preserve">REPO with CCP Negdeal CNY</t>
  </si>
  <si>
    <t xml:space="preserve">РПС: Акции и ДР (расч. в USD)</t>
  </si>
  <si>
    <t xml:space="preserve">Neg. deals: Shares and DRs USD</t>
  </si>
  <si>
    <t xml:space="preserve">РПС: Акции и ДР (расч. в EUR)</t>
  </si>
  <si>
    <t xml:space="preserve">Neg. deals: Shares and DRs EUR</t>
  </si>
  <si>
    <t xml:space="preserve">РПС: ETC</t>
  </si>
  <si>
    <t xml:space="preserve">Neg. deals: ETC</t>
  </si>
  <si>
    <t xml:space="preserve">РПС: ETF (расч. в USD)</t>
  </si>
  <si>
    <t xml:space="preserve">Neg. deals: ETF USD</t>
  </si>
  <si>
    <t xml:space="preserve">РПС: ETF (расч. в EUR)</t>
  </si>
  <si>
    <t xml:space="preserve">Neg. deals: ETF EUR</t>
  </si>
  <si>
    <t xml:space="preserve">РПС: ETF</t>
  </si>
  <si>
    <t xml:space="preserve">Neg. deals: ETF</t>
  </si>
  <si>
    <t xml:space="preserve">Облигации Д - РПС (расч.в USD)</t>
  </si>
  <si>
    <t xml:space="preserve">Neg. deals: D bonds USD</t>
  </si>
  <si>
    <t xml:space="preserve">РПС:Облигации (расч.в CNY)</t>
  </si>
  <si>
    <t xml:space="preserve">Neg. deals: bonds CNY</t>
  </si>
  <si>
    <t xml:space="preserve">РПС с ЦК: Д Облигации</t>
  </si>
  <si>
    <t xml:space="preserve">NDM with CCP: bonds</t>
  </si>
  <si>
    <t xml:space="preserve">РПС с ЦК: Д Облигации (расч.EUR)</t>
  </si>
  <si>
    <t xml:space="preserve">Neg. deals with CCP: Bonds EUR</t>
  </si>
  <si>
    <t xml:space="preserve">РПС с ЦК: Акции и ДР</t>
  </si>
  <si>
    <t xml:space="preserve">NDM with CCP: stocks, DRs</t>
  </si>
  <si>
    <t xml:space="preserve">РПС с ЦК Облигации ПИР (расч.в EUR)</t>
  </si>
  <si>
    <t xml:space="preserve">NDM with CCP: inv. risk bonds EUR</t>
  </si>
  <si>
    <t xml:space="preserve">РПС с ЦК: Паи</t>
  </si>
  <si>
    <t xml:space="preserve">NDM with CCP: investment funds</t>
  </si>
  <si>
    <t xml:space="preserve">РПС с ЦК Облигации ПИР </t>
  </si>
  <si>
    <t xml:space="preserve">NDM with CCP: inv. risk bonds </t>
  </si>
  <si>
    <t xml:space="preserve">РПС с ЦК Облигации ПИР (расч.в USD)</t>
  </si>
  <si>
    <t xml:space="preserve">NDM with CCP: inv. risk bonds USD</t>
  </si>
  <si>
    <t xml:space="preserve">РПС с ЦК Облигации ПИР (расч.в CNY)</t>
  </si>
  <si>
    <t xml:space="preserve">NDM with CCP: inv. risk bonds CNY</t>
  </si>
  <si>
    <t xml:space="preserve">РПС с ЦК: Облигации</t>
  </si>
  <si>
    <t xml:space="preserve">РПС с ЦК: Облигации (расч. в USD)</t>
  </si>
  <si>
    <t xml:space="preserve">Neg. deals with CCP: Bonds USD</t>
  </si>
  <si>
    <t xml:space="preserve">РПС с ЦК: Облигации (расч.EUR)</t>
  </si>
  <si>
    <t xml:space="preserve">РПС с ЦК Акции ПИР </t>
  </si>
  <si>
    <t xml:space="preserve">NDM with CCP: inv. risk stocks</t>
  </si>
  <si>
    <t xml:space="preserve">РПС с ЦК: Акции и ДР (расч. в USD)</t>
  </si>
  <si>
    <t xml:space="preserve">Neg.deals CCP: Shares,DRs USD</t>
  </si>
  <si>
    <t xml:space="preserve">РПС с ЦК: Акции и ДР (расч. в EUR)</t>
  </si>
  <si>
    <t xml:space="preserve">Neg.deals CCP: Shares,DRs EUR</t>
  </si>
  <si>
    <t xml:space="preserve">РПС с ЦК:ETC</t>
  </si>
  <si>
    <t xml:space="preserve">NDM with CCP: ETC</t>
  </si>
  <si>
    <t xml:space="preserve">РПС с ЦК: ETF (расч. в USD)</t>
  </si>
  <si>
    <t xml:space="preserve">NDM with CCP: ETF USD</t>
  </si>
  <si>
    <t xml:space="preserve">РПС с ЦК: ETF (расч. в EUR)</t>
  </si>
  <si>
    <t xml:space="preserve">NDM with CCP: ETF EUR</t>
  </si>
  <si>
    <t xml:space="preserve">РПС с ЦК: ETF</t>
  </si>
  <si>
    <t xml:space="preserve">NDM with CCP: ETF</t>
  </si>
  <si>
    <t xml:space="preserve">РПС с ЦК: Д Облигации (расч.USD)</t>
  </si>
  <si>
    <t xml:space="preserve">РЕПО с ЦК с КСУ адресное (расч. в USD)</t>
  </si>
  <si>
    <t xml:space="preserve">REPO with CCP with GCP Negdeal (USD)</t>
  </si>
  <si>
    <t xml:space="preserve">Возврат выплат</t>
  </si>
  <si>
    <t xml:space="preserve">Refund payments</t>
  </si>
  <si>
    <t xml:space="preserve">Возврат выплат (EUR)    </t>
  </si>
  <si>
    <t xml:space="preserve">Refund payments (EUR)</t>
  </si>
  <si>
    <t xml:space="preserve">Возврат выплат (USD)</t>
  </si>
  <si>
    <t xml:space="preserve">Refund payments (USD)</t>
  </si>
  <si>
    <t xml:space="preserve">РЕПО в ин. валюте: EUR</t>
  </si>
  <si>
    <t xml:space="preserve">REPO (EUR settle)</t>
  </si>
  <si>
    <t xml:space="preserve">РЕПО в ин. валюте: USD</t>
  </si>
  <si>
    <t xml:space="preserve">REPO (USD settle)</t>
  </si>
  <si>
    <t xml:space="preserve">РЕПО в ин. валюте: CNY </t>
  </si>
  <si>
    <t xml:space="preserve">REPO (CNY settle)</t>
  </si>
  <si>
    <t xml:space="preserve">RPFG</t>
  </si>
  <si>
    <t xml:space="preserve">РЕПО внебиржевое: фикс.ставка</t>
  </si>
  <si>
    <t xml:space="preserve">OTC REPO: fixed rate</t>
  </si>
  <si>
    <t xml:space="preserve">РЕПО c облигациями(расч.в GBP)</t>
  </si>
  <si>
    <t xml:space="preserve">REPO with bonds (GBP settle)</t>
  </si>
  <si>
    <t xml:space="preserve">РЕПО-M: Облигации</t>
  </si>
  <si>
    <t xml:space="preserve">REPO with bonds</t>
  </si>
  <si>
    <t xml:space="preserve">РЕПО внебиржевое: аукцион</t>
  </si>
  <si>
    <t xml:space="preserve">OTC REPO: auction</t>
  </si>
  <si>
    <t xml:space="preserve">Исполнение обяз. Т+: СВОП</t>
  </si>
  <si>
    <t xml:space="preserve">TECH SWAP</t>
  </si>
  <si>
    <t xml:space="preserve">Т+ Неполные лоты</t>
  </si>
  <si>
    <t xml:space="preserve">T+: Odd lot trading</t>
  </si>
  <si>
    <t xml:space="preserve">Поставка по СК (акции)</t>
  </si>
  <si>
    <t xml:space="preserve">Delivery for FC (shares)</t>
  </si>
  <si>
    <t xml:space="preserve">Поставка по СК (облигации)</t>
  </si>
  <si>
    <t xml:space="preserve">Delivery for FC (bonds)</t>
  </si>
  <si>
    <t xml:space="preserve">Исполнение обяз. Т+: РЕПО</t>
  </si>
  <si>
    <t xml:space="preserve">TECH REPO with CCP Negdeal</t>
  </si>
  <si>
    <t xml:space="preserve">Т+ Акции и ДР (расч. в USD)</t>
  </si>
  <si>
    <t xml:space="preserve">T+: Shares and DRs USD</t>
  </si>
  <si>
    <t xml:space="preserve">Т+ Акции и ДР (расч. в EUR)</t>
  </si>
  <si>
    <t xml:space="preserve">T+: Shares and DRs EUR</t>
  </si>
  <si>
    <t xml:space="preserve">Т+ Акции и ДР</t>
  </si>
  <si>
    <t xml:space="preserve">T+: stocks, DRs</t>
  </si>
  <si>
    <t xml:space="preserve">Т+ Облигации</t>
  </si>
  <si>
    <t xml:space="preserve">T+ Bonds</t>
  </si>
  <si>
    <t xml:space="preserve">Крупные пакеты - Облигации</t>
  </si>
  <si>
    <t xml:space="preserve">Dark Pool bonds</t>
  </si>
  <si>
    <t xml:space="preserve">Крупные пакеты - Облигации (USD)</t>
  </si>
  <si>
    <t xml:space="preserve">Dark Pool bonds (USD)</t>
  </si>
  <si>
    <t xml:space="preserve">Т+ Облигации Д (расч. в EUR)</t>
  </si>
  <si>
    <t xml:space="preserve">Т+ D bonds USD</t>
  </si>
  <si>
    <t xml:space="preserve">Т+ Облигации ПИР (расч.в EUR)</t>
  </si>
  <si>
    <t xml:space="preserve">T+ Bonds inv. risk (EUR)</t>
  </si>
  <si>
    <t xml:space="preserve">Т+ Паи</t>
  </si>
  <si>
    <t xml:space="preserve">T+: investment funds</t>
  </si>
  <si>
    <t xml:space="preserve">Т+ Облигации ПИР </t>
  </si>
  <si>
    <t xml:space="preserve">T+ Bonds inv. risk</t>
  </si>
  <si>
    <t xml:space="preserve">Т+ Облигации ПИР (расч.в USD)</t>
  </si>
  <si>
    <t xml:space="preserve">T+ Bonds inv. risk (USD)</t>
  </si>
  <si>
    <t xml:space="preserve">Т+ Облигации ПИР (расч.в CNY)</t>
  </si>
  <si>
    <t xml:space="preserve">T+ Bonds inv. risk (CNY)</t>
  </si>
  <si>
    <t xml:space="preserve">Т+ Гособлигации</t>
  </si>
  <si>
    <t xml:space="preserve">T+ Government bonds</t>
  </si>
  <si>
    <t xml:space="preserve">Т+ Облигации (расч.в USD)</t>
  </si>
  <si>
    <t xml:space="preserve">T+ Bonds USD</t>
  </si>
  <si>
    <t xml:space="preserve">Т+ Облигации (расч.в EUR)</t>
  </si>
  <si>
    <t xml:space="preserve">T+ Bonds EUR</t>
  </si>
  <si>
    <t xml:space="preserve">Т+ Облигации (расч.в CNY)</t>
  </si>
  <si>
    <t xml:space="preserve">T+: Bonds CNY</t>
  </si>
  <si>
    <t xml:space="preserve">Т+ Акции ПИР</t>
  </si>
  <si>
    <t xml:space="preserve">T+ stocks inv. risk</t>
  </si>
  <si>
    <t xml:space="preserve">Т+ Облигации Д</t>
  </si>
  <si>
    <t xml:space="preserve">Т+ D bonds</t>
  </si>
  <si>
    <t xml:space="preserve">Т+ ETC</t>
  </si>
  <si>
    <t xml:space="preserve">T+: ETC</t>
  </si>
  <si>
    <t xml:space="preserve">Т+ ETF (расч. в USD)</t>
  </si>
  <si>
    <t xml:space="preserve">T+: ETF USD</t>
  </si>
  <si>
    <t xml:space="preserve">Т+ ETF (расч. в EUR)</t>
  </si>
  <si>
    <t xml:space="preserve">T+: ETF EUR</t>
  </si>
  <si>
    <t xml:space="preserve">Т+ ETF</t>
  </si>
  <si>
    <t xml:space="preserve">T+: ETF</t>
  </si>
  <si>
    <t xml:space="preserve">Т+ Облигации Д (расч. в USD)</t>
  </si>
  <si>
    <t xml:space="preserve">Т+ D bonds USD </t>
  </si>
  <si>
    <t xml:space="preserve">Transfers</t>
  </si>
  <si>
    <t xml:space="preserve">РЕПО с ЦБ РФ: Аукцион плав. ставки</t>
  </si>
  <si>
    <t xml:space="preserve">REPO: with CB fl.rate (auction)</t>
  </si>
  <si>
    <t xml:space="preserve">Т+ Ин.Акции и ДР</t>
  </si>
  <si>
    <t xml:space="preserve">T+: FRGN stocks, DRs</t>
  </si>
  <si>
    <t xml:space="preserve">РПС с ЦК: Ин.Акции и ДР</t>
  </si>
  <si>
    <t xml:space="preserve">NDM with CCP: FRGN stocks, DRs</t>
  </si>
  <si>
    <t xml:space="preserve">РПС: Ин.Акции</t>
  </si>
  <si>
    <t xml:space="preserve">Neg. deals: FRGN stocks</t>
  </si>
  <si>
    <t xml:space="preserve">Т+ Ин.Акции ПИР</t>
  </si>
  <si>
    <t xml:space="preserve">T+: inv. risk stocks FRGN</t>
  </si>
  <si>
    <t xml:space="preserve">РПС с ЦК: Ин.Акции ПИР</t>
  </si>
  <si>
    <t xml:space="preserve">NDM w/ CCP: inv rsk stck FRGN</t>
  </si>
  <si>
    <t xml:space="preserve">Ин.Акции ПИР - РПС</t>
  </si>
  <si>
    <t xml:space="preserve">Neg. deals: inv rsk stck FRGN</t>
  </si>
  <si>
    <t xml:space="preserve">Т+ ПАИ (расч. в USD)</t>
  </si>
  <si>
    <t xml:space="preserve">T+: Inv. funds USD</t>
  </si>
  <si>
    <t xml:space="preserve">РПС с ЦК: Паи (расч. в USD)</t>
  </si>
  <si>
    <t xml:space="preserve">NDM with CCP: Inv. funds USD</t>
  </si>
  <si>
    <t xml:space="preserve">РПС: ПАИ (расч. в USD)</t>
  </si>
  <si>
    <t xml:space="preserve">Neg. deals: Inv. funds USD</t>
  </si>
  <si>
    <t xml:space="preserve">Т+ ПАИ (расч. в EUR)</t>
  </si>
  <si>
    <t xml:space="preserve">T+: Inv. funds EUR</t>
  </si>
  <si>
    <t xml:space="preserve">РПС с ЦК: Паи (расч. в EUR)</t>
  </si>
  <si>
    <t xml:space="preserve">NDM with CCP: Inv. funds EUR</t>
  </si>
  <si>
    <t xml:space="preserve">РПС: ПАИ (расч. в EUR)</t>
  </si>
  <si>
    <t xml:space="preserve">Neg. deals: Inv. funds EUR</t>
  </si>
  <si>
    <t xml:space="preserve">Т+ Акции ПИР (расч. в USD)</t>
  </si>
  <si>
    <t xml:space="preserve">T+ stocks inv. Risk USD</t>
  </si>
  <si>
    <t xml:space="preserve">РПС Акции ПИР (расч. в USD)</t>
  </si>
  <si>
    <t xml:space="preserve">Neg.deals:inv.risk stocks USD</t>
  </si>
  <si>
    <t xml:space="preserve">РПС с ЦК Акции ПИР (USD)</t>
  </si>
  <si>
    <t xml:space="preserve">NDM CCP: inv. risk stocks USD</t>
  </si>
  <si>
    <t xml:space="preserve">Т+ Акции ПИР (расч. в EUR)</t>
  </si>
  <si>
    <t xml:space="preserve">T+ stocks inv. Risk EUR</t>
  </si>
  <si>
    <t xml:space="preserve">РПС Акции ПИР (расч. в EUR)</t>
  </si>
  <si>
    <t xml:space="preserve">Neg.deals:inv.risk stocks EUR</t>
  </si>
  <si>
    <t xml:space="preserve">РПС с ЦК Акции ПИР (EUR)</t>
  </si>
  <si>
    <t xml:space="preserve">NDM CCP: inv.risk stocks EUR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</si>
</sst>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F400]h:mm:ss\ AM/PM"/>
    <numFmt numFmtId="166" formatCode="General"/>
    <numFmt numFmtId="167" formatCode="0%"/>
  </numFmts>
  <fonts count="2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name val="Arial"/>
      <family val="0"/>
      <charset val="204"/>
    </font>
    <font>
      <sz val="8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9"/>
      <color rgb="FF000000"/>
      <name val="Calibri"/>
      <family val="2"/>
      <charset val="204"/>
    </font>
    <font>
      <sz val="9"/>
      <color rgb="FFFFFFFF"/>
      <name val="Calibri"/>
      <family val="2"/>
      <charset val="204"/>
    </font>
    <font>
      <b val="true"/>
      <sz val="9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9"/>
      <name val="Calibri"/>
      <family val="2"/>
      <charset val="204"/>
    </font>
    <font>
      <sz val="9"/>
      <name val="Calibri"/>
      <family val="0"/>
      <charset val="1"/>
    </font>
    <font>
      <sz val="9"/>
      <name val="Calibri"/>
      <family val="2"/>
      <charset val="1"/>
    </font>
    <font>
      <b val="true"/>
      <sz val="8"/>
      <color rgb="FF000000"/>
      <name val="Calibri"/>
      <family val="2"/>
      <charset val="204"/>
    </font>
    <font>
      <sz val="8"/>
      <name val="Calibri"/>
      <family val="2"/>
      <charset val="204"/>
    </font>
    <font>
      <b val="true"/>
      <sz val="9"/>
      <name val="Calibri"/>
      <family val="2"/>
      <charset val="204"/>
    </font>
    <font>
      <b val="true"/>
      <sz val="8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u val="single"/>
      <sz val="12"/>
      <color rgb="FF0000FF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sz val="9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sz val="1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558ED5"/>
        <bgColor rgb="FF4F81BD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4BACC6"/>
      </patternFill>
    </fill>
    <fill>
      <patternFill patternType="solid">
        <fgColor rgb="FFF2F2F2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1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1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1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1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6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6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6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Обычный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C0504D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2D05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1" displayName="Таблица1" ref="A4:N55" headerRowCount="1" totalsRowCount="0" totalsRowShown="0">
  <autoFilter ref="A4:N55"/>
  <tableColumns count="14">
    <tableColumn id="1" name="Тип рынка"/>
    <tableColumn id="2" name="Режим торгов"/>
    <tableColumn id="3" name="Период"/>
    <tableColumn id="4" name="Виды заявок"/>
    <tableColumn id="5" name="Столбец1"/>
    <tableColumn id="6" name="Адресность заявок"/>
    <tableColumn id="7" name="Анонимность заявок"/>
    <tableColumn id="8" name="Инфо о поданной заявке доступна др. участникам торгов"/>
    <tableColumn id="9" name="Инфо о заключенной сделке доступна др. участникам торгов"/>
    <tableColumn id="10" name="Исполнение по разным ценам"/>
    <tableColumn id="11" name="Исполнение по одной цене"/>
    <tableColumn id="12" name="Поставить в очередь (DAY)"/>
    <tableColumn id="13" name="Снять остаток (IOC)"/>
    <tableColumn id="14" name="Полностью или отклонить (FOK)"/>
  </tableColumns>
</table>
</file>

<file path=xl/tables/table2.xml><?xml version="1.0" encoding="utf-8"?>
<table xmlns="http://schemas.openxmlformats.org/spreadsheetml/2006/main" id="2" name="Таблица16" displayName="Таблица16" ref="E2:G10" headerRowCount="1" totalsRowCount="0" totalsRowShown="0">
  <autoFilter ref="E2:G10"/>
  <tableColumns count="3">
    <tableColumn id="1" name="Market ID"/>
    <tableColumn id="2" name="Russian name"/>
    <tableColumn id="3" name="English name"/>
  </tableColumns>
</table>
</file>

<file path=xl/tables/table3.xml><?xml version="1.0" encoding="utf-8"?>
<table xmlns="http://schemas.openxmlformats.org/spreadsheetml/2006/main" id="3" name="Таблица2" displayName="Таблица2" ref="B5:M30" headerRowCount="1" totalsRowCount="0" totalsRowShown="0">
  <autoFilter ref="B5:M30"/>
  <tableColumns count="12">
    <tableColumn id="1" name="Код расчета"/>
    <tableColumn id="2" name="Т0"/>
    <tableColumn id="3" name="Yn (1)"/>
    <tableColumn id="4" name="В0-В30"/>
    <tableColumn id="5" name="Z0"/>
    <tableColumn id="6" name="X0"/>
    <tableColumn id="7" name="Y0/Yn"/>
    <tableColumn id="8" name="T0/Yn"/>
    <tableColumn id="9" name="Y1/Y2"/>
    <tableColumn id="10" name="S0-S2"/>
    <tableColumn id="11" name="Rb"/>
    <tableColumn id="12" name="Z02"/>
  </tableColumns>
</table>
</file>

<file path=xl/tables/table4.xml><?xml version="1.0" encoding="utf-8"?>
<table xmlns="http://schemas.openxmlformats.org/spreadsheetml/2006/main" id="4" name="Таблица25" displayName="Таблица25" ref="A2:C188" headerRowCount="1" totalsRowCount="0" totalsRowShown="0">
  <autoFilter ref="A2:C188"/>
  <tableColumns count="3">
    <tableColumn id="1" name="ID"/>
    <tableColumn id="2" name="SHORTNAME"/>
    <tableColumn id="3" name="LATNAME"/>
  </tableColumns>
</table>
</file>

<file path=xl/tables/table5.xml><?xml version="1.0" encoding="utf-8"?>
<table xmlns="http://schemas.openxmlformats.org/spreadsheetml/2006/main" id="5" name="Таблица4" displayName="Таблица4" ref="A3:K264" headerRowCount="1" totalsRowCount="0" totalsRowShown="0">
  <autoFilter ref="A3:K264"/>
  <tableColumns count="11">
    <tableColumn id="1" name="Тип рынка"/>
    <tableColumn id="2" name="Начало"/>
    <tableColumn id="3" name="Окончание"/>
    <tableColumn id="4" name="Режим торгов"/>
    <tableColumn id="5" name="Период"/>
    <tableColumn id="6" name="Отмена активных заявок"/>
    <tableColumn id="7" name="Код расчетов"/>
    <tableColumn id="8" name="Валюта"/>
    <tableColumn id="9" name="Классификатор рынка"/>
    <tableColumn id="10" name="Классификатор борда2"/>
    <tableColumn id="11" name="Борд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tp.moex.com/pub/ClientsAPI/ASTS/docs/ASTS_Markets_and_Boards.pdf" TargetMode="External"/><Relationship Id="rId2" Type="http://schemas.openxmlformats.org/officeDocument/2006/relationships/table" Target="../tables/table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true"/>
  </sheetPr>
  <dimension ref="A1:K273"/>
  <sheetViews>
    <sheetView showFormulas="false" showGridLines="true" showRowColHeaders="true" showZeros="true" rightToLeft="false" tabSelected="true" showOutlineSymbols="true" defaultGridColor="true" view="normal" topLeftCell="A175" colorId="64" zoomScale="90" zoomScaleNormal="90" zoomScalePageLayoutView="100" workbookViewId="0">
      <selection pane="topLeft" activeCell="J46" activeCellId="0" sqref="J46"/>
    </sheetView>
  </sheetViews>
  <sheetFormatPr defaultColWidth="9.14453125" defaultRowHeight="11.25" zeroHeight="false" outlineLevelRow="0" outlineLevelCol="0"/>
  <cols>
    <col collapsed="false" customWidth="true" hidden="false" outlineLevel="0" max="1" min="1" style="1" width="30.71"/>
    <col collapsed="false" customWidth="true" hidden="false" outlineLevel="0" max="2" min="2" style="2" width="13.23"/>
    <col collapsed="false" customWidth="true" hidden="false" outlineLevel="0" max="3" min="3" style="2" width="10.85"/>
    <col collapsed="false" customWidth="true" hidden="false" outlineLevel="0" max="4" min="4" style="1" width="60"/>
    <col collapsed="false" customWidth="true" hidden="false" outlineLevel="0" max="5" min="5" style="1" width="19"/>
    <col collapsed="false" customWidth="true" hidden="false" outlineLevel="0" max="6" min="6" style="2" width="10.71"/>
    <col collapsed="false" customWidth="true" hidden="false" outlineLevel="0" max="7" min="7" style="1" width="25.72"/>
    <col collapsed="false" customWidth="true" hidden="false" outlineLevel="0" max="8" min="8" style="1" width="8.85"/>
    <col collapsed="false" customWidth="true" hidden="false" outlineLevel="0" max="10" min="9" style="1" width="14.71"/>
    <col collapsed="false" customWidth="true" hidden="false" outlineLevel="0" max="11" min="11" style="1" width="31"/>
    <col collapsed="false" customWidth="false" hidden="false" outlineLevel="0" max="1024" min="12" style="1" width="9.14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36" hidden="false" customHeight="false" outlineLevel="0" collapsed="false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customFormat="false" ht="36" hidden="false" customHeight="false" outlineLevel="0" collapsed="false">
      <c r="A3" s="6" t="s">
        <v>1</v>
      </c>
      <c r="B3" s="7" t="s">
        <v>2</v>
      </c>
      <c r="C3" s="8" t="s">
        <v>3</v>
      </c>
      <c r="D3" s="9" t="s">
        <v>12</v>
      </c>
      <c r="E3" s="9" t="s">
        <v>5</v>
      </c>
      <c r="F3" s="8" t="s">
        <v>6</v>
      </c>
      <c r="G3" s="9" t="s">
        <v>7</v>
      </c>
      <c r="H3" s="9" t="s">
        <v>8</v>
      </c>
      <c r="I3" s="9" t="s">
        <v>9</v>
      </c>
      <c r="J3" s="9" t="s">
        <v>13</v>
      </c>
      <c r="K3" s="9" t="s">
        <v>11</v>
      </c>
    </row>
    <row r="4" customFormat="false" ht="30" hidden="false" customHeight="false" outlineLevel="0" collapsed="false">
      <c r="A4" s="10"/>
      <c r="B4" s="10"/>
      <c r="C4" s="10"/>
      <c r="D4" s="10"/>
      <c r="E4" s="10" t="s">
        <v>14</v>
      </c>
      <c r="F4" s="10"/>
      <c r="G4" s="10"/>
      <c r="H4" s="10"/>
      <c r="I4" s="10"/>
      <c r="J4" s="10"/>
      <c r="K4" s="10"/>
    </row>
    <row r="5" customFormat="false" ht="12" hidden="false" customHeight="false" outlineLevel="0" collapsed="false">
      <c r="A5" s="11" t="s">
        <v>15</v>
      </c>
      <c r="B5" s="12" t="n">
        <v>0.409722222222222</v>
      </c>
      <c r="C5" s="12" t="n">
        <v>0.416655092592593</v>
      </c>
      <c r="D5" s="13" t="s">
        <v>16</v>
      </c>
      <c r="E5" s="11" t="s">
        <v>17</v>
      </c>
      <c r="F5" s="14" t="s">
        <v>18</v>
      </c>
      <c r="G5" s="11" t="s">
        <v>19</v>
      </c>
      <c r="H5" s="11" t="s">
        <v>20</v>
      </c>
      <c r="I5" s="11" t="s">
        <v>21</v>
      </c>
      <c r="J5" s="11" t="s">
        <v>22</v>
      </c>
      <c r="K5" s="11" t="str">
        <f aca="false">VLOOKUP(Таблица4[[#This Row],[Классификатор борда2]],Таблица25[],2,FALSE())</f>
        <v>Т+ Акции и ДР</v>
      </c>
    </row>
    <row r="6" customFormat="false" ht="12" hidden="false" customHeight="false" outlineLevel="0" collapsed="false">
      <c r="A6" s="11" t="s">
        <v>15</v>
      </c>
      <c r="B6" s="12" t="n">
        <v>0.409722222222222</v>
      </c>
      <c r="C6" s="12" t="n">
        <v>0.416655092592593</v>
      </c>
      <c r="D6" s="13" t="s">
        <v>16</v>
      </c>
      <c r="E6" s="11" t="s">
        <v>17</v>
      </c>
      <c r="F6" s="14" t="s">
        <v>18</v>
      </c>
      <c r="G6" s="11" t="s">
        <v>19</v>
      </c>
      <c r="H6" s="11" t="s">
        <v>20</v>
      </c>
      <c r="I6" s="11" t="s">
        <v>21</v>
      </c>
      <c r="J6" s="11" t="s">
        <v>23</v>
      </c>
      <c r="K6" s="11" t="str">
        <f aca="false">VLOOKUP(Таблица4[[#This Row],[Классификатор борда2]],Таблица25[],2,FALSE())</f>
        <v>Т+ Паи</v>
      </c>
    </row>
    <row r="7" customFormat="false" ht="12" hidden="false" customHeight="false" outlineLevel="0" collapsed="false">
      <c r="A7" s="11" t="s">
        <v>15</v>
      </c>
      <c r="B7" s="12" t="n">
        <v>0.409722222222222</v>
      </c>
      <c r="C7" s="12" t="n">
        <v>0.416655092592593</v>
      </c>
      <c r="D7" s="13" t="s">
        <v>16</v>
      </c>
      <c r="E7" s="11" t="s">
        <v>17</v>
      </c>
      <c r="F7" s="14" t="s">
        <v>18</v>
      </c>
      <c r="G7" s="11" t="s">
        <v>19</v>
      </c>
      <c r="H7" s="11" t="s">
        <v>20</v>
      </c>
      <c r="I7" s="11" t="s">
        <v>21</v>
      </c>
      <c r="J7" s="11" t="s">
        <v>24</v>
      </c>
      <c r="K7" s="15" t="str">
        <f aca="false">VLOOKUP(Таблица4[[#This Row],[Классификатор борда2]],Таблица25[],2,FALSE())</f>
        <v>Т+ ПАИ (расч. в USD)</v>
      </c>
    </row>
    <row r="8" customFormat="false" ht="12" hidden="false" customHeight="false" outlineLevel="0" collapsed="false">
      <c r="A8" s="11" t="s">
        <v>15</v>
      </c>
      <c r="B8" s="12" t="n">
        <v>0.409722222222222</v>
      </c>
      <c r="C8" s="12" t="n">
        <v>0.416655092592593</v>
      </c>
      <c r="D8" s="13" t="s">
        <v>16</v>
      </c>
      <c r="E8" s="11" t="s">
        <v>17</v>
      </c>
      <c r="F8" s="14" t="s">
        <v>18</v>
      </c>
      <c r="G8" s="11" t="s">
        <v>19</v>
      </c>
      <c r="H8" s="11" t="s">
        <v>20</v>
      </c>
      <c r="I8" s="11" t="s">
        <v>21</v>
      </c>
      <c r="J8" s="11" t="s">
        <v>25</v>
      </c>
      <c r="K8" s="15" t="str">
        <f aca="false">VLOOKUP(Таблица4[[#This Row],[Классификатор борда2]],Таблица25[],2,FALSE())</f>
        <v>Т+ ПАИ (расч. в EUR)</v>
      </c>
    </row>
    <row r="9" customFormat="false" ht="12" hidden="false" customHeight="false" outlineLevel="0" collapsed="false">
      <c r="A9" s="11" t="s">
        <v>15</v>
      </c>
      <c r="B9" s="12" t="n">
        <v>0.409722222222222</v>
      </c>
      <c r="C9" s="12" t="n">
        <v>0.416655092592593</v>
      </c>
      <c r="D9" s="13" t="s">
        <v>16</v>
      </c>
      <c r="E9" s="11" t="s">
        <v>17</v>
      </c>
      <c r="F9" s="14" t="s">
        <v>18</v>
      </c>
      <c r="G9" s="11" t="s">
        <v>19</v>
      </c>
      <c r="H9" s="11" t="s">
        <v>20</v>
      </c>
      <c r="I9" s="11" t="s">
        <v>21</v>
      </c>
      <c r="J9" s="11" t="s">
        <v>26</v>
      </c>
      <c r="K9" s="11" t="str">
        <f aca="false">VLOOKUP(Таблица4[[#This Row],[Классификатор борда2]],Таблица25[],2,FALSE())</f>
        <v>Т+ ETF</v>
      </c>
    </row>
    <row r="10" customFormat="false" ht="12" hidden="false" customHeight="false" outlineLevel="0" collapsed="false">
      <c r="A10" s="11" t="s">
        <v>15</v>
      </c>
      <c r="B10" s="12" t="n">
        <v>0.409722222222222</v>
      </c>
      <c r="C10" s="12" t="n">
        <v>0.416655092592593</v>
      </c>
      <c r="D10" s="13" t="s">
        <v>16</v>
      </c>
      <c r="E10" s="11" t="s">
        <v>17</v>
      </c>
      <c r="F10" s="14" t="s">
        <v>18</v>
      </c>
      <c r="G10" s="11" t="s">
        <v>27</v>
      </c>
      <c r="H10" s="11" t="s">
        <v>20</v>
      </c>
      <c r="I10" s="11" t="s">
        <v>21</v>
      </c>
      <c r="J10" s="11" t="s">
        <v>28</v>
      </c>
      <c r="K10" s="11" t="str">
        <f aca="false">VLOOKUP(Таблица4[[#This Row],[Классификатор борда2]],Таблица25[],2,FALSE())</f>
        <v>Т+ Гособлигации</v>
      </c>
    </row>
    <row r="11" customFormat="false" ht="12" hidden="false" customHeight="false" outlineLevel="0" collapsed="false">
      <c r="A11" s="16" t="s">
        <v>15</v>
      </c>
      <c r="B11" s="12" t="n">
        <v>0.409722222222222</v>
      </c>
      <c r="C11" s="12" t="n">
        <v>0.416655092592593</v>
      </c>
      <c r="D11" s="17" t="s">
        <v>16</v>
      </c>
      <c r="E11" s="16" t="s">
        <v>17</v>
      </c>
      <c r="F11" s="18" t="s">
        <v>18</v>
      </c>
      <c r="G11" s="16" t="s">
        <v>19</v>
      </c>
      <c r="H11" s="16" t="s">
        <v>29</v>
      </c>
      <c r="I11" s="16" t="s">
        <v>21</v>
      </c>
      <c r="J11" s="16" t="s">
        <v>30</v>
      </c>
      <c r="K11" s="16" t="str">
        <f aca="false">VLOOKUP(Таблица4[[#This Row],[Классификатор борда2]],Таблица25[],2,FALSE())</f>
        <v>Т+ Акции и ДР (расч. в USD)</v>
      </c>
    </row>
    <row r="12" customFormat="false" ht="12" hidden="false" customHeight="false" outlineLevel="0" collapsed="false">
      <c r="A12" s="16" t="s">
        <v>15</v>
      </c>
      <c r="B12" s="12" t="n">
        <v>0.409722222222222</v>
      </c>
      <c r="C12" s="12" t="n">
        <v>0.416655092592593</v>
      </c>
      <c r="D12" s="17" t="s">
        <v>16</v>
      </c>
      <c r="E12" s="16" t="s">
        <v>17</v>
      </c>
      <c r="F12" s="18" t="s">
        <v>18</v>
      </c>
      <c r="G12" s="16" t="s">
        <v>19</v>
      </c>
      <c r="H12" s="16" t="s">
        <v>31</v>
      </c>
      <c r="I12" s="16" t="s">
        <v>21</v>
      </c>
      <c r="J12" s="16" t="s">
        <v>32</v>
      </c>
      <c r="K12" s="16" t="str">
        <f aca="false">VLOOKUP(Таблица4[[#This Row],[Классификатор борда2]],Таблица25[],2,FALSE())</f>
        <v>Т+ Акции и ДР (расч. в EUR)</v>
      </c>
    </row>
    <row r="13" customFormat="false" ht="12" hidden="false" customHeight="false" outlineLevel="0" collapsed="false">
      <c r="A13" s="16" t="s">
        <v>15</v>
      </c>
      <c r="B13" s="12" t="n">
        <v>0.409722222222222</v>
      </c>
      <c r="C13" s="12" t="n">
        <v>0.416655092592593</v>
      </c>
      <c r="D13" s="17" t="s">
        <v>16</v>
      </c>
      <c r="E13" s="16" t="s">
        <v>17</v>
      </c>
      <c r="F13" s="18" t="s">
        <v>18</v>
      </c>
      <c r="G13" s="16" t="s">
        <v>19</v>
      </c>
      <c r="H13" s="16" t="s">
        <v>29</v>
      </c>
      <c r="I13" s="16" t="s">
        <v>21</v>
      </c>
      <c r="J13" s="16" t="s">
        <v>33</v>
      </c>
      <c r="K13" s="16" t="str">
        <f aca="false">VLOOKUP(Таблица4[[#This Row],[Классификатор борда2]],Таблица25[],2,FALSE())</f>
        <v>Т+ ETF (расч. в USD)</v>
      </c>
    </row>
    <row r="14" customFormat="false" ht="12" hidden="false" customHeight="false" outlineLevel="0" collapsed="false">
      <c r="A14" s="16" t="s">
        <v>15</v>
      </c>
      <c r="B14" s="12" t="n">
        <v>0.409722222222222</v>
      </c>
      <c r="C14" s="12" t="n">
        <v>0.416655092592593</v>
      </c>
      <c r="D14" s="17" t="s">
        <v>16</v>
      </c>
      <c r="E14" s="16" t="s">
        <v>17</v>
      </c>
      <c r="F14" s="18" t="s">
        <v>18</v>
      </c>
      <c r="G14" s="16" t="s">
        <v>19</v>
      </c>
      <c r="H14" s="16" t="s">
        <v>31</v>
      </c>
      <c r="I14" s="16" t="s">
        <v>21</v>
      </c>
      <c r="J14" s="16" t="s">
        <v>34</v>
      </c>
      <c r="K14" s="16" t="str">
        <f aca="false">VLOOKUP(Таблица4[[#This Row],[Классификатор борда2]],Таблица25[],2,FALSE())</f>
        <v>Т+ ETF (расч. в EUR)</v>
      </c>
    </row>
    <row r="15" customFormat="false" ht="12" hidden="false" customHeight="false" outlineLevel="0" collapsed="false">
      <c r="A15" s="16" t="s">
        <v>15</v>
      </c>
      <c r="B15" s="12" t="n">
        <v>0.409722222222222</v>
      </c>
      <c r="C15" s="12" t="n">
        <v>0.416655092592593</v>
      </c>
      <c r="D15" s="17" t="s">
        <v>16</v>
      </c>
      <c r="E15" s="16" t="s">
        <v>17</v>
      </c>
      <c r="F15" s="18" t="s">
        <v>18</v>
      </c>
      <c r="G15" s="16" t="s">
        <v>19</v>
      </c>
      <c r="H15" s="11" t="s">
        <v>20</v>
      </c>
      <c r="I15" s="16" t="s">
        <v>21</v>
      </c>
      <c r="J15" s="16" t="s">
        <v>35</v>
      </c>
      <c r="K15" s="16" t="str">
        <f aca="false">VLOOKUP(Таблица4[[#This Row],[Классификатор борда2]],Таблица25[],2,FALSE())</f>
        <v>Т+ Ин.Акции и ДР</v>
      </c>
    </row>
    <row r="16" customFormat="false" ht="12" hidden="false" customHeight="false" outlineLevel="0" collapsed="false">
      <c r="A16" s="16" t="s">
        <v>15</v>
      </c>
      <c r="B16" s="12" t="n">
        <v>0.409722222222222</v>
      </c>
      <c r="C16" s="12" t="n">
        <v>0.416655092592593</v>
      </c>
      <c r="D16" s="17" t="s">
        <v>16</v>
      </c>
      <c r="E16" s="16" t="s">
        <v>17</v>
      </c>
      <c r="F16" s="18" t="s">
        <v>18</v>
      </c>
      <c r="G16" s="16" t="s">
        <v>27</v>
      </c>
      <c r="H16" s="16" t="s">
        <v>20</v>
      </c>
      <c r="I16" s="16" t="s">
        <v>21</v>
      </c>
      <c r="J16" s="16" t="s">
        <v>36</v>
      </c>
      <c r="K16" s="16" t="str">
        <f aca="false">VLOOKUP(Таблица4[[#This Row],[Классификатор борда2]],Таблица25[],2,FALSE())</f>
        <v>Т+ Облигации</v>
      </c>
    </row>
    <row r="17" customFormat="false" ht="12" hidden="false" customHeight="false" outlineLevel="0" collapsed="false">
      <c r="A17" s="16" t="s">
        <v>15</v>
      </c>
      <c r="B17" s="12" t="n">
        <v>0.409722222222222</v>
      </c>
      <c r="C17" s="12" t="n">
        <v>0.416655092592593</v>
      </c>
      <c r="D17" s="17" t="s">
        <v>16</v>
      </c>
      <c r="E17" s="16" t="s">
        <v>17</v>
      </c>
      <c r="F17" s="18" t="s">
        <v>18</v>
      </c>
      <c r="G17" s="16" t="s">
        <v>19</v>
      </c>
      <c r="H17" s="19" t="s">
        <v>29</v>
      </c>
      <c r="I17" s="16" t="s">
        <v>21</v>
      </c>
      <c r="J17" s="16" t="s">
        <v>37</v>
      </c>
      <c r="K17" s="16" t="str">
        <f aca="false">VLOOKUP(Таблица4[[#This Row],[Классификатор борда2]],Таблица25[],2,FALSE())</f>
        <v>Т+ Облигации (расч.в USD)</v>
      </c>
    </row>
    <row r="18" customFormat="false" ht="12" hidden="false" customHeight="false" outlineLevel="0" collapsed="false">
      <c r="A18" s="16" t="s">
        <v>15</v>
      </c>
      <c r="B18" s="12" t="n">
        <v>0.409722222222222</v>
      </c>
      <c r="C18" s="12" t="n">
        <v>0.416655092592593</v>
      </c>
      <c r="D18" s="17" t="s">
        <v>16</v>
      </c>
      <c r="E18" s="16" t="s">
        <v>17</v>
      </c>
      <c r="F18" s="18" t="s">
        <v>18</v>
      </c>
      <c r="G18" s="16" t="s">
        <v>19</v>
      </c>
      <c r="H18" s="16" t="s">
        <v>31</v>
      </c>
      <c r="I18" s="16" t="s">
        <v>21</v>
      </c>
      <c r="J18" s="16" t="s">
        <v>38</v>
      </c>
      <c r="K18" s="16" t="str">
        <f aca="false">VLOOKUP(Таблица4[[#This Row],[Классификатор борда2]],Таблица25[],2,FALSE())</f>
        <v>Т+ Облигации (расч.в EUR)</v>
      </c>
    </row>
    <row r="19" customFormat="false" ht="12" hidden="false" customHeight="false" outlineLevel="0" collapsed="false">
      <c r="A19" s="16" t="s">
        <v>15</v>
      </c>
      <c r="B19" s="12" t="n">
        <v>0.409722222222222</v>
      </c>
      <c r="C19" s="12" t="n">
        <v>0.416655092592593</v>
      </c>
      <c r="D19" s="17" t="s">
        <v>16</v>
      </c>
      <c r="E19" s="16" t="s">
        <v>17</v>
      </c>
      <c r="F19" s="18" t="s">
        <v>18</v>
      </c>
      <c r="G19" s="16" t="s">
        <v>27</v>
      </c>
      <c r="H19" s="16" t="s">
        <v>39</v>
      </c>
      <c r="I19" s="16" t="s">
        <v>21</v>
      </c>
      <c r="J19" s="16" t="s">
        <v>40</v>
      </c>
      <c r="K19" s="16" t="str">
        <f aca="false">VLOOKUP(Таблица4[[#This Row],[Классификатор борда2]],Таблица25[],2,FALSE())</f>
        <v>Т+ Облигации (расч.в CNY)</v>
      </c>
    </row>
    <row r="20" customFormat="false" ht="12" hidden="false" customHeight="false" outlineLevel="0" collapsed="false">
      <c r="A20" s="16" t="s">
        <v>15</v>
      </c>
      <c r="B20" s="12" t="n">
        <v>0.409722222222222</v>
      </c>
      <c r="C20" s="12" t="n">
        <v>0.416655092592593</v>
      </c>
      <c r="D20" s="17" t="s">
        <v>16</v>
      </c>
      <c r="E20" s="16" t="s">
        <v>17</v>
      </c>
      <c r="F20" s="18" t="s">
        <v>18</v>
      </c>
      <c r="G20" s="16" t="s">
        <v>27</v>
      </c>
      <c r="H20" s="16" t="s">
        <v>20</v>
      </c>
      <c r="I20" s="16" t="s">
        <v>21</v>
      </c>
      <c r="J20" s="16" t="s">
        <v>41</v>
      </c>
      <c r="K20" s="16" t="str">
        <f aca="false">VLOOKUP(Таблица4[[#This Row],[Классификатор борда2]],Таблица25[],2,FALSE())</f>
        <v>Т+ Облигации Д</v>
      </c>
    </row>
    <row r="21" customFormat="false" ht="12" hidden="false" customHeight="false" outlineLevel="0" collapsed="false">
      <c r="A21" s="16" t="s">
        <v>15</v>
      </c>
      <c r="B21" s="12" t="n">
        <v>0.409722222222222</v>
      </c>
      <c r="C21" s="12" t="n">
        <v>0.416655092592593</v>
      </c>
      <c r="D21" s="17" t="s">
        <v>16</v>
      </c>
      <c r="E21" s="16" t="s">
        <v>17</v>
      </c>
      <c r="F21" s="18" t="s">
        <v>18</v>
      </c>
      <c r="G21" s="16" t="s">
        <v>19</v>
      </c>
      <c r="H21" s="16" t="s">
        <v>31</v>
      </c>
      <c r="I21" s="16" t="s">
        <v>21</v>
      </c>
      <c r="J21" s="16" t="s">
        <v>42</v>
      </c>
      <c r="K21" s="16" t="str">
        <f aca="false">VLOOKUP(Таблица4[[#This Row],[Классификатор борда2]],Таблица25[],2,FALSE())</f>
        <v>Т+ Облигации Д (расч. в EUR)</v>
      </c>
    </row>
    <row r="22" customFormat="false" ht="12" hidden="false" customHeight="false" outlineLevel="0" collapsed="false">
      <c r="A22" s="16" t="s">
        <v>15</v>
      </c>
      <c r="B22" s="12" t="n">
        <v>0.409722222222222</v>
      </c>
      <c r="C22" s="12" t="n">
        <v>0.416655092592593</v>
      </c>
      <c r="D22" s="17" t="s">
        <v>16</v>
      </c>
      <c r="E22" s="16" t="s">
        <v>17</v>
      </c>
      <c r="F22" s="18" t="s">
        <v>18</v>
      </c>
      <c r="G22" s="16" t="s">
        <v>19</v>
      </c>
      <c r="H22" s="16" t="s">
        <v>29</v>
      </c>
      <c r="I22" s="16" t="s">
        <v>21</v>
      </c>
      <c r="J22" s="16" t="s">
        <v>43</v>
      </c>
      <c r="K22" s="16" t="str">
        <f aca="false">VLOOKUP(Таблица4[[#This Row],[Классификатор борда2]],Таблица25[],2,FALSE())</f>
        <v>Т+ Облигации Д (расч. в USD)</v>
      </c>
    </row>
    <row r="23" customFormat="false" ht="12" hidden="false" customHeight="false" outlineLevel="0" collapsed="false">
      <c r="A23" s="16" t="s">
        <v>15</v>
      </c>
      <c r="B23" s="12" t="n">
        <v>0.416666666666667</v>
      </c>
      <c r="C23" s="12" t="n">
        <v>0.777766203703704</v>
      </c>
      <c r="D23" s="17" t="s">
        <v>16</v>
      </c>
      <c r="E23" s="16" t="s">
        <v>44</v>
      </c>
      <c r="F23" s="18" t="s">
        <v>18</v>
      </c>
      <c r="G23" s="16" t="s">
        <v>19</v>
      </c>
      <c r="H23" s="16" t="s">
        <v>20</v>
      </c>
      <c r="I23" s="16" t="s">
        <v>21</v>
      </c>
      <c r="J23" s="16" t="s">
        <v>22</v>
      </c>
      <c r="K23" s="16" t="str">
        <f aca="false">VLOOKUP(Таблица4[[#This Row],[Классификатор борда2]],Таблица25[],2,FALSE())</f>
        <v>Т+ Акции и ДР</v>
      </c>
    </row>
    <row r="24" customFormat="false" ht="12" hidden="false" customHeight="false" outlineLevel="0" collapsed="false">
      <c r="A24" s="16" t="s">
        <v>15</v>
      </c>
      <c r="B24" s="12" t="n">
        <v>0.416666666666667</v>
      </c>
      <c r="C24" s="12" t="n">
        <v>0.781238425925926</v>
      </c>
      <c r="D24" s="17" t="s">
        <v>16</v>
      </c>
      <c r="E24" s="16" t="s">
        <v>44</v>
      </c>
      <c r="F24" s="18" t="s">
        <v>18</v>
      </c>
      <c r="G24" s="16" t="s">
        <v>19</v>
      </c>
      <c r="H24" s="16" t="s">
        <v>20</v>
      </c>
      <c r="I24" s="16" t="s">
        <v>21</v>
      </c>
      <c r="J24" s="16" t="s">
        <v>23</v>
      </c>
      <c r="K24" s="16" t="str">
        <f aca="false">VLOOKUP(Таблица4[[#This Row],[Классификатор борда2]],Таблица25[],2,FALSE())</f>
        <v>Т+ Паи</v>
      </c>
    </row>
    <row r="25" customFormat="false" ht="12" hidden="false" customHeight="false" outlineLevel="0" collapsed="false">
      <c r="A25" s="16" t="s">
        <v>15</v>
      </c>
      <c r="B25" s="12" t="n">
        <v>0.416666666666667</v>
      </c>
      <c r="C25" s="12" t="n">
        <v>0.781238425925926</v>
      </c>
      <c r="D25" s="17" t="s">
        <v>16</v>
      </c>
      <c r="E25" s="16" t="s">
        <v>44</v>
      </c>
      <c r="F25" s="18" t="s">
        <v>18</v>
      </c>
      <c r="G25" s="16" t="s">
        <v>19</v>
      </c>
      <c r="H25" s="16" t="s">
        <v>20</v>
      </c>
      <c r="I25" s="16" t="s">
        <v>21</v>
      </c>
      <c r="J25" s="11" t="s">
        <v>24</v>
      </c>
      <c r="K25" s="20" t="str">
        <f aca="false">VLOOKUP(Таблица4[[#This Row],[Классификатор борда2]],Таблица25[],2,FALSE())</f>
        <v>Т+ ПАИ (расч. в USD)</v>
      </c>
    </row>
    <row r="26" customFormat="false" ht="12" hidden="false" customHeight="false" outlineLevel="0" collapsed="false">
      <c r="A26" s="16" t="s">
        <v>15</v>
      </c>
      <c r="B26" s="12" t="n">
        <v>0.416666666666667</v>
      </c>
      <c r="C26" s="12" t="n">
        <v>0.781238425925926</v>
      </c>
      <c r="D26" s="17" t="s">
        <v>16</v>
      </c>
      <c r="E26" s="16" t="s">
        <v>44</v>
      </c>
      <c r="F26" s="18" t="s">
        <v>18</v>
      </c>
      <c r="G26" s="16" t="s">
        <v>19</v>
      </c>
      <c r="H26" s="16" t="s">
        <v>20</v>
      </c>
      <c r="I26" s="16" t="s">
        <v>21</v>
      </c>
      <c r="J26" s="11" t="s">
        <v>25</v>
      </c>
      <c r="K26" s="20" t="str">
        <f aca="false">VLOOKUP(Таблица4[[#This Row],[Классификатор борда2]],Таблица25[],2,FALSE())</f>
        <v>Т+ ПАИ (расч. в EUR)</v>
      </c>
    </row>
    <row r="27" customFormat="false" ht="12" hidden="false" customHeight="false" outlineLevel="0" collapsed="false">
      <c r="A27" s="16" t="s">
        <v>15</v>
      </c>
      <c r="B27" s="12" t="n">
        <v>0.416666666666667</v>
      </c>
      <c r="C27" s="12" t="n">
        <v>0.781238425925926</v>
      </c>
      <c r="D27" s="17" t="s">
        <v>16</v>
      </c>
      <c r="E27" s="16" t="s">
        <v>44</v>
      </c>
      <c r="F27" s="18" t="s">
        <v>18</v>
      </c>
      <c r="G27" s="16" t="s">
        <v>19</v>
      </c>
      <c r="H27" s="16" t="s">
        <v>20</v>
      </c>
      <c r="I27" s="16" t="s">
        <v>21</v>
      </c>
      <c r="J27" s="16" t="s">
        <v>26</v>
      </c>
      <c r="K27" s="16" t="str">
        <f aca="false">VLOOKUP(Таблица4[[#This Row],[Классификатор борда2]],Таблица25[],2,FALSE())</f>
        <v>Т+ ETF</v>
      </c>
    </row>
    <row r="28" customFormat="false" ht="12" hidden="false" customHeight="false" outlineLevel="0" collapsed="false">
      <c r="A28" s="16" t="s">
        <v>15</v>
      </c>
      <c r="B28" s="12" t="n">
        <v>0.416666666666667</v>
      </c>
      <c r="C28" s="12" t="n">
        <v>0.791655092592593</v>
      </c>
      <c r="D28" s="17" t="s">
        <v>16</v>
      </c>
      <c r="E28" s="16" t="s">
        <v>44</v>
      </c>
      <c r="F28" s="18" t="s">
        <v>18</v>
      </c>
      <c r="G28" s="16" t="s">
        <v>19</v>
      </c>
      <c r="H28" s="16" t="s">
        <v>20</v>
      </c>
      <c r="I28" s="16" t="s">
        <v>21</v>
      </c>
      <c r="J28" s="16" t="s">
        <v>35</v>
      </c>
      <c r="K28" s="16" t="str">
        <f aca="false">VLOOKUP(Таблица4[[#This Row],[Классификатор борда2]],Таблица25[],2,FALSE())</f>
        <v>Т+ Ин.Акции и ДР</v>
      </c>
    </row>
    <row r="29" customFormat="false" ht="12" hidden="false" customHeight="false" outlineLevel="0" collapsed="false">
      <c r="A29" s="16" t="s">
        <v>15</v>
      </c>
      <c r="B29" s="12" t="n">
        <v>0.416666666666667</v>
      </c>
      <c r="C29" s="12" t="n">
        <v>0.777766203703704</v>
      </c>
      <c r="D29" s="17" t="s">
        <v>16</v>
      </c>
      <c r="E29" s="16" t="s">
        <v>44</v>
      </c>
      <c r="F29" s="18" t="s">
        <v>18</v>
      </c>
      <c r="G29" s="16" t="s">
        <v>27</v>
      </c>
      <c r="H29" s="16" t="s">
        <v>20</v>
      </c>
      <c r="I29" s="16" t="s">
        <v>21</v>
      </c>
      <c r="J29" s="16" t="s">
        <v>28</v>
      </c>
      <c r="K29" s="16" t="str">
        <f aca="false">VLOOKUP(Таблица4[[#This Row],[Классификатор борда2]],Таблица25[],2,FALSE())</f>
        <v>Т+ Гособлигации</v>
      </c>
    </row>
    <row r="30" customFormat="false" ht="12" hidden="false" customHeight="false" outlineLevel="0" collapsed="false">
      <c r="A30" s="16" t="s">
        <v>15</v>
      </c>
      <c r="B30" s="12" t="n">
        <v>0.416666666666667</v>
      </c>
      <c r="C30" s="12" t="n">
        <v>0.791655092592593</v>
      </c>
      <c r="D30" s="17" t="s">
        <v>16</v>
      </c>
      <c r="E30" s="16" t="s">
        <v>44</v>
      </c>
      <c r="F30" s="18" t="s">
        <v>18</v>
      </c>
      <c r="G30" s="16" t="s">
        <v>19</v>
      </c>
      <c r="H30" s="16" t="s">
        <v>29</v>
      </c>
      <c r="I30" s="16" t="s">
        <v>21</v>
      </c>
      <c r="J30" s="16" t="s">
        <v>30</v>
      </c>
      <c r="K30" s="16" t="str">
        <f aca="false">VLOOKUP(Таблица4[[#This Row],[Классификатор борда2]],Таблица25[],2,FALSE())</f>
        <v>Т+ Акции и ДР (расч. в USD)</v>
      </c>
    </row>
    <row r="31" customFormat="false" ht="12" hidden="false" customHeight="false" outlineLevel="0" collapsed="false">
      <c r="A31" s="16" t="s">
        <v>15</v>
      </c>
      <c r="B31" s="12" t="n">
        <v>0.416666666666667</v>
      </c>
      <c r="C31" s="12" t="n">
        <v>0.791655092592593</v>
      </c>
      <c r="D31" s="17" t="s">
        <v>16</v>
      </c>
      <c r="E31" s="16" t="s">
        <v>44</v>
      </c>
      <c r="F31" s="18" t="s">
        <v>18</v>
      </c>
      <c r="G31" s="16" t="s">
        <v>19</v>
      </c>
      <c r="H31" s="16" t="s">
        <v>31</v>
      </c>
      <c r="I31" s="16" t="s">
        <v>21</v>
      </c>
      <c r="J31" s="16" t="s">
        <v>32</v>
      </c>
      <c r="K31" s="16" t="str">
        <f aca="false">VLOOKUP(Таблица4[[#This Row],[Классификатор борда2]],Таблица25[],2,FALSE())</f>
        <v>Т+ Акции и ДР (расч. в EUR)</v>
      </c>
    </row>
    <row r="32" customFormat="false" ht="12" hidden="false" customHeight="false" outlineLevel="0" collapsed="false">
      <c r="A32" s="16" t="s">
        <v>15</v>
      </c>
      <c r="B32" s="12" t="n">
        <v>0.416666666666667</v>
      </c>
      <c r="C32" s="12" t="n">
        <v>0.781238425925926</v>
      </c>
      <c r="D32" s="17" t="s">
        <v>16</v>
      </c>
      <c r="E32" s="16" t="s">
        <v>44</v>
      </c>
      <c r="F32" s="18" t="s">
        <v>18</v>
      </c>
      <c r="G32" s="16" t="s">
        <v>19</v>
      </c>
      <c r="H32" s="16" t="s">
        <v>29</v>
      </c>
      <c r="I32" s="16" t="s">
        <v>21</v>
      </c>
      <c r="J32" s="16" t="s">
        <v>33</v>
      </c>
      <c r="K32" s="16" t="str">
        <f aca="false">VLOOKUP(Таблица4[[#This Row],[Классификатор борда2]],Таблица25[],2,FALSE())</f>
        <v>Т+ ETF (расч. в USD)</v>
      </c>
    </row>
    <row r="33" customFormat="false" ht="12" hidden="false" customHeight="false" outlineLevel="0" collapsed="false">
      <c r="A33" s="16" t="s">
        <v>15</v>
      </c>
      <c r="B33" s="12" t="n">
        <v>0.416666666666667</v>
      </c>
      <c r="C33" s="12" t="n">
        <v>0.781238425925926</v>
      </c>
      <c r="D33" s="17" t="s">
        <v>16</v>
      </c>
      <c r="E33" s="16" t="s">
        <v>44</v>
      </c>
      <c r="F33" s="18" t="s">
        <v>18</v>
      </c>
      <c r="G33" s="16" t="s">
        <v>19</v>
      </c>
      <c r="H33" s="16" t="s">
        <v>31</v>
      </c>
      <c r="I33" s="16" t="s">
        <v>21</v>
      </c>
      <c r="J33" s="16" t="s">
        <v>34</v>
      </c>
      <c r="K33" s="16" t="str">
        <f aca="false">VLOOKUP(Таблица4[[#This Row],[Классификатор борда2]],Таблица25[],2,FALSE())</f>
        <v>Т+ ETF (расч. в EUR)</v>
      </c>
    </row>
    <row r="34" customFormat="false" ht="12" hidden="false" customHeight="false" outlineLevel="0" collapsed="false">
      <c r="A34" s="16" t="s">
        <v>15</v>
      </c>
      <c r="B34" s="12" t="n">
        <v>0.416666666666667</v>
      </c>
      <c r="C34" s="12" t="n">
        <v>0.777766203703704</v>
      </c>
      <c r="D34" s="17" t="s">
        <v>16</v>
      </c>
      <c r="E34" s="16" t="s">
        <v>44</v>
      </c>
      <c r="F34" s="18" t="s">
        <v>18</v>
      </c>
      <c r="G34" s="16" t="s">
        <v>27</v>
      </c>
      <c r="H34" s="16" t="s">
        <v>20</v>
      </c>
      <c r="I34" s="16" t="s">
        <v>21</v>
      </c>
      <c r="J34" s="16" t="s">
        <v>36</v>
      </c>
      <c r="K34" s="16" t="str">
        <f aca="false">VLOOKUP(Таблица4[[#This Row],[Классификатор борда2]],Таблица25[],2,FALSE())</f>
        <v>Т+ Облигации</v>
      </c>
    </row>
    <row r="35" customFormat="false" ht="12" hidden="false" customHeight="false" outlineLevel="0" collapsed="false">
      <c r="A35" s="16" t="s">
        <v>15</v>
      </c>
      <c r="B35" s="12" t="n">
        <v>0.416666666666667</v>
      </c>
      <c r="C35" s="12" t="n">
        <v>0.777766203703704</v>
      </c>
      <c r="D35" s="17" t="s">
        <v>16</v>
      </c>
      <c r="E35" s="16" t="s">
        <v>44</v>
      </c>
      <c r="F35" s="18" t="s">
        <v>18</v>
      </c>
      <c r="G35" s="16" t="s">
        <v>19</v>
      </c>
      <c r="H35" s="16" t="s">
        <v>29</v>
      </c>
      <c r="I35" s="16" t="s">
        <v>21</v>
      </c>
      <c r="J35" s="16" t="s">
        <v>37</v>
      </c>
      <c r="K35" s="16" t="str">
        <f aca="false">VLOOKUP(Таблица4[[#This Row],[Классификатор борда2]],Таблица25[],2,FALSE())</f>
        <v>Т+ Облигации (расч.в USD)</v>
      </c>
    </row>
    <row r="36" customFormat="false" ht="12" hidden="false" customHeight="false" outlineLevel="0" collapsed="false">
      <c r="A36" s="16" t="s">
        <v>15</v>
      </c>
      <c r="B36" s="12" t="n">
        <v>0.416666666666667</v>
      </c>
      <c r="C36" s="12" t="n">
        <v>0.777766203703704</v>
      </c>
      <c r="D36" s="17" t="s">
        <v>16</v>
      </c>
      <c r="E36" s="16" t="s">
        <v>44</v>
      </c>
      <c r="F36" s="18" t="s">
        <v>18</v>
      </c>
      <c r="G36" s="16" t="s">
        <v>19</v>
      </c>
      <c r="H36" s="16" t="s">
        <v>31</v>
      </c>
      <c r="I36" s="16" t="s">
        <v>21</v>
      </c>
      <c r="J36" s="16" t="s">
        <v>38</v>
      </c>
      <c r="K36" s="16" t="str">
        <f aca="false">VLOOKUP(Таблица4[[#This Row],[Классификатор борда2]],Таблица25[],2,FALSE())</f>
        <v>Т+ Облигации (расч.в EUR)</v>
      </c>
    </row>
    <row r="37" customFormat="false" ht="12" hidden="false" customHeight="false" outlineLevel="0" collapsed="false">
      <c r="A37" s="16" t="s">
        <v>15</v>
      </c>
      <c r="B37" s="12" t="n">
        <v>0.416666666666667</v>
      </c>
      <c r="C37" s="12" t="n">
        <v>0.777766203703704</v>
      </c>
      <c r="D37" s="17" t="s">
        <v>16</v>
      </c>
      <c r="E37" s="16" t="s">
        <v>44</v>
      </c>
      <c r="F37" s="18" t="s">
        <v>18</v>
      </c>
      <c r="G37" s="16" t="s">
        <v>27</v>
      </c>
      <c r="H37" s="16" t="s">
        <v>39</v>
      </c>
      <c r="I37" s="16" t="s">
        <v>21</v>
      </c>
      <c r="J37" s="16" t="s">
        <v>40</v>
      </c>
      <c r="K37" s="16" t="str">
        <f aca="false">VLOOKUP(Таблица4[[#This Row],[Классификатор борда2]],Таблица25[],2,FALSE())</f>
        <v>Т+ Облигации (расч.в CNY)</v>
      </c>
    </row>
    <row r="38" customFormat="false" ht="12" hidden="false" customHeight="false" outlineLevel="0" collapsed="false">
      <c r="A38" s="16" t="s">
        <v>15</v>
      </c>
      <c r="B38" s="12" t="n">
        <v>0.416666666666667</v>
      </c>
      <c r="C38" s="12" t="n">
        <v>0.777766203703704</v>
      </c>
      <c r="D38" s="17" t="s">
        <v>16</v>
      </c>
      <c r="E38" s="16" t="s">
        <v>44</v>
      </c>
      <c r="F38" s="18" t="s">
        <v>18</v>
      </c>
      <c r="G38" s="16" t="s">
        <v>27</v>
      </c>
      <c r="H38" s="16" t="s">
        <v>20</v>
      </c>
      <c r="I38" s="16" t="s">
        <v>21</v>
      </c>
      <c r="J38" s="16" t="s">
        <v>41</v>
      </c>
      <c r="K38" s="16" t="str">
        <f aca="false">VLOOKUP(Таблица4[[#This Row],[Классификатор борда2]],Таблица25[],2,FALSE())</f>
        <v>Т+ Облигации Д</v>
      </c>
    </row>
    <row r="39" customFormat="false" ht="12" hidden="false" customHeight="false" outlineLevel="0" collapsed="false">
      <c r="A39" s="16" t="s">
        <v>15</v>
      </c>
      <c r="B39" s="12" t="n">
        <v>0.416666666666667</v>
      </c>
      <c r="C39" s="12" t="n">
        <v>0.777766203703704</v>
      </c>
      <c r="D39" s="17" t="s">
        <v>16</v>
      </c>
      <c r="E39" s="16" t="s">
        <v>44</v>
      </c>
      <c r="F39" s="18" t="s">
        <v>18</v>
      </c>
      <c r="G39" s="16" t="s">
        <v>19</v>
      </c>
      <c r="H39" s="16" t="s">
        <v>31</v>
      </c>
      <c r="I39" s="16" t="s">
        <v>21</v>
      </c>
      <c r="J39" s="16" t="s">
        <v>42</v>
      </c>
      <c r="K39" s="16" t="str">
        <f aca="false">VLOOKUP(Таблица4[[#This Row],[Классификатор борда2]],Таблица25[],2,FALSE())</f>
        <v>Т+ Облигации Д (расч. в EUR)</v>
      </c>
    </row>
    <row r="40" customFormat="false" ht="12" hidden="false" customHeight="false" outlineLevel="0" collapsed="false">
      <c r="A40" s="16" t="s">
        <v>15</v>
      </c>
      <c r="B40" s="12" t="n">
        <v>0.416666666666667</v>
      </c>
      <c r="C40" s="12" t="n">
        <v>0.777766203703704</v>
      </c>
      <c r="D40" s="17" t="s">
        <v>16</v>
      </c>
      <c r="E40" s="16" t="s">
        <v>44</v>
      </c>
      <c r="F40" s="18" t="s">
        <v>18</v>
      </c>
      <c r="G40" s="16" t="s">
        <v>19</v>
      </c>
      <c r="H40" s="16" t="s">
        <v>29</v>
      </c>
      <c r="I40" s="16" t="s">
        <v>21</v>
      </c>
      <c r="J40" s="16" t="s">
        <v>43</v>
      </c>
      <c r="K40" s="16" t="str">
        <f aca="false">VLOOKUP(Таблица4[[#This Row],[Классификатор борда2]],Таблица25[],2,FALSE())</f>
        <v>Т+ Облигации Д (расч. в USD)</v>
      </c>
    </row>
    <row r="41" customFormat="false" ht="12" hidden="false" customHeight="false" outlineLevel="0" collapsed="false">
      <c r="A41" s="16" t="s">
        <v>15</v>
      </c>
      <c r="B41" s="12" t="n">
        <v>0.777789351851852</v>
      </c>
      <c r="C41" s="12" t="n">
        <v>0.784722222222222</v>
      </c>
      <c r="D41" s="17" t="s">
        <v>16</v>
      </c>
      <c r="E41" s="16" t="s">
        <v>45</v>
      </c>
      <c r="F41" s="18" t="n">
        <v>0.784722222222222</v>
      </c>
      <c r="G41" s="16" t="s">
        <v>19</v>
      </c>
      <c r="H41" s="16" t="s">
        <v>20</v>
      </c>
      <c r="I41" s="16" t="s">
        <v>21</v>
      </c>
      <c r="J41" s="16" t="s">
        <v>22</v>
      </c>
      <c r="K41" s="16" t="str">
        <f aca="false">VLOOKUP(Таблица4[[#This Row],[Классификатор борда2]],Таблица25[],2,FALSE())</f>
        <v>Т+ Акции и ДР</v>
      </c>
    </row>
    <row r="42" customFormat="false" ht="12" hidden="false" customHeight="false" outlineLevel="0" collapsed="false">
      <c r="A42" s="16" t="s">
        <v>15</v>
      </c>
      <c r="B42" s="12" t="n">
        <v>0.777789351851852</v>
      </c>
      <c r="C42" s="12" t="n">
        <v>0.784722222222222</v>
      </c>
      <c r="D42" s="17" t="s">
        <v>16</v>
      </c>
      <c r="E42" s="16" t="s">
        <v>45</v>
      </c>
      <c r="F42" s="18" t="n">
        <v>0.784722222222222</v>
      </c>
      <c r="G42" s="16" t="s">
        <v>27</v>
      </c>
      <c r="H42" s="16" t="s">
        <v>20</v>
      </c>
      <c r="I42" s="16" t="s">
        <v>21</v>
      </c>
      <c r="J42" s="16" t="s">
        <v>28</v>
      </c>
      <c r="K42" s="16" t="str">
        <f aca="false">VLOOKUP(Таблица4[[#This Row],[Классификатор борда2]],Таблица25[],2,FALSE())</f>
        <v>Т+ Гособлигации</v>
      </c>
    </row>
    <row r="43" customFormat="false" ht="12" hidden="false" customHeight="false" outlineLevel="0" collapsed="false">
      <c r="A43" s="16" t="s">
        <v>15</v>
      </c>
      <c r="B43" s="12" t="n">
        <v>0.781261574074074</v>
      </c>
      <c r="C43" s="12" t="n">
        <v>0.784710648148148</v>
      </c>
      <c r="D43" s="17" t="s">
        <v>16</v>
      </c>
      <c r="E43" s="16" t="s">
        <v>46</v>
      </c>
      <c r="F43" s="18" t="n">
        <v>0.784722222222222</v>
      </c>
      <c r="G43" s="16" t="s">
        <v>19</v>
      </c>
      <c r="H43" s="16" t="s">
        <v>20</v>
      </c>
      <c r="I43" s="16" t="s">
        <v>21</v>
      </c>
      <c r="J43" s="16" t="s">
        <v>23</v>
      </c>
      <c r="K43" s="16" t="str">
        <f aca="false">VLOOKUP(Таблица4[[#This Row],[Классификатор борда2]],Таблица25[],2,FALSE())</f>
        <v>Т+ Паи</v>
      </c>
    </row>
    <row r="44" customFormat="false" ht="12" hidden="false" customHeight="false" outlineLevel="0" collapsed="false">
      <c r="A44" s="16" t="s">
        <v>15</v>
      </c>
      <c r="B44" s="12" t="n">
        <v>0.781261574074074</v>
      </c>
      <c r="C44" s="12" t="n">
        <v>0.784710648148148</v>
      </c>
      <c r="D44" s="17" t="s">
        <v>16</v>
      </c>
      <c r="E44" s="16" t="s">
        <v>46</v>
      </c>
      <c r="F44" s="18" t="n">
        <v>0.784722222222222</v>
      </c>
      <c r="G44" s="16" t="s">
        <v>19</v>
      </c>
      <c r="H44" s="16" t="s">
        <v>20</v>
      </c>
      <c r="I44" s="16" t="s">
        <v>21</v>
      </c>
      <c r="J44" s="11" t="s">
        <v>24</v>
      </c>
      <c r="K44" s="20" t="str">
        <f aca="false">VLOOKUP(Таблица4[[#This Row],[Классификатор борда2]],Таблица25[],2,FALSE())</f>
        <v>Т+ ПАИ (расч. в USD)</v>
      </c>
    </row>
    <row r="45" customFormat="false" ht="12" hidden="false" customHeight="false" outlineLevel="0" collapsed="false">
      <c r="A45" s="16" t="s">
        <v>15</v>
      </c>
      <c r="B45" s="12" t="n">
        <v>0.781261574074074</v>
      </c>
      <c r="C45" s="12" t="n">
        <v>0.784710648148148</v>
      </c>
      <c r="D45" s="17" t="s">
        <v>16</v>
      </c>
      <c r="E45" s="16" t="s">
        <v>46</v>
      </c>
      <c r="F45" s="18" t="n">
        <v>0.784722222222222</v>
      </c>
      <c r="G45" s="16" t="s">
        <v>19</v>
      </c>
      <c r="H45" s="16" t="s">
        <v>20</v>
      </c>
      <c r="I45" s="16" t="s">
        <v>21</v>
      </c>
      <c r="J45" s="11" t="s">
        <v>25</v>
      </c>
      <c r="K45" s="20" t="str">
        <f aca="false">VLOOKUP(Таблица4[[#This Row],[Классификатор борда2]],Таблица25[],2,FALSE())</f>
        <v>Т+ ПАИ (расч. в EUR)</v>
      </c>
    </row>
    <row r="46" customFormat="false" ht="12" hidden="false" customHeight="false" outlineLevel="0" collapsed="false">
      <c r="A46" s="16" t="s">
        <v>15</v>
      </c>
      <c r="B46" s="12" t="n">
        <v>0.781261574074074</v>
      </c>
      <c r="C46" s="12" t="n">
        <v>0.784710648148148</v>
      </c>
      <c r="D46" s="17" t="s">
        <v>16</v>
      </c>
      <c r="E46" s="16" t="s">
        <v>46</v>
      </c>
      <c r="F46" s="18" t="n">
        <v>0.784722222222222</v>
      </c>
      <c r="G46" s="16" t="s">
        <v>19</v>
      </c>
      <c r="H46" s="16" t="s">
        <v>20</v>
      </c>
      <c r="I46" s="16" t="s">
        <v>21</v>
      </c>
      <c r="J46" s="16" t="s">
        <v>26</v>
      </c>
      <c r="K46" s="16" t="str">
        <f aca="false">VLOOKUP(Таблица4[[#This Row],[Классификатор борда2]],Таблица25[],2,FALSE())</f>
        <v>Т+ ETF</v>
      </c>
    </row>
    <row r="47" customFormat="false" ht="12" hidden="false" customHeight="false" outlineLevel="0" collapsed="false">
      <c r="A47" s="16" t="s">
        <v>15</v>
      </c>
      <c r="B47" s="12" t="n">
        <v>0.777789351851852</v>
      </c>
      <c r="C47" s="12" t="n">
        <v>0.784722222222222</v>
      </c>
      <c r="D47" s="17" t="s">
        <v>16</v>
      </c>
      <c r="E47" s="16" t="s">
        <v>45</v>
      </c>
      <c r="F47" s="18" t="n">
        <v>0.784722222222222</v>
      </c>
      <c r="G47" s="16" t="s">
        <v>27</v>
      </c>
      <c r="H47" s="16" t="s">
        <v>20</v>
      </c>
      <c r="I47" s="16" t="s">
        <v>21</v>
      </c>
      <c r="J47" s="16" t="s">
        <v>36</v>
      </c>
      <c r="K47" s="16" t="str">
        <f aca="false">VLOOKUP(Таблица4[[#This Row],[Классификатор борда2]],Таблица25[],2,FALSE())</f>
        <v>Т+ Облигации</v>
      </c>
    </row>
    <row r="48" customFormat="false" ht="12" hidden="false" customHeight="false" outlineLevel="0" collapsed="false">
      <c r="A48" s="16" t="s">
        <v>15</v>
      </c>
      <c r="B48" s="12" t="n">
        <v>0.777789351851852</v>
      </c>
      <c r="C48" s="12" t="n">
        <v>0.784722222222222</v>
      </c>
      <c r="D48" s="17" t="s">
        <v>16</v>
      </c>
      <c r="E48" s="16" t="s">
        <v>45</v>
      </c>
      <c r="F48" s="18" t="n">
        <v>0.784722222222222</v>
      </c>
      <c r="G48" s="16" t="s">
        <v>19</v>
      </c>
      <c r="H48" s="16" t="s">
        <v>29</v>
      </c>
      <c r="I48" s="16" t="s">
        <v>21</v>
      </c>
      <c r="J48" s="16" t="s">
        <v>37</v>
      </c>
      <c r="K48" s="16" t="str">
        <f aca="false">VLOOKUP(Таблица4[[#This Row],[Классификатор борда2]],Таблица25[],2,FALSE())</f>
        <v>Т+ Облигации (расч.в USD)</v>
      </c>
    </row>
    <row r="49" customFormat="false" ht="12" hidden="false" customHeight="false" outlineLevel="0" collapsed="false">
      <c r="A49" s="16" t="s">
        <v>15</v>
      </c>
      <c r="B49" s="12" t="n">
        <v>0.777789351851852</v>
      </c>
      <c r="C49" s="12" t="n">
        <v>0.784722222222222</v>
      </c>
      <c r="D49" s="17" t="s">
        <v>16</v>
      </c>
      <c r="E49" s="16" t="s">
        <v>45</v>
      </c>
      <c r="F49" s="18" t="n">
        <v>0.784722222222222</v>
      </c>
      <c r="G49" s="16" t="s">
        <v>19</v>
      </c>
      <c r="H49" s="16" t="s">
        <v>31</v>
      </c>
      <c r="I49" s="16" t="s">
        <v>21</v>
      </c>
      <c r="J49" s="16" t="s">
        <v>38</v>
      </c>
      <c r="K49" s="16" t="str">
        <f aca="false">VLOOKUP(Таблица4[[#This Row],[Классификатор борда2]],Таблица25[],2,FALSE())</f>
        <v>Т+ Облигации (расч.в EUR)</v>
      </c>
    </row>
    <row r="50" customFormat="false" ht="12" hidden="false" customHeight="false" outlineLevel="0" collapsed="false">
      <c r="A50" s="16" t="s">
        <v>15</v>
      </c>
      <c r="B50" s="12" t="n">
        <v>0.777789351851852</v>
      </c>
      <c r="C50" s="12" t="n">
        <v>0.784722222222222</v>
      </c>
      <c r="D50" s="17" t="s">
        <v>16</v>
      </c>
      <c r="E50" s="16" t="s">
        <v>45</v>
      </c>
      <c r="F50" s="18" t="n">
        <v>0.784722222222222</v>
      </c>
      <c r="G50" s="16" t="s">
        <v>27</v>
      </c>
      <c r="H50" s="16" t="s">
        <v>39</v>
      </c>
      <c r="I50" s="16" t="s">
        <v>21</v>
      </c>
      <c r="J50" s="16" t="s">
        <v>40</v>
      </c>
      <c r="K50" s="16" t="str">
        <f aca="false">VLOOKUP(Таблица4[[#This Row],[Классификатор борда2]],Таблица25[],2,FALSE())</f>
        <v>Т+ Облигации (расч.в CNY)</v>
      </c>
    </row>
    <row r="51" customFormat="false" ht="12" hidden="false" customHeight="false" outlineLevel="0" collapsed="false">
      <c r="A51" s="16" t="s">
        <v>15</v>
      </c>
      <c r="B51" s="12" t="n">
        <v>0.777789351851852</v>
      </c>
      <c r="C51" s="12" t="n">
        <v>0.784722222222222</v>
      </c>
      <c r="D51" s="17" t="s">
        <v>16</v>
      </c>
      <c r="E51" s="16" t="s">
        <v>45</v>
      </c>
      <c r="F51" s="18" t="n">
        <v>0.784722222222222</v>
      </c>
      <c r="G51" s="16" t="s">
        <v>27</v>
      </c>
      <c r="H51" s="16" t="s">
        <v>20</v>
      </c>
      <c r="I51" s="16" t="s">
        <v>21</v>
      </c>
      <c r="J51" s="16" t="s">
        <v>41</v>
      </c>
      <c r="K51" s="16" t="str">
        <f aca="false">VLOOKUP(Таблица4[[#This Row],[Классификатор борда2]],Таблица25[],2,FALSE())</f>
        <v>Т+ Облигации Д</v>
      </c>
    </row>
    <row r="52" customFormat="false" ht="12" hidden="false" customHeight="false" outlineLevel="0" collapsed="false">
      <c r="A52" s="16" t="s">
        <v>15</v>
      </c>
      <c r="B52" s="12" t="n">
        <v>0.777789351851852</v>
      </c>
      <c r="C52" s="12" t="n">
        <v>0.784722222222222</v>
      </c>
      <c r="D52" s="17" t="s">
        <v>16</v>
      </c>
      <c r="E52" s="16" t="s">
        <v>45</v>
      </c>
      <c r="F52" s="18" t="n">
        <v>0.784722222222222</v>
      </c>
      <c r="G52" s="16" t="s">
        <v>19</v>
      </c>
      <c r="H52" s="16" t="s">
        <v>31</v>
      </c>
      <c r="I52" s="16" t="s">
        <v>21</v>
      </c>
      <c r="J52" s="16" t="s">
        <v>42</v>
      </c>
      <c r="K52" s="16" t="str">
        <f aca="false">VLOOKUP(Таблица4[[#This Row],[Классификатор борда2]],Таблица25[],2,FALSE())</f>
        <v>Т+ Облигации Д (расч. в EUR)</v>
      </c>
    </row>
    <row r="53" customFormat="false" ht="12" hidden="false" customHeight="false" outlineLevel="0" collapsed="false">
      <c r="A53" s="16" t="s">
        <v>15</v>
      </c>
      <c r="B53" s="12" t="n">
        <v>0.777789351851852</v>
      </c>
      <c r="C53" s="12" t="n">
        <v>0.784722222222222</v>
      </c>
      <c r="D53" s="17" t="s">
        <v>16</v>
      </c>
      <c r="E53" s="16" t="s">
        <v>45</v>
      </c>
      <c r="F53" s="18" t="n">
        <v>0.784722222222222</v>
      </c>
      <c r="G53" s="16" t="s">
        <v>19</v>
      </c>
      <c r="H53" s="16" t="s">
        <v>29</v>
      </c>
      <c r="I53" s="16" t="s">
        <v>21</v>
      </c>
      <c r="J53" s="16" t="s">
        <v>43</v>
      </c>
      <c r="K53" s="16" t="str">
        <f aca="false">VLOOKUP(Таблица4[[#This Row],[Классификатор борда2]],Таблица25[],2,FALSE())</f>
        <v>Т+ Облигации Д (расч. в USD)</v>
      </c>
    </row>
    <row r="54" customFormat="false" ht="12" hidden="false" customHeight="false" outlineLevel="0" collapsed="false">
      <c r="A54" s="16" t="s">
        <v>15</v>
      </c>
      <c r="B54" s="12" t="n">
        <v>0.781261574074074</v>
      </c>
      <c r="C54" s="12" t="n">
        <v>0.784710648148148</v>
      </c>
      <c r="D54" s="17" t="s">
        <v>16</v>
      </c>
      <c r="E54" s="16" t="s">
        <v>46</v>
      </c>
      <c r="F54" s="18" t="n">
        <v>0.784722222222222</v>
      </c>
      <c r="G54" s="16" t="s">
        <v>19</v>
      </c>
      <c r="H54" s="16" t="s">
        <v>29</v>
      </c>
      <c r="I54" s="16" t="s">
        <v>21</v>
      </c>
      <c r="J54" s="16" t="s">
        <v>33</v>
      </c>
      <c r="K54" s="16" t="str">
        <f aca="false">VLOOKUP(Таблица4[[#This Row],[Классификатор борда2]],Таблица25[],2,FALSE())</f>
        <v>Т+ ETF (расч. в USD)</v>
      </c>
    </row>
    <row r="55" customFormat="false" ht="12" hidden="false" customHeight="false" outlineLevel="0" collapsed="false">
      <c r="A55" s="16" t="s">
        <v>15</v>
      </c>
      <c r="B55" s="12" t="n">
        <v>0.781261574074074</v>
      </c>
      <c r="C55" s="12" t="n">
        <v>0.784710648148148</v>
      </c>
      <c r="D55" s="17" t="s">
        <v>16</v>
      </c>
      <c r="E55" s="16" t="s">
        <v>46</v>
      </c>
      <c r="F55" s="18" t="n">
        <v>0.784722222222222</v>
      </c>
      <c r="G55" s="16" t="s">
        <v>19</v>
      </c>
      <c r="H55" s="16" t="s">
        <v>31</v>
      </c>
      <c r="I55" s="16" t="s">
        <v>21</v>
      </c>
      <c r="J55" s="16" t="s">
        <v>34</v>
      </c>
      <c r="K55" s="16" t="str">
        <f aca="false">VLOOKUP(Таблица4[[#This Row],[Классификатор борда2]],Таблица25[],2,FALSE())</f>
        <v>Т+ ETF (расч. в EUR)</v>
      </c>
    </row>
    <row r="56" customFormat="false" ht="12" hidden="false" customHeight="false" outlineLevel="0" collapsed="false">
      <c r="A56" s="16" t="s">
        <v>15</v>
      </c>
      <c r="B56" s="12" t="n">
        <v>0.416666666666667</v>
      </c>
      <c r="C56" s="12" t="n">
        <v>0.777766203703704</v>
      </c>
      <c r="D56" s="17" t="s">
        <v>47</v>
      </c>
      <c r="E56" s="16"/>
      <c r="F56" s="18" t="n">
        <v>0.784722222222222</v>
      </c>
      <c r="G56" s="16" t="s">
        <v>19</v>
      </c>
      <c r="H56" s="16" t="s">
        <v>20</v>
      </c>
      <c r="I56" s="16" t="s">
        <v>21</v>
      </c>
      <c r="J56" s="16" t="s">
        <v>48</v>
      </c>
      <c r="K56" s="16" t="str">
        <f aca="false">VLOOKUP(Таблица4[[#This Row],[Классификатор борда2]],Таблица25[],2,FALSE())</f>
        <v>Т+ Неполные лоты</v>
      </c>
    </row>
    <row r="57" customFormat="false" ht="12" hidden="false" customHeight="false" outlineLevel="0" collapsed="false">
      <c r="A57" s="16" t="s">
        <v>15</v>
      </c>
      <c r="B57" s="12" t="n">
        <v>0.416666666666667</v>
      </c>
      <c r="C57" s="12" t="n">
        <v>0.781238425925926</v>
      </c>
      <c r="D57" s="17" t="s">
        <v>49</v>
      </c>
      <c r="E57" s="16"/>
      <c r="F57" s="18" t="n">
        <v>0.784722222222222</v>
      </c>
      <c r="G57" s="16" t="s">
        <v>19</v>
      </c>
      <c r="H57" s="16" t="s">
        <v>20</v>
      </c>
      <c r="I57" s="16" t="s">
        <v>21</v>
      </c>
      <c r="J57" s="16" t="s">
        <v>48</v>
      </c>
      <c r="K57" s="16" t="str">
        <f aca="false">VLOOKUP(Таблица4[[#This Row],[Классификатор борда2]],Таблица25[],2,FALSE())</f>
        <v>Т+ Неполные лоты</v>
      </c>
    </row>
    <row r="58" customFormat="false" ht="12" hidden="false" customHeight="false" outlineLevel="0" collapsed="false">
      <c r="A58" s="16" t="s">
        <v>15</v>
      </c>
      <c r="B58" s="12" t="n">
        <v>0.395833333333333</v>
      </c>
      <c r="C58" s="12" t="n">
        <v>0.791655092592593</v>
      </c>
      <c r="D58" s="17" t="s">
        <v>50</v>
      </c>
      <c r="E58" s="16"/>
      <c r="F58" s="18" t="n">
        <v>0.791666666666667</v>
      </c>
      <c r="G58" s="16" t="s">
        <v>51</v>
      </c>
      <c r="H58" s="16" t="s">
        <v>20</v>
      </c>
      <c r="I58" s="16" t="s">
        <v>52</v>
      </c>
      <c r="J58" s="16" t="s">
        <v>53</v>
      </c>
      <c r="K58" s="16" t="str">
        <f aca="false">VLOOKUP(Таблица4[[#This Row],[Классификатор борда2]],Таблица25[],2,FALSE())</f>
        <v>РПС с ЦК: Акции и ДР</v>
      </c>
    </row>
    <row r="59" customFormat="false" ht="12" hidden="false" customHeight="false" outlineLevel="0" collapsed="false">
      <c r="A59" s="16" t="s">
        <v>15</v>
      </c>
      <c r="B59" s="12" t="n">
        <v>0.395833333333333</v>
      </c>
      <c r="C59" s="12" t="n">
        <v>0.791655092592593</v>
      </c>
      <c r="D59" s="17" t="s">
        <v>50</v>
      </c>
      <c r="E59" s="16"/>
      <c r="F59" s="18" t="n">
        <v>0.791666666666667</v>
      </c>
      <c r="G59" s="16" t="s">
        <v>51</v>
      </c>
      <c r="H59" s="16" t="s">
        <v>20</v>
      </c>
      <c r="I59" s="16" t="s">
        <v>52</v>
      </c>
      <c r="J59" s="16" t="s">
        <v>54</v>
      </c>
      <c r="K59" s="16" t="str">
        <f aca="false">VLOOKUP(Таблица4[[#This Row],[Классификатор борда2]],Таблица25[],2,FALSE())</f>
        <v>РПС с ЦК: Паи</v>
      </c>
    </row>
    <row r="60" customFormat="false" ht="12" hidden="false" customHeight="false" outlineLevel="0" collapsed="false">
      <c r="A60" s="16" t="s">
        <v>15</v>
      </c>
      <c r="B60" s="12" t="n">
        <v>0.395833333333333</v>
      </c>
      <c r="C60" s="12" t="n">
        <v>0.791655092592593</v>
      </c>
      <c r="D60" s="17" t="s">
        <v>50</v>
      </c>
      <c r="E60" s="16"/>
      <c r="F60" s="18" t="n">
        <v>0.791666666666667</v>
      </c>
      <c r="G60" s="16" t="s">
        <v>51</v>
      </c>
      <c r="H60" s="16" t="s">
        <v>20</v>
      </c>
      <c r="I60" s="16" t="s">
        <v>52</v>
      </c>
      <c r="J60" s="16" t="s">
        <v>55</v>
      </c>
      <c r="K60" s="20" t="str">
        <f aca="false">VLOOKUP(Таблица4[[#This Row],[Классификатор борда2]],Таблица25[],2,FALSE())</f>
        <v>РПС с ЦК: Паи (расч. в USD)</v>
      </c>
    </row>
    <row r="61" customFormat="false" ht="12" hidden="false" customHeight="false" outlineLevel="0" collapsed="false">
      <c r="A61" s="16" t="s">
        <v>15</v>
      </c>
      <c r="B61" s="12" t="n">
        <v>0.395833333333333</v>
      </c>
      <c r="C61" s="12" t="n">
        <v>0.791655092592593</v>
      </c>
      <c r="D61" s="17" t="s">
        <v>50</v>
      </c>
      <c r="E61" s="16"/>
      <c r="F61" s="18" t="n">
        <v>0.791666666666667</v>
      </c>
      <c r="G61" s="16" t="s">
        <v>51</v>
      </c>
      <c r="H61" s="16" t="s">
        <v>20</v>
      </c>
      <c r="I61" s="16" t="s">
        <v>52</v>
      </c>
      <c r="J61" s="16" t="s">
        <v>56</v>
      </c>
      <c r="K61" s="20" t="str">
        <f aca="false">VLOOKUP(Таблица4[[#This Row],[Классификатор борда2]],Таблица25[],2,FALSE())</f>
        <v>РПС с ЦК: Паи (расч. в EUR)</v>
      </c>
    </row>
    <row r="62" customFormat="false" ht="12" hidden="false" customHeight="false" outlineLevel="0" collapsed="false">
      <c r="A62" s="16" t="s">
        <v>15</v>
      </c>
      <c r="B62" s="12" t="n">
        <v>0.395833333333333</v>
      </c>
      <c r="C62" s="12" t="n">
        <v>0.791655092592593</v>
      </c>
      <c r="D62" s="17" t="s">
        <v>50</v>
      </c>
      <c r="E62" s="16"/>
      <c r="F62" s="18" t="n">
        <v>0.791666666666667</v>
      </c>
      <c r="G62" s="16" t="s">
        <v>51</v>
      </c>
      <c r="H62" s="16" t="s">
        <v>20</v>
      </c>
      <c r="I62" s="16" t="s">
        <v>52</v>
      </c>
      <c r="J62" s="16" t="s">
        <v>57</v>
      </c>
      <c r="K62" s="16" t="str">
        <f aca="false">VLOOKUP(Таблица4[[#This Row],[Классификатор борда2]],Таблица25[],2,FALSE())</f>
        <v>РПС с ЦК: ETF</v>
      </c>
    </row>
    <row r="63" customFormat="false" ht="12" hidden="false" customHeight="false" outlineLevel="0" collapsed="false">
      <c r="A63" s="16" t="s">
        <v>15</v>
      </c>
      <c r="B63" s="12" t="n">
        <v>0.395833333333333</v>
      </c>
      <c r="C63" s="12" t="n">
        <v>0.791655092592593</v>
      </c>
      <c r="D63" s="17" t="s">
        <v>50</v>
      </c>
      <c r="E63" s="16"/>
      <c r="F63" s="18" t="n">
        <v>0.791666666666667</v>
      </c>
      <c r="G63" s="16" t="s">
        <v>58</v>
      </c>
      <c r="H63" s="16" t="s">
        <v>20</v>
      </c>
      <c r="I63" s="16" t="s">
        <v>52</v>
      </c>
      <c r="J63" s="16" t="s">
        <v>59</v>
      </c>
      <c r="K63" s="16" t="str">
        <f aca="false">VLOOKUP(Таблица4[[#This Row],[Классификатор борда2]],Таблица25[],2,FALSE())</f>
        <v>РПС с ЦК: Ин.Акции и ДР</v>
      </c>
    </row>
    <row r="64" customFormat="false" ht="12" hidden="false" customHeight="false" outlineLevel="0" collapsed="false">
      <c r="A64" s="16" t="s">
        <v>15</v>
      </c>
      <c r="B64" s="12" t="n">
        <v>0.395833333333333</v>
      </c>
      <c r="C64" s="12" t="n">
        <v>0.791655092592593</v>
      </c>
      <c r="D64" s="17" t="s">
        <v>50</v>
      </c>
      <c r="E64" s="16"/>
      <c r="F64" s="18" t="n">
        <v>0.791666666666667</v>
      </c>
      <c r="G64" s="16" t="s">
        <v>51</v>
      </c>
      <c r="H64" s="16" t="s">
        <v>20</v>
      </c>
      <c r="I64" s="16" t="s">
        <v>52</v>
      </c>
      <c r="J64" s="16" t="s">
        <v>60</v>
      </c>
      <c r="K64" s="16" t="str">
        <f aca="false">VLOOKUP(Таблица4[[#This Row],[Классификатор борда2]],Таблица25[],2,FALSE())</f>
        <v>РПС с ЦК: Облигации</v>
      </c>
    </row>
    <row r="65" customFormat="false" ht="12" hidden="false" customHeight="false" outlineLevel="0" collapsed="false">
      <c r="A65" s="16" t="s">
        <v>15</v>
      </c>
      <c r="B65" s="12" t="n">
        <v>0.395833333333333</v>
      </c>
      <c r="C65" s="12" t="n">
        <v>0.791655092592593</v>
      </c>
      <c r="D65" s="17" t="s">
        <v>50</v>
      </c>
      <c r="E65" s="16"/>
      <c r="F65" s="18" t="n">
        <v>0.791666666666667</v>
      </c>
      <c r="G65" s="16" t="s">
        <v>51</v>
      </c>
      <c r="H65" s="16" t="s">
        <v>29</v>
      </c>
      <c r="I65" s="16" t="s">
        <v>52</v>
      </c>
      <c r="J65" s="16" t="s">
        <v>61</v>
      </c>
      <c r="K65" s="16" t="str">
        <f aca="false">VLOOKUP(Таблица4[[#This Row],[Классификатор борда2]],Таблица25[],2,FALSE())</f>
        <v>РПС с ЦК: Акции и ДР (расч. в USD)</v>
      </c>
    </row>
    <row r="66" customFormat="false" ht="12" hidden="false" customHeight="false" outlineLevel="0" collapsed="false">
      <c r="A66" s="16" t="s">
        <v>15</v>
      </c>
      <c r="B66" s="12" t="n">
        <v>0.395833333333333</v>
      </c>
      <c r="C66" s="12" t="n">
        <v>0.791655092592593</v>
      </c>
      <c r="D66" s="17" t="s">
        <v>50</v>
      </c>
      <c r="E66" s="16"/>
      <c r="F66" s="18" t="n">
        <v>0.791666666666667</v>
      </c>
      <c r="G66" s="16" t="s">
        <v>51</v>
      </c>
      <c r="H66" s="16" t="s">
        <v>31</v>
      </c>
      <c r="I66" s="16" t="s">
        <v>52</v>
      </c>
      <c r="J66" s="16" t="s">
        <v>62</v>
      </c>
      <c r="K66" s="16" t="str">
        <f aca="false">VLOOKUP(Таблица4[[#This Row],[Классификатор борда2]],Таблица25[],2,FALSE())</f>
        <v>РПС с ЦК: Акции и ДР (расч. в EUR)</v>
      </c>
    </row>
    <row r="67" customFormat="false" ht="12" hidden="false" customHeight="false" outlineLevel="0" collapsed="false">
      <c r="A67" s="16" t="s">
        <v>15</v>
      </c>
      <c r="B67" s="12" t="n">
        <v>0.395833333333333</v>
      </c>
      <c r="C67" s="12" t="n">
        <v>0.791655092592593</v>
      </c>
      <c r="D67" s="17" t="s">
        <v>50</v>
      </c>
      <c r="E67" s="16"/>
      <c r="F67" s="18" t="n">
        <v>0.791666666666667</v>
      </c>
      <c r="G67" s="16" t="s">
        <v>51</v>
      </c>
      <c r="H67" s="16" t="s">
        <v>29</v>
      </c>
      <c r="I67" s="16" t="s">
        <v>52</v>
      </c>
      <c r="J67" s="16" t="s">
        <v>63</v>
      </c>
      <c r="K67" s="16" t="str">
        <f aca="false">VLOOKUP(Таблица4[[#This Row],[Классификатор борда2]],Таблица25[],2,FALSE())</f>
        <v>РПС с ЦК: ETF (расч. в USD)</v>
      </c>
    </row>
    <row r="68" customFormat="false" ht="12" hidden="false" customHeight="false" outlineLevel="0" collapsed="false">
      <c r="A68" s="16" t="s">
        <v>15</v>
      </c>
      <c r="B68" s="12" t="n">
        <v>0.395833333333333</v>
      </c>
      <c r="C68" s="12" t="n">
        <v>0.791655092592593</v>
      </c>
      <c r="D68" s="17" t="s">
        <v>50</v>
      </c>
      <c r="E68" s="16"/>
      <c r="F68" s="18" t="n">
        <v>0.791666666666667</v>
      </c>
      <c r="G68" s="16" t="s">
        <v>51</v>
      </c>
      <c r="H68" s="16" t="s">
        <v>31</v>
      </c>
      <c r="I68" s="16" t="s">
        <v>52</v>
      </c>
      <c r="J68" s="16" t="s">
        <v>64</v>
      </c>
      <c r="K68" s="16" t="str">
        <f aca="false">VLOOKUP(Таблица4[[#This Row],[Классификатор борда2]],Таблица25[],2,FALSE())</f>
        <v>РПС с ЦК: ETF (расч. в EUR)</v>
      </c>
    </row>
    <row r="69" customFormat="false" ht="12" hidden="false" customHeight="false" outlineLevel="0" collapsed="false">
      <c r="A69" s="16" t="s">
        <v>15</v>
      </c>
      <c r="B69" s="12" t="n">
        <v>0.395833333333333</v>
      </c>
      <c r="C69" s="12" t="n">
        <v>0.791655092592593</v>
      </c>
      <c r="D69" s="17" t="s">
        <v>50</v>
      </c>
      <c r="E69" s="16"/>
      <c r="F69" s="18" t="n">
        <v>0.791666666666667</v>
      </c>
      <c r="G69" s="16" t="s">
        <v>51</v>
      </c>
      <c r="H69" s="16" t="s">
        <v>29</v>
      </c>
      <c r="I69" s="16" t="s">
        <v>52</v>
      </c>
      <c r="J69" s="16" t="s">
        <v>65</v>
      </c>
      <c r="K69" s="16" t="str">
        <f aca="false">VLOOKUP(Таблица4[[#This Row],[Классификатор борда2]],Таблица25[],2,FALSE())</f>
        <v>РПС с ЦК: Облигации (расч. в USD)</v>
      </c>
    </row>
    <row r="70" customFormat="false" ht="12" hidden="false" customHeight="false" outlineLevel="0" collapsed="false">
      <c r="A70" s="16" t="s">
        <v>15</v>
      </c>
      <c r="B70" s="12" t="n">
        <v>0.395833333333333</v>
      </c>
      <c r="C70" s="12" t="n">
        <v>0.791655092592593</v>
      </c>
      <c r="D70" s="17" t="s">
        <v>50</v>
      </c>
      <c r="E70" s="16"/>
      <c r="F70" s="18" t="n">
        <v>0.791666666666667</v>
      </c>
      <c r="G70" s="16" t="s">
        <v>51</v>
      </c>
      <c r="H70" s="16" t="s">
        <v>31</v>
      </c>
      <c r="I70" s="16" t="s">
        <v>52</v>
      </c>
      <c r="J70" s="16" t="s">
        <v>66</v>
      </c>
      <c r="K70" s="16" t="str">
        <f aca="false">VLOOKUP(Таблица4[[#This Row],[Классификатор борда2]],Таблица25[],2,FALSE())</f>
        <v>РПС с ЦК: Облигации (расч.EUR)</v>
      </c>
    </row>
    <row r="71" customFormat="false" ht="12" hidden="false" customHeight="false" outlineLevel="0" collapsed="false">
      <c r="A71" s="16" t="s">
        <v>15</v>
      </c>
      <c r="B71" s="12" t="n">
        <v>0.395833333333333</v>
      </c>
      <c r="C71" s="12" t="n">
        <v>0.791655092592593</v>
      </c>
      <c r="D71" s="17" t="s">
        <v>50</v>
      </c>
      <c r="E71" s="16"/>
      <c r="F71" s="18" t="n">
        <v>0.791666666666667</v>
      </c>
      <c r="G71" s="16" t="s">
        <v>51</v>
      </c>
      <c r="H71" s="16" t="s">
        <v>20</v>
      </c>
      <c r="I71" s="16" t="s">
        <v>52</v>
      </c>
      <c r="J71" s="16" t="s">
        <v>67</v>
      </c>
      <c r="K71" s="16" t="str">
        <f aca="false">VLOOKUP(Таблица4[[#This Row],[Классификатор борда2]],Таблица25[],2,FALSE())</f>
        <v>РПС с ЦК: Д Облигации</v>
      </c>
    </row>
    <row r="72" customFormat="false" ht="12" hidden="false" customHeight="false" outlineLevel="0" collapsed="false">
      <c r="A72" s="16" t="s">
        <v>15</v>
      </c>
      <c r="B72" s="12" t="n">
        <v>0.395833333333333</v>
      </c>
      <c r="C72" s="12" t="n">
        <v>0.791655092592593</v>
      </c>
      <c r="D72" s="17" t="s">
        <v>50</v>
      </c>
      <c r="E72" s="16"/>
      <c r="F72" s="18" t="n">
        <v>0.791666666666667</v>
      </c>
      <c r="G72" s="16" t="s">
        <v>51</v>
      </c>
      <c r="H72" s="16" t="s">
        <v>31</v>
      </c>
      <c r="I72" s="16" t="s">
        <v>52</v>
      </c>
      <c r="J72" s="16" t="s">
        <v>68</v>
      </c>
      <c r="K72" s="16" t="str">
        <f aca="false">VLOOKUP(Таблица4[[#This Row],[Классификатор борда2]],Таблица25[],2,FALSE())</f>
        <v>РПС с ЦК: Д Облигации (расч.EUR)</v>
      </c>
    </row>
    <row r="73" customFormat="false" ht="12" hidden="false" customHeight="false" outlineLevel="0" collapsed="false">
      <c r="A73" s="16" t="s">
        <v>15</v>
      </c>
      <c r="B73" s="12" t="n">
        <v>0.395833333333333</v>
      </c>
      <c r="C73" s="12" t="n">
        <v>0.791655092592593</v>
      </c>
      <c r="D73" s="17" t="s">
        <v>50</v>
      </c>
      <c r="E73" s="16"/>
      <c r="F73" s="18" t="n">
        <v>0.791666666666667</v>
      </c>
      <c r="G73" s="16" t="s">
        <v>51</v>
      </c>
      <c r="H73" s="16" t="s">
        <v>29</v>
      </c>
      <c r="I73" s="16" t="s">
        <v>52</v>
      </c>
      <c r="J73" s="16" t="s">
        <v>69</v>
      </c>
      <c r="K73" s="16" t="str">
        <f aca="false">VLOOKUP(Таблица4[[#This Row],[Классификатор борда2]],Таблица25[],2,FALSE())</f>
        <v>РПС с ЦК: Д Облигации (расч.USD)</v>
      </c>
    </row>
    <row r="74" customFormat="false" ht="12" hidden="false" customHeight="false" outlineLevel="0" collapsed="false">
      <c r="A74" s="16" t="s">
        <v>15</v>
      </c>
      <c r="B74" s="12" t="n">
        <v>0.416666666666667</v>
      </c>
      <c r="C74" s="12" t="n">
        <v>0.791655092592593</v>
      </c>
      <c r="D74" s="16"/>
      <c r="E74" s="16"/>
      <c r="F74" s="18" t="n">
        <v>0.791666666666667</v>
      </c>
      <c r="G74" s="16" t="s">
        <v>58</v>
      </c>
      <c r="H74" s="16" t="s">
        <v>20</v>
      </c>
      <c r="I74" s="16" t="s">
        <v>52</v>
      </c>
      <c r="J74" s="16" t="s">
        <v>70</v>
      </c>
      <c r="K74" s="16" t="str">
        <f aca="false">VLOOKUP(Таблица4[[#This Row],[Классификатор борда2]],Таблица25[],2,FALSE())</f>
        <v>Внебиржевые сделки с ЦК</v>
      </c>
    </row>
    <row r="75" customFormat="false" ht="12" hidden="false" customHeight="false" outlineLevel="0" collapsed="false">
      <c r="A75" s="16" t="s">
        <v>15</v>
      </c>
      <c r="B75" s="12" t="n">
        <v>0.416666666666667</v>
      </c>
      <c r="C75" s="12" t="n">
        <v>0.791655092592593</v>
      </c>
      <c r="D75" s="16"/>
      <c r="E75" s="16"/>
      <c r="F75" s="18" t="n">
        <v>0.791666666666667</v>
      </c>
      <c r="G75" s="16" t="s">
        <v>58</v>
      </c>
      <c r="H75" s="16" t="s">
        <v>29</v>
      </c>
      <c r="I75" s="16" t="s">
        <v>52</v>
      </c>
      <c r="J75" s="16" t="s">
        <v>71</v>
      </c>
      <c r="K75" s="16" t="str">
        <f aca="false">VLOOKUP(Таблица4[[#This Row],[Классификатор борда2]],Таблица25[],2,FALSE())</f>
        <v>Внебиржевые сделки с ЦК (USD)</v>
      </c>
    </row>
    <row r="76" customFormat="false" ht="12" hidden="false" customHeight="false" outlineLevel="0" collapsed="false">
      <c r="A76" s="16" t="s">
        <v>15</v>
      </c>
      <c r="B76" s="12" t="n">
        <v>0.416666666666667</v>
      </c>
      <c r="C76" s="12" t="n">
        <v>0.791655092592593</v>
      </c>
      <c r="D76" s="16"/>
      <c r="E76" s="16"/>
      <c r="F76" s="18" t="n">
        <v>0.791666666666667</v>
      </c>
      <c r="G76" s="16" t="s">
        <v>58</v>
      </c>
      <c r="H76" s="16" t="s">
        <v>31</v>
      </c>
      <c r="I76" s="16" t="s">
        <v>52</v>
      </c>
      <c r="J76" s="16" t="s">
        <v>72</v>
      </c>
      <c r="K76" s="16" t="str">
        <f aca="false">VLOOKUP(Таблица4[[#This Row],[Классификатор борда2]],Таблица25[],2,FALSE())</f>
        <v>Внебиржевые сделки с ЦК (EUR)</v>
      </c>
    </row>
    <row r="77" customFormat="false" ht="24" hidden="false" customHeight="false" outlineLevel="0" collapsed="false">
      <c r="A77" s="16" t="s">
        <v>15</v>
      </c>
      <c r="B77" s="21" t="s">
        <v>73</v>
      </c>
      <c r="C77" s="21" t="s">
        <v>74</v>
      </c>
      <c r="D77" s="17" t="s">
        <v>75</v>
      </c>
      <c r="E77" s="16"/>
      <c r="F77" s="18" t="s">
        <v>18</v>
      </c>
      <c r="G77" s="16" t="s">
        <v>27</v>
      </c>
      <c r="H77" s="16" t="s">
        <v>20</v>
      </c>
      <c r="I77" s="16" t="s">
        <v>21</v>
      </c>
      <c r="J77" s="16" t="s">
        <v>76</v>
      </c>
      <c r="K77" s="16" t="str">
        <f aca="false">VLOOKUP(Таблица4[[#This Row],[Классификатор борда2]],Таблица25[],2,FALSE())</f>
        <v>Крупные пакеты - Облигации</v>
      </c>
    </row>
    <row r="78" customFormat="false" ht="24" hidden="false" customHeight="false" outlineLevel="0" collapsed="false">
      <c r="A78" s="16" t="s">
        <v>15</v>
      </c>
      <c r="B78" s="21" t="s">
        <v>73</v>
      </c>
      <c r="C78" s="21" t="s">
        <v>74</v>
      </c>
      <c r="D78" s="17" t="s">
        <v>75</v>
      </c>
      <c r="E78" s="16"/>
      <c r="F78" s="18" t="s">
        <v>18</v>
      </c>
      <c r="G78" s="16" t="s">
        <v>19</v>
      </c>
      <c r="H78" s="16" t="s">
        <v>29</v>
      </c>
      <c r="I78" s="16" t="s">
        <v>21</v>
      </c>
      <c r="J78" s="16" t="s">
        <v>77</v>
      </c>
      <c r="K78" s="16" t="str">
        <f aca="false">VLOOKUP(Таблица4[[#This Row],[Классификатор борда2]],Таблица25[],2,FALSE())</f>
        <v>Крупные пакеты - Облигации (USD)</v>
      </c>
    </row>
    <row r="79" customFormat="false" ht="12" hidden="false" customHeight="false" outlineLevel="0" collapsed="false">
      <c r="A79" s="22"/>
      <c r="B79" s="23"/>
      <c r="C79" s="23"/>
      <c r="D79" s="24"/>
      <c r="E79" s="22"/>
      <c r="F79" s="25"/>
      <c r="G79" s="22"/>
      <c r="H79" s="22"/>
      <c r="I79" s="22"/>
      <c r="J79" s="22"/>
      <c r="K79" s="16"/>
    </row>
    <row r="80" customFormat="false" ht="12" hidden="false" customHeight="false" outlineLevel="0" collapsed="false">
      <c r="A80" s="16" t="s">
        <v>78</v>
      </c>
      <c r="B80" s="21" t="n">
        <v>0.416666666666667</v>
      </c>
      <c r="C80" s="12" t="n">
        <v>0.791655092592593</v>
      </c>
      <c r="D80" s="17" t="s">
        <v>79</v>
      </c>
      <c r="E80" s="16"/>
      <c r="F80" s="18" t="n">
        <v>0.791666666666667</v>
      </c>
      <c r="G80" s="16" t="s">
        <v>80</v>
      </c>
      <c r="H80" s="16" t="s">
        <v>20</v>
      </c>
      <c r="I80" s="16" t="s">
        <v>81</v>
      </c>
      <c r="J80" s="16" t="s">
        <v>82</v>
      </c>
      <c r="K80" s="16" t="str">
        <f aca="false">VLOOKUP(Таблица4[[#This Row],[Классификатор борда2]],Таблица25[],2,FALSE())</f>
        <v>РЕПО с ЦК 1 день</v>
      </c>
    </row>
    <row r="81" s="26" customFormat="true" ht="12" hidden="false" customHeight="false" outlineLevel="0" collapsed="false">
      <c r="A81" s="16" t="s">
        <v>78</v>
      </c>
      <c r="B81" s="21" t="n">
        <v>0.416666666666667</v>
      </c>
      <c r="C81" s="12" t="n">
        <v>0.791655092592593</v>
      </c>
      <c r="D81" s="17" t="s">
        <v>79</v>
      </c>
      <c r="E81" s="16"/>
      <c r="F81" s="18" t="n">
        <v>0.791666666666667</v>
      </c>
      <c r="G81" s="16" t="s">
        <v>83</v>
      </c>
      <c r="H81" s="16" t="s">
        <v>20</v>
      </c>
      <c r="I81" s="16" t="s">
        <v>81</v>
      </c>
      <c r="J81" s="16" t="s">
        <v>84</v>
      </c>
      <c r="K81" s="16" t="str">
        <f aca="false">VLOOKUP(Таблица4[[#This Row],[Классификатор борда2]],Таблица25[],2,FALSE())</f>
        <v>РЕПО с ЦК 7 дн.</v>
      </c>
    </row>
    <row r="82" s="26" customFormat="true" ht="12" hidden="false" customHeight="false" outlineLevel="0" collapsed="false">
      <c r="A82" s="16" t="s">
        <v>78</v>
      </c>
      <c r="B82" s="21" t="n">
        <v>0.416666666666667</v>
      </c>
      <c r="C82" s="12" t="n">
        <v>0.791655092592593</v>
      </c>
      <c r="D82" s="17" t="s">
        <v>79</v>
      </c>
      <c r="E82" s="16"/>
      <c r="F82" s="18" t="n">
        <v>0.791666666666667</v>
      </c>
      <c r="G82" s="16" t="s">
        <v>80</v>
      </c>
      <c r="H82" s="16" t="s">
        <v>29</v>
      </c>
      <c r="I82" s="16" t="s">
        <v>81</v>
      </c>
      <c r="J82" s="16" t="s">
        <v>85</v>
      </c>
      <c r="K82" s="16" t="str">
        <f aca="false">VLOOKUP(Таблица4[[#This Row],[Классификатор борда2]],Таблица25[],2,FALSE())</f>
        <v>РЕПО с ЦК 1 день (расч. в USD)</v>
      </c>
    </row>
    <row r="83" customFormat="false" ht="12" hidden="false" customHeight="false" outlineLevel="0" collapsed="false">
      <c r="A83" s="16" t="s">
        <v>78</v>
      </c>
      <c r="B83" s="21" t="n">
        <v>0.416666666666667</v>
      </c>
      <c r="C83" s="12" t="n">
        <v>0.791655092592593</v>
      </c>
      <c r="D83" s="17" t="s">
        <v>79</v>
      </c>
      <c r="E83" s="16"/>
      <c r="F83" s="18" t="n">
        <v>0.791666666666667</v>
      </c>
      <c r="G83" s="16" t="s">
        <v>83</v>
      </c>
      <c r="H83" s="16" t="s">
        <v>29</v>
      </c>
      <c r="I83" s="16" t="s">
        <v>81</v>
      </c>
      <c r="J83" s="16" t="s">
        <v>86</v>
      </c>
      <c r="K83" s="16" t="str">
        <f aca="false">VLOOKUP(Таблица4[[#This Row],[Классификатор борда2]],Таблица25[],2,FALSE())</f>
        <v>РЕПО с ЦК 7 дн. (расч. в USD)</v>
      </c>
    </row>
    <row r="84" customFormat="false" ht="12" hidden="false" customHeight="false" outlineLevel="0" collapsed="false">
      <c r="A84" s="16" t="s">
        <v>78</v>
      </c>
      <c r="B84" s="21" t="n">
        <v>0.416666666666667</v>
      </c>
      <c r="C84" s="12" t="n">
        <v>0.791655092592593</v>
      </c>
      <c r="D84" s="17" t="s">
        <v>79</v>
      </c>
      <c r="E84" s="16"/>
      <c r="F84" s="18" t="n">
        <v>0.791666666666667</v>
      </c>
      <c r="G84" s="16" t="s">
        <v>80</v>
      </c>
      <c r="H84" s="16" t="s">
        <v>31</v>
      </c>
      <c r="I84" s="16" t="s">
        <v>81</v>
      </c>
      <c r="J84" s="16" t="s">
        <v>87</v>
      </c>
      <c r="K84" s="16" t="str">
        <f aca="false">VLOOKUP(Таблица4[[#This Row],[Классификатор борда2]],Таблица25[],2,FALSE())</f>
        <v>РЕПО с ЦК 1 день (расч. в EUR)</v>
      </c>
    </row>
    <row r="85" customFormat="false" ht="12" hidden="false" customHeight="false" outlineLevel="0" collapsed="false">
      <c r="A85" s="16" t="s">
        <v>78</v>
      </c>
      <c r="B85" s="21" t="n">
        <v>0.416666666666667</v>
      </c>
      <c r="C85" s="12" t="n">
        <v>0.791655092592593</v>
      </c>
      <c r="D85" s="17" t="s">
        <v>79</v>
      </c>
      <c r="E85" s="16"/>
      <c r="F85" s="18" t="n">
        <v>0.791666666666667</v>
      </c>
      <c r="G85" s="16" t="s">
        <v>83</v>
      </c>
      <c r="H85" s="16" t="s">
        <v>31</v>
      </c>
      <c r="I85" s="16" t="s">
        <v>81</v>
      </c>
      <c r="J85" s="16" t="s">
        <v>88</v>
      </c>
      <c r="K85" s="16" t="str">
        <f aca="false">VLOOKUP(Таблица4[[#This Row],[Классификатор борда2]],Таблица25[],2,FALSE())</f>
        <v>РЕПО с ЦК 7 дн. (расч. в EUR)</v>
      </c>
    </row>
    <row r="86" customFormat="false" ht="36" hidden="false" customHeight="false" outlineLevel="0" collapsed="false">
      <c r="A86" s="16" t="s">
        <v>89</v>
      </c>
      <c r="B86" s="12" t="n">
        <v>0.395833333333333</v>
      </c>
      <c r="C86" s="12" t="n">
        <v>0.791655092592593</v>
      </c>
      <c r="D86" s="17" t="s">
        <v>90</v>
      </c>
      <c r="E86" s="16"/>
      <c r="F86" s="18" t="n">
        <v>0.791666666666667</v>
      </c>
      <c r="G86" s="17" t="s">
        <v>91</v>
      </c>
      <c r="H86" s="16" t="s">
        <v>20</v>
      </c>
      <c r="I86" s="16" t="s">
        <v>81</v>
      </c>
      <c r="J86" s="16" t="s">
        <v>92</v>
      </c>
      <c r="K86" s="16" t="str">
        <f aca="false">VLOOKUP(Таблица4[[#This Row],[Классификатор борда2]],Таблица25[],2,FALSE())</f>
        <v>РЕПО с ЦК адресное</v>
      </c>
    </row>
    <row r="87" customFormat="false" ht="36" hidden="false" customHeight="false" outlineLevel="0" collapsed="false">
      <c r="A87" s="16" t="s">
        <v>78</v>
      </c>
      <c r="B87" s="12" t="n">
        <v>0.395833333333333</v>
      </c>
      <c r="C87" s="12" t="n">
        <v>0.791655092592593</v>
      </c>
      <c r="D87" s="17" t="s">
        <v>90</v>
      </c>
      <c r="E87" s="16"/>
      <c r="F87" s="18" t="n">
        <v>0.791666666666667</v>
      </c>
      <c r="G87" s="17" t="s">
        <v>91</v>
      </c>
      <c r="H87" s="16" t="s">
        <v>29</v>
      </c>
      <c r="I87" s="16" t="s">
        <v>81</v>
      </c>
      <c r="J87" s="16" t="s">
        <v>93</v>
      </c>
      <c r="K87" s="16" t="str">
        <f aca="false">VLOOKUP(Таблица4[[#This Row],[Классификатор борда2]],Таблица25[],2,FALSE())</f>
        <v>РЕПО с ЦК адр. (расч. в USD)</v>
      </c>
    </row>
    <row r="88" customFormat="false" ht="36" hidden="false" customHeight="false" outlineLevel="0" collapsed="false">
      <c r="A88" s="16" t="s">
        <v>78</v>
      </c>
      <c r="B88" s="12" t="n">
        <v>0.395833333333333</v>
      </c>
      <c r="C88" s="12" t="n">
        <v>0.791655092592593</v>
      </c>
      <c r="D88" s="17" t="s">
        <v>90</v>
      </c>
      <c r="E88" s="16"/>
      <c r="F88" s="18" t="n">
        <v>0.791666666666667</v>
      </c>
      <c r="G88" s="17" t="s">
        <v>91</v>
      </c>
      <c r="H88" s="16" t="s">
        <v>31</v>
      </c>
      <c r="I88" s="16" t="s">
        <v>81</v>
      </c>
      <c r="J88" s="16" t="s">
        <v>94</v>
      </c>
      <c r="K88" s="16" t="str">
        <f aca="false">VLOOKUP(Таблица4[[#This Row],[Классификатор борда2]],Таблица25[],2,FALSE())</f>
        <v>РЕПО с ЦК адр.(расч. в EUR)</v>
      </c>
    </row>
    <row r="89" customFormat="false" ht="12" hidden="false" customHeight="false" outlineLevel="0" collapsed="false">
      <c r="A89" s="16" t="s">
        <v>78</v>
      </c>
      <c r="B89" s="27"/>
      <c r="C89" s="27"/>
      <c r="D89" s="28"/>
      <c r="E89" s="29"/>
      <c r="F89" s="30"/>
      <c r="G89" s="29"/>
      <c r="H89" s="16" t="s">
        <v>20</v>
      </c>
      <c r="I89" s="16" t="s">
        <v>81</v>
      </c>
      <c r="J89" s="16" t="s">
        <v>95</v>
      </c>
      <c r="K89" s="16" t="str">
        <f aca="false">VLOOKUP(Таблица4[[#This Row],[Классификатор борда2]],Таблица25[],2,FALSE())</f>
        <v>Возврат выплат</v>
      </c>
    </row>
    <row r="90" customFormat="false" ht="12" hidden="false" customHeight="false" outlineLevel="0" collapsed="false">
      <c r="A90" s="16" t="s">
        <v>78</v>
      </c>
      <c r="B90" s="27"/>
      <c r="C90" s="27"/>
      <c r="D90" s="28"/>
      <c r="E90" s="29"/>
      <c r="F90" s="30"/>
      <c r="G90" s="29"/>
      <c r="H90" s="16" t="s">
        <v>29</v>
      </c>
      <c r="I90" s="16" t="s">
        <v>81</v>
      </c>
      <c r="J90" s="16" t="s">
        <v>96</v>
      </c>
      <c r="K90" s="16" t="str">
        <f aca="false">VLOOKUP(Таблица4[[#This Row],[Классификатор борда2]],Таблица25[],2,FALSE())</f>
        <v>Возврат выплат (USD)</v>
      </c>
    </row>
    <row r="91" customFormat="false" ht="12" hidden="false" customHeight="false" outlineLevel="0" collapsed="false">
      <c r="A91" s="16" t="s">
        <v>78</v>
      </c>
      <c r="B91" s="27"/>
      <c r="C91" s="27"/>
      <c r="D91" s="28"/>
      <c r="E91" s="29"/>
      <c r="F91" s="30"/>
      <c r="G91" s="29"/>
      <c r="H91" s="16" t="s">
        <v>31</v>
      </c>
      <c r="I91" s="16" t="s">
        <v>81</v>
      </c>
      <c r="J91" s="16" t="s">
        <v>97</v>
      </c>
      <c r="K91" s="16" t="str">
        <f aca="false">VLOOKUP(Таблица4[[#This Row],[Классификатор борда2]],Таблица25[],2,FALSE())</f>
        <v>Возврат выплат (EUR)    </v>
      </c>
    </row>
    <row r="92" customFormat="false" ht="12" hidden="false" customHeight="false" outlineLevel="0" collapsed="false">
      <c r="A92" s="16"/>
      <c r="B92" s="27"/>
      <c r="C92" s="27"/>
      <c r="D92" s="28"/>
      <c r="E92" s="29"/>
      <c r="F92" s="30"/>
      <c r="G92" s="29"/>
      <c r="H92" s="16"/>
      <c r="I92" s="16"/>
      <c r="J92" s="16"/>
      <c r="K92" s="16"/>
    </row>
    <row r="93" customFormat="false" ht="12.75" hidden="false" customHeight="false" outlineLevel="0" collapsed="false">
      <c r="A93" s="31" t="s">
        <v>98</v>
      </c>
      <c r="B93" s="32" t="n">
        <v>0.416666666666667</v>
      </c>
      <c r="C93" s="33" t="n">
        <v>0.791655092592593</v>
      </c>
      <c r="D93" s="34" t="s">
        <v>79</v>
      </c>
      <c r="E93" s="35"/>
      <c r="F93" s="36" t="n">
        <v>0.791666666666667</v>
      </c>
      <c r="G93" s="31" t="s">
        <v>80</v>
      </c>
      <c r="H93" s="31" t="s">
        <v>20</v>
      </c>
      <c r="I93" s="31" t="s">
        <v>99</v>
      </c>
      <c r="J93" s="37" t="s">
        <v>100</v>
      </c>
      <c r="K93" s="31" t="str">
        <f aca="false">VLOOKUP(Таблица4[[#This Row],[Классификатор борда2]],Таблица25[],2,FALSE())</f>
        <v>РЕПО с ЦК с КСУ 1 день</v>
      </c>
    </row>
    <row r="94" customFormat="false" ht="12.75" hidden="false" customHeight="false" outlineLevel="0" collapsed="false">
      <c r="A94" s="31" t="s">
        <v>98</v>
      </c>
      <c r="B94" s="32" t="n">
        <v>0.416666666666667</v>
      </c>
      <c r="C94" s="33" t="n">
        <v>0.791655092592593</v>
      </c>
      <c r="D94" s="34" t="s">
        <v>79</v>
      </c>
      <c r="E94" s="35"/>
      <c r="F94" s="36" t="n">
        <v>0.791666666666667</v>
      </c>
      <c r="G94" s="31" t="s">
        <v>83</v>
      </c>
      <c r="H94" s="31" t="s">
        <v>20</v>
      </c>
      <c r="I94" s="31" t="s">
        <v>99</v>
      </c>
      <c r="J94" s="37" t="s">
        <v>101</v>
      </c>
      <c r="K94" s="31" t="str">
        <f aca="false">VLOOKUP(Таблица4[[#This Row],[Классификатор борда2]],Таблица25[],2,FALSE())</f>
        <v>РЕПО с ЦК с КСУ 7 дн.</v>
      </c>
    </row>
    <row r="95" customFormat="false" ht="12.75" hidden="false" customHeight="false" outlineLevel="0" collapsed="false">
      <c r="A95" s="31" t="s">
        <v>98</v>
      </c>
      <c r="B95" s="32" t="n">
        <v>0.416666666666667</v>
      </c>
      <c r="C95" s="33" t="n">
        <v>0.791655092592593</v>
      </c>
      <c r="D95" s="34" t="s">
        <v>79</v>
      </c>
      <c r="E95" s="35"/>
      <c r="F95" s="36" t="n">
        <v>0.791666666666667</v>
      </c>
      <c r="G95" s="31" t="s">
        <v>102</v>
      </c>
      <c r="H95" s="31" t="s">
        <v>20</v>
      </c>
      <c r="I95" s="31" t="s">
        <v>99</v>
      </c>
      <c r="J95" s="37" t="s">
        <v>103</v>
      </c>
      <c r="K95" s="31" t="str">
        <f aca="false">VLOOKUP(Таблица4[[#This Row],[Классификатор борда2]],Таблица25[],2,FALSE())</f>
        <v>РЕПО с ЦК с КСУ 14 дн.</v>
      </c>
    </row>
    <row r="96" customFormat="false" ht="12.75" hidden="false" customHeight="false" outlineLevel="0" collapsed="false">
      <c r="A96" s="31" t="s">
        <v>98</v>
      </c>
      <c r="B96" s="32" t="n">
        <v>0.416666666666667</v>
      </c>
      <c r="C96" s="33" t="n">
        <v>0.791655092592593</v>
      </c>
      <c r="D96" s="34" t="s">
        <v>79</v>
      </c>
      <c r="E96" s="35"/>
      <c r="F96" s="36" t="n">
        <v>0.791666666666667</v>
      </c>
      <c r="G96" s="31" t="s">
        <v>104</v>
      </c>
      <c r="H96" s="31" t="s">
        <v>20</v>
      </c>
      <c r="I96" s="31" t="s">
        <v>99</v>
      </c>
      <c r="J96" s="37" t="s">
        <v>105</v>
      </c>
      <c r="K96" s="31" t="str">
        <f aca="false">VLOOKUP(Таблица4[[#This Row],[Классификатор борда2]],Таблица25[],2,FALSE())</f>
        <v>РЕПО с ЦК с КСУ 1 месяц</v>
      </c>
    </row>
    <row r="97" customFormat="false" ht="12.75" hidden="false" customHeight="false" outlineLevel="0" collapsed="false">
      <c r="A97" s="31" t="s">
        <v>98</v>
      </c>
      <c r="B97" s="32" t="n">
        <v>0.416666666666667</v>
      </c>
      <c r="C97" s="33" t="n">
        <v>0.791655092592593</v>
      </c>
      <c r="D97" s="34" t="s">
        <v>79</v>
      </c>
      <c r="E97" s="35"/>
      <c r="F97" s="36" t="n">
        <v>0.791666666666667</v>
      </c>
      <c r="G97" s="31" t="s">
        <v>106</v>
      </c>
      <c r="H97" s="31" t="s">
        <v>20</v>
      </c>
      <c r="I97" s="31" t="s">
        <v>99</v>
      </c>
      <c r="J97" s="37" t="s">
        <v>107</v>
      </c>
      <c r="K97" s="31" t="str">
        <f aca="false">VLOOKUP(Таблица4[[#This Row],[Классификатор борда2]],Таблица25[],2,FALSE())</f>
        <v>РЕПО с ЦК с КСУ 2 месяца</v>
      </c>
    </row>
    <row r="98" customFormat="false" ht="12.75" hidden="false" customHeight="false" outlineLevel="0" collapsed="false">
      <c r="A98" s="31" t="s">
        <v>98</v>
      </c>
      <c r="B98" s="32" t="n">
        <v>0.416666666666667</v>
      </c>
      <c r="C98" s="33" t="n">
        <v>0.791655092592593</v>
      </c>
      <c r="D98" s="34" t="s">
        <v>79</v>
      </c>
      <c r="E98" s="35"/>
      <c r="F98" s="36" t="n">
        <v>0.791666666666667</v>
      </c>
      <c r="G98" s="31" t="s">
        <v>108</v>
      </c>
      <c r="H98" s="31" t="s">
        <v>20</v>
      </c>
      <c r="I98" s="31" t="s">
        <v>99</v>
      </c>
      <c r="J98" s="37" t="s">
        <v>109</v>
      </c>
      <c r="K98" s="31" t="str">
        <f aca="false">VLOOKUP(Таблица4[[#This Row],[Классификатор борда2]],Таблица25[],2,FALSE())</f>
        <v>РЕПО с ЦК с КСУ 3 месяца</v>
      </c>
    </row>
    <row r="99" customFormat="false" ht="12" hidden="false" customHeight="true" outlineLevel="0" collapsed="false">
      <c r="A99" s="31" t="s">
        <v>98</v>
      </c>
      <c r="B99" s="32" t="n">
        <v>0.416666666666667</v>
      </c>
      <c r="C99" s="33" t="n">
        <v>0.791655092592593</v>
      </c>
      <c r="D99" s="34" t="s">
        <v>79</v>
      </c>
      <c r="E99" s="16"/>
      <c r="F99" s="36" t="n">
        <v>0.791666666666667</v>
      </c>
      <c r="G99" s="31" t="s">
        <v>110</v>
      </c>
      <c r="H99" s="31" t="s">
        <v>20</v>
      </c>
      <c r="I99" s="31" t="s">
        <v>99</v>
      </c>
      <c r="J99" s="37" t="s">
        <v>111</v>
      </c>
      <c r="K99" s="31" t="str">
        <f aca="false">VLOOKUP(Таблица4[[#This Row],[Классификатор борда2]],Таблица25[],2,FALSE())</f>
        <v>РЕПО с ЦК с КСУ 6 месяцев</v>
      </c>
    </row>
    <row r="100" customFormat="false" ht="12" hidden="false" customHeight="true" outlineLevel="0" collapsed="false">
      <c r="A100" s="31" t="s">
        <v>98</v>
      </c>
      <c r="B100" s="32" t="n">
        <v>0.416666666666667</v>
      </c>
      <c r="C100" s="33" t="n">
        <v>0.791655092592593</v>
      </c>
      <c r="D100" s="34" t="s">
        <v>79</v>
      </c>
      <c r="E100" s="16"/>
      <c r="F100" s="36" t="n">
        <v>0.791666666666667</v>
      </c>
      <c r="G100" s="31" t="s">
        <v>112</v>
      </c>
      <c r="H100" s="31" t="s">
        <v>20</v>
      </c>
      <c r="I100" s="31" t="s">
        <v>99</v>
      </c>
      <c r="J100" s="37" t="s">
        <v>113</v>
      </c>
      <c r="K100" s="31" t="str">
        <f aca="false">VLOOKUP(Таблица4[[#This Row],[Классификатор борда2]],Таблица25[],2,FALSE())</f>
        <v>РЕПО С ЦК с КСУ 1 год</v>
      </c>
    </row>
    <row r="101" customFormat="false" ht="60" hidden="false" customHeight="true" outlineLevel="0" collapsed="false">
      <c r="A101" s="31" t="s">
        <v>98</v>
      </c>
      <c r="B101" s="32" t="n">
        <v>0.395833333333333</v>
      </c>
      <c r="C101" s="33" t="n">
        <v>0.791655092592593</v>
      </c>
      <c r="D101" s="34" t="s">
        <v>90</v>
      </c>
      <c r="E101" s="35"/>
      <c r="F101" s="36" t="n">
        <v>0.791666666666667</v>
      </c>
      <c r="G101" s="34" t="s">
        <v>114</v>
      </c>
      <c r="H101" s="31" t="s">
        <v>20</v>
      </c>
      <c r="I101" s="31" t="s">
        <v>99</v>
      </c>
      <c r="J101" s="37" t="s">
        <v>115</v>
      </c>
      <c r="K101" s="31" t="str">
        <f aca="false">VLOOKUP(Таблица4[[#This Row],[Классификатор борда2]],Таблица25[],2,FALSE())</f>
        <v>РЕПО с ЦК с КСУ адресное</v>
      </c>
    </row>
    <row r="102" customFormat="false" ht="12" hidden="false" customHeight="true" outlineLevel="0" collapsed="false">
      <c r="A102" s="31" t="s">
        <v>98</v>
      </c>
      <c r="B102" s="32" t="n">
        <v>0.416666666666667</v>
      </c>
      <c r="C102" s="33" t="n">
        <v>0.791655092592593</v>
      </c>
      <c r="D102" s="34" t="s">
        <v>116</v>
      </c>
      <c r="E102" s="16"/>
      <c r="F102" s="36" t="n">
        <v>0.791666666666667</v>
      </c>
      <c r="G102" s="31" t="s">
        <v>80</v>
      </c>
      <c r="H102" s="31" t="s">
        <v>29</v>
      </c>
      <c r="I102" s="31" t="s">
        <v>99</v>
      </c>
      <c r="J102" s="31" t="s">
        <v>117</v>
      </c>
      <c r="K102" s="31" t="str">
        <f aca="false">VLOOKUP(Таблица4[[#This Row],[Классификатор борда2]],Таблица25[],2,FALSE())</f>
        <v>РЕПО с ЦК с КСУ 1 день (USD)</v>
      </c>
    </row>
    <row r="103" customFormat="false" ht="12" hidden="false" customHeight="true" outlineLevel="0" collapsed="false">
      <c r="A103" s="31" t="s">
        <v>98</v>
      </c>
      <c r="B103" s="32" t="n">
        <v>0.416666666666667</v>
      </c>
      <c r="C103" s="33" t="n">
        <v>0.791655092592593</v>
      </c>
      <c r="D103" s="34" t="s">
        <v>116</v>
      </c>
      <c r="E103" s="16"/>
      <c r="F103" s="36" t="n">
        <v>0.791666666666667</v>
      </c>
      <c r="G103" s="31" t="s">
        <v>83</v>
      </c>
      <c r="H103" s="31" t="s">
        <v>29</v>
      </c>
      <c r="I103" s="31" t="s">
        <v>99</v>
      </c>
      <c r="J103" s="31" t="s">
        <v>118</v>
      </c>
      <c r="K103" s="31" t="str">
        <f aca="false">VLOOKUP(Таблица4[[#This Row],[Классификатор борда2]],Таблица25[],2,FALSE())</f>
        <v>РЕПО с ЦК с КСУ 7 дн. (USD)</v>
      </c>
    </row>
    <row r="104" customFormat="false" ht="12" hidden="false" customHeight="true" outlineLevel="0" collapsed="false">
      <c r="A104" s="31" t="s">
        <v>98</v>
      </c>
      <c r="B104" s="32" t="n">
        <v>0.416666666666667</v>
      </c>
      <c r="C104" s="33" t="n">
        <v>0.791655092592593</v>
      </c>
      <c r="D104" s="34" t="s">
        <v>116</v>
      </c>
      <c r="E104" s="16"/>
      <c r="F104" s="36" t="n">
        <v>0.791666666666667</v>
      </c>
      <c r="G104" s="31" t="s">
        <v>102</v>
      </c>
      <c r="H104" s="31" t="s">
        <v>29</v>
      </c>
      <c r="I104" s="31" t="s">
        <v>99</v>
      </c>
      <c r="J104" s="31" t="s">
        <v>119</v>
      </c>
      <c r="K104" s="31" t="str">
        <f aca="false">VLOOKUP(Таблица4[[#This Row],[Классификатор борда2]],Таблица25[],2,FALSE())</f>
        <v>РЕПО с ЦК с КСУ 14 дн. (USD)</v>
      </c>
    </row>
    <row r="105" s="26" customFormat="true" ht="12" hidden="false" customHeight="true" outlineLevel="0" collapsed="false">
      <c r="A105" s="31" t="s">
        <v>98</v>
      </c>
      <c r="B105" s="32" t="n">
        <v>0.416666666666667</v>
      </c>
      <c r="C105" s="33" t="n">
        <v>0.791655092592593</v>
      </c>
      <c r="D105" s="34" t="s">
        <v>116</v>
      </c>
      <c r="E105" s="16"/>
      <c r="F105" s="36" t="n">
        <v>0.791666666666667</v>
      </c>
      <c r="G105" s="31" t="s">
        <v>104</v>
      </c>
      <c r="H105" s="31" t="s">
        <v>29</v>
      </c>
      <c r="I105" s="31" t="s">
        <v>99</v>
      </c>
      <c r="J105" s="31" t="s">
        <v>120</v>
      </c>
      <c r="K105" s="31" t="str">
        <f aca="false">VLOOKUP(Таблица4[[#This Row],[Классификатор борда2]],Таблица25[],2,FALSE())</f>
        <v>РЕПО с ЦК с КСУ 1 месяц (USD)</v>
      </c>
    </row>
    <row r="106" s="26" customFormat="true" ht="12" hidden="false" customHeight="true" outlineLevel="0" collapsed="false">
      <c r="A106" s="31" t="s">
        <v>98</v>
      </c>
      <c r="B106" s="32" t="n">
        <v>0.416666666666667</v>
      </c>
      <c r="C106" s="33" t="n">
        <v>0.791655092592593</v>
      </c>
      <c r="D106" s="34" t="s">
        <v>116</v>
      </c>
      <c r="E106" s="16"/>
      <c r="F106" s="36" t="n">
        <v>0.791666666666667</v>
      </c>
      <c r="G106" s="31" t="s">
        <v>106</v>
      </c>
      <c r="H106" s="31" t="s">
        <v>29</v>
      </c>
      <c r="I106" s="31" t="s">
        <v>99</v>
      </c>
      <c r="J106" s="31" t="s">
        <v>121</v>
      </c>
      <c r="K106" s="31" t="str">
        <f aca="false">VLOOKUP(Таблица4[[#This Row],[Классификатор борда2]],Таблица25[],2,FALSE())</f>
        <v>РЕПО с ЦК с КСУ 2 месяца (USD)</v>
      </c>
    </row>
    <row r="107" s="26" customFormat="true" ht="12" hidden="false" customHeight="true" outlineLevel="0" collapsed="false">
      <c r="A107" s="31" t="s">
        <v>98</v>
      </c>
      <c r="B107" s="32" t="n">
        <v>0.416666666666667</v>
      </c>
      <c r="C107" s="33" t="n">
        <v>0.791655092592593</v>
      </c>
      <c r="D107" s="34" t="s">
        <v>116</v>
      </c>
      <c r="E107" s="16"/>
      <c r="F107" s="36" t="n">
        <v>0.791666666666667</v>
      </c>
      <c r="G107" s="31" t="s">
        <v>108</v>
      </c>
      <c r="H107" s="31" t="s">
        <v>29</v>
      </c>
      <c r="I107" s="31" t="s">
        <v>99</v>
      </c>
      <c r="J107" s="31" t="s">
        <v>122</v>
      </c>
      <c r="K107" s="31" t="str">
        <f aca="false">VLOOKUP(Таблица4[[#This Row],[Классификатор борда2]],Таблица25[],2,FALSE())</f>
        <v>РЕПО с ЦК с КСУ 3 месяца (USD)</v>
      </c>
    </row>
    <row r="108" s="26" customFormat="true" ht="12" hidden="false" customHeight="true" outlineLevel="0" collapsed="false">
      <c r="A108" s="31" t="s">
        <v>98</v>
      </c>
      <c r="B108" s="32" t="n">
        <v>0.416666666666667</v>
      </c>
      <c r="C108" s="33" t="n">
        <v>0.791655092592593</v>
      </c>
      <c r="D108" s="34" t="s">
        <v>116</v>
      </c>
      <c r="E108" s="16"/>
      <c r="F108" s="36" t="n">
        <v>0.791666666666667</v>
      </c>
      <c r="G108" s="31" t="s">
        <v>110</v>
      </c>
      <c r="H108" s="31" t="s">
        <v>29</v>
      </c>
      <c r="I108" s="31" t="s">
        <v>99</v>
      </c>
      <c r="J108" s="31" t="s">
        <v>123</v>
      </c>
      <c r="K108" s="31" t="str">
        <f aca="false">VLOOKUP(Таблица4[[#This Row],[Классификатор борда2]],Таблица25[],2,FALSE())</f>
        <v>РЕПО с ЦК с КСУ 6 месяцев (USD)</v>
      </c>
    </row>
    <row r="109" s="26" customFormat="true" ht="12" hidden="false" customHeight="true" outlineLevel="0" collapsed="false">
      <c r="A109" s="31" t="s">
        <v>98</v>
      </c>
      <c r="B109" s="32" t="n">
        <v>0.416666666666667</v>
      </c>
      <c r="C109" s="33" t="n">
        <v>0.791655092592593</v>
      </c>
      <c r="D109" s="34" t="s">
        <v>116</v>
      </c>
      <c r="E109" s="16"/>
      <c r="F109" s="36" t="n">
        <v>0.791666666666667</v>
      </c>
      <c r="G109" s="31" t="s">
        <v>112</v>
      </c>
      <c r="H109" s="31" t="s">
        <v>29</v>
      </c>
      <c r="I109" s="31" t="s">
        <v>99</v>
      </c>
      <c r="J109" s="31" t="s">
        <v>124</v>
      </c>
      <c r="K109" s="31" t="str">
        <f aca="false">VLOOKUP(Таблица4[[#This Row],[Классификатор борда2]],Таблица25[],2,FALSE())</f>
        <v>РЕПО с ЦК с КСУ 1 год (USD)</v>
      </c>
    </row>
    <row r="110" customFormat="false" ht="60" hidden="false" customHeight="true" outlineLevel="0" collapsed="false">
      <c r="A110" s="31" t="s">
        <v>98</v>
      </c>
      <c r="B110" s="32" t="n">
        <v>0.395833333333333</v>
      </c>
      <c r="C110" s="33" t="n">
        <v>0.791655092592593</v>
      </c>
      <c r="D110" s="34" t="s">
        <v>125</v>
      </c>
      <c r="E110" s="35"/>
      <c r="F110" s="36" t="n">
        <v>0.791666666666667</v>
      </c>
      <c r="G110" s="34" t="s">
        <v>114</v>
      </c>
      <c r="H110" s="31" t="s">
        <v>29</v>
      </c>
      <c r="I110" s="31" t="s">
        <v>99</v>
      </c>
      <c r="J110" s="37" t="s">
        <v>126</v>
      </c>
      <c r="K110" s="31" t="str">
        <f aca="false">VLOOKUP(Таблица4[[#This Row],[Классификатор борда2]],Таблица25[],2,FALSE())</f>
        <v>РЕПО с ЦК с КСУ адресное (расч. в USD)</v>
      </c>
    </row>
    <row r="111" customFormat="false" ht="12.75" hidden="false" customHeight="false" outlineLevel="0" collapsed="false">
      <c r="A111" s="31" t="s">
        <v>98</v>
      </c>
      <c r="B111" s="32" t="n">
        <v>0.416666666666667</v>
      </c>
      <c r="C111" s="33" t="n">
        <v>0.791655092592593</v>
      </c>
      <c r="D111" s="34" t="s">
        <v>127</v>
      </c>
      <c r="E111" s="35"/>
      <c r="F111" s="36" t="n">
        <v>0.791666666666667</v>
      </c>
      <c r="G111" s="31" t="s">
        <v>80</v>
      </c>
      <c r="H111" s="31" t="s">
        <v>31</v>
      </c>
      <c r="I111" s="31" t="s">
        <v>99</v>
      </c>
      <c r="J111" s="37" t="s">
        <v>128</v>
      </c>
      <c r="K111" s="31" t="str">
        <f aca="false">VLOOKUP(Таблица4[[#This Row],[Классификатор борда2]],Таблица25[],2,FALSE())</f>
        <v>РЕПО с ЦК с КСУ 1 день (EUR)</v>
      </c>
    </row>
    <row r="112" customFormat="false" ht="12.75" hidden="false" customHeight="false" outlineLevel="0" collapsed="false">
      <c r="A112" s="31" t="s">
        <v>98</v>
      </c>
      <c r="B112" s="32" t="n">
        <v>0.416666666666667</v>
      </c>
      <c r="C112" s="33" t="n">
        <v>0.791655092592593</v>
      </c>
      <c r="D112" s="34" t="s">
        <v>127</v>
      </c>
      <c r="E112" s="35"/>
      <c r="F112" s="36" t="n">
        <v>0.791666666666667</v>
      </c>
      <c r="G112" s="31" t="s">
        <v>83</v>
      </c>
      <c r="H112" s="31" t="s">
        <v>31</v>
      </c>
      <c r="I112" s="31" t="s">
        <v>99</v>
      </c>
      <c r="J112" s="37" t="s">
        <v>129</v>
      </c>
      <c r="K112" s="31" t="str">
        <f aca="false">VLOOKUP(Таблица4[[#This Row],[Классификатор борда2]],Таблица25[],2,FALSE())</f>
        <v>РЕПО с ЦК с КСУ 7 дн. (EUR)</v>
      </c>
    </row>
    <row r="113" customFormat="false" ht="12.75" hidden="false" customHeight="false" outlineLevel="0" collapsed="false">
      <c r="A113" s="31" t="s">
        <v>98</v>
      </c>
      <c r="B113" s="32" t="n">
        <v>0.416666666666667</v>
      </c>
      <c r="C113" s="33" t="n">
        <v>0.791655092592593</v>
      </c>
      <c r="D113" s="34" t="s">
        <v>127</v>
      </c>
      <c r="E113" s="35"/>
      <c r="F113" s="36" t="n">
        <v>0.791666666666667</v>
      </c>
      <c r="G113" s="31" t="s">
        <v>102</v>
      </c>
      <c r="H113" s="31" t="s">
        <v>31</v>
      </c>
      <c r="I113" s="31" t="s">
        <v>99</v>
      </c>
      <c r="J113" s="37" t="s">
        <v>130</v>
      </c>
      <c r="K113" s="31" t="str">
        <f aca="false">VLOOKUP(Таблица4[[#This Row],[Классификатор борда2]],Таблица25[],2,FALSE())</f>
        <v>РЕПО с ЦК с КСУ 14 дн. (EUR)</v>
      </c>
    </row>
    <row r="114" customFormat="false" ht="12.75" hidden="false" customHeight="false" outlineLevel="0" collapsed="false">
      <c r="A114" s="31" t="s">
        <v>98</v>
      </c>
      <c r="B114" s="32" t="n">
        <v>0.416666666666667</v>
      </c>
      <c r="C114" s="33" t="n">
        <v>0.791655092592593</v>
      </c>
      <c r="D114" s="34" t="s">
        <v>127</v>
      </c>
      <c r="E114" s="35"/>
      <c r="F114" s="36" t="n">
        <v>0.791666666666667</v>
      </c>
      <c r="G114" s="31" t="s">
        <v>104</v>
      </c>
      <c r="H114" s="31" t="s">
        <v>31</v>
      </c>
      <c r="I114" s="31" t="s">
        <v>99</v>
      </c>
      <c r="J114" s="37" t="s">
        <v>131</v>
      </c>
      <c r="K114" s="31" t="str">
        <f aca="false">VLOOKUP(Таблица4[[#This Row],[Классификатор борда2]],Таблица25[],2,FALSE())</f>
        <v>РЕПО с ЦК с КСУ 1 мес. (EUR)</v>
      </c>
    </row>
    <row r="115" customFormat="false" ht="12.75" hidden="false" customHeight="false" outlineLevel="0" collapsed="false">
      <c r="A115" s="31" t="s">
        <v>98</v>
      </c>
      <c r="B115" s="32" t="n">
        <v>0.416666666666667</v>
      </c>
      <c r="C115" s="33" t="n">
        <v>0.791655092592593</v>
      </c>
      <c r="D115" s="34" t="s">
        <v>127</v>
      </c>
      <c r="E115" s="35"/>
      <c r="F115" s="36" t="n">
        <v>0.791666666666667</v>
      </c>
      <c r="G115" s="31" t="s">
        <v>106</v>
      </c>
      <c r="H115" s="31" t="s">
        <v>31</v>
      </c>
      <c r="I115" s="31" t="s">
        <v>99</v>
      </c>
      <c r="J115" s="37" t="s">
        <v>132</v>
      </c>
      <c r="K115" s="31" t="str">
        <f aca="false">VLOOKUP(Таблица4[[#This Row],[Классификатор борда2]],Таблица25[],2,FALSE())</f>
        <v>РЕПО с ЦК с КСУ 2 мес. (EUR)</v>
      </c>
    </row>
    <row r="116" customFormat="false" ht="12.75" hidden="false" customHeight="false" outlineLevel="0" collapsed="false">
      <c r="A116" s="31" t="s">
        <v>98</v>
      </c>
      <c r="B116" s="32" t="n">
        <v>0.416666666666667</v>
      </c>
      <c r="C116" s="33" t="n">
        <v>0.791655092592593</v>
      </c>
      <c r="D116" s="34" t="s">
        <v>127</v>
      </c>
      <c r="E116" s="35"/>
      <c r="F116" s="36" t="n">
        <v>0.791666666666667</v>
      </c>
      <c r="G116" s="31" t="s">
        <v>108</v>
      </c>
      <c r="H116" s="31" t="s">
        <v>31</v>
      </c>
      <c r="I116" s="31" t="s">
        <v>99</v>
      </c>
      <c r="J116" s="37" t="s">
        <v>133</v>
      </c>
      <c r="K116" s="31" t="str">
        <f aca="false">VLOOKUP(Таблица4[[#This Row],[Классификатор борда2]],Таблица25[],2,FALSE())</f>
        <v>РЕПО с ЦК с КСУ 3 мес. (EUR)</v>
      </c>
    </row>
    <row r="117" customFormat="false" ht="12.75" hidden="false" customHeight="false" outlineLevel="0" collapsed="false">
      <c r="A117" s="31" t="s">
        <v>98</v>
      </c>
      <c r="B117" s="32" t="n">
        <v>0.416666666666667</v>
      </c>
      <c r="C117" s="33" t="n">
        <v>0.791655092592593</v>
      </c>
      <c r="D117" s="34" t="s">
        <v>127</v>
      </c>
      <c r="E117" s="35"/>
      <c r="F117" s="36" t="n">
        <v>0.791666666666667</v>
      </c>
      <c r="G117" s="31" t="s">
        <v>110</v>
      </c>
      <c r="H117" s="31" t="s">
        <v>31</v>
      </c>
      <c r="I117" s="31" t="s">
        <v>99</v>
      </c>
      <c r="J117" s="37" t="s">
        <v>134</v>
      </c>
      <c r="K117" s="31" t="str">
        <f aca="false">VLOOKUP(Таблица4[[#This Row],[Классификатор борда2]],Таблица25[],2,FALSE())</f>
        <v>РЕПО с ЦК с КСУ 6 мес. (EUR)</v>
      </c>
    </row>
    <row r="118" customFormat="false" ht="12.75" hidden="false" customHeight="false" outlineLevel="0" collapsed="false">
      <c r="A118" s="31" t="s">
        <v>98</v>
      </c>
      <c r="B118" s="32" t="n">
        <v>0.416666666666667</v>
      </c>
      <c r="C118" s="33" t="n">
        <v>0.791655092592593</v>
      </c>
      <c r="D118" s="34" t="s">
        <v>127</v>
      </c>
      <c r="E118" s="35"/>
      <c r="F118" s="36" t="n">
        <v>0.791666666666667</v>
      </c>
      <c r="G118" s="31" t="s">
        <v>112</v>
      </c>
      <c r="H118" s="31" t="s">
        <v>31</v>
      </c>
      <c r="I118" s="31" t="s">
        <v>99</v>
      </c>
      <c r="J118" s="37" t="s">
        <v>135</v>
      </c>
      <c r="K118" s="31" t="str">
        <f aca="false">VLOOKUP(Таблица4[[#This Row],[Классификатор борда2]],Таблица25[],2,FALSE())</f>
        <v>РЕПО с ЦК с КСУ 1 год (EUR) </v>
      </c>
    </row>
    <row r="119" customFormat="false" ht="60" hidden="false" customHeight="true" outlineLevel="0" collapsed="false">
      <c r="A119" s="31" t="s">
        <v>98</v>
      </c>
      <c r="B119" s="32" t="n">
        <v>0.395833333333333</v>
      </c>
      <c r="C119" s="33" t="n">
        <v>0.791655092592593</v>
      </c>
      <c r="D119" s="34" t="s">
        <v>136</v>
      </c>
      <c r="E119" s="35"/>
      <c r="F119" s="36" t="n">
        <v>0.791666666666667</v>
      </c>
      <c r="G119" s="34" t="s">
        <v>114</v>
      </c>
      <c r="H119" s="31" t="s">
        <v>31</v>
      </c>
      <c r="I119" s="31" t="s">
        <v>99</v>
      </c>
      <c r="J119" s="37" t="s">
        <v>137</v>
      </c>
      <c r="K119" s="31" t="str">
        <f aca="false">VLOOKUP(Таблица4[[#This Row],[Классификатор борда2]],Таблица25[],2,FALSE())</f>
        <v>РЕПО с ЦК с КСУ адресн. (EUR)</v>
      </c>
    </row>
    <row r="120" customFormat="false" ht="12.75" hidden="false" customHeight="false" outlineLevel="0" collapsed="false">
      <c r="A120" s="31" t="s">
        <v>98</v>
      </c>
      <c r="B120" s="32" t="n">
        <v>0.333333333333333</v>
      </c>
      <c r="C120" s="33" t="n">
        <v>0.854166666666667</v>
      </c>
      <c r="D120" s="34"/>
      <c r="E120" s="35"/>
      <c r="F120" s="36"/>
      <c r="G120" s="31"/>
      <c r="H120" s="16" t="s">
        <v>18</v>
      </c>
      <c r="I120" s="31" t="s">
        <v>99</v>
      </c>
      <c r="J120" s="37" t="s">
        <v>138</v>
      </c>
      <c r="K120" s="31" t="str">
        <f aca="false">VLOOKUP(Таблица4[[#This Row],[Классификатор борда2]],Таблица25[],2,FALSE())</f>
        <v>Автоматические переводы КСУ</v>
      </c>
    </row>
    <row r="121" customFormat="false" ht="12" hidden="false" customHeight="false" outlineLevel="0" collapsed="false">
      <c r="A121" s="16"/>
      <c r="B121" s="27"/>
      <c r="C121" s="27"/>
      <c r="D121" s="28"/>
      <c r="E121" s="29"/>
      <c r="F121" s="30"/>
      <c r="G121" s="29"/>
      <c r="H121" s="16"/>
      <c r="I121" s="16"/>
      <c r="J121" s="16"/>
      <c r="K121" s="16"/>
    </row>
    <row r="122" customFormat="false" ht="12" hidden="false" customHeight="false" outlineLevel="0" collapsed="false">
      <c r="A122" s="16" t="s">
        <v>139</v>
      </c>
      <c r="B122" s="12" t="n">
        <v>0.395833333333333</v>
      </c>
      <c r="C122" s="12" t="n">
        <v>0.791666666666667</v>
      </c>
      <c r="D122" s="28"/>
      <c r="E122" s="29"/>
      <c r="F122" s="18" t="s">
        <v>18</v>
      </c>
      <c r="G122" s="16" t="s">
        <v>140</v>
      </c>
      <c r="H122" s="16" t="s">
        <v>141</v>
      </c>
      <c r="I122" s="16" t="s">
        <v>21</v>
      </c>
      <c r="J122" s="16" t="s">
        <v>142</v>
      </c>
      <c r="K122" s="16" t="str">
        <f aca="false">VLOOKUP(Таблица4[[#This Row],[Классификатор борда2]],Таблица25[],2,FALSE())</f>
        <v>Урегулирование с ЦК орг. торги</v>
      </c>
    </row>
    <row r="123" customFormat="false" ht="12" hidden="false" customHeight="false" outlineLevel="0" collapsed="false">
      <c r="A123" s="16" t="s">
        <v>139</v>
      </c>
      <c r="B123" s="12" t="n">
        <v>0.395833333333333</v>
      </c>
      <c r="C123" s="12" t="n">
        <v>0.791666666666667</v>
      </c>
      <c r="D123" s="28"/>
      <c r="E123" s="29"/>
      <c r="F123" s="18" t="s">
        <v>18</v>
      </c>
      <c r="G123" s="16" t="s">
        <v>140</v>
      </c>
      <c r="H123" s="16" t="s">
        <v>141</v>
      </c>
      <c r="I123" s="16" t="s">
        <v>21</v>
      </c>
      <c r="J123" s="16" t="s">
        <v>143</v>
      </c>
      <c r="K123" s="16" t="str">
        <f aca="false">VLOOKUP(Таблица4[[#This Row],[Классификатор борда2]],Таблица25[],2,FALSE())</f>
        <v>Урегулирование с ЦК внебирж.</v>
      </c>
    </row>
    <row r="124" customFormat="false" ht="12" hidden="false" customHeight="false" outlineLevel="0" collapsed="false">
      <c r="A124" s="16" t="s">
        <v>139</v>
      </c>
      <c r="B124" s="12" t="n">
        <v>0.395833333333333</v>
      </c>
      <c r="C124" s="12" t="n">
        <v>0.791666666666667</v>
      </c>
      <c r="D124" s="28"/>
      <c r="E124" s="29"/>
      <c r="F124" s="18" t="s">
        <v>18</v>
      </c>
      <c r="G124" s="16" t="s">
        <v>144</v>
      </c>
      <c r="H124" s="16" t="s">
        <v>141</v>
      </c>
      <c r="I124" s="16" t="s">
        <v>21</v>
      </c>
      <c r="J124" s="16" t="s">
        <v>145</v>
      </c>
      <c r="K124" s="16" t="str">
        <f aca="false">VLOOKUP(Таблица4[[#This Row],[Классификатор борда2]],Таблица25[],2,FALSE())</f>
        <v>РЕПО с ЦК: Урегулирование</v>
      </c>
    </row>
    <row r="125" customFormat="false" ht="24" hidden="false" customHeight="true" outlineLevel="0" collapsed="false">
      <c r="A125" s="16" t="s">
        <v>146</v>
      </c>
      <c r="B125" s="12" t="n">
        <v>0.708333333333333</v>
      </c>
      <c r="C125" s="12" t="n">
        <v>0.8125</v>
      </c>
      <c r="D125" s="17" t="s">
        <v>147</v>
      </c>
      <c r="E125" s="16"/>
      <c r="F125" s="18" t="s">
        <v>18</v>
      </c>
      <c r="G125" s="16" t="s">
        <v>80</v>
      </c>
      <c r="H125" s="16" t="s">
        <v>20</v>
      </c>
      <c r="I125" s="16" t="s">
        <v>148</v>
      </c>
      <c r="J125" s="16" t="s">
        <v>149</v>
      </c>
      <c r="K125" s="16" t="str">
        <f aca="false">VLOOKUP(Таблица4[[#This Row],[Классификатор борда2]],Таблица25[],2,FALSE())</f>
        <v>Исполнение обяз. Т+: РЕПО</v>
      </c>
    </row>
    <row r="126" customFormat="false" ht="24" hidden="false" customHeight="true" outlineLevel="0" collapsed="false">
      <c r="A126" s="16" t="s">
        <v>146</v>
      </c>
      <c r="B126" s="12" t="n">
        <v>0.708333333333333</v>
      </c>
      <c r="C126" s="12" t="n">
        <v>0.8125</v>
      </c>
      <c r="D126" s="17" t="s">
        <v>150</v>
      </c>
      <c r="E126" s="16"/>
      <c r="F126" s="18" t="s">
        <v>18</v>
      </c>
      <c r="G126" s="16" t="s">
        <v>151</v>
      </c>
      <c r="H126" s="16" t="s">
        <v>20</v>
      </c>
      <c r="I126" s="16" t="s">
        <v>148</v>
      </c>
      <c r="J126" s="16" t="s">
        <v>152</v>
      </c>
      <c r="K126" s="16" t="str">
        <f aca="false">VLOOKUP(Таблица4[[#This Row],[Классификатор борда2]],Таблица25[],2,FALSE())</f>
        <v>Исполнение обяз. Т+: РПС</v>
      </c>
    </row>
    <row r="127" customFormat="false" ht="24" hidden="false" customHeight="true" outlineLevel="0" collapsed="false">
      <c r="A127" s="16" t="s">
        <v>146</v>
      </c>
      <c r="B127" s="12" t="n">
        <v>0.708333333333333</v>
      </c>
      <c r="C127" s="12" t="n">
        <v>0.8125</v>
      </c>
      <c r="D127" s="17" t="s">
        <v>153</v>
      </c>
      <c r="E127" s="16"/>
      <c r="F127" s="18" t="s">
        <v>18</v>
      </c>
      <c r="G127" s="16" t="s">
        <v>80</v>
      </c>
      <c r="H127" s="16"/>
      <c r="I127" s="16" t="s">
        <v>148</v>
      </c>
      <c r="J127" s="16" t="s">
        <v>154</v>
      </c>
      <c r="K127" s="16" t="str">
        <f aca="false">VLOOKUP(Таблица4[[#This Row],[Классификатор борда2]],Таблица25[],2,FALSE())</f>
        <v>Исполнение обяз. Т+: СВОП</v>
      </c>
    </row>
    <row r="128" customFormat="false" ht="12" hidden="false" customHeight="false" outlineLevel="0" collapsed="false">
      <c r="A128" s="16" t="s">
        <v>146</v>
      </c>
      <c r="B128" s="12" t="n">
        <v>0.395833333333333</v>
      </c>
      <c r="C128" s="12" t="n">
        <v>0.791666666666667</v>
      </c>
      <c r="D128" s="17" t="s">
        <v>155</v>
      </c>
      <c r="E128" s="16"/>
      <c r="F128" s="18" t="s">
        <v>18</v>
      </c>
      <c r="G128" s="16" t="s">
        <v>156</v>
      </c>
      <c r="H128" s="16" t="s">
        <v>18</v>
      </c>
      <c r="I128" s="16" t="s">
        <v>148</v>
      </c>
      <c r="J128" s="16" t="s">
        <v>157</v>
      </c>
      <c r="K128" s="16" t="str">
        <f aca="false">VLOOKUP(Таблица4[[#This Row],[Классификатор борда2]],Таблица25[],2,FALSE())</f>
        <v>Переводы</v>
      </c>
    </row>
    <row r="129" customFormat="false" ht="12" hidden="false" customHeight="false" outlineLevel="0" collapsed="false">
      <c r="A129" s="16"/>
      <c r="B129" s="12"/>
      <c r="C129" s="12"/>
      <c r="D129" s="17"/>
      <c r="E129" s="16"/>
      <c r="F129" s="18"/>
      <c r="G129" s="16"/>
      <c r="H129" s="16"/>
      <c r="I129" s="16"/>
      <c r="J129" s="16"/>
      <c r="K129" s="16"/>
    </row>
    <row r="130" customFormat="false" ht="12" hidden="false" customHeight="false" outlineLevel="0" collapsed="false">
      <c r="A130" s="16" t="s">
        <v>158</v>
      </c>
      <c r="B130" s="12" t="n">
        <v>0.416666666666667</v>
      </c>
      <c r="C130" s="12" t="n">
        <v>0.781238425925926</v>
      </c>
      <c r="D130" s="17" t="s">
        <v>159</v>
      </c>
      <c r="E130" s="16" t="s">
        <v>44</v>
      </c>
      <c r="F130" s="18" t="s">
        <v>18</v>
      </c>
      <c r="G130" s="16" t="s">
        <v>156</v>
      </c>
      <c r="H130" s="16" t="s">
        <v>29</v>
      </c>
      <c r="I130" s="16" t="s">
        <v>160</v>
      </c>
      <c r="J130" s="16" t="s">
        <v>161</v>
      </c>
      <c r="K130" s="16" t="str">
        <f aca="false">VLOOKUP(Таблица4[[#This Row],[Классификатор борда2]],Таблица25[],2,FALSE())</f>
        <v>Т0 ETF (расч. в USD)</v>
      </c>
    </row>
    <row r="131" customFormat="false" ht="12" hidden="false" customHeight="false" outlineLevel="0" collapsed="false">
      <c r="A131" s="16" t="s">
        <v>158</v>
      </c>
      <c r="B131" s="12" t="n">
        <v>0.416666666666667</v>
      </c>
      <c r="C131" s="12" t="n">
        <v>0.781238425925926</v>
      </c>
      <c r="D131" s="17" t="s">
        <v>159</v>
      </c>
      <c r="E131" s="16" t="s">
        <v>44</v>
      </c>
      <c r="F131" s="18" t="s">
        <v>18</v>
      </c>
      <c r="G131" s="16" t="s">
        <v>156</v>
      </c>
      <c r="H131" s="16" t="s">
        <v>31</v>
      </c>
      <c r="I131" s="16" t="s">
        <v>160</v>
      </c>
      <c r="J131" s="16" t="s">
        <v>162</v>
      </c>
      <c r="K131" s="16" t="str">
        <f aca="false">VLOOKUP(Таблица4[[#This Row],[Классификатор борда2]],Таблица25[],2,FALSE())</f>
        <v>Т0 ETF (расч. в EUR)</v>
      </c>
    </row>
    <row r="132" customFormat="false" ht="12" hidden="false" customHeight="false" outlineLevel="0" collapsed="false">
      <c r="A132" s="16" t="s">
        <v>158</v>
      </c>
      <c r="B132" s="12" t="n">
        <v>0.395833333333333</v>
      </c>
      <c r="C132" s="12" t="n">
        <v>0.770833333333333</v>
      </c>
      <c r="D132" s="17" t="s">
        <v>163</v>
      </c>
      <c r="E132" s="16"/>
      <c r="F132" s="18" t="n">
        <v>0.791666666666667</v>
      </c>
      <c r="G132" s="16" t="s">
        <v>164</v>
      </c>
      <c r="H132" s="16" t="s">
        <v>20</v>
      </c>
      <c r="I132" s="16" t="s">
        <v>165</v>
      </c>
      <c r="J132" s="16" t="s">
        <v>166</v>
      </c>
      <c r="K132" s="16" t="str">
        <f aca="false">VLOOKUP(Таблица4[[#This Row],[Классификатор борда2]],Таблица25[],2,FALSE())</f>
        <v>РПС : Акции</v>
      </c>
    </row>
    <row r="133" customFormat="false" ht="12" hidden="false" customHeight="false" outlineLevel="0" collapsed="false">
      <c r="A133" s="16" t="s">
        <v>158</v>
      </c>
      <c r="B133" s="12" t="n">
        <v>0.395833333333333</v>
      </c>
      <c r="C133" s="12" t="n">
        <v>0.770833333333333</v>
      </c>
      <c r="D133" s="17" t="s">
        <v>163</v>
      </c>
      <c r="E133" s="16"/>
      <c r="F133" s="18" t="n">
        <v>0.791666666666667</v>
      </c>
      <c r="G133" s="16" t="s">
        <v>164</v>
      </c>
      <c r="H133" s="16" t="s">
        <v>20</v>
      </c>
      <c r="I133" s="16" t="s">
        <v>165</v>
      </c>
      <c r="J133" s="16" t="s">
        <v>167</v>
      </c>
      <c r="K133" s="16" t="str">
        <f aca="false">VLOOKUP(Таблица4[[#This Row],[Классификатор борда2]],Таблица25[],2,FALSE())</f>
        <v>РПС: Паи</v>
      </c>
    </row>
    <row r="134" customFormat="false" ht="12" hidden="false" customHeight="false" outlineLevel="0" collapsed="false">
      <c r="A134" s="16" t="s">
        <v>158</v>
      </c>
      <c r="B134" s="12" t="n">
        <v>0.395833333333333</v>
      </c>
      <c r="C134" s="12" t="n">
        <v>0.770833333333333</v>
      </c>
      <c r="D134" s="17" t="s">
        <v>163</v>
      </c>
      <c r="E134" s="16"/>
      <c r="F134" s="18" t="n">
        <v>0.791666666666667</v>
      </c>
      <c r="G134" s="16" t="s">
        <v>164</v>
      </c>
      <c r="H134" s="16" t="s">
        <v>20</v>
      </c>
      <c r="I134" s="16" t="s">
        <v>165</v>
      </c>
      <c r="J134" s="16" t="s">
        <v>168</v>
      </c>
      <c r="K134" s="20" t="str">
        <f aca="false">VLOOKUP(Таблица4[[#This Row],[Классификатор борда2]],Таблица25[],2,FALSE())</f>
        <v>РПС: ПАИ (расч. в USD)</v>
      </c>
    </row>
    <row r="135" customFormat="false" ht="12" hidden="false" customHeight="false" outlineLevel="0" collapsed="false">
      <c r="A135" s="16" t="s">
        <v>158</v>
      </c>
      <c r="B135" s="12" t="n">
        <v>0.395833333333333</v>
      </c>
      <c r="C135" s="12" t="n">
        <v>0.770833333333333</v>
      </c>
      <c r="D135" s="17" t="s">
        <v>163</v>
      </c>
      <c r="E135" s="16"/>
      <c r="F135" s="18" t="n">
        <v>0.791666666666667</v>
      </c>
      <c r="G135" s="16" t="s">
        <v>164</v>
      </c>
      <c r="H135" s="16" t="s">
        <v>20</v>
      </c>
      <c r="I135" s="16" t="s">
        <v>165</v>
      </c>
      <c r="J135" s="16" t="s">
        <v>169</v>
      </c>
      <c r="K135" s="20" t="str">
        <f aca="false">VLOOKUP(Таблица4[[#This Row],[Классификатор борда2]],Таблица25[],2,FALSE())</f>
        <v>РПС: ПАИ (расч. в EUR)</v>
      </c>
    </row>
    <row r="136" customFormat="false" ht="12" hidden="false" customHeight="false" outlineLevel="0" collapsed="false">
      <c r="A136" s="16" t="s">
        <v>158</v>
      </c>
      <c r="B136" s="12" t="n">
        <v>0.395833333333333</v>
      </c>
      <c r="C136" s="12" t="n">
        <v>0.770833333333333</v>
      </c>
      <c r="D136" s="17" t="s">
        <v>163</v>
      </c>
      <c r="E136" s="16"/>
      <c r="F136" s="18" t="n">
        <v>0.791666666666667</v>
      </c>
      <c r="G136" s="16" t="s">
        <v>164</v>
      </c>
      <c r="H136" s="16" t="s">
        <v>20</v>
      </c>
      <c r="I136" s="16" t="s">
        <v>165</v>
      </c>
      <c r="J136" s="16" t="s">
        <v>170</v>
      </c>
      <c r="K136" s="16" t="str">
        <f aca="false">VLOOKUP(Таблица4[[#This Row],[Классификатор борда2]],Таблица25[],2,FALSE())</f>
        <v>РПС: Ин.Акции</v>
      </c>
    </row>
    <row r="137" s="26" customFormat="true" ht="12" hidden="false" customHeight="false" outlineLevel="0" collapsed="false">
      <c r="A137" s="16" t="s">
        <v>158</v>
      </c>
      <c r="B137" s="12" t="n">
        <v>0.395833333333333</v>
      </c>
      <c r="C137" s="12" t="n">
        <v>0.770833333333333</v>
      </c>
      <c r="D137" s="17" t="s">
        <v>163</v>
      </c>
      <c r="E137" s="16"/>
      <c r="F137" s="18" t="n">
        <v>0.791666666666667</v>
      </c>
      <c r="G137" s="16" t="s">
        <v>164</v>
      </c>
      <c r="H137" s="16" t="s">
        <v>20</v>
      </c>
      <c r="I137" s="16" t="s">
        <v>165</v>
      </c>
      <c r="J137" s="16" t="s">
        <v>171</v>
      </c>
      <c r="K137" s="16" t="str">
        <f aca="false">VLOOKUP(Таблица4[[#This Row],[Классификатор борда2]],Таблица25[],2,FALSE())</f>
        <v>РПС: ETF</v>
      </c>
    </row>
    <row r="138" s="26" customFormat="true" ht="12" hidden="false" customHeight="false" outlineLevel="0" collapsed="false">
      <c r="A138" s="16" t="s">
        <v>158</v>
      </c>
      <c r="B138" s="12" t="n">
        <v>0.395833333333333</v>
      </c>
      <c r="C138" s="12" t="n">
        <v>0.770833333333333</v>
      </c>
      <c r="D138" s="17" t="s">
        <v>163</v>
      </c>
      <c r="E138" s="16"/>
      <c r="F138" s="18" t="n">
        <v>0.791666666666667</v>
      </c>
      <c r="G138" s="16" t="s">
        <v>164</v>
      </c>
      <c r="H138" s="16" t="s">
        <v>20</v>
      </c>
      <c r="I138" s="16" t="s">
        <v>165</v>
      </c>
      <c r="J138" s="16" t="s">
        <v>172</v>
      </c>
      <c r="K138" s="16" t="str">
        <f aca="false">VLOOKUP(Таблица4[[#This Row],[Классификатор борда2]],Таблица25[],2,FALSE())</f>
        <v>РПС : Облигации</v>
      </c>
    </row>
    <row r="139" s="26" customFormat="true" ht="12" hidden="false" customHeight="false" outlineLevel="0" collapsed="false">
      <c r="A139" s="16" t="s">
        <v>158</v>
      </c>
      <c r="B139" s="12" t="n">
        <v>0.395833333333333</v>
      </c>
      <c r="C139" s="12" t="n">
        <v>0.791655092592593</v>
      </c>
      <c r="D139" s="17" t="s">
        <v>163</v>
      </c>
      <c r="E139" s="16"/>
      <c r="F139" s="18" t="n">
        <v>0.791666666666667</v>
      </c>
      <c r="G139" s="16" t="s">
        <v>173</v>
      </c>
      <c r="H139" s="16" t="s">
        <v>20</v>
      </c>
      <c r="I139" s="16" t="s">
        <v>165</v>
      </c>
      <c r="J139" s="16" t="s">
        <v>166</v>
      </c>
      <c r="K139" s="16" t="str">
        <f aca="false">VLOOKUP(Таблица4[[#This Row],[Классификатор борда2]],Таблица25[],2,FALSE())</f>
        <v>РПС : Акции</v>
      </c>
    </row>
    <row r="140" s="26" customFormat="true" ht="12" hidden="false" customHeight="false" outlineLevel="0" collapsed="false">
      <c r="A140" s="16" t="s">
        <v>158</v>
      </c>
      <c r="B140" s="12" t="n">
        <v>0.395833333333333</v>
      </c>
      <c r="C140" s="12" t="n">
        <v>0.791655092592593</v>
      </c>
      <c r="D140" s="17" t="s">
        <v>163</v>
      </c>
      <c r="E140" s="16"/>
      <c r="F140" s="18" t="n">
        <v>0.791666666666667</v>
      </c>
      <c r="G140" s="16" t="s">
        <v>174</v>
      </c>
      <c r="H140" s="16" t="s">
        <v>20</v>
      </c>
      <c r="I140" s="16" t="s">
        <v>165</v>
      </c>
      <c r="J140" s="16" t="s">
        <v>170</v>
      </c>
      <c r="K140" s="16" t="str">
        <f aca="false">VLOOKUP(Таблица4[[#This Row],[Классификатор борда2]],Таблица25[],2,FALSE())</f>
        <v>РПС: Ин.Акции</v>
      </c>
    </row>
    <row r="141" s="26" customFormat="true" ht="12" hidden="false" customHeight="false" outlineLevel="0" collapsed="false">
      <c r="A141" s="16" t="s">
        <v>158</v>
      </c>
      <c r="B141" s="12" t="n">
        <v>0.395833333333333</v>
      </c>
      <c r="C141" s="12" t="n">
        <v>0.791655092592593</v>
      </c>
      <c r="D141" s="17" t="s">
        <v>163</v>
      </c>
      <c r="E141" s="16"/>
      <c r="F141" s="18" t="n">
        <v>0.791666666666667</v>
      </c>
      <c r="G141" s="16" t="s">
        <v>173</v>
      </c>
      <c r="H141" s="16" t="s">
        <v>20</v>
      </c>
      <c r="I141" s="16" t="s">
        <v>165</v>
      </c>
      <c r="J141" s="16" t="s">
        <v>167</v>
      </c>
      <c r="K141" s="16" t="str">
        <f aca="false">VLOOKUP(Таблица4[[#This Row],[Классификатор борда2]],Таблица25[],2,FALSE())</f>
        <v>РПС: Паи</v>
      </c>
    </row>
    <row r="142" s="26" customFormat="true" ht="12" hidden="false" customHeight="false" outlineLevel="0" collapsed="false">
      <c r="A142" s="16" t="s">
        <v>158</v>
      </c>
      <c r="B142" s="12" t="n">
        <v>0.395833333333333</v>
      </c>
      <c r="C142" s="12" t="n">
        <v>0.791655092592593</v>
      </c>
      <c r="D142" s="17" t="s">
        <v>163</v>
      </c>
      <c r="E142" s="16"/>
      <c r="F142" s="18" t="n">
        <v>0.791666666666667</v>
      </c>
      <c r="G142" s="16" t="s">
        <v>173</v>
      </c>
      <c r="H142" s="16" t="s">
        <v>20</v>
      </c>
      <c r="I142" s="16" t="s">
        <v>165</v>
      </c>
      <c r="J142" s="16" t="s">
        <v>168</v>
      </c>
      <c r="K142" s="16" t="str">
        <f aca="false">VLOOKUP(Таблица4[[#This Row],[Классификатор борда2]],Таблица25[],2,FALSE())</f>
        <v>РПС: ПАИ (расч. в USD)</v>
      </c>
    </row>
    <row r="143" s="26" customFormat="true" ht="12" hidden="false" customHeight="false" outlineLevel="0" collapsed="false">
      <c r="A143" s="16" t="s">
        <v>158</v>
      </c>
      <c r="B143" s="12" t="n">
        <v>0.395833333333333</v>
      </c>
      <c r="C143" s="12" t="n">
        <v>0.791655092592593</v>
      </c>
      <c r="D143" s="17" t="s">
        <v>163</v>
      </c>
      <c r="E143" s="16"/>
      <c r="F143" s="18" t="n">
        <v>0.791666666666667</v>
      </c>
      <c r="G143" s="16" t="s">
        <v>173</v>
      </c>
      <c r="H143" s="16" t="s">
        <v>20</v>
      </c>
      <c r="I143" s="16" t="s">
        <v>165</v>
      </c>
      <c r="J143" s="16" t="s">
        <v>169</v>
      </c>
      <c r="K143" s="20" t="str">
        <f aca="false">VLOOKUP(Таблица4[[#This Row],[Классификатор борда2]],Таблица25[],2,FALSE())</f>
        <v>РПС: ПАИ (расч. в EUR)</v>
      </c>
    </row>
    <row r="144" s="26" customFormat="true" ht="12" hidden="false" customHeight="false" outlineLevel="0" collapsed="false">
      <c r="A144" s="16" t="s">
        <v>158</v>
      </c>
      <c r="B144" s="12" t="n">
        <v>0.395833333333333</v>
      </c>
      <c r="C144" s="12" t="n">
        <v>0.791655092592593</v>
      </c>
      <c r="D144" s="17" t="s">
        <v>163</v>
      </c>
      <c r="E144" s="16"/>
      <c r="F144" s="18" t="n">
        <v>0.791666666666667</v>
      </c>
      <c r="G144" s="16" t="s">
        <v>173</v>
      </c>
      <c r="H144" s="16" t="s">
        <v>20</v>
      </c>
      <c r="I144" s="16" t="s">
        <v>165</v>
      </c>
      <c r="J144" s="16" t="s">
        <v>171</v>
      </c>
      <c r="K144" s="20" t="str">
        <f aca="false">VLOOKUP(Таблица4[[#This Row],[Классификатор борда2]],Таблица25[],2,FALSE())</f>
        <v>РПС: ETF</v>
      </c>
    </row>
    <row r="145" s="26" customFormat="true" ht="12" hidden="false" customHeight="false" outlineLevel="0" collapsed="false">
      <c r="A145" s="16" t="s">
        <v>158</v>
      </c>
      <c r="B145" s="12" t="n">
        <v>0.395833333333333</v>
      </c>
      <c r="C145" s="12" t="n">
        <v>0.791655092592593</v>
      </c>
      <c r="D145" s="17" t="s">
        <v>163</v>
      </c>
      <c r="E145" s="16"/>
      <c r="F145" s="18" t="n">
        <v>0.791666666666667</v>
      </c>
      <c r="G145" s="16" t="s">
        <v>173</v>
      </c>
      <c r="H145" s="16" t="s">
        <v>20</v>
      </c>
      <c r="I145" s="16" t="s">
        <v>165</v>
      </c>
      <c r="J145" s="16" t="s">
        <v>172</v>
      </c>
      <c r="K145" s="16" t="str">
        <f aca="false">VLOOKUP(Таблица4[[#This Row],[Классификатор борда2]],Таблица25[],2,FALSE())</f>
        <v>РПС : Облигации</v>
      </c>
    </row>
    <row r="146" s="26" customFormat="true" ht="12" hidden="false" customHeight="false" outlineLevel="0" collapsed="false">
      <c r="A146" s="16" t="s">
        <v>158</v>
      </c>
      <c r="B146" s="12" t="n">
        <v>0.395833333333333</v>
      </c>
      <c r="C146" s="12" t="n">
        <v>0.770833333333333</v>
      </c>
      <c r="D146" s="17" t="s">
        <v>163</v>
      </c>
      <c r="E146" s="16"/>
      <c r="F146" s="18" t="n">
        <v>0.791666666666667</v>
      </c>
      <c r="G146" s="16" t="s">
        <v>164</v>
      </c>
      <c r="H146" s="16" t="s">
        <v>29</v>
      </c>
      <c r="I146" s="16" t="s">
        <v>165</v>
      </c>
      <c r="J146" s="16" t="s">
        <v>175</v>
      </c>
      <c r="K146" s="16" t="str">
        <f aca="false">VLOOKUP(Таблица4[[#This Row],[Классификатор борда2]],Таблица25[],2,FALSE())</f>
        <v>РПС: Акции и ДР (расч. в USD)</v>
      </c>
    </row>
    <row r="147" s="26" customFormat="true" ht="12" hidden="false" customHeight="false" outlineLevel="0" collapsed="false">
      <c r="A147" s="16" t="s">
        <v>158</v>
      </c>
      <c r="B147" s="12" t="n">
        <v>0.395833333333333</v>
      </c>
      <c r="C147" s="12" t="n">
        <v>0.791655092592593</v>
      </c>
      <c r="D147" s="17" t="s">
        <v>163</v>
      </c>
      <c r="E147" s="16"/>
      <c r="F147" s="18" t="n">
        <v>0.791666666666667</v>
      </c>
      <c r="G147" s="16" t="s">
        <v>173</v>
      </c>
      <c r="H147" s="16" t="s">
        <v>29</v>
      </c>
      <c r="I147" s="16" t="s">
        <v>165</v>
      </c>
      <c r="J147" s="16" t="s">
        <v>175</v>
      </c>
      <c r="K147" s="16" t="str">
        <f aca="false">VLOOKUP(Таблица4[[#This Row],[Классификатор борда2]],Таблица25[],2,FALSE())</f>
        <v>РПС: Акции и ДР (расч. в USD)</v>
      </c>
    </row>
    <row r="148" s="26" customFormat="true" ht="12" hidden="false" customHeight="false" outlineLevel="0" collapsed="false">
      <c r="A148" s="16" t="s">
        <v>158</v>
      </c>
      <c r="B148" s="12" t="n">
        <v>0.395833333333333</v>
      </c>
      <c r="C148" s="12" t="n">
        <v>0.770833333333333</v>
      </c>
      <c r="D148" s="17" t="s">
        <v>163</v>
      </c>
      <c r="E148" s="16"/>
      <c r="F148" s="18" t="n">
        <v>0.791666666666667</v>
      </c>
      <c r="G148" s="16" t="s">
        <v>164</v>
      </c>
      <c r="H148" s="16" t="s">
        <v>31</v>
      </c>
      <c r="I148" s="16" t="s">
        <v>165</v>
      </c>
      <c r="J148" s="16" t="s">
        <v>176</v>
      </c>
      <c r="K148" s="16" t="str">
        <f aca="false">VLOOKUP(Таблица4[[#This Row],[Классификатор борда2]],Таблица25[],2,FALSE())</f>
        <v>РПС: Акции и ДР (расч. в EUR)</v>
      </c>
    </row>
    <row r="149" customFormat="false" ht="12" hidden="false" customHeight="false" outlineLevel="0" collapsed="false">
      <c r="A149" s="16" t="s">
        <v>158</v>
      </c>
      <c r="B149" s="12" t="n">
        <v>0.395833333333333</v>
      </c>
      <c r="C149" s="12" t="n">
        <v>0.791655092592593</v>
      </c>
      <c r="D149" s="17" t="s">
        <v>163</v>
      </c>
      <c r="E149" s="16"/>
      <c r="F149" s="18" t="n">
        <v>0.791666666666667</v>
      </c>
      <c r="G149" s="16" t="s">
        <v>173</v>
      </c>
      <c r="H149" s="16" t="s">
        <v>31</v>
      </c>
      <c r="I149" s="16" t="s">
        <v>165</v>
      </c>
      <c r="J149" s="16" t="s">
        <v>176</v>
      </c>
      <c r="K149" s="16" t="str">
        <f aca="false">VLOOKUP(Таблица4[[#This Row],[Классификатор борда2]],Таблица25[],2,FALSE())</f>
        <v>РПС: Акции и ДР (расч. в EUR)</v>
      </c>
    </row>
    <row r="150" customFormat="false" ht="12" hidden="false" customHeight="false" outlineLevel="0" collapsed="false">
      <c r="A150" s="16" t="s">
        <v>158</v>
      </c>
      <c r="B150" s="12" t="n">
        <v>0.395833333333333</v>
      </c>
      <c r="C150" s="12" t="n">
        <v>0.770833333333333</v>
      </c>
      <c r="D150" s="17" t="s">
        <v>163</v>
      </c>
      <c r="E150" s="16"/>
      <c r="F150" s="18" t="n">
        <v>0.791666666666667</v>
      </c>
      <c r="G150" s="16" t="s">
        <v>164</v>
      </c>
      <c r="H150" s="16" t="s">
        <v>29</v>
      </c>
      <c r="I150" s="16" t="s">
        <v>165</v>
      </c>
      <c r="J150" s="16" t="s">
        <v>177</v>
      </c>
      <c r="K150" s="16" t="str">
        <f aca="false">VLOOKUP(Таблица4[[#This Row],[Классификатор борда2]],Таблица25[],2,FALSE())</f>
        <v>РПС: ETF (расч. в USD)</v>
      </c>
    </row>
    <row r="151" customFormat="false" ht="12" hidden="false" customHeight="false" outlineLevel="0" collapsed="false">
      <c r="A151" s="16" t="s">
        <v>158</v>
      </c>
      <c r="B151" s="12" t="n">
        <v>0.395833333333333</v>
      </c>
      <c r="C151" s="12" t="n">
        <v>0.791655092592593</v>
      </c>
      <c r="D151" s="17" t="s">
        <v>163</v>
      </c>
      <c r="E151" s="16"/>
      <c r="F151" s="18" t="n">
        <v>0.791666666666667</v>
      </c>
      <c r="G151" s="16" t="s">
        <v>173</v>
      </c>
      <c r="H151" s="16" t="s">
        <v>29</v>
      </c>
      <c r="I151" s="16" t="s">
        <v>165</v>
      </c>
      <c r="J151" s="16" t="s">
        <v>177</v>
      </c>
      <c r="K151" s="16" t="str">
        <f aca="false">VLOOKUP(Таблица4[[#This Row],[Классификатор борда2]],Таблица25[],2,FALSE())</f>
        <v>РПС: ETF (расч. в USD)</v>
      </c>
    </row>
    <row r="152" customFormat="false" ht="12" hidden="false" customHeight="false" outlineLevel="0" collapsed="false">
      <c r="A152" s="16" t="s">
        <v>158</v>
      </c>
      <c r="B152" s="12" t="n">
        <v>0.395833333333333</v>
      </c>
      <c r="C152" s="12" t="n">
        <v>0.770833333333333</v>
      </c>
      <c r="D152" s="17" t="s">
        <v>163</v>
      </c>
      <c r="E152" s="16"/>
      <c r="F152" s="18" t="n">
        <v>0.791666666666667</v>
      </c>
      <c r="G152" s="16" t="s">
        <v>164</v>
      </c>
      <c r="H152" s="16" t="s">
        <v>31</v>
      </c>
      <c r="I152" s="16" t="s">
        <v>165</v>
      </c>
      <c r="J152" s="16" t="s">
        <v>178</v>
      </c>
      <c r="K152" s="16" t="str">
        <f aca="false">VLOOKUP(Таблица4[[#This Row],[Классификатор борда2]],Таблица25[],2,FALSE())</f>
        <v>РПС: ETF (расч. в EUR)</v>
      </c>
    </row>
    <row r="153" customFormat="false" ht="12" hidden="false" customHeight="false" outlineLevel="0" collapsed="false">
      <c r="A153" s="16" t="s">
        <v>158</v>
      </c>
      <c r="B153" s="12" t="n">
        <v>0.395833333333333</v>
      </c>
      <c r="C153" s="12" t="n">
        <v>0.791655092592593</v>
      </c>
      <c r="D153" s="17" t="s">
        <v>163</v>
      </c>
      <c r="E153" s="16"/>
      <c r="F153" s="18" t="n">
        <v>0.791666666666667</v>
      </c>
      <c r="G153" s="16" t="s">
        <v>173</v>
      </c>
      <c r="H153" s="16" t="s">
        <v>31</v>
      </c>
      <c r="I153" s="16" t="s">
        <v>165</v>
      </c>
      <c r="J153" s="16" t="s">
        <v>178</v>
      </c>
      <c r="K153" s="16" t="str">
        <f aca="false">VLOOKUP(Таблица4[[#This Row],[Классификатор борда2]],Таблица25[],2,FALSE())</f>
        <v>РПС: ETF (расч. в EUR)</v>
      </c>
    </row>
    <row r="154" customFormat="false" ht="12" hidden="false" customHeight="false" outlineLevel="0" collapsed="false">
      <c r="A154" s="16" t="s">
        <v>158</v>
      </c>
      <c r="B154" s="12" t="n">
        <v>0.395833333333333</v>
      </c>
      <c r="C154" s="12" t="n">
        <v>0.770833333333333</v>
      </c>
      <c r="D154" s="17" t="s">
        <v>163</v>
      </c>
      <c r="E154" s="16"/>
      <c r="F154" s="18" t="n">
        <v>0.791666666666667</v>
      </c>
      <c r="G154" s="16" t="s">
        <v>164</v>
      </c>
      <c r="H154" s="16" t="s">
        <v>29</v>
      </c>
      <c r="I154" s="16" t="s">
        <v>165</v>
      </c>
      <c r="J154" s="16" t="s">
        <v>179</v>
      </c>
      <c r="K154" s="16" t="str">
        <f aca="false">VLOOKUP(Таблица4[[#This Row],[Классификатор борда2]],Таблица25[],2,FALSE())</f>
        <v>РПС:Облигации (расч.в USD)</v>
      </c>
    </row>
    <row r="155" customFormat="false" ht="12" hidden="false" customHeight="false" outlineLevel="0" collapsed="false">
      <c r="A155" s="16" t="s">
        <v>158</v>
      </c>
      <c r="B155" s="12" t="n">
        <v>0.395833333333333</v>
      </c>
      <c r="C155" s="12" t="n">
        <v>0.791655092592593</v>
      </c>
      <c r="D155" s="17" t="s">
        <v>163</v>
      </c>
      <c r="E155" s="16"/>
      <c r="F155" s="18" t="n">
        <v>0.791666666666667</v>
      </c>
      <c r="G155" s="16" t="s">
        <v>173</v>
      </c>
      <c r="H155" s="16" t="s">
        <v>29</v>
      </c>
      <c r="I155" s="16" t="s">
        <v>165</v>
      </c>
      <c r="J155" s="16" t="s">
        <v>179</v>
      </c>
      <c r="K155" s="16" t="str">
        <f aca="false">VLOOKUP(Таблица4[[#This Row],[Классификатор борда2]],Таблица25[],2,FALSE())</f>
        <v>РПС:Облигации (расч.в USD)</v>
      </c>
    </row>
    <row r="156" customFormat="false" ht="12" hidden="false" customHeight="false" outlineLevel="0" collapsed="false">
      <c r="A156" s="16" t="s">
        <v>158</v>
      </c>
      <c r="B156" s="12" t="n">
        <v>0.395833333333333</v>
      </c>
      <c r="C156" s="12" t="n">
        <v>0.770833333333333</v>
      </c>
      <c r="D156" s="17" t="s">
        <v>163</v>
      </c>
      <c r="E156" s="16"/>
      <c r="F156" s="18" t="n">
        <v>0.791666666666667</v>
      </c>
      <c r="G156" s="16" t="s">
        <v>164</v>
      </c>
      <c r="H156" s="16" t="s">
        <v>31</v>
      </c>
      <c r="I156" s="16" t="s">
        <v>165</v>
      </c>
      <c r="J156" s="16" t="s">
        <v>180</v>
      </c>
      <c r="K156" s="16" t="str">
        <f aca="false">VLOOKUP(Таблица4[[#This Row],[Классификатор борда2]],Таблица25[],2,FALSE())</f>
        <v>РПС:Облигации (расч.в EUR)</v>
      </c>
    </row>
    <row r="157" customFormat="false" ht="12" hidden="false" customHeight="false" outlineLevel="0" collapsed="false">
      <c r="A157" s="16" t="s">
        <v>158</v>
      </c>
      <c r="B157" s="12" t="n">
        <v>0.395833333333333</v>
      </c>
      <c r="C157" s="12" t="n">
        <v>0.791655092592593</v>
      </c>
      <c r="D157" s="17" t="s">
        <v>163</v>
      </c>
      <c r="E157" s="16"/>
      <c r="F157" s="18" t="n">
        <v>0.791666666666667</v>
      </c>
      <c r="G157" s="16" t="s">
        <v>173</v>
      </c>
      <c r="H157" s="16" t="s">
        <v>31</v>
      </c>
      <c r="I157" s="16" t="s">
        <v>165</v>
      </c>
      <c r="J157" s="16" t="s">
        <v>180</v>
      </c>
      <c r="K157" s="16" t="str">
        <f aca="false">VLOOKUP(Таблица4[[#This Row],[Классификатор борда2]],Таблица25[],2,FALSE())</f>
        <v>РПС:Облигации (расч.в EUR)</v>
      </c>
    </row>
    <row r="158" customFormat="false" ht="12" hidden="false" customHeight="false" outlineLevel="0" collapsed="false">
      <c r="A158" s="16" t="s">
        <v>158</v>
      </c>
      <c r="B158" s="12" t="n">
        <v>0.395833333333333</v>
      </c>
      <c r="C158" s="12" t="n">
        <v>0.770833333333333</v>
      </c>
      <c r="D158" s="17" t="s">
        <v>163</v>
      </c>
      <c r="E158" s="16"/>
      <c r="F158" s="18" t="n">
        <v>0.791666666666667</v>
      </c>
      <c r="G158" s="16" t="s">
        <v>164</v>
      </c>
      <c r="H158" s="16" t="s">
        <v>181</v>
      </c>
      <c r="I158" s="16" t="s">
        <v>165</v>
      </c>
      <c r="J158" s="16" t="s">
        <v>182</v>
      </c>
      <c r="K158" s="16" t="str">
        <f aca="false">VLOOKUP(Таблица4[[#This Row],[Классификатор борда2]],Таблица25[],2,FALSE())</f>
        <v>РПС:Облигации (расч.в GBP)</v>
      </c>
    </row>
    <row r="159" customFormat="false" ht="12" hidden="false" customHeight="false" outlineLevel="0" collapsed="false">
      <c r="A159" s="16" t="s">
        <v>158</v>
      </c>
      <c r="B159" s="12" t="n">
        <v>0.395833333333333</v>
      </c>
      <c r="C159" s="12" t="n">
        <v>0.791655092592593</v>
      </c>
      <c r="D159" s="17" t="s">
        <v>163</v>
      </c>
      <c r="E159" s="16"/>
      <c r="F159" s="18" t="n">
        <v>0.791666666666667</v>
      </c>
      <c r="G159" s="16" t="s">
        <v>173</v>
      </c>
      <c r="H159" s="16" t="s">
        <v>181</v>
      </c>
      <c r="I159" s="16" t="s">
        <v>165</v>
      </c>
      <c r="J159" s="16" t="s">
        <v>182</v>
      </c>
      <c r="K159" s="16" t="str">
        <f aca="false">VLOOKUP(Таблица4[[#This Row],[Классификатор борда2]],Таблица25[],2,FALSE())</f>
        <v>РПС:Облигации (расч.в GBP)</v>
      </c>
    </row>
    <row r="160" customFormat="false" ht="12" hidden="false" customHeight="false" outlineLevel="0" collapsed="false">
      <c r="A160" s="16" t="s">
        <v>158</v>
      </c>
      <c r="B160" s="12" t="n">
        <v>0.395833333333333</v>
      </c>
      <c r="C160" s="12" t="n">
        <v>0.770833333333333</v>
      </c>
      <c r="D160" s="17" t="s">
        <v>163</v>
      </c>
      <c r="E160" s="16"/>
      <c r="F160" s="18" t="n">
        <v>0.791666666666667</v>
      </c>
      <c r="G160" s="16" t="s">
        <v>164</v>
      </c>
      <c r="H160" s="16" t="s">
        <v>39</v>
      </c>
      <c r="I160" s="16" t="s">
        <v>165</v>
      </c>
      <c r="J160" s="16" t="s">
        <v>183</v>
      </c>
      <c r="K160" s="16" t="str">
        <f aca="false">VLOOKUP(Таблица4[[#This Row],[Классификатор борда2]],Таблица25[],2,FALSE())</f>
        <v>РПС:Облигации (расч.в CNY)</v>
      </c>
    </row>
    <row r="161" customFormat="false" ht="12" hidden="false" customHeight="false" outlineLevel="0" collapsed="false">
      <c r="A161" s="16" t="s">
        <v>158</v>
      </c>
      <c r="B161" s="12" t="n">
        <v>0.395833333333333</v>
      </c>
      <c r="C161" s="12" t="n">
        <v>0.791655092592593</v>
      </c>
      <c r="D161" s="17" t="s">
        <v>163</v>
      </c>
      <c r="E161" s="16"/>
      <c r="F161" s="18" t="n">
        <v>0.791666666666667</v>
      </c>
      <c r="G161" s="16" t="s">
        <v>173</v>
      </c>
      <c r="H161" s="16" t="s">
        <v>39</v>
      </c>
      <c r="I161" s="16" t="s">
        <v>165</v>
      </c>
      <c r="J161" s="16" t="s">
        <v>183</v>
      </c>
      <c r="K161" s="16" t="str">
        <f aca="false">VLOOKUP(Таблица4[[#This Row],[Классификатор борда2]],Таблица25[],2,FALSE())</f>
        <v>РПС:Облигации (расч.в CNY)</v>
      </c>
    </row>
    <row r="162" customFormat="false" ht="12" hidden="false" customHeight="false" outlineLevel="0" collapsed="false">
      <c r="A162" s="16" t="s">
        <v>158</v>
      </c>
      <c r="B162" s="12" t="n">
        <v>0.395833333333333</v>
      </c>
      <c r="C162" s="12" t="n">
        <v>0.770833333333333</v>
      </c>
      <c r="D162" s="17" t="s">
        <v>163</v>
      </c>
      <c r="E162" s="16"/>
      <c r="F162" s="18" t="n">
        <v>0.791666666666667</v>
      </c>
      <c r="G162" s="16" t="s">
        <v>164</v>
      </c>
      <c r="H162" s="16" t="s">
        <v>31</v>
      </c>
      <c r="I162" s="16" t="s">
        <v>165</v>
      </c>
      <c r="J162" s="16" t="s">
        <v>184</v>
      </c>
      <c r="K162" s="16" t="str">
        <f aca="false">VLOOKUP(Таблица4[[#This Row],[Классификатор борда2]],Таблица25[],2,FALSE())</f>
        <v>Облигации Д – РПС (расч.в EUR)</v>
      </c>
    </row>
    <row r="163" customFormat="false" ht="12" hidden="false" customHeight="false" outlineLevel="0" collapsed="false">
      <c r="A163" s="16" t="s">
        <v>158</v>
      </c>
      <c r="B163" s="12" t="n">
        <v>0.395833333333333</v>
      </c>
      <c r="C163" s="12" t="n">
        <v>0.791655092592593</v>
      </c>
      <c r="D163" s="17" t="s">
        <v>163</v>
      </c>
      <c r="E163" s="16"/>
      <c r="F163" s="18" t="n">
        <v>0.791666666666667</v>
      </c>
      <c r="G163" s="16" t="s">
        <v>173</v>
      </c>
      <c r="H163" s="16" t="s">
        <v>31</v>
      </c>
      <c r="I163" s="16" t="s">
        <v>165</v>
      </c>
      <c r="J163" s="16" t="s">
        <v>184</v>
      </c>
      <c r="K163" s="16" t="str">
        <f aca="false">VLOOKUP(Таблица4[[#This Row],[Классификатор борда2]],Таблица25[],2,FALSE())</f>
        <v>Облигации Д – РПС (расч.в EUR)</v>
      </c>
    </row>
    <row r="164" customFormat="false" ht="12" hidden="false" customHeight="false" outlineLevel="0" collapsed="false">
      <c r="A164" s="16" t="s">
        <v>158</v>
      </c>
      <c r="B164" s="12" t="n">
        <v>0.395833333333333</v>
      </c>
      <c r="C164" s="12" t="n">
        <v>0.770833333333333</v>
      </c>
      <c r="D164" s="17" t="s">
        <v>163</v>
      </c>
      <c r="E164" s="16"/>
      <c r="F164" s="18" t="n">
        <v>0.791666666666667</v>
      </c>
      <c r="G164" s="16" t="s">
        <v>164</v>
      </c>
      <c r="H164" s="16" t="s">
        <v>29</v>
      </c>
      <c r="I164" s="16" t="s">
        <v>165</v>
      </c>
      <c r="J164" s="16" t="s">
        <v>185</v>
      </c>
      <c r="K164" s="16" t="str">
        <f aca="false">VLOOKUP(Таблица4[[#This Row],[Классификатор борда2]],Таблица25[],2,FALSE())</f>
        <v>Облигации Д - РПС (расч.в USD)</v>
      </c>
    </row>
    <row r="165" customFormat="false" ht="12" hidden="false" customHeight="false" outlineLevel="0" collapsed="false">
      <c r="A165" s="16" t="s">
        <v>158</v>
      </c>
      <c r="B165" s="12" t="n">
        <v>0.395833333333333</v>
      </c>
      <c r="C165" s="12" t="n">
        <v>0.791655092592593</v>
      </c>
      <c r="D165" s="17" t="s">
        <v>163</v>
      </c>
      <c r="E165" s="16"/>
      <c r="F165" s="18" t="n">
        <v>0.791666666666667</v>
      </c>
      <c r="G165" s="16" t="s">
        <v>173</v>
      </c>
      <c r="H165" s="16" t="s">
        <v>29</v>
      </c>
      <c r="I165" s="16" t="s">
        <v>165</v>
      </c>
      <c r="J165" s="16" t="s">
        <v>185</v>
      </c>
      <c r="K165" s="16" t="str">
        <f aca="false">VLOOKUP(Таблица4[[#This Row],[Классификатор борда2]],Таблица25[],2,FALSE())</f>
        <v>Облигации Д - РПС (расч.в USD)</v>
      </c>
    </row>
    <row r="166" customFormat="false" ht="12" hidden="false" customHeight="false" outlineLevel="0" collapsed="false">
      <c r="A166" s="16" t="s">
        <v>158</v>
      </c>
      <c r="B166" s="12" t="n">
        <v>0.395833333333333</v>
      </c>
      <c r="C166" s="12" t="n">
        <v>0.791655092592593</v>
      </c>
      <c r="D166" s="17" t="s">
        <v>186</v>
      </c>
      <c r="E166" s="16"/>
      <c r="F166" s="18" t="n">
        <v>0.791666666666667</v>
      </c>
      <c r="G166" s="16" t="s">
        <v>156</v>
      </c>
      <c r="H166" s="16" t="s">
        <v>20</v>
      </c>
      <c r="I166" s="16" t="s">
        <v>165</v>
      </c>
      <c r="J166" s="16" t="s">
        <v>187</v>
      </c>
      <c r="K166" s="16" t="str">
        <f aca="false">VLOOKUP(Таблица4[[#This Row],[Классификатор борда2]],Таблица25[],2,FALSE())</f>
        <v>Анонимный РПС</v>
      </c>
    </row>
    <row r="167" customFormat="false" ht="12" hidden="false" customHeight="false" outlineLevel="0" collapsed="false">
      <c r="A167" s="16" t="s">
        <v>158</v>
      </c>
      <c r="B167" s="12" t="n">
        <v>0.395833333333333</v>
      </c>
      <c r="C167" s="12" t="n">
        <v>0.791655092592593</v>
      </c>
      <c r="D167" s="17" t="s">
        <v>186</v>
      </c>
      <c r="E167" s="16"/>
      <c r="F167" s="18" t="n">
        <v>0.791666666666667</v>
      </c>
      <c r="G167" s="16" t="s">
        <v>156</v>
      </c>
      <c r="H167" s="16" t="s">
        <v>31</v>
      </c>
      <c r="I167" s="16" t="s">
        <v>165</v>
      </c>
      <c r="J167" s="16" t="s">
        <v>188</v>
      </c>
      <c r="K167" s="16" t="str">
        <f aca="false">VLOOKUP(Таблица4[[#This Row],[Классификатор борда2]],Таблица25[],2,FALSE())</f>
        <v>Анонимный РПС (EUR)</v>
      </c>
    </row>
    <row r="168" customFormat="false" ht="36" hidden="false" customHeight="true" outlineLevel="0" collapsed="false">
      <c r="A168" s="16" t="s">
        <v>158</v>
      </c>
      <c r="B168" s="12" t="n">
        <v>0.395833333333333</v>
      </c>
      <c r="C168" s="12" t="n">
        <v>0.791655092592593</v>
      </c>
      <c r="D168" s="17" t="s">
        <v>186</v>
      </c>
      <c r="E168" s="16"/>
      <c r="F168" s="18" t="n">
        <v>0.791666666666667</v>
      </c>
      <c r="G168" s="16" t="s">
        <v>156</v>
      </c>
      <c r="H168" s="16" t="s">
        <v>29</v>
      </c>
      <c r="I168" s="16" t="s">
        <v>165</v>
      </c>
      <c r="J168" s="16" t="s">
        <v>189</v>
      </c>
      <c r="K168" s="16" t="str">
        <f aca="false">VLOOKUP(Таблица4[[#This Row],[Классификатор борда2]],Таблица25[],2,FALSE())</f>
        <v>Анонимный РПС (USD)</v>
      </c>
    </row>
    <row r="169" customFormat="false" ht="36" hidden="false" customHeight="false" outlineLevel="0" collapsed="false">
      <c r="A169" s="16" t="s">
        <v>158</v>
      </c>
      <c r="B169" s="12" t="n">
        <v>0.416666666666667</v>
      </c>
      <c r="C169" s="12" t="n">
        <v>0.75</v>
      </c>
      <c r="D169" s="17" t="s">
        <v>190</v>
      </c>
      <c r="E169" s="16"/>
      <c r="F169" s="18" t="n">
        <v>0.791666666666667</v>
      </c>
      <c r="G169" s="17" t="s">
        <v>191</v>
      </c>
      <c r="H169" s="16" t="s">
        <v>20</v>
      </c>
      <c r="I169" s="16" t="s">
        <v>21</v>
      </c>
      <c r="J169" s="16" t="s">
        <v>192</v>
      </c>
      <c r="K169" s="16" t="str">
        <f aca="false">VLOOKUP(Таблица4[[#This Row],[Классификатор борда2]],Таблица25[],2,FALSE())</f>
        <v>Крупные пакеты - Акции</v>
      </c>
    </row>
    <row r="170" customFormat="false" ht="12" hidden="false" customHeight="false" outlineLevel="0" collapsed="false">
      <c r="A170" s="16"/>
      <c r="B170" s="12"/>
      <c r="C170" s="12"/>
      <c r="D170" s="17"/>
      <c r="E170" s="16"/>
      <c r="F170" s="18"/>
      <c r="G170" s="16"/>
      <c r="H170" s="16"/>
      <c r="I170" s="16"/>
      <c r="J170" s="16"/>
      <c r="K170" s="16"/>
    </row>
    <row r="171" customFormat="false" ht="12" hidden="false" customHeight="false" outlineLevel="0" collapsed="false">
      <c r="A171" s="16" t="s">
        <v>193</v>
      </c>
      <c r="B171" s="12" t="n">
        <v>0.395833333333333</v>
      </c>
      <c r="C171" s="12" t="n">
        <v>0.770833333333333</v>
      </c>
      <c r="D171" s="17" t="s">
        <v>194</v>
      </c>
      <c r="E171" s="16"/>
      <c r="F171" s="18" t="n">
        <v>0.791666666666667</v>
      </c>
      <c r="G171" s="16" t="s">
        <v>164</v>
      </c>
      <c r="H171" s="16" t="s">
        <v>20</v>
      </c>
      <c r="I171" s="16" t="s">
        <v>165</v>
      </c>
      <c r="J171" s="16" t="s">
        <v>195</v>
      </c>
      <c r="K171" s="16" t="str">
        <f aca="false">VLOOKUP(Таблица4[[#This Row],[Классификатор борда2]],Таблица25[],2,FALSE())</f>
        <v>РЕПО-M: Облигации</v>
      </c>
    </row>
    <row r="172" customFormat="false" ht="12" hidden="false" customHeight="false" outlineLevel="0" collapsed="false">
      <c r="A172" s="16" t="s">
        <v>193</v>
      </c>
      <c r="B172" s="12" t="n">
        <v>0.395833333333333</v>
      </c>
      <c r="C172" s="12" t="n">
        <v>0.791655092592593</v>
      </c>
      <c r="D172" s="17" t="s">
        <v>194</v>
      </c>
      <c r="E172" s="16"/>
      <c r="F172" s="18" t="n">
        <v>0.791666666666667</v>
      </c>
      <c r="G172" s="16" t="s">
        <v>196</v>
      </c>
      <c r="H172" s="16" t="s">
        <v>20</v>
      </c>
      <c r="I172" s="16" t="s">
        <v>165</v>
      </c>
      <c r="J172" s="16" t="s">
        <v>195</v>
      </c>
      <c r="K172" s="16" t="str">
        <f aca="false">VLOOKUP(Таблица4[[#This Row],[Классификатор борда2]],Таблица25[],2,FALSE())</f>
        <v>РЕПО-M: Облигации</v>
      </c>
    </row>
    <row r="173" customFormat="false" ht="12" hidden="false" customHeight="false" outlineLevel="0" collapsed="false">
      <c r="A173" s="16" t="s">
        <v>193</v>
      </c>
      <c r="B173" s="12" t="n">
        <v>0.395833333333333</v>
      </c>
      <c r="C173" s="12" t="n">
        <v>0.770833333333333</v>
      </c>
      <c r="D173" s="17" t="s">
        <v>194</v>
      </c>
      <c r="E173" s="16"/>
      <c r="F173" s="18" t="n">
        <v>0.791666666666667</v>
      </c>
      <c r="G173" s="16" t="s">
        <v>164</v>
      </c>
      <c r="H173" s="16" t="s">
        <v>29</v>
      </c>
      <c r="I173" s="16" t="s">
        <v>165</v>
      </c>
      <c r="J173" s="16" t="s">
        <v>197</v>
      </c>
      <c r="K173" s="16" t="str">
        <f aca="false">VLOOKUP(Таблица4[[#This Row],[Классификатор борда2]],Таблица25[],2,FALSE())</f>
        <v>РЕПО в ин. валюте: USD</v>
      </c>
    </row>
    <row r="174" customFormat="false" ht="12" hidden="false" customHeight="false" outlineLevel="0" collapsed="false">
      <c r="A174" s="16" t="s">
        <v>193</v>
      </c>
      <c r="B174" s="12" t="n">
        <v>0.395833333333333</v>
      </c>
      <c r="C174" s="12" t="n">
        <v>0.791655092592593</v>
      </c>
      <c r="D174" s="17" t="s">
        <v>194</v>
      </c>
      <c r="E174" s="16"/>
      <c r="F174" s="18" t="n">
        <v>0.791666666666667</v>
      </c>
      <c r="G174" s="16" t="s">
        <v>196</v>
      </c>
      <c r="H174" s="16" t="s">
        <v>29</v>
      </c>
      <c r="I174" s="16" t="s">
        <v>165</v>
      </c>
      <c r="J174" s="16" t="s">
        <v>197</v>
      </c>
      <c r="K174" s="16" t="str">
        <f aca="false">VLOOKUP(Таблица4[[#This Row],[Классификатор борда2]],Таблица25[],2,FALSE())</f>
        <v>РЕПО в ин. валюте: USD</v>
      </c>
    </row>
    <row r="175" customFormat="false" ht="12" hidden="false" customHeight="false" outlineLevel="0" collapsed="false">
      <c r="A175" s="16" t="s">
        <v>193</v>
      </c>
      <c r="B175" s="12" t="n">
        <v>0.395833333333333</v>
      </c>
      <c r="C175" s="12" t="n">
        <v>0.770833333333333</v>
      </c>
      <c r="D175" s="17" t="s">
        <v>194</v>
      </c>
      <c r="E175" s="16"/>
      <c r="F175" s="18" t="n">
        <v>0.791666666666667</v>
      </c>
      <c r="G175" s="16" t="s">
        <v>164</v>
      </c>
      <c r="H175" s="16" t="s">
        <v>31</v>
      </c>
      <c r="I175" s="16" t="s">
        <v>165</v>
      </c>
      <c r="J175" s="16" t="s">
        <v>198</v>
      </c>
      <c r="K175" s="16" t="str">
        <f aca="false">VLOOKUP(Таблица4[[#This Row],[Классификатор борда2]],Таблица25[],2,FALSE())</f>
        <v>РЕПО в ин. валюте: EUR</v>
      </c>
    </row>
    <row r="176" customFormat="false" ht="12" hidden="false" customHeight="false" outlineLevel="0" collapsed="false">
      <c r="A176" s="16" t="s">
        <v>193</v>
      </c>
      <c r="B176" s="12" t="n">
        <v>0.395833333333333</v>
      </c>
      <c r="C176" s="12" t="n">
        <v>0.791655092592593</v>
      </c>
      <c r="D176" s="17" t="s">
        <v>194</v>
      </c>
      <c r="E176" s="16"/>
      <c r="F176" s="18" t="n">
        <v>0.791666666666667</v>
      </c>
      <c r="G176" s="16" t="s">
        <v>196</v>
      </c>
      <c r="H176" s="16" t="s">
        <v>31</v>
      </c>
      <c r="I176" s="16" t="s">
        <v>165</v>
      </c>
      <c r="J176" s="16" t="s">
        <v>198</v>
      </c>
      <c r="K176" s="16" t="str">
        <f aca="false">VLOOKUP(Таблица4[[#This Row],[Классификатор борда2]],Таблица25[],2,FALSE())</f>
        <v>РЕПО в ин. валюте: EUR</v>
      </c>
    </row>
    <row r="177" customFormat="false" ht="12" hidden="false" customHeight="false" outlineLevel="0" collapsed="false">
      <c r="A177" s="16" t="s">
        <v>193</v>
      </c>
      <c r="B177" s="12" t="n">
        <v>0.395833333333333</v>
      </c>
      <c r="C177" s="12" t="n">
        <v>0.770833333333333</v>
      </c>
      <c r="D177" s="17" t="s">
        <v>194</v>
      </c>
      <c r="E177" s="16"/>
      <c r="F177" s="18" t="n">
        <v>0.791666666666667</v>
      </c>
      <c r="G177" s="16" t="s">
        <v>164</v>
      </c>
      <c r="H177" s="16" t="s">
        <v>39</v>
      </c>
      <c r="I177" s="16" t="s">
        <v>165</v>
      </c>
      <c r="J177" s="16" t="s">
        <v>199</v>
      </c>
      <c r="K177" s="16" t="str">
        <f aca="false">VLOOKUP(Таблица4[[#This Row],[Классификатор борда2]],Таблица25[],2,FALSE())</f>
        <v>РЕПО в ин. валюте: CNY </v>
      </c>
    </row>
    <row r="178" customFormat="false" ht="12" hidden="false" customHeight="false" outlineLevel="0" collapsed="false">
      <c r="A178" s="16" t="s">
        <v>193</v>
      </c>
      <c r="B178" s="12" t="n">
        <v>0.395833333333333</v>
      </c>
      <c r="C178" s="12" t="n">
        <v>0.791655092592593</v>
      </c>
      <c r="D178" s="17" t="s">
        <v>194</v>
      </c>
      <c r="E178" s="16"/>
      <c r="F178" s="18" t="n">
        <v>0.791666666666667</v>
      </c>
      <c r="G178" s="16" t="s">
        <v>196</v>
      </c>
      <c r="H178" s="16" t="s">
        <v>39</v>
      </c>
      <c r="I178" s="16" t="s">
        <v>165</v>
      </c>
      <c r="J178" s="16" t="s">
        <v>199</v>
      </c>
      <c r="K178" s="16" t="str">
        <f aca="false">VLOOKUP(Таблица4[[#This Row],[Классификатор борда2]],Таблица25[],2,FALSE())</f>
        <v>РЕПО в ин. валюте: CNY </v>
      </c>
    </row>
    <row r="179" customFormat="false" ht="12" hidden="false" customHeight="false" outlineLevel="0" collapsed="false">
      <c r="A179" s="16"/>
      <c r="B179" s="12"/>
      <c r="C179" s="12"/>
      <c r="D179" s="17"/>
      <c r="E179" s="16"/>
      <c r="F179" s="18"/>
      <c r="G179" s="16"/>
      <c r="H179" s="16"/>
      <c r="I179" s="16"/>
      <c r="J179" s="16"/>
      <c r="K179" s="16"/>
    </row>
    <row r="180" customFormat="false" ht="12" hidden="false" customHeight="false" outlineLevel="0" collapsed="false">
      <c r="A180" s="16" t="s">
        <v>200</v>
      </c>
      <c r="B180" s="12" t="n">
        <v>0.395833333333333</v>
      </c>
      <c r="C180" s="12" t="n">
        <v>0.791655092592593</v>
      </c>
      <c r="D180" s="17" t="s">
        <v>201</v>
      </c>
      <c r="E180" s="16"/>
      <c r="F180" s="18" t="n">
        <v>0.791666666666667</v>
      </c>
      <c r="G180" s="16" t="s">
        <v>202</v>
      </c>
      <c r="H180" s="16" t="s">
        <v>20</v>
      </c>
      <c r="I180" s="16" t="s">
        <v>165</v>
      </c>
      <c r="J180" s="16" t="s">
        <v>203</v>
      </c>
      <c r="K180" s="16" t="str">
        <f aca="false">VLOOKUP(Таблица4[[#This Row],[Классификатор борда2]],Таблица25[],2,FALSE())</f>
        <v>РЕПО с ЦБ РФ: Аукцион РЕПО</v>
      </c>
    </row>
    <row r="181" customFormat="false" ht="12" hidden="false" customHeight="false" outlineLevel="0" collapsed="false">
      <c r="A181" s="16" t="s">
        <v>200</v>
      </c>
      <c r="B181" s="12" t="n">
        <v>0.395833333333333</v>
      </c>
      <c r="C181" s="12" t="n">
        <v>0.791655092592593</v>
      </c>
      <c r="D181" s="17" t="s">
        <v>201</v>
      </c>
      <c r="E181" s="16"/>
      <c r="F181" s="18" t="n">
        <v>0.791666666666667</v>
      </c>
      <c r="G181" s="16" t="s">
        <v>202</v>
      </c>
      <c r="H181" s="16" t="s">
        <v>29</v>
      </c>
      <c r="I181" s="16" t="s">
        <v>165</v>
      </c>
      <c r="J181" s="16" t="s">
        <v>204</v>
      </c>
      <c r="K181" s="16" t="str">
        <f aca="false">VLOOKUP(Таблица4[[#This Row],[Классификатор борда2]],Таблица25[],2,FALSE())</f>
        <v>USD РЕПО с ЦБ РФ: Аукцион РЕПО</v>
      </c>
    </row>
    <row r="182" customFormat="false" ht="12" hidden="false" customHeight="false" outlineLevel="0" collapsed="false">
      <c r="A182" s="16" t="s">
        <v>200</v>
      </c>
      <c r="B182" s="12" t="n">
        <v>0.395833333333333</v>
      </c>
      <c r="C182" s="12" t="n">
        <v>0.791655092592593</v>
      </c>
      <c r="D182" s="17" t="s">
        <v>201</v>
      </c>
      <c r="E182" s="16"/>
      <c r="F182" s="18" t="n">
        <v>0.791666666666667</v>
      </c>
      <c r="G182" s="16" t="s">
        <v>202</v>
      </c>
      <c r="H182" s="16" t="s">
        <v>31</v>
      </c>
      <c r="I182" s="16" t="s">
        <v>165</v>
      </c>
      <c r="J182" s="16" t="s">
        <v>205</v>
      </c>
      <c r="K182" s="16" t="str">
        <f aca="false">VLOOKUP(Таблица4[[#This Row],[Классификатор борда2]],Таблица25[],2,FALSE())</f>
        <v>EUR РЕПО с ЦБ РФ: Аукцион РЕПО</v>
      </c>
    </row>
    <row r="183" customFormat="false" ht="12" hidden="false" customHeight="false" outlineLevel="0" collapsed="false">
      <c r="A183" s="16" t="s">
        <v>200</v>
      </c>
      <c r="B183" s="12" t="n">
        <v>0.395833333333333</v>
      </c>
      <c r="C183" s="12" t="n">
        <v>0.791655092592593</v>
      </c>
      <c r="D183" s="17" t="s">
        <v>206</v>
      </c>
      <c r="E183" s="16"/>
      <c r="F183" s="18" t="n">
        <v>0.791666666666667</v>
      </c>
      <c r="G183" s="16" t="s">
        <v>202</v>
      </c>
      <c r="H183" s="16" t="s">
        <v>20</v>
      </c>
      <c r="I183" s="16" t="s">
        <v>165</v>
      </c>
      <c r="J183" s="16" t="s">
        <v>207</v>
      </c>
      <c r="K183" s="16" t="str">
        <f aca="false">VLOOKUP(Таблица4[[#This Row],[Классификатор борда2]],Таблица25[],2,FALSE())</f>
        <v>РЕПО с ЦБ РФ: фикс.ставка</v>
      </c>
    </row>
    <row r="184" customFormat="false" ht="12" hidden="false" customHeight="false" outlineLevel="0" collapsed="false">
      <c r="A184" s="16" t="s">
        <v>200</v>
      </c>
      <c r="B184" s="12" t="n">
        <v>0.395833333333333</v>
      </c>
      <c r="C184" s="12" t="n">
        <v>0.791655092592593</v>
      </c>
      <c r="D184" s="17" t="s">
        <v>208</v>
      </c>
      <c r="E184" s="16"/>
      <c r="F184" s="18" t="n">
        <v>0.791666666666667</v>
      </c>
      <c r="G184" s="16" t="s">
        <v>209</v>
      </c>
      <c r="H184" s="16" t="s">
        <v>29</v>
      </c>
      <c r="I184" s="16" t="s">
        <v>165</v>
      </c>
      <c r="J184" s="16" t="s">
        <v>204</v>
      </c>
      <c r="K184" s="16" t="str">
        <f aca="false">VLOOKUP(Таблица4[[#This Row],[Классификатор борда2]],Таблица25[],2,FALSE())</f>
        <v>USD РЕПО с ЦБ РФ: Аукцион РЕПО</v>
      </c>
    </row>
    <row r="185" customFormat="false" ht="12" hidden="false" customHeight="false" outlineLevel="0" collapsed="false">
      <c r="A185" s="16" t="s">
        <v>200</v>
      </c>
      <c r="B185" s="12" t="n">
        <v>0.395833333333333</v>
      </c>
      <c r="C185" s="12" t="n">
        <v>0.791655092592593</v>
      </c>
      <c r="D185" s="17" t="s">
        <v>208</v>
      </c>
      <c r="E185" s="16"/>
      <c r="F185" s="18" t="n">
        <v>0.791666666666667</v>
      </c>
      <c r="G185" s="16" t="s">
        <v>209</v>
      </c>
      <c r="H185" s="16" t="s">
        <v>31</v>
      </c>
      <c r="I185" s="16" t="s">
        <v>165</v>
      </c>
      <c r="J185" s="16" t="s">
        <v>205</v>
      </c>
      <c r="K185" s="16" t="str">
        <f aca="false">VLOOKUP(Таблица4[[#This Row],[Классификатор борда2]],Таблица25[],2,FALSE())</f>
        <v>EUR РЕПО с ЦБ РФ: Аукцион РЕПО</v>
      </c>
    </row>
    <row r="186" customFormat="false" ht="12" hidden="false" customHeight="false" outlineLevel="0" collapsed="false">
      <c r="A186" s="16" t="s">
        <v>200</v>
      </c>
      <c r="B186" s="12" t="n">
        <v>0.395833333333333</v>
      </c>
      <c r="C186" s="12" t="n">
        <v>0.791655092592593</v>
      </c>
      <c r="D186" s="17" t="s">
        <v>210</v>
      </c>
      <c r="E186" s="16"/>
      <c r="F186" s="18" t="n">
        <v>0.791666666666667</v>
      </c>
      <c r="G186" s="16" t="s">
        <v>209</v>
      </c>
      <c r="H186" s="16" t="s">
        <v>20</v>
      </c>
      <c r="I186" s="16" t="s">
        <v>165</v>
      </c>
      <c r="J186" s="16" t="s">
        <v>211</v>
      </c>
      <c r="K186" s="16" t="str">
        <f aca="false">VLOOKUP(Таблица4[[#This Row],[Классификатор борда2]],Таблица25[],2,FALSE())</f>
        <v>РЕПО с ЦБ РФ: Аукцион плав. ставки</v>
      </c>
    </row>
    <row r="187" customFormat="false" ht="12" hidden="false" customHeight="false" outlineLevel="0" collapsed="false">
      <c r="A187" s="16"/>
      <c r="B187" s="12"/>
      <c r="C187" s="12"/>
      <c r="D187" s="17"/>
      <c r="E187" s="16"/>
      <c r="F187" s="18"/>
      <c r="G187" s="16"/>
      <c r="H187" s="16"/>
      <c r="I187" s="16"/>
      <c r="J187" s="16"/>
      <c r="K187" s="16"/>
    </row>
    <row r="188" customFormat="false" ht="12" hidden="false" customHeight="false" outlineLevel="0" collapsed="false">
      <c r="A188" s="16" t="s">
        <v>212</v>
      </c>
      <c r="B188" s="12" t="n">
        <v>0.395833333333333</v>
      </c>
      <c r="C188" s="12" t="n">
        <v>0.770833333333333</v>
      </c>
      <c r="D188" s="17" t="s">
        <v>213</v>
      </c>
      <c r="E188" s="16"/>
      <c r="F188" s="18" t="n">
        <v>0.791666666666667</v>
      </c>
      <c r="G188" s="16" t="s">
        <v>164</v>
      </c>
      <c r="H188" s="16" t="s">
        <v>20</v>
      </c>
      <c r="I188" s="16" t="s">
        <v>165</v>
      </c>
      <c r="J188" s="16" t="s">
        <v>214</v>
      </c>
      <c r="K188" s="16" t="str">
        <f aca="false">VLOOKUP(Таблица4[[#This Row],[Классификатор борда2]],Таблица25[],2,FALSE())</f>
        <v>Облигации Д - РПС</v>
      </c>
    </row>
    <row r="189" customFormat="false" ht="12" hidden="false" customHeight="false" outlineLevel="0" collapsed="false">
      <c r="A189" s="16" t="s">
        <v>212</v>
      </c>
      <c r="B189" s="12" t="n">
        <v>0.395833333333333</v>
      </c>
      <c r="C189" s="12" t="n">
        <v>0.791655092592593</v>
      </c>
      <c r="D189" s="17" t="s">
        <v>213</v>
      </c>
      <c r="E189" s="16"/>
      <c r="F189" s="18" t="n">
        <v>0.791666666666667</v>
      </c>
      <c r="G189" s="16" t="s">
        <v>173</v>
      </c>
      <c r="H189" s="16" t="s">
        <v>20</v>
      </c>
      <c r="I189" s="16" t="s">
        <v>165</v>
      </c>
      <c r="J189" s="16" t="s">
        <v>214</v>
      </c>
      <c r="K189" s="16" t="str">
        <f aca="false">VLOOKUP(Таблица4[[#This Row],[Классификатор борда2]],Таблица25[],2,FALSE())</f>
        <v>Облигации Д - РПС</v>
      </c>
    </row>
    <row r="190" customFormat="false" ht="12" hidden="false" customHeight="false" outlineLevel="0" collapsed="false">
      <c r="A190" s="16"/>
      <c r="B190" s="12"/>
      <c r="C190" s="12"/>
      <c r="D190" s="17"/>
      <c r="E190" s="16"/>
      <c r="F190" s="18"/>
      <c r="G190" s="16"/>
      <c r="H190" s="16"/>
      <c r="I190" s="16"/>
      <c r="J190" s="16"/>
      <c r="K190" s="16"/>
    </row>
    <row r="191" customFormat="false" ht="12" hidden="false" customHeight="false" outlineLevel="0" collapsed="false">
      <c r="A191" s="16" t="s">
        <v>215</v>
      </c>
      <c r="B191" s="12" t="n">
        <v>0.395833333333333</v>
      </c>
      <c r="C191" s="12" t="n">
        <v>0.770833333333333</v>
      </c>
      <c r="D191" s="17" t="s">
        <v>216</v>
      </c>
      <c r="E191" s="16"/>
      <c r="F191" s="18" t="n">
        <v>0.791666666666667</v>
      </c>
      <c r="G191" s="16" t="s">
        <v>164</v>
      </c>
      <c r="H191" s="16" t="s">
        <v>20</v>
      </c>
      <c r="I191" s="16" t="s">
        <v>165</v>
      </c>
      <c r="J191" s="16" t="s">
        <v>195</v>
      </c>
      <c r="K191" s="16" t="str">
        <f aca="false">VLOOKUP(Таблица4[[#This Row],[Классификатор борда2]],Таблица25[],2,FALSE())</f>
        <v>РЕПО-M: Облигации</v>
      </c>
    </row>
    <row r="192" customFormat="false" ht="12" hidden="false" customHeight="false" outlineLevel="0" collapsed="false">
      <c r="A192" s="16" t="s">
        <v>215</v>
      </c>
      <c r="B192" s="12" t="n">
        <v>0.395833333333333</v>
      </c>
      <c r="C192" s="12" t="n">
        <v>0.791655092592593</v>
      </c>
      <c r="D192" s="17" t="s">
        <v>216</v>
      </c>
      <c r="E192" s="16"/>
      <c r="F192" s="18" t="n">
        <v>0.791666666666667</v>
      </c>
      <c r="G192" s="16" t="s">
        <v>196</v>
      </c>
      <c r="H192" s="16" t="s">
        <v>20</v>
      </c>
      <c r="I192" s="16" t="s">
        <v>165</v>
      </c>
      <c r="J192" s="16" t="s">
        <v>195</v>
      </c>
      <c r="K192" s="16" t="str">
        <f aca="false">VLOOKUP(Таблица4[[#This Row],[Классификатор борда2]],Таблица25[],2,FALSE())</f>
        <v>РЕПО-M: Облигации</v>
      </c>
    </row>
    <row r="193" customFormat="false" ht="24" hidden="false" customHeight="true" outlineLevel="0" collapsed="false">
      <c r="A193" s="16"/>
      <c r="B193" s="12"/>
      <c r="C193" s="12"/>
      <c r="D193" s="17"/>
      <c r="E193" s="16"/>
      <c r="F193" s="18"/>
      <c r="G193" s="16"/>
      <c r="H193" s="16"/>
      <c r="I193" s="16"/>
      <c r="J193" s="16"/>
      <c r="K193" s="16"/>
    </row>
    <row r="194" customFormat="false" ht="24" hidden="false" customHeight="true" outlineLevel="0" collapsed="false">
      <c r="A194" s="16" t="s">
        <v>217</v>
      </c>
      <c r="B194" s="12" t="n">
        <v>0.375</v>
      </c>
      <c r="C194" s="12" t="n">
        <v>0.729166666666667</v>
      </c>
      <c r="D194" s="17" t="s">
        <v>218</v>
      </c>
      <c r="E194" s="16"/>
      <c r="F194" s="18" t="s">
        <v>18</v>
      </c>
      <c r="G194" s="16" t="s">
        <v>19</v>
      </c>
      <c r="H194" s="16" t="s">
        <v>20</v>
      </c>
      <c r="I194" s="16" t="s">
        <v>21</v>
      </c>
      <c r="J194" s="16" t="s">
        <v>219</v>
      </c>
      <c r="K194" s="16" t="str">
        <f aca="false">VLOOKUP(Таблица4[[#This Row],[Классификатор борда2]],Таблица25[],2,FALSE())</f>
        <v>Поставка по СК (акции)</v>
      </c>
    </row>
    <row r="195" customFormat="false" ht="36" hidden="false" customHeight="false" outlineLevel="0" collapsed="false">
      <c r="A195" s="16" t="s">
        <v>217</v>
      </c>
      <c r="B195" s="12" t="n">
        <v>0.375</v>
      </c>
      <c r="C195" s="12" t="n">
        <v>0.729166666666667</v>
      </c>
      <c r="D195" s="17" t="s">
        <v>220</v>
      </c>
      <c r="E195" s="16"/>
      <c r="F195" s="18" t="s">
        <v>18</v>
      </c>
      <c r="G195" s="16" t="s">
        <v>221</v>
      </c>
      <c r="H195" s="16" t="s">
        <v>222</v>
      </c>
      <c r="I195" s="16" t="s">
        <v>21</v>
      </c>
      <c r="J195" s="16" t="s">
        <v>223</v>
      </c>
      <c r="K195" s="16" t="str">
        <f aca="false">VLOOKUP(Таблица4[[#This Row],[Классификатор борда2]],Таблица25[],2,FALSE())</f>
        <v>Поставка по СК (облигации)</v>
      </c>
    </row>
    <row r="196" customFormat="false" ht="12" hidden="false" customHeight="false" outlineLevel="0" collapsed="false">
      <c r="A196" s="16"/>
      <c r="B196" s="12"/>
      <c r="C196" s="12"/>
      <c r="D196" s="17"/>
      <c r="E196" s="16"/>
      <c r="F196" s="18"/>
      <c r="G196" s="16"/>
      <c r="H196" s="16"/>
      <c r="I196" s="16"/>
      <c r="J196" s="16"/>
      <c r="K196" s="16"/>
    </row>
    <row r="197" customFormat="false" ht="12" hidden="false" customHeight="false" outlineLevel="0" collapsed="false">
      <c r="A197" s="16" t="s">
        <v>224</v>
      </c>
      <c r="B197" s="12" t="n">
        <v>0.395833333333333</v>
      </c>
      <c r="C197" s="12" t="n">
        <v>0.791655092592593</v>
      </c>
      <c r="D197" s="17" t="s">
        <v>225</v>
      </c>
      <c r="E197" s="16"/>
      <c r="F197" s="18" t="n">
        <v>0.791666666666667</v>
      </c>
      <c r="G197" s="16" t="s">
        <v>226</v>
      </c>
      <c r="H197" s="16" t="s">
        <v>20</v>
      </c>
      <c r="I197" s="16" t="s">
        <v>165</v>
      </c>
      <c r="J197" s="16" t="s">
        <v>227</v>
      </c>
      <c r="K197" s="16" t="str">
        <f aca="false">VLOOKUP(Таблица4[[#This Row],[Классификатор борда2]],Таблица25[],2,FALSE())</f>
        <v>Размещение: Адресные заявки</v>
      </c>
    </row>
    <row r="198" customFormat="false" ht="12" hidden="false" customHeight="false" outlineLevel="0" collapsed="false">
      <c r="A198" s="16" t="s">
        <v>224</v>
      </c>
      <c r="B198" s="12" t="n">
        <v>0.395833333333333</v>
      </c>
      <c r="C198" s="12" t="n">
        <v>0.791655092592593</v>
      </c>
      <c r="D198" s="17" t="s">
        <v>225</v>
      </c>
      <c r="E198" s="16"/>
      <c r="F198" s="18" t="n">
        <v>0.791666666666667</v>
      </c>
      <c r="G198" s="16" t="s">
        <v>226</v>
      </c>
      <c r="H198" s="16" t="s">
        <v>29</v>
      </c>
      <c r="I198" s="16" t="s">
        <v>165</v>
      </c>
      <c r="J198" s="16" t="s">
        <v>228</v>
      </c>
      <c r="K198" s="16" t="str">
        <f aca="false">VLOOKUP(Таблица4[[#This Row],[Классификатор борда2]],Таблица25[],2,FALSE())</f>
        <v>Размещение:Адресные заявки USD</v>
      </c>
    </row>
    <row r="199" customFormat="false" ht="12" hidden="false" customHeight="false" outlineLevel="0" collapsed="false">
      <c r="A199" s="16" t="s">
        <v>224</v>
      </c>
      <c r="B199" s="12" t="n">
        <v>0.395833333333333</v>
      </c>
      <c r="C199" s="12" t="n">
        <v>0.791655092592593</v>
      </c>
      <c r="D199" s="17" t="s">
        <v>225</v>
      </c>
      <c r="E199" s="16"/>
      <c r="F199" s="18" t="n">
        <v>0.791666666666667</v>
      </c>
      <c r="G199" s="16" t="s">
        <v>226</v>
      </c>
      <c r="H199" s="16" t="s">
        <v>31</v>
      </c>
      <c r="I199" s="16" t="s">
        <v>165</v>
      </c>
      <c r="J199" s="16" t="s">
        <v>229</v>
      </c>
      <c r="K199" s="16" t="str">
        <f aca="false">VLOOKUP(Таблица4[[#This Row],[Классификатор борда2]],Таблица25[],2,FALSE())</f>
        <v>Размещение:Адресные заявки EUR</v>
      </c>
    </row>
    <row r="200" customFormat="false" ht="12" hidden="false" customHeight="false" outlineLevel="0" collapsed="false">
      <c r="A200" s="16" t="s">
        <v>224</v>
      </c>
      <c r="B200" s="12" t="n">
        <v>0.395833333333333</v>
      </c>
      <c r="C200" s="12" t="n">
        <v>0.791655092592593</v>
      </c>
      <c r="D200" s="17" t="s">
        <v>225</v>
      </c>
      <c r="E200" s="16"/>
      <c r="F200" s="18" t="n">
        <v>0.791666666666667</v>
      </c>
      <c r="G200" s="16" t="s">
        <v>226</v>
      </c>
      <c r="H200" s="16" t="s">
        <v>181</v>
      </c>
      <c r="I200" s="16" t="s">
        <v>165</v>
      </c>
      <c r="J200" s="16" t="s">
        <v>230</v>
      </c>
      <c r="K200" s="16" t="str">
        <f aca="false">VLOOKUP(Таблица4[[#This Row],[Классификатор борда2]],Таблица25[],2,FALSE())</f>
        <v>Размещение:Адресные заявки GBP</v>
      </c>
    </row>
    <row r="201" customFormat="false" ht="12" hidden="false" customHeight="false" outlineLevel="0" collapsed="false">
      <c r="A201" s="16" t="s">
        <v>224</v>
      </c>
      <c r="B201" s="12" t="n">
        <v>0.395833333333333</v>
      </c>
      <c r="C201" s="12" t="n">
        <v>0.791655092592593</v>
      </c>
      <c r="D201" s="17" t="s">
        <v>225</v>
      </c>
      <c r="E201" s="16"/>
      <c r="F201" s="18" t="n">
        <v>0.791666666666667</v>
      </c>
      <c r="G201" s="16" t="s">
        <v>226</v>
      </c>
      <c r="H201" s="16" t="s">
        <v>39</v>
      </c>
      <c r="I201" s="16" t="s">
        <v>165</v>
      </c>
      <c r="J201" s="16" t="s">
        <v>231</v>
      </c>
      <c r="K201" s="16" t="str">
        <f aca="false">VLOOKUP(Таблица4[[#This Row],[Классификатор борда2]],Таблица25[],2,FALSE())</f>
        <v>Размещение:Адресные заявки CNY</v>
      </c>
    </row>
    <row r="202" customFormat="false" ht="12" hidden="false" customHeight="false" outlineLevel="0" collapsed="false">
      <c r="A202" s="16" t="s">
        <v>224</v>
      </c>
      <c r="B202" s="12" t="n">
        <v>0.395833333333333</v>
      </c>
      <c r="C202" s="12" t="n">
        <v>0.791655092592593</v>
      </c>
      <c r="D202" s="17" t="s">
        <v>232</v>
      </c>
      <c r="E202" s="16"/>
      <c r="F202" s="18" t="n">
        <v>0.791666666666667</v>
      </c>
      <c r="G202" s="16" t="s">
        <v>226</v>
      </c>
      <c r="H202" s="16" t="s">
        <v>20</v>
      </c>
      <c r="I202" s="16" t="s">
        <v>160</v>
      </c>
      <c r="J202" s="16" t="s">
        <v>233</v>
      </c>
      <c r="K202" s="16" t="str">
        <f aca="false">VLOOKUP(Таблица4[[#This Row],[Классификатор борда2]],Таблица25[],2,FALSE())</f>
        <v>Аукцион</v>
      </c>
    </row>
    <row r="203" customFormat="false" ht="12" hidden="false" customHeight="false" outlineLevel="0" collapsed="false">
      <c r="A203" s="16" t="s">
        <v>224</v>
      </c>
      <c r="B203" s="12" t="n">
        <v>0.395833333333333</v>
      </c>
      <c r="C203" s="12" t="n">
        <v>0.791655092592593</v>
      </c>
      <c r="D203" s="17" t="s">
        <v>232</v>
      </c>
      <c r="E203" s="16"/>
      <c r="F203" s="18" t="n">
        <v>0.791666666666667</v>
      </c>
      <c r="G203" s="16" t="s">
        <v>226</v>
      </c>
      <c r="H203" s="16" t="s">
        <v>20</v>
      </c>
      <c r="I203" s="16" t="s">
        <v>160</v>
      </c>
      <c r="J203" s="16" t="s">
        <v>234</v>
      </c>
      <c r="K203" s="16" t="str">
        <f aca="false">VLOOKUP(Таблица4[[#This Row],[Классификатор борда2]],Таблица25[],2,FALSE())</f>
        <v>Аукцион: адресные заявки</v>
      </c>
    </row>
    <row r="204" customFormat="false" ht="12" hidden="false" customHeight="false" outlineLevel="0" collapsed="false">
      <c r="A204" s="16" t="s">
        <v>224</v>
      </c>
      <c r="B204" s="12" t="n">
        <v>0.395833333333333</v>
      </c>
      <c r="C204" s="12" t="n">
        <v>0.791655092592593</v>
      </c>
      <c r="D204" s="17" t="s">
        <v>235</v>
      </c>
      <c r="E204" s="16"/>
      <c r="F204" s="18" t="n">
        <v>0.791666666666667</v>
      </c>
      <c r="G204" s="16" t="s">
        <v>226</v>
      </c>
      <c r="H204" s="16" t="s">
        <v>20</v>
      </c>
      <c r="I204" s="16" t="s">
        <v>165</v>
      </c>
      <c r="J204" s="16" t="s">
        <v>236</v>
      </c>
      <c r="K204" s="16" t="str">
        <f aca="false">VLOOKUP(Таблица4[[#This Row],[Классификатор борда2]],Таблица25[],2,FALSE())</f>
        <v>Выкуп: Адресные заявки</v>
      </c>
    </row>
    <row r="205" customFormat="false" ht="12" hidden="false" customHeight="false" outlineLevel="0" collapsed="false">
      <c r="A205" s="16" t="s">
        <v>224</v>
      </c>
      <c r="B205" s="12" t="n">
        <v>0.395833333333333</v>
      </c>
      <c r="C205" s="12" t="n">
        <v>0.791655092592593</v>
      </c>
      <c r="D205" s="17" t="s">
        <v>235</v>
      </c>
      <c r="E205" s="16"/>
      <c r="F205" s="18" t="n">
        <v>0.833333333333333</v>
      </c>
      <c r="G205" s="16" t="s">
        <v>226</v>
      </c>
      <c r="H205" s="16" t="s">
        <v>29</v>
      </c>
      <c r="I205" s="16" t="s">
        <v>165</v>
      </c>
      <c r="J205" s="16" t="s">
        <v>237</v>
      </c>
      <c r="K205" s="16" t="str">
        <f aca="false">VLOOKUP(Таблица4[[#This Row],[Классификатор борда2]],Таблица25[],2,FALSE())</f>
        <v>Выкуп: Адресные заявки USD</v>
      </c>
    </row>
    <row r="206" customFormat="false" ht="12" hidden="false" customHeight="false" outlineLevel="0" collapsed="false">
      <c r="A206" s="16" t="s">
        <v>224</v>
      </c>
      <c r="B206" s="12" t="n">
        <v>0.395833333333333</v>
      </c>
      <c r="C206" s="12" t="n">
        <v>0.791655092592593</v>
      </c>
      <c r="D206" s="17" t="s">
        <v>235</v>
      </c>
      <c r="E206" s="16"/>
      <c r="F206" s="18" t="n">
        <v>0.875</v>
      </c>
      <c r="G206" s="16" t="s">
        <v>226</v>
      </c>
      <c r="H206" s="16" t="s">
        <v>31</v>
      </c>
      <c r="I206" s="16" t="s">
        <v>165</v>
      </c>
      <c r="J206" s="16" t="s">
        <v>238</v>
      </c>
      <c r="K206" s="16" t="str">
        <f aca="false">VLOOKUP(Таблица4[[#This Row],[Классификатор борда2]],Таблица25[],2,FALSE())</f>
        <v>Выкуп: Адресные заявки EUR</v>
      </c>
    </row>
    <row r="207" customFormat="false" ht="12" hidden="false" customHeight="false" outlineLevel="0" collapsed="false">
      <c r="A207" s="38" t="s">
        <v>224</v>
      </c>
      <c r="B207" s="39" t="n">
        <v>0.395833333333333</v>
      </c>
      <c r="C207" s="39" t="n">
        <v>0.791655092592593</v>
      </c>
      <c r="D207" s="40" t="s">
        <v>239</v>
      </c>
      <c r="E207" s="38"/>
      <c r="F207" s="41" t="n">
        <v>0.791666666666667</v>
      </c>
      <c r="G207" s="38" t="s">
        <v>226</v>
      </c>
      <c r="H207" s="38" t="s">
        <v>20</v>
      </c>
      <c r="I207" s="38" t="s">
        <v>160</v>
      </c>
      <c r="J207" s="16" t="s">
        <v>240</v>
      </c>
      <c r="K207" s="38" t="str">
        <f aca="false">VLOOKUP(Таблица4[[#This Row],[Классификатор борда2]],Таблица25[],2,FALSE())</f>
        <v>Выкуп: Аукцион</v>
      </c>
    </row>
    <row r="208" customFormat="false" ht="12" hidden="false" customHeight="false" outlineLevel="0" collapsed="false">
      <c r="A208" s="38"/>
      <c r="B208" s="39"/>
      <c r="C208" s="39"/>
      <c r="D208" s="40"/>
      <c r="E208" s="38"/>
      <c r="F208" s="41"/>
      <c r="G208" s="38"/>
      <c r="H208" s="38"/>
      <c r="I208" s="38"/>
      <c r="J208" s="16"/>
      <c r="K208" s="38"/>
    </row>
    <row r="209" customFormat="false" ht="12" hidden="false" customHeight="false" outlineLevel="0" collapsed="false">
      <c r="A209" s="16" t="s">
        <v>241</v>
      </c>
      <c r="B209" s="12" t="n">
        <v>0.409722222222222</v>
      </c>
      <c r="C209" s="12" t="n">
        <v>0.416655092592593</v>
      </c>
      <c r="D209" s="40" t="s">
        <v>242</v>
      </c>
      <c r="E209" s="16" t="s">
        <v>17</v>
      </c>
      <c r="F209" s="18" t="n">
        <v>0.784722222222222</v>
      </c>
      <c r="G209" s="16" t="s">
        <v>19</v>
      </c>
      <c r="H209" s="38" t="s">
        <v>29</v>
      </c>
      <c r="I209" s="38" t="s">
        <v>21</v>
      </c>
      <c r="J209" s="16" t="s">
        <v>243</v>
      </c>
      <c r="K209" s="38" t="str">
        <f aca="false">VLOOKUP(Таблица4[[#This Row],[Классификатор борда2]],Таблица25[],2,FALSE())</f>
        <v>Т+ Облигации ПИР (расч.в USD)</v>
      </c>
    </row>
    <row r="210" customFormat="false" ht="12" hidden="false" customHeight="false" outlineLevel="0" collapsed="false">
      <c r="A210" s="16" t="s">
        <v>241</v>
      </c>
      <c r="B210" s="12" t="n">
        <v>0.409722222222222</v>
      </c>
      <c r="C210" s="12" t="n">
        <v>0.416655092592593</v>
      </c>
      <c r="D210" s="40" t="s">
        <v>242</v>
      </c>
      <c r="E210" s="16" t="s">
        <v>17</v>
      </c>
      <c r="F210" s="18" t="n">
        <v>0.784722222222222</v>
      </c>
      <c r="G210" s="16" t="s">
        <v>19</v>
      </c>
      <c r="H210" s="16" t="s">
        <v>31</v>
      </c>
      <c r="I210" s="38" t="s">
        <v>21</v>
      </c>
      <c r="J210" s="16" t="s">
        <v>244</v>
      </c>
      <c r="K210" s="38" t="str">
        <f aca="false">VLOOKUP(Таблица4[[#This Row],[Классификатор борда2]],Таблица25[],2,FALSE())</f>
        <v>Т+ Облигации ПИР (расч.в EUR)</v>
      </c>
    </row>
    <row r="211" customFormat="false" ht="12" hidden="false" customHeight="false" outlineLevel="0" collapsed="false">
      <c r="A211" s="16" t="s">
        <v>241</v>
      </c>
      <c r="B211" s="12" t="n">
        <v>0.409722222222222</v>
      </c>
      <c r="C211" s="12" t="n">
        <v>0.416655092592593</v>
      </c>
      <c r="D211" s="40" t="s">
        <v>242</v>
      </c>
      <c r="E211" s="16" t="s">
        <v>17</v>
      </c>
      <c r="F211" s="18" t="n">
        <v>0.784722222222222</v>
      </c>
      <c r="G211" s="16" t="s">
        <v>27</v>
      </c>
      <c r="H211" s="16" t="s">
        <v>39</v>
      </c>
      <c r="I211" s="38" t="s">
        <v>21</v>
      </c>
      <c r="J211" s="16" t="s">
        <v>245</v>
      </c>
      <c r="K211" s="38" t="str">
        <f aca="false">VLOOKUP(Таблица4[[#This Row],[Классификатор борда2]],Таблица25[],2,FALSE())</f>
        <v>Т+ Облигации ПИР (расч.в CNY)</v>
      </c>
    </row>
    <row r="212" customFormat="false" ht="12" hidden="false" customHeight="false" outlineLevel="0" collapsed="false">
      <c r="A212" s="16" t="s">
        <v>241</v>
      </c>
      <c r="B212" s="12" t="n">
        <v>0.409722222222222</v>
      </c>
      <c r="C212" s="12" t="n">
        <v>0.416655092592593</v>
      </c>
      <c r="D212" s="40" t="s">
        <v>242</v>
      </c>
      <c r="E212" s="16" t="s">
        <v>17</v>
      </c>
      <c r="F212" s="18" t="n">
        <v>0.784722222222222</v>
      </c>
      <c r="G212" s="16" t="s">
        <v>27</v>
      </c>
      <c r="H212" s="16" t="s">
        <v>20</v>
      </c>
      <c r="I212" s="38" t="s">
        <v>21</v>
      </c>
      <c r="J212" s="16" t="s">
        <v>246</v>
      </c>
      <c r="K212" s="38" t="str">
        <f aca="false">VLOOKUP(Таблица4[[#This Row],[Классификатор борда2]],Таблица25[],2,FALSE())</f>
        <v>Т+ Облигации ПИР </v>
      </c>
    </row>
    <row r="213" customFormat="false" ht="12" hidden="false" customHeight="false" outlineLevel="0" collapsed="false">
      <c r="A213" s="16" t="s">
        <v>241</v>
      </c>
      <c r="B213" s="12" t="n">
        <v>0.409722222222222</v>
      </c>
      <c r="C213" s="12" t="n">
        <v>0.416655092592593</v>
      </c>
      <c r="D213" s="40" t="s">
        <v>242</v>
      </c>
      <c r="E213" s="16" t="s">
        <v>17</v>
      </c>
      <c r="F213" s="18" t="n">
        <v>0.784722222222222</v>
      </c>
      <c r="G213" s="16" t="s">
        <v>19</v>
      </c>
      <c r="H213" s="16" t="s">
        <v>20</v>
      </c>
      <c r="I213" s="38" t="s">
        <v>21</v>
      </c>
      <c r="J213" s="16" t="s">
        <v>247</v>
      </c>
      <c r="K213" s="38" t="str">
        <f aca="false">VLOOKUP(Таблица4[[#This Row],[Классификатор борда2]],Таблица25[],2,FALSE())</f>
        <v>Т+ Акции ПИР</v>
      </c>
    </row>
    <row r="214" customFormat="false" ht="12" hidden="false" customHeight="false" outlineLevel="0" collapsed="false">
      <c r="A214" s="16" t="s">
        <v>241</v>
      </c>
      <c r="B214" s="12" t="n">
        <v>0.409722222222222</v>
      </c>
      <c r="C214" s="12" t="n">
        <v>0.416655092592593</v>
      </c>
      <c r="D214" s="40" t="s">
        <v>242</v>
      </c>
      <c r="E214" s="16" t="s">
        <v>17</v>
      </c>
      <c r="F214" s="18" t="n">
        <v>0.784722222222222</v>
      </c>
      <c r="G214" s="16" t="s">
        <v>19</v>
      </c>
      <c r="H214" s="16" t="s">
        <v>20</v>
      </c>
      <c r="I214" s="38" t="s">
        <v>21</v>
      </c>
      <c r="J214" s="16" t="s">
        <v>248</v>
      </c>
      <c r="K214" s="42" t="str">
        <f aca="false">VLOOKUP(Таблица4[[#This Row],[Классификатор борда2]],Таблица25[],2,FALSE())</f>
        <v>Т+ Акции ПИР (расч. в USD)</v>
      </c>
    </row>
    <row r="215" customFormat="false" ht="12" hidden="false" customHeight="false" outlineLevel="0" collapsed="false">
      <c r="A215" s="16" t="s">
        <v>241</v>
      </c>
      <c r="B215" s="12" t="n">
        <v>0.409722222222222</v>
      </c>
      <c r="C215" s="12" t="n">
        <v>0.416655092592593</v>
      </c>
      <c r="D215" s="40" t="s">
        <v>242</v>
      </c>
      <c r="E215" s="16" t="s">
        <v>17</v>
      </c>
      <c r="F215" s="18" t="n">
        <v>0.784722222222222</v>
      </c>
      <c r="G215" s="16" t="s">
        <v>19</v>
      </c>
      <c r="H215" s="16" t="s">
        <v>20</v>
      </c>
      <c r="I215" s="38" t="s">
        <v>21</v>
      </c>
      <c r="J215" s="16" t="s">
        <v>249</v>
      </c>
      <c r="K215" s="42" t="str">
        <f aca="false">VLOOKUP(Таблица4[[#This Row],[Классификатор борда2]],Таблица25[],2,FALSE())</f>
        <v>Т+ Акции ПИР (расч. в EUR)</v>
      </c>
    </row>
    <row r="216" customFormat="false" ht="12" hidden="false" customHeight="false" outlineLevel="0" collapsed="false">
      <c r="A216" s="16" t="s">
        <v>241</v>
      </c>
      <c r="B216" s="12" t="n">
        <v>0.409722222222222</v>
      </c>
      <c r="C216" s="12" t="n">
        <v>0.416655092592593</v>
      </c>
      <c r="D216" s="17" t="s">
        <v>16</v>
      </c>
      <c r="E216" s="16" t="s">
        <v>17</v>
      </c>
      <c r="F216" s="18" t="s">
        <v>18</v>
      </c>
      <c r="G216" s="16" t="s">
        <v>19</v>
      </c>
      <c r="H216" s="11" t="s">
        <v>20</v>
      </c>
      <c r="I216" s="16" t="s">
        <v>21</v>
      </c>
      <c r="J216" s="16" t="s">
        <v>250</v>
      </c>
      <c r="K216" s="16" t="str">
        <f aca="false">VLOOKUP(Таблица4[[#This Row],[Классификатор борда2]],Таблица25[],2,FALSE())</f>
        <v>Т+ Ин.Акции ПИР</v>
      </c>
    </row>
    <row r="217" customFormat="false" ht="12" hidden="false" customHeight="false" outlineLevel="0" collapsed="false">
      <c r="A217" s="16" t="s">
        <v>241</v>
      </c>
      <c r="B217" s="12" t="n">
        <v>0.416666666666667</v>
      </c>
      <c r="C217" s="12" t="n">
        <v>0.777766203703704</v>
      </c>
      <c r="D217" s="40" t="s">
        <v>242</v>
      </c>
      <c r="E217" s="16" t="s">
        <v>44</v>
      </c>
      <c r="F217" s="18" t="n">
        <v>0.784722222222222</v>
      </c>
      <c r="G217" s="16" t="s">
        <v>19</v>
      </c>
      <c r="H217" s="38" t="s">
        <v>29</v>
      </c>
      <c r="I217" s="38" t="s">
        <v>21</v>
      </c>
      <c r="J217" s="16" t="s">
        <v>243</v>
      </c>
      <c r="K217" s="38" t="str">
        <f aca="false">VLOOKUP(Таблица4[[#This Row],[Классификатор борда2]],Таблица25[],2,FALSE())</f>
        <v>Т+ Облигации ПИР (расч.в USD)</v>
      </c>
    </row>
    <row r="218" customFormat="false" ht="12" hidden="false" customHeight="false" outlineLevel="0" collapsed="false">
      <c r="A218" s="16" t="s">
        <v>241</v>
      </c>
      <c r="B218" s="12" t="n">
        <v>0.416666666666667</v>
      </c>
      <c r="C218" s="12" t="n">
        <v>0.777766203703704</v>
      </c>
      <c r="D218" s="40" t="s">
        <v>242</v>
      </c>
      <c r="E218" s="16" t="s">
        <v>44</v>
      </c>
      <c r="F218" s="18" t="n">
        <v>0.784722222222222</v>
      </c>
      <c r="G218" s="16" t="s">
        <v>19</v>
      </c>
      <c r="H218" s="16" t="s">
        <v>31</v>
      </c>
      <c r="I218" s="38" t="s">
        <v>21</v>
      </c>
      <c r="J218" s="16" t="s">
        <v>244</v>
      </c>
      <c r="K218" s="38" t="str">
        <f aca="false">VLOOKUP(Таблица4[[#This Row],[Классификатор борда2]],Таблица25[],2,FALSE())</f>
        <v>Т+ Облигации ПИР (расч.в EUR)</v>
      </c>
    </row>
    <row r="219" customFormat="false" ht="12" hidden="false" customHeight="false" outlineLevel="0" collapsed="false">
      <c r="A219" s="16" t="s">
        <v>241</v>
      </c>
      <c r="B219" s="12" t="n">
        <v>0.416666666666667</v>
      </c>
      <c r="C219" s="12" t="n">
        <v>0.777766203703704</v>
      </c>
      <c r="D219" s="40" t="s">
        <v>242</v>
      </c>
      <c r="E219" s="16" t="s">
        <v>44</v>
      </c>
      <c r="F219" s="18" t="n">
        <v>0.784722222222222</v>
      </c>
      <c r="G219" s="16" t="s">
        <v>27</v>
      </c>
      <c r="H219" s="16" t="s">
        <v>39</v>
      </c>
      <c r="I219" s="38" t="s">
        <v>21</v>
      </c>
      <c r="J219" s="16" t="s">
        <v>245</v>
      </c>
      <c r="K219" s="38" t="str">
        <f aca="false">VLOOKUP(Таблица4[[#This Row],[Классификатор борда2]],Таблица25[],2,FALSE())</f>
        <v>Т+ Облигации ПИР (расч.в CNY)</v>
      </c>
    </row>
    <row r="220" s="43" customFormat="true" ht="12" hidden="false" customHeight="false" outlineLevel="0" collapsed="false">
      <c r="A220" s="16" t="s">
        <v>241</v>
      </c>
      <c r="B220" s="12" t="n">
        <v>0.416666666666667</v>
      </c>
      <c r="C220" s="12" t="n">
        <v>0.777766203703704</v>
      </c>
      <c r="D220" s="40" t="s">
        <v>242</v>
      </c>
      <c r="E220" s="16" t="s">
        <v>44</v>
      </c>
      <c r="F220" s="18" t="n">
        <v>0.784722222222222</v>
      </c>
      <c r="G220" s="16" t="s">
        <v>27</v>
      </c>
      <c r="H220" s="16" t="s">
        <v>20</v>
      </c>
      <c r="I220" s="38" t="s">
        <v>21</v>
      </c>
      <c r="J220" s="16" t="s">
        <v>246</v>
      </c>
      <c r="K220" s="38" t="str">
        <f aca="false">VLOOKUP(Таблица4[[#This Row],[Классификатор борда2]],Таблица25[],2,FALSE())</f>
        <v>Т+ Облигации ПИР </v>
      </c>
    </row>
    <row r="221" customFormat="false" ht="12" hidden="false" customHeight="false" outlineLevel="0" collapsed="false">
      <c r="A221" s="16" t="s">
        <v>241</v>
      </c>
      <c r="B221" s="12" t="n">
        <v>0.416666666666667</v>
      </c>
      <c r="C221" s="12" t="n">
        <v>0.777766203703704</v>
      </c>
      <c r="D221" s="40" t="s">
        <v>242</v>
      </c>
      <c r="E221" s="16" t="s">
        <v>44</v>
      </c>
      <c r="F221" s="18" t="n">
        <v>0.784722222222222</v>
      </c>
      <c r="G221" s="16" t="s">
        <v>19</v>
      </c>
      <c r="H221" s="16" t="s">
        <v>20</v>
      </c>
      <c r="I221" s="38" t="s">
        <v>21</v>
      </c>
      <c r="J221" s="16" t="s">
        <v>247</v>
      </c>
      <c r="K221" s="38" t="str">
        <f aca="false">VLOOKUP(Таблица4[[#This Row],[Классификатор борда2]],Таблица25[],2,FALSE())</f>
        <v>Т+ Акции ПИР</v>
      </c>
    </row>
    <row r="222" customFormat="false" ht="12" hidden="false" customHeight="false" outlineLevel="0" collapsed="false">
      <c r="A222" s="16" t="s">
        <v>241</v>
      </c>
      <c r="B222" s="12" t="n">
        <v>0.416666666666667</v>
      </c>
      <c r="C222" s="12" t="n">
        <v>0.777766203703704</v>
      </c>
      <c r="D222" s="40" t="s">
        <v>242</v>
      </c>
      <c r="E222" s="16" t="s">
        <v>44</v>
      </c>
      <c r="F222" s="18" t="n">
        <v>0.784722222222222</v>
      </c>
      <c r="G222" s="16" t="s">
        <v>19</v>
      </c>
      <c r="H222" s="16" t="s">
        <v>20</v>
      </c>
      <c r="I222" s="38" t="s">
        <v>21</v>
      </c>
      <c r="J222" s="16" t="s">
        <v>248</v>
      </c>
      <c r="K222" s="42" t="str">
        <f aca="false">VLOOKUP(Таблица4[[#This Row],[Классификатор борда2]],Таблица25[],2,FALSE())</f>
        <v>Т+ Акции ПИР (расч. в USD)</v>
      </c>
    </row>
    <row r="223" customFormat="false" ht="12" hidden="false" customHeight="false" outlineLevel="0" collapsed="false">
      <c r="A223" s="16" t="s">
        <v>241</v>
      </c>
      <c r="B223" s="12" t="n">
        <v>0.416666666666667</v>
      </c>
      <c r="C223" s="12" t="n">
        <v>0.777766203703704</v>
      </c>
      <c r="D223" s="40" t="s">
        <v>242</v>
      </c>
      <c r="E223" s="16" t="s">
        <v>44</v>
      </c>
      <c r="F223" s="18" t="n">
        <v>0.784722222222222</v>
      </c>
      <c r="G223" s="16" t="s">
        <v>19</v>
      </c>
      <c r="H223" s="16" t="s">
        <v>20</v>
      </c>
      <c r="I223" s="38" t="s">
        <v>21</v>
      </c>
      <c r="J223" s="16" t="s">
        <v>249</v>
      </c>
      <c r="K223" s="42" t="str">
        <f aca="false">VLOOKUP(Таблица4[[#This Row],[Классификатор борда2]],Таблица25[],2,FALSE())</f>
        <v>Т+ Акции ПИР (расч. в EUR)</v>
      </c>
    </row>
    <row r="224" customFormat="false" ht="12" hidden="false" customHeight="false" outlineLevel="0" collapsed="false">
      <c r="A224" s="16" t="s">
        <v>241</v>
      </c>
      <c r="B224" s="12" t="n">
        <v>0.416666666666667</v>
      </c>
      <c r="C224" s="12" t="n">
        <v>0.791655092592593</v>
      </c>
      <c r="D224" s="17" t="s">
        <v>16</v>
      </c>
      <c r="E224" s="16" t="s">
        <v>44</v>
      </c>
      <c r="F224" s="18" t="s">
        <v>18</v>
      </c>
      <c r="G224" s="16" t="s">
        <v>19</v>
      </c>
      <c r="H224" s="16" t="s">
        <v>20</v>
      </c>
      <c r="I224" s="16" t="s">
        <v>21</v>
      </c>
      <c r="J224" s="16" t="s">
        <v>250</v>
      </c>
      <c r="K224" s="16" t="str">
        <f aca="false">VLOOKUP(Таблица4[[#This Row],[Классификатор борда2]],Таблица25[],2,FALSE())</f>
        <v>Т+ Ин.Акции ПИР</v>
      </c>
    </row>
    <row r="225" customFormat="false" ht="12" hidden="false" customHeight="false" outlineLevel="0" collapsed="false">
      <c r="A225" s="16" t="s">
        <v>241</v>
      </c>
      <c r="B225" s="12" t="n">
        <v>0.777789351851852</v>
      </c>
      <c r="C225" s="12" t="n">
        <v>0.784722222222222</v>
      </c>
      <c r="D225" s="40" t="s">
        <v>242</v>
      </c>
      <c r="E225" s="16" t="s">
        <v>45</v>
      </c>
      <c r="F225" s="18" t="n">
        <v>0.784722222222222</v>
      </c>
      <c r="G225" s="16" t="s">
        <v>19</v>
      </c>
      <c r="H225" s="38" t="s">
        <v>29</v>
      </c>
      <c r="I225" s="38" t="s">
        <v>21</v>
      </c>
      <c r="J225" s="16" t="s">
        <v>243</v>
      </c>
      <c r="K225" s="38" t="str">
        <f aca="false">VLOOKUP(Таблица4[[#This Row],[Классификатор борда2]],Таблица25[],2,FALSE())</f>
        <v>Т+ Облигации ПИР (расч.в USD)</v>
      </c>
    </row>
    <row r="226" customFormat="false" ht="12" hidden="false" customHeight="false" outlineLevel="0" collapsed="false">
      <c r="A226" s="16" t="s">
        <v>241</v>
      </c>
      <c r="B226" s="12" t="n">
        <v>0.777789351851852</v>
      </c>
      <c r="C226" s="12" t="n">
        <v>0.784722222222222</v>
      </c>
      <c r="D226" s="40" t="s">
        <v>242</v>
      </c>
      <c r="E226" s="16" t="s">
        <v>45</v>
      </c>
      <c r="F226" s="18" t="n">
        <v>0.784722222222222</v>
      </c>
      <c r="G226" s="16" t="s">
        <v>19</v>
      </c>
      <c r="H226" s="16" t="s">
        <v>31</v>
      </c>
      <c r="I226" s="38" t="s">
        <v>21</v>
      </c>
      <c r="J226" s="16" t="s">
        <v>244</v>
      </c>
      <c r="K226" s="38" t="str">
        <f aca="false">VLOOKUP(Таблица4[[#This Row],[Классификатор борда2]],Таблица25[],2,FALSE())</f>
        <v>Т+ Облигации ПИР (расч.в EUR)</v>
      </c>
    </row>
    <row r="227" customFormat="false" ht="12" hidden="false" customHeight="false" outlineLevel="0" collapsed="false">
      <c r="A227" s="16" t="s">
        <v>241</v>
      </c>
      <c r="B227" s="12" t="n">
        <v>0.777789351851852</v>
      </c>
      <c r="C227" s="12" t="n">
        <v>0.784722222222222</v>
      </c>
      <c r="D227" s="40" t="s">
        <v>242</v>
      </c>
      <c r="E227" s="16" t="s">
        <v>45</v>
      </c>
      <c r="F227" s="18" t="n">
        <v>0.784722222222222</v>
      </c>
      <c r="G227" s="16" t="s">
        <v>27</v>
      </c>
      <c r="H227" s="16" t="s">
        <v>39</v>
      </c>
      <c r="I227" s="38" t="s">
        <v>21</v>
      </c>
      <c r="J227" s="16" t="s">
        <v>245</v>
      </c>
      <c r="K227" s="38" t="str">
        <f aca="false">VLOOKUP(Таблица4[[#This Row],[Классификатор борда2]],Таблица25[],2,FALSE())</f>
        <v>Т+ Облигации ПИР (расч.в CNY)</v>
      </c>
    </row>
    <row r="228" customFormat="false" ht="12" hidden="false" customHeight="false" outlineLevel="0" collapsed="false">
      <c r="A228" s="16" t="s">
        <v>241</v>
      </c>
      <c r="B228" s="12" t="n">
        <v>0.777789351851852</v>
      </c>
      <c r="C228" s="12" t="n">
        <v>0.784722222222222</v>
      </c>
      <c r="D228" s="40" t="s">
        <v>242</v>
      </c>
      <c r="E228" s="16" t="s">
        <v>45</v>
      </c>
      <c r="F228" s="18" t="n">
        <v>0.784722222222222</v>
      </c>
      <c r="G228" s="16" t="s">
        <v>27</v>
      </c>
      <c r="H228" s="16" t="s">
        <v>20</v>
      </c>
      <c r="I228" s="38" t="s">
        <v>21</v>
      </c>
      <c r="J228" s="16" t="s">
        <v>246</v>
      </c>
      <c r="K228" s="38" t="str">
        <f aca="false">VLOOKUP(Таблица4[[#This Row],[Классификатор борда2]],Таблица25[],2,FALSE())</f>
        <v>Т+ Облигации ПИР </v>
      </c>
    </row>
    <row r="229" customFormat="false" ht="12" hidden="false" customHeight="false" outlineLevel="0" collapsed="false">
      <c r="A229" s="16" t="s">
        <v>241</v>
      </c>
      <c r="B229" s="12" t="n">
        <v>0.777789351851852</v>
      </c>
      <c r="C229" s="12" t="n">
        <v>0.784722222222222</v>
      </c>
      <c r="D229" s="40" t="s">
        <v>242</v>
      </c>
      <c r="E229" s="16" t="s">
        <v>45</v>
      </c>
      <c r="F229" s="18" t="n">
        <v>0.784722222222222</v>
      </c>
      <c r="G229" s="16" t="s">
        <v>19</v>
      </c>
      <c r="H229" s="16" t="s">
        <v>20</v>
      </c>
      <c r="I229" s="38" t="s">
        <v>21</v>
      </c>
      <c r="J229" s="16" t="s">
        <v>247</v>
      </c>
      <c r="K229" s="38" t="str">
        <f aca="false">VLOOKUP(Таблица4[[#This Row],[Классификатор борда2]],Таблица25[],2,FALSE())</f>
        <v>Т+ Акции ПИР</v>
      </c>
    </row>
    <row r="230" customFormat="false" ht="12" hidden="false" customHeight="false" outlineLevel="0" collapsed="false">
      <c r="A230" s="16" t="s">
        <v>241</v>
      </c>
      <c r="B230" s="12" t="n">
        <v>0.777789351851852</v>
      </c>
      <c r="C230" s="12" t="n">
        <v>0.784722222222222</v>
      </c>
      <c r="D230" s="40" t="s">
        <v>242</v>
      </c>
      <c r="E230" s="16" t="s">
        <v>45</v>
      </c>
      <c r="F230" s="18" t="n">
        <v>0.784722222222222</v>
      </c>
      <c r="G230" s="16" t="s">
        <v>19</v>
      </c>
      <c r="H230" s="16" t="s">
        <v>20</v>
      </c>
      <c r="I230" s="38" t="s">
        <v>21</v>
      </c>
      <c r="J230" s="16" t="s">
        <v>248</v>
      </c>
      <c r="K230" s="42" t="str">
        <f aca="false">VLOOKUP(Таблица4[[#This Row],[Классификатор борда2]],Таблица25[],2,FALSE())</f>
        <v>Т+ Акции ПИР (расч. в USD)</v>
      </c>
    </row>
    <row r="231" customFormat="false" ht="12" hidden="false" customHeight="false" outlineLevel="0" collapsed="false">
      <c r="A231" s="16" t="s">
        <v>241</v>
      </c>
      <c r="B231" s="12" t="n">
        <v>0.777789351851852</v>
      </c>
      <c r="C231" s="12" t="n">
        <v>0.784722222222222</v>
      </c>
      <c r="D231" s="40" t="s">
        <v>242</v>
      </c>
      <c r="E231" s="16" t="s">
        <v>45</v>
      </c>
      <c r="F231" s="18" t="n">
        <v>0.784722222222222</v>
      </c>
      <c r="G231" s="16" t="s">
        <v>19</v>
      </c>
      <c r="H231" s="16" t="s">
        <v>20</v>
      </c>
      <c r="I231" s="38" t="s">
        <v>21</v>
      </c>
      <c r="J231" s="16" t="s">
        <v>249</v>
      </c>
      <c r="K231" s="42" t="str">
        <f aca="false">VLOOKUP(Таблица4[[#This Row],[Классификатор борда2]],Таблица25[],2,FALSE())</f>
        <v>Т+ Акции ПИР (расч. в EUR)</v>
      </c>
    </row>
    <row r="232" customFormat="false" ht="12" hidden="false" customHeight="false" outlineLevel="0" collapsed="false">
      <c r="A232" s="16" t="s">
        <v>241</v>
      </c>
      <c r="B232" s="12" t="n">
        <v>0.395833333333333</v>
      </c>
      <c r="C232" s="12" t="n">
        <v>0.770833333333333</v>
      </c>
      <c r="D232" s="17" t="s">
        <v>251</v>
      </c>
      <c r="E232" s="16"/>
      <c r="F232" s="18" t="n">
        <v>0.791666666666667</v>
      </c>
      <c r="G232" s="16" t="s">
        <v>164</v>
      </c>
      <c r="H232" s="38" t="s">
        <v>29</v>
      </c>
      <c r="I232" s="16" t="s">
        <v>165</v>
      </c>
      <c r="J232" s="16" t="s">
        <v>252</v>
      </c>
      <c r="K232" s="38" t="str">
        <f aca="false">VLOOKUP(Таблица4[[#This Row],[Классификатор борда2]],Таблица25[],2,FALSE())</f>
        <v>РПС Облигации ПИР (расч.в USD)</v>
      </c>
    </row>
    <row r="233" customFormat="false" ht="12" hidden="false" customHeight="false" outlineLevel="0" collapsed="false">
      <c r="A233" s="16" t="s">
        <v>241</v>
      </c>
      <c r="B233" s="12" t="n">
        <v>0.395833333333333</v>
      </c>
      <c r="C233" s="12" t="n">
        <v>0.770833333333333</v>
      </c>
      <c r="D233" s="17" t="s">
        <v>251</v>
      </c>
      <c r="E233" s="16"/>
      <c r="F233" s="18" t="n">
        <v>0.791666666666667</v>
      </c>
      <c r="G233" s="16" t="s">
        <v>164</v>
      </c>
      <c r="H233" s="16" t="s">
        <v>31</v>
      </c>
      <c r="I233" s="16" t="s">
        <v>165</v>
      </c>
      <c r="J233" s="16" t="s">
        <v>253</v>
      </c>
      <c r="K233" s="38" t="str">
        <f aca="false">VLOOKUP(Таблица4[[#This Row],[Классификатор борда2]],Таблица25[],2,FALSE())</f>
        <v>РПС Облигации ПИР (расч.в EUR)</v>
      </c>
    </row>
    <row r="234" customFormat="false" ht="12" hidden="false" customHeight="false" outlineLevel="0" collapsed="false">
      <c r="A234" s="16" t="s">
        <v>241</v>
      </c>
      <c r="B234" s="12" t="n">
        <v>0.395833333333333</v>
      </c>
      <c r="C234" s="12" t="n">
        <v>0.770833333333333</v>
      </c>
      <c r="D234" s="17" t="s">
        <v>251</v>
      </c>
      <c r="E234" s="16"/>
      <c r="F234" s="18" t="n">
        <v>0.791666666666667</v>
      </c>
      <c r="G234" s="16" t="s">
        <v>164</v>
      </c>
      <c r="H234" s="16" t="s">
        <v>39</v>
      </c>
      <c r="I234" s="16" t="s">
        <v>165</v>
      </c>
      <c r="J234" s="16" t="s">
        <v>254</v>
      </c>
      <c r="K234" s="38" t="str">
        <f aca="false">VLOOKUP(Таблица4[[#This Row],[Классификатор борда2]],Таблица25[],2,FALSE())</f>
        <v>РПС Облигации ПИР (расч.в CNY)</v>
      </c>
    </row>
    <row r="235" customFormat="false" ht="12" hidden="false" customHeight="false" outlineLevel="0" collapsed="false">
      <c r="A235" s="16" t="s">
        <v>241</v>
      </c>
      <c r="B235" s="12" t="n">
        <v>0.395833333333333</v>
      </c>
      <c r="C235" s="12" t="n">
        <v>0.770833333333333</v>
      </c>
      <c r="D235" s="17" t="s">
        <v>251</v>
      </c>
      <c r="E235" s="16"/>
      <c r="F235" s="18" t="n">
        <v>0.791666666666667</v>
      </c>
      <c r="G235" s="16" t="s">
        <v>164</v>
      </c>
      <c r="H235" s="16" t="s">
        <v>20</v>
      </c>
      <c r="I235" s="16" t="s">
        <v>165</v>
      </c>
      <c r="J235" s="16" t="s">
        <v>255</v>
      </c>
      <c r="K235" s="38" t="str">
        <f aca="false">VLOOKUP(Таблица4[[#This Row],[Классификатор борда2]],Таблица25[],2,FALSE())</f>
        <v>РПС Облигации ПИР </v>
      </c>
    </row>
    <row r="236" customFormat="false" ht="12" hidden="false" customHeight="false" outlineLevel="0" collapsed="false">
      <c r="A236" s="16" t="s">
        <v>241</v>
      </c>
      <c r="B236" s="12" t="n">
        <v>0.395833333333333</v>
      </c>
      <c r="C236" s="12" t="n">
        <v>0.770833333333333</v>
      </c>
      <c r="D236" s="17" t="s">
        <v>251</v>
      </c>
      <c r="E236" s="16"/>
      <c r="F236" s="18" t="n">
        <v>0.791666666666667</v>
      </c>
      <c r="G236" s="16" t="s">
        <v>164</v>
      </c>
      <c r="H236" s="16" t="s">
        <v>20</v>
      </c>
      <c r="I236" s="16" t="s">
        <v>165</v>
      </c>
      <c r="J236" s="16" t="s">
        <v>256</v>
      </c>
      <c r="K236" s="38" t="str">
        <f aca="false">VLOOKUP(Таблица4[[#This Row],[Классификатор борда2]],Таблица25[],2,FALSE())</f>
        <v>РПС Акции ПИР</v>
      </c>
    </row>
    <row r="237" customFormat="false" ht="12" hidden="false" customHeight="false" outlineLevel="0" collapsed="false">
      <c r="A237" s="16" t="s">
        <v>241</v>
      </c>
      <c r="B237" s="12" t="n">
        <v>0.395833333333333</v>
      </c>
      <c r="C237" s="12" t="n">
        <v>0.770833333333333</v>
      </c>
      <c r="D237" s="17" t="s">
        <v>251</v>
      </c>
      <c r="E237" s="16"/>
      <c r="F237" s="18" t="n">
        <v>0.791666666666667</v>
      </c>
      <c r="G237" s="16" t="s">
        <v>164</v>
      </c>
      <c r="H237" s="16" t="s">
        <v>20</v>
      </c>
      <c r="I237" s="16" t="s">
        <v>165</v>
      </c>
      <c r="J237" s="16" t="s">
        <v>257</v>
      </c>
      <c r="K237" s="42" t="str">
        <f aca="false">VLOOKUP(Таблица4[[#This Row],[Классификатор борда2]],Таблица25[],2,FALSE())</f>
        <v>РПС Акции ПИР (расч. в USD)</v>
      </c>
    </row>
    <row r="238" customFormat="false" ht="12" hidden="false" customHeight="false" outlineLevel="0" collapsed="false">
      <c r="A238" s="16" t="s">
        <v>241</v>
      </c>
      <c r="B238" s="12" t="n">
        <v>0.395833333333333</v>
      </c>
      <c r="C238" s="12" t="n">
        <v>0.770833333333333</v>
      </c>
      <c r="D238" s="17" t="s">
        <v>251</v>
      </c>
      <c r="E238" s="16"/>
      <c r="F238" s="18" t="n">
        <v>0.791666666666667</v>
      </c>
      <c r="G238" s="16" t="s">
        <v>164</v>
      </c>
      <c r="H238" s="16" t="s">
        <v>20</v>
      </c>
      <c r="I238" s="16" t="s">
        <v>165</v>
      </c>
      <c r="J238" s="16" t="s">
        <v>258</v>
      </c>
      <c r="K238" s="42" t="str">
        <f aca="false">VLOOKUP(Таблица4[[#This Row],[Классификатор борда2]],Таблица25[],2,FALSE())</f>
        <v>РПС Акции ПИР (расч. в EUR)</v>
      </c>
    </row>
    <row r="239" customFormat="false" ht="12" hidden="false" customHeight="false" outlineLevel="0" collapsed="false">
      <c r="A239" s="16" t="s">
        <v>241</v>
      </c>
      <c r="B239" s="12" t="n">
        <v>0.395833333333333</v>
      </c>
      <c r="C239" s="12" t="n">
        <v>0.770833333333333</v>
      </c>
      <c r="D239" s="17" t="s">
        <v>163</v>
      </c>
      <c r="E239" s="16"/>
      <c r="F239" s="18" t="n">
        <v>0.791666666666667</v>
      </c>
      <c r="G239" s="16" t="s">
        <v>164</v>
      </c>
      <c r="H239" s="16" t="s">
        <v>20</v>
      </c>
      <c r="I239" s="16" t="s">
        <v>165</v>
      </c>
      <c r="J239" s="16" t="s">
        <v>259</v>
      </c>
      <c r="K239" s="16" t="str">
        <f aca="false">VLOOKUP(Таблица4[[#This Row],[Классификатор борда2]],Таблица25[],2,FALSE())</f>
        <v>Ин.Акции ПИР - РПС</v>
      </c>
    </row>
    <row r="240" customFormat="false" ht="12" hidden="false" customHeight="false" outlineLevel="0" collapsed="false">
      <c r="A240" s="16" t="s">
        <v>241</v>
      </c>
      <c r="B240" s="12" t="n">
        <v>0.395833333333333</v>
      </c>
      <c r="C240" s="12" t="n">
        <v>0.791655092592593</v>
      </c>
      <c r="D240" s="17" t="s">
        <v>251</v>
      </c>
      <c r="E240" s="16"/>
      <c r="F240" s="18" t="n">
        <v>0.791666666666667</v>
      </c>
      <c r="G240" s="16" t="s">
        <v>173</v>
      </c>
      <c r="H240" s="38" t="s">
        <v>29</v>
      </c>
      <c r="I240" s="16" t="s">
        <v>165</v>
      </c>
      <c r="J240" s="16" t="s">
        <v>252</v>
      </c>
      <c r="K240" s="38" t="str">
        <f aca="false">VLOOKUP(Таблица4[[#This Row],[Классификатор борда2]],Таблица25[],2,FALSE())</f>
        <v>РПС Облигации ПИР (расч.в USD)</v>
      </c>
    </row>
    <row r="241" customFormat="false" ht="12" hidden="false" customHeight="false" outlineLevel="0" collapsed="false">
      <c r="A241" s="16" t="s">
        <v>241</v>
      </c>
      <c r="B241" s="12" t="n">
        <v>0.395833333333333</v>
      </c>
      <c r="C241" s="12" t="n">
        <v>0.791655092592593</v>
      </c>
      <c r="D241" s="17" t="s">
        <v>251</v>
      </c>
      <c r="E241" s="16"/>
      <c r="F241" s="18" t="n">
        <v>0.791666666666667</v>
      </c>
      <c r="G241" s="16" t="s">
        <v>173</v>
      </c>
      <c r="H241" s="16" t="s">
        <v>31</v>
      </c>
      <c r="I241" s="16" t="s">
        <v>165</v>
      </c>
      <c r="J241" s="16" t="s">
        <v>253</v>
      </c>
      <c r="K241" s="38" t="str">
        <f aca="false">VLOOKUP(Таблица4[[#This Row],[Классификатор борда2]],Таблица25[],2,FALSE())</f>
        <v>РПС Облигации ПИР (расч.в EUR)</v>
      </c>
    </row>
    <row r="242" customFormat="false" ht="12" hidden="false" customHeight="false" outlineLevel="0" collapsed="false">
      <c r="A242" s="16" t="s">
        <v>241</v>
      </c>
      <c r="B242" s="12" t="n">
        <v>0.395833333333333</v>
      </c>
      <c r="C242" s="12" t="n">
        <v>0.791655092592593</v>
      </c>
      <c r="D242" s="17" t="s">
        <v>251</v>
      </c>
      <c r="E242" s="16"/>
      <c r="F242" s="18" t="n">
        <v>0.791666666666667</v>
      </c>
      <c r="G242" s="16" t="s">
        <v>173</v>
      </c>
      <c r="H242" s="16" t="s">
        <v>39</v>
      </c>
      <c r="I242" s="16" t="s">
        <v>165</v>
      </c>
      <c r="J242" s="16" t="s">
        <v>254</v>
      </c>
      <c r="K242" s="38" t="str">
        <f aca="false">VLOOKUP(Таблица4[[#This Row],[Классификатор борда2]],Таблица25[],2,FALSE())</f>
        <v>РПС Облигации ПИР (расч.в CNY)</v>
      </c>
    </row>
    <row r="243" customFormat="false" ht="12" hidden="false" customHeight="false" outlineLevel="0" collapsed="false">
      <c r="A243" s="16" t="s">
        <v>241</v>
      </c>
      <c r="B243" s="12" t="n">
        <v>0.395833333333333</v>
      </c>
      <c r="C243" s="12" t="n">
        <v>0.791655092592593</v>
      </c>
      <c r="D243" s="17" t="s">
        <v>251</v>
      </c>
      <c r="E243" s="16"/>
      <c r="F243" s="18" t="n">
        <v>0.791666666666667</v>
      </c>
      <c r="G243" s="16" t="s">
        <v>173</v>
      </c>
      <c r="H243" s="16" t="s">
        <v>20</v>
      </c>
      <c r="I243" s="16" t="s">
        <v>165</v>
      </c>
      <c r="J243" s="16" t="s">
        <v>255</v>
      </c>
      <c r="K243" s="38" t="str">
        <f aca="false">VLOOKUP(Таблица4[[#This Row],[Классификатор борда2]],Таблица25[],2,FALSE())</f>
        <v>РПС Облигации ПИР </v>
      </c>
    </row>
    <row r="244" customFormat="false" ht="12" hidden="false" customHeight="false" outlineLevel="0" collapsed="false">
      <c r="A244" s="16" t="s">
        <v>241</v>
      </c>
      <c r="B244" s="12" t="n">
        <v>0.395833333333333</v>
      </c>
      <c r="C244" s="12" t="n">
        <v>0.791655092592593</v>
      </c>
      <c r="D244" s="17" t="s">
        <v>251</v>
      </c>
      <c r="E244" s="16"/>
      <c r="F244" s="18" t="n">
        <v>0.791666666666667</v>
      </c>
      <c r="G244" s="16" t="s">
        <v>173</v>
      </c>
      <c r="H244" s="16" t="s">
        <v>20</v>
      </c>
      <c r="I244" s="16" t="s">
        <v>165</v>
      </c>
      <c r="J244" s="16" t="s">
        <v>256</v>
      </c>
      <c r="K244" s="38" t="str">
        <f aca="false">VLOOKUP(Таблица4[[#This Row],[Классификатор борда2]],Таблица25[],2,FALSE())</f>
        <v>РПС Акции ПИР</v>
      </c>
    </row>
    <row r="245" customFormat="false" ht="12" hidden="false" customHeight="false" outlineLevel="0" collapsed="false">
      <c r="A245" s="16" t="s">
        <v>241</v>
      </c>
      <c r="B245" s="12" t="n">
        <v>0.395833333333333</v>
      </c>
      <c r="C245" s="12" t="n">
        <v>0.791655092592593</v>
      </c>
      <c r="D245" s="17" t="s">
        <v>163</v>
      </c>
      <c r="E245" s="16"/>
      <c r="F245" s="18" t="n">
        <v>0.791666666666667</v>
      </c>
      <c r="G245" s="16" t="s">
        <v>174</v>
      </c>
      <c r="H245" s="16" t="s">
        <v>20</v>
      </c>
      <c r="I245" s="16" t="s">
        <v>165</v>
      </c>
      <c r="J245" s="16" t="s">
        <v>259</v>
      </c>
      <c r="K245" s="16" t="str">
        <f aca="false">VLOOKUP(Таблица4[[#This Row],[Классификатор борда2]],Таблица25[],2,FALSE())</f>
        <v>Ин.Акции ПИР - РПС</v>
      </c>
    </row>
    <row r="246" customFormat="false" ht="12" hidden="false" customHeight="false" outlineLevel="0" collapsed="false">
      <c r="A246" s="16" t="s">
        <v>241</v>
      </c>
      <c r="B246" s="12" t="n">
        <v>0.395833333333333</v>
      </c>
      <c r="C246" s="12" t="n">
        <v>0.791655092592593</v>
      </c>
      <c r="D246" s="17" t="s">
        <v>260</v>
      </c>
      <c r="E246" s="16"/>
      <c r="F246" s="18" t="n">
        <v>0.791666666666667</v>
      </c>
      <c r="G246" s="16" t="s">
        <v>51</v>
      </c>
      <c r="H246" s="38" t="s">
        <v>29</v>
      </c>
      <c r="I246" s="16" t="s">
        <v>52</v>
      </c>
      <c r="J246" s="16" t="s">
        <v>261</v>
      </c>
      <c r="K246" s="38" t="str">
        <f aca="false">VLOOKUP(Таблица4[[#This Row],[Классификатор борда2]],Таблица25[],2,FALSE())</f>
        <v>РПС с ЦК Облигации ПИР (расч.в USD)</v>
      </c>
    </row>
    <row r="247" customFormat="false" ht="12" hidden="false" customHeight="false" outlineLevel="0" collapsed="false">
      <c r="A247" s="16" t="s">
        <v>241</v>
      </c>
      <c r="B247" s="12" t="n">
        <v>0.395833333333333</v>
      </c>
      <c r="C247" s="12" t="n">
        <v>0.791655092592593</v>
      </c>
      <c r="D247" s="17" t="s">
        <v>260</v>
      </c>
      <c r="E247" s="16"/>
      <c r="F247" s="18" t="n">
        <v>0.791666666666667</v>
      </c>
      <c r="G247" s="16" t="s">
        <v>51</v>
      </c>
      <c r="H247" s="16" t="s">
        <v>31</v>
      </c>
      <c r="I247" s="16" t="s">
        <v>52</v>
      </c>
      <c r="J247" s="16" t="s">
        <v>262</v>
      </c>
      <c r="K247" s="38" t="str">
        <f aca="false">VLOOKUP(Таблица4[[#This Row],[Классификатор борда2]],Таблица25[],2,FALSE())</f>
        <v>РПС с ЦК Облигации ПИР (расч.в EUR)</v>
      </c>
    </row>
    <row r="248" customFormat="false" ht="12" hidden="false" customHeight="false" outlineLevel="0" collapsed="false">
      <c r="A248" s="16" t="s">
        <v>241</v>
      </c>
      <c r="B248" s="12" t="n">
        <v>0.395833333333333</v>
      </c>
      <c r="C248" s="12" t="n">
        <v>0.791655092592593</v>
      </c>
      <c r="D248" s="17" t="s">
        <v>260</v>
      </c>
      <c r="E248" s="16"/>
      <c r="F248" s="18" t="n">
        <v>0.791666666666667</v>
      </c>
      <c r="G248" s="16" t="s">
        <v>51</v>
      </c>
      <c r="H248" s="16" t="s">
        <v>39</v>
      </c>
      <c r="I248" s="16" t="s">
        <v>52</v>
      </c>
      <c r="J248" s="16" t="s">
        <v>263</v>
      </c>
      <c r="K248" s="38" t="str">
        <f aca="false">VLOOKUP(Таблица4[[#This Row],[Классификатор борда2]],Таблица25[],2,FALSE())</f>
        <v>РПС с ЦК Облигации ПИР (расч.в CNY)</v>
      </c>
    </row>
    <row r="249" customFormat="false" ht="12" hidden="false" customHeight="false" outlineLevel="0" collapsed="false">
      <c r="A249" s="16" t="s">
        <v>241</v>
      </c>
      <c r="B249" s="12" t="n">
        <v>0.395833333333333</v>
      </c>
      <c r="C249" s="12" t="n">
        <v>0.791655092592593</v>
      </c>
      <c r="D249" s="17" t="s">
        <v>260</v>
      </c>
      <c r="E249" s="16"/>
      <c r="F249" s="18" t="n">
        <v>0.791666666666667</v>
      </c>
      <c r="G249" s="16" t="s">
        <v>51</v>
      </c>
      <c r="H249" s="16" t="s">
        <v>20</v>
      </c>
      <c r="I249" s="16" t="s">
        <v>52</v>
      </c>
      <c r="J249" s="16" t="s">
        <v>264</v>
      </c>
      <c r="K249" s="38" t="str">
        <f aca="false">VLOOKUP(Таблица4[[#This Row],[Классификатор борда2]],Таблица25[],2,FALSE())</f>
        <v>РПС с ЦК Облигации ПИР </v>
      </c>
    </row>
    <row r="250" customFormat="false" ht="12" hidden="false" customHeight="false" outlineLevel="0" collapsed="false">
      <c r="A250" s="16" t="s">
        <v>241</v>
      </c>
      <c r="B250" s="12" t="n">
        <v>0.395833333333333</v>
      </c>
      <c r="C250" s="12" t="n">
        <v>0.791655092592593</v>
      </c>
      <c r="D250" s="17" t="s">
        <v>260</v>
      </c>
      <c r="E250" s="16"/>
      <c r="F250" s="18" t="n">
        <v>0.791666666666667</v>
      </c>
      <c r="G250" s="16" t="s">
        <v>51</v>
      </c>
      <c r="H250" s="16" t="s">
        <v>20</v>
      </c>
      <c r="I250" s="16" t="s">
        <v>52</v>
      </c>
      <c r="J250" s="16" t="s">
        <v>265</v>
      </c>
      <c r="K250" s="38" t="str">
        <f aca="false">VLOOKUP(Таблица4[[#This Row],[Классификатор борда2]],Таблица25[],2,FALSE())</f>
        <v>РПС с ЦК Акции ПИР </v>
      </c>
    </row>
    <row r="251" customFormat="false" ht="12" hidden="false" customHeight="false" outlineLevel="0" collapsed="false">
      <c r="A251" s="16" t="s">
        <v>241</v>
      </c>
      <c r="B251" s="12" t="n">
        <v>0.395833333333333</v>
      </c>
      <c r="C251" s="12" t="n">
        <v>0.791655092592593</v>
      </c>
      <c r="D251" s="17" t="s">
        <v>260</v>
      </c>
      <c r="E251" s="16"/>
      <c r="F251" s="18" t="n">
        <v>0.791666666666667</v>
      </c>
      <c r="G251" s="16" t="s">
        <v>51</v>
      </c>
      <c r="H251" s="16" t="s">
        <v>20</v>
      </c>
      <c r="I251" s="16" t="s">
        <v>52</v>
      </c>
      <c r="J251" s="16" t="s">
        <v>266</v>
      </c>
      <c r="K251" s="42" t="str">
        <f aca="false">VLOOKUP(Таблица4[[#This Row],[Классификатор борда2]],Таблица25[],2,FALSE())</f>
        <v>РПС с ЦК Акции ПИР (USD)</v>
      </c>
    </row>
    <row r="252" customFormat="false" ht="12" hidden="false" customHeight="false" outlineLevel="0" collapsed="false">
      <c r="A252" s="16" t="s">
        <v>241</v>
      </c>
      <c r="B252" s="12" t="n">
        <v>0.395833333333333</v>
      </c>
      <c r="C252" s="12" t="n">
        <v>0.791655092592593</v>
      </c>
      <c r="D252" s="17" t="s">
        <v>260</v>
      </c>
      <c r="E252" s="16"/>
      <c r="F252" s="18" t="n">
        <v>0.791666666666667</v>
      </c>
      <c r="G252" s="16" t="s">
        <v>51</v>
      </c>
      <c r="H252" s="16" t="s">
        <v>20</v>
      </c>
      <c r="I252" s="16" t="s">
        <v>52</v>
      </c>
      <c r="J252" s="16" t="s">
        <v>267</v>
      </c>
      <c r="K252" s="42" t="str">
        <f aca="false">VLOOKUP(Таблица4[[#This Row],[Классификатор борда2]],Таблица25[],2,FALSE())</f>
        <v>РПС с ЦК Акции ПИР (EUR)</v>
      </c>
    </row>
    <row r="253" customFormat="false" ht="12" hidden="false" customHeight="false" outlineLevel="0" collapsed="false">
      <c r="A253" s="16" t="s">
        <v>15</v>
      </c>
      <c r="B253" s="12" t="n">
        <v>0.395833333333333</v>
      </c>
      <c r="C253" s="12" t="n">
        <v>0.791655092592593</v>
      </c>
      <c r="D253" s="17" t="s">
        <v>50</v>
      </c>
      <c r="E253" s="16"/>
      <c r="F253" s="18" t="n">
        <v>0.791666666666667</v>
      </c>
      <c r="G253" s="16" t="s">
        <v>58</v>
      </c>
      <c r="H253" s="16" t="s">
        <v>20</v>
      </c>
      <c r="I253" s="16" t="s">
        <v>52</v>
      </c>
      <c r="J253" s="16" t="s">
        <v>268</v>
      </c>
      <c r="K253" s="16" t="str">
        <f aca="false">VLOOKUP(Таблица4[[#This Row],[Классификатор борда2]],Таблица25[],2,FALSE())</f>
        <v>РПС с ЦК: Ин.Акции ПИР</v>
      </c>
    </row>
    <row r="254" customFormat="false" ht="12" hidden="false" customHeight="false" outlineLevel="0" collapsed="false">
      <c r="A254" s="16"/>
      <c r="B254" s="12"/>
      <c r="C254" s="12"/>
      <c r="D254" s="17"/>
      <c r="E254" s="16"/>
      <c r="F254" s="18"/>
      <c r="G254" s="16"/>
      <c r="H254" s="16"/>
      <c r="I254" s="16"/>
      <c r="J254" s="16"/>
      <c r="K254" s="38"/>
    </row>
    <row r="255" customFormat="false" ht="30" hidden="false" customHeight="false" outlineLevel="0" collapsed="false">
      <c r="A255" s="44"/>
      <c r="B255" s="45"/>
      <c r="C255" s="45"/>
      <c r="D255" s="46"/>
      <c r="E255" s="47" t="s">
        <v>269</v>
      </c>
      <c r="F255" s="48"/>
      <c r="G255" s="44"/>
      <c r="H255" s="44"/>
      <c r="I255" s="44"/>
      <c r="J255" s="44"/>
      <c r="K255" s="49"/>
    </row>
    <row r="256" customFormat="false" ht="12" hidden="false" customHeight="false" outlineLevel="0" collapsed="false">
      <c r="A256" s="11" t="s">
        <v>15</v>
      </c>
      <c r="B256" s="12" t="n">
        <v>0.791678240740741</v>
      </c>
      <c r="C256" s="12" t="n">
        <v>0.795127314814815</v>
      </c>
      <c r="D256" s="13" t="s">
        <v>16</v>
      </c>
      <c r="E256" s="11" t="s">
        <v>17</v>
      </c>
      <c r="F256" s="18" t="s">
        <v>18</v>
      </c>
      <c r="G256" s="11" t="s">
        <v>19</v>
      </c>
      <c r="H256" s="11" t="s">
        <v>20</v>
      </c>
      <c r="I256" s="11" t="s">
        <v>21</v>
      </c>
      <c r="J256" s="11" t="s">
        <v>22</v>
      </c>
      <c r="K256" s="11" t="str">
        <f aca="false">VLOOKUP(Таблица4[[#This Row],[Классификатор борда2]],Таблица25[],2,FALSE())</f>
        <v>Т+ Акции и ДР</v>
      </c>
    </row>
    <row r="257" customFormat="false" ht="12" hidden="false" customHeight="false" outlineLevel="0" collapsed="false">
      <c r="A257" s="16" t="s">
        <v>15</v>
      </c>
      <c r="B257" s="12" t="n">
        <v>0.795138888888889</v>
      </c>
      <c r="C257" s="12" t="n">
        <v>0.993043981481481</v>
      </c>
      <c r="D257" s="17" t="s">
        <v>16</v>
      </c>
      <c r="E257" s="16" t="s">
        <v>44</v>
      </c>
      <c r="F257" s="18" t="n">
        <v>0.993055555555555</v>
      </c>
      <c r="G257" s="16" t="s">
        <v>19</v>
      </c>
      <c r="H257" s="16" t="s">
        <v>20</v>
      </c>
      <c r="I257" s="16" t="s">
        <v>21</v>
      </c>
      <c r="J257" s="16" t="s">
        <v>22</v>
      </c>
      <c r="K257" s="16" t="str">
        <f aca="false">VLOOKUP(Таблица4[[#This Row],[Классификатор борда2]],Таблица25[],2,FALSE())</f>
        <v>Т+ Акции и ДР</v>
      </c>
    </row>
    <row r="258" customFormat="false" ht="12" hidden="false" customHeight="false" outlineLevel="0" collapsed="false">
      <c r="A258" s="16" t="s">
        <v>15</v>
      </c>
      <c r="B258" s="12" t="n">
        <v>0.791678240740741</v>
      </c>
      <c r="C258" s="12" t="n">
        <v>0.993043981481481</v>
      </c>
      <c r="D258" s="17" t="s">
        <v>16</v>
      </c>
      <c r="E258" s="16" t="s">
        <v>44</v>
      </c>
      <c r="F258" s="18" t="n">
        <v>0.993055555555555</v>
      </c>
      <c r="G258" s="16" t="s">
        <v>19</v>
      </c>
      <c r="H258" s="16" t="s">
        <v>20</v>
      </c>
      <c r="I258" s="16" t="s">
        <v>21</v>
      </c>
      <c r="J258" s="16" t="s">
        <v>35</v>
      </c>
      <c r="K258" s="16" t="str">
        <f aca="false">VLOOKUP(Таблица4[[#This Row],[Классификатор борда2]],Таблица25[],2,FALSE())</f>
        <v>Т+ Ин.Акции и ДР</v>
      </c>
    </row>
    <row r="259" customFormat="false" ht="12" hidden="false" customHeight="false" outlineLevel="0" collapsed="false">
      <c r="A259" s="16" t="s">
        <v>15</v>
      </c>
      <c r="B259" s="12" t="n">
        <v>0.791678240740741</v>
      </c>
      <c r="C259" s="12" t="n">
        <v>0.993043981481481</v>
      </c>
      <c r="D259" s="17" t="s">
        <v>50</v>
      </c>
      <c r="E259" s="16"/>
      <c r="F259" s="18" t="n">
        <v>0.993055555555555</v>
      </c>
      <c r="G259" s="16" t="s">
        <v>270</v>
      </c>
      <c r="H259" s="16" t="s">
        <v>20</v>
      </c>
      <c r="I259" s="16" t="s">
        <v>52</v>
      </c>
      <c r="J259" s="16" t="s">
        <v>53</v>
      </c>
      <c r="K259" s="16" t="str">
        <f aca="false">VLOOKUP(Таблица4[[#This Row],[Классификатор борда2]],Таблица25[],2,FALSE())</f>
        <v>РПС с ЦК: Акции и ДР</v>
      </c>
    </row>
    <row r="260" customFormat="false" ht="12" hidden="false" customHeight="false" outlineLevel="0" collapsed="false">
      <c r="A260" s="16" t="s">
        <v>15</v>
      </c>
      <c r="B260" s="12" t="n">
        <v>0.791678240740741</v>
      </c>
      <c r="C260" s="12" t="n">
        <v>0.993043981481481</v>
      </c>
      <c r="D260" s="17" t="s">
        <v>50</v>
      </c>
      <c r="E260" s="16"/>
      <c r="F260" s="18" t="n">
        <v>0.993055555555555</v>
      </c>
      <c r="G260" s="16" t="s">
        <v>221</v>
      </c>
      <c r="H260" s="16" t="s">
        <v>20</v>
      </c>
      <c r="I260" s="16" t="s">
        <v>52</v>
      </c>
      <c r="J260" s="16" t="s">
        <v>59</v>
      </c>
      <c r="K260" s="16" t="str">
        <f aca="false">VLOOKUP(Таблица4[[#This Row],[Классификатор борда2]],Таблица25[],2,FALSE())</f>
        <v>РПС с ЦК: Ин.Акции и ДР</v>
      </c>
    </row>
    <row r="261" customFormat="false" ht="12" hidden="false" customHeight="false" outlineLevel="0" collapsed="false">
      <c r="A261" s="16" t="s">
        <v>15</v>
      </c>
      <c r="B261" s="12" t="n">
        <v>0.795138888888889</v>
      </c>
      <c r="C261" s="12" t="n">
        <v>0.993043981481481</v>
      </c>
      <c r="D261" s="17" t="s">
        <v>47</v>
      </c>
      <c r="E261" s="16"/>
      <c r="F261" s="18" t="n">
        <v>0.993055555555555</v>
      </c>
      <c r="G261" s="16" t="s">
        <v>19</v>
      </c>
      <c r="H261" s="16" t="s">
        <v>20</v>
      </c>
      <c r="I261" s="16" t="s">
        <v>21</v>
      </c>
      <c r="J261" s="16" t="s">
        <v>48</v>
      </c>
      <c r="K261" s="16" t="str">
        <f aca="false">VLOOKUP(Таблица4[[#This Row],[Классификатор борда2]],Таблица25[],2,FALSE())</f>
        <v>Т+ Неполные лоты</v>
      </c>
    </row>
    <row r="262" customFormat="false" ht="12" hidden="false" customHeight="false" outlineLevel="0" collapsed="false">
      <c r="A262" s="16" t="s">
        <v>158</v>
      </c>
      <c r="B262" s="12" t="n">
        <v>0.791678240740741</v>
      </c>
      <c r="C262" s="12" t="n">
        <v>0.993043981481481</v>
      </c>
      <c r="D262" s="17" t="s">
        <v>163</v>
      </c>
      <c r="E262" s="16"/>
      <c r="F262" s="18" t="n">
        <v>0.993055555555555</v>
      </c>
      <c r="G262" s="16" t="s">
        <v>271</v>
      </c>
      <c r="H262" s="16" t="s">
        <v>20</v>
      </c>
      <c r="I262" s="16" t="s">
        <v>165</v>
      </c>
      <c r="J262" s="16" t="s">
        <v>166</v>
      </c>
      <c r="K262" s="16" t="str">
        <f aca="false">VLOOKUP(Таблица4[[#This Row],[Классификатор борда2]],Таблица25[],2,FALSE())</f>
        <v>РПС : Акции</v>
      </c>
    </row>
    <row r="263" customFormat="false" ht="12" hidden="false" customHeight="false" outlineLevel="0" collapsed="false">
      <c r="A263" s="16" t="s">
        <v>158</v>
      </c>
      <c r="B263" s="12" t="n">
        <v>0.791678240740741</v>
      </c>
      <c r="C263" s="12" t="n">
        <v>0.993043981481481</v>
      </c>
      <c r="D263" s="17" t="s">
        <v>163</v>
      </c>
      <c r="E263" s="16"/>
      <c r="F263" s="18" t="n">
        <v>0.993055555555555</v>
      </c>
      <c r="G263" s="16" t="s">
        <v>272</v>
      </c>
      <c r="H263" s="16" t="s">
        <v>20</v>
      </c>
      <c r="I263" s="16" t="s">
        <v>165</v>
      </c>
      <c r="J263" s="16" t="s">
        <v>170</v>
      </c>
      <c r="K263" s="16" t="str">
        <f aca="false">VLOOKUP(Таблица4[[#This Row],[Классификатор борда2]],Таблица25[],2,FALSE())</f>
        <v>РПС: Ин.Акции</v>
      </c>
    </row>
    <row r="264" customFormat="false" ht="12" hidden="false" customHeight="false" outlineLevel="0" collapsed="false">
      <c r="A264" s="38"/>
      <c r="B264" s="39"/>
      <c r="C264" s="39"/>
      <c r="D264" s="40"/>
      <c r="E264" s="38"/>
      <c r="F264" s="18"/>
      <c r="G264" s="38"/>
      <c r="H264" s="38"/>
      <c r="I264" s="38"/>
      <c r="J264" s="16"/>
      <c r="K264" s="38"/>
    </row>
    <row r="265" s="1" customFormat="true" ht="13.9" hidden="false" customHeight="true" outlineLevel="0" collapsed="false"/>
    <row r="266" s="1" customFormat="true" ht="78" hidden="false" customHeight="true" outlineLevel="0" collapsed="false"/>
    <row r="267" s="1" customFormat="true" ht="21.75" hidden="false" customHeight="true" outlineLevel="0" collapsed="false">
      <c r="A267" s="50" t="s">
        <v>273</v>
      </c>
    </row>
    <row r="268" s="1" customFormat="true" ht="12.75" hidden="false" customHeight="false" outlineLevel="0" collapsed="false">
      <c r="A268" s="50" t="s">
        <v>274</v>
      </c>
    </row>
    <row r="270" customFormat="false" ht="15.75" hidden="false" customHeight="false" outlineLevel="0" collapsed="false">
      <c r="A270" s="51" t="s">
        <v>275</v>
      </c>
    </row>
    <row r="272" customFormat="false" ht="12" hidden="false" customHeight="true" outlineLevel="0" collapsed="false">
      <c r="A272" s="52" t="s">
        <v>276</v>
      </c>
      <c r="B272" s="53" t="s">
        <v>277</v>
      </c>
      <c r="C272" s="53"/>
      <c r="D272" s="53"/>
      <c r="E272" s="53"/>
    </row>
    <row r="273" customFormat="false" ht="12" hidden="false" customHeight="false" outlineLevel="0" collapsed="false">
      <c r="A273" s="54" t="s">
        <v>278</v>
      </c>
      <c r="B273" s="55"/>
      <c r="C273" s="55"/>
      <c r="D273" s="55"/>
      <c r="E273" s="55"/>
    </row>
  </sheetData>
  <mergeCells count="3">
    <mergeCell ref="A1:K1"/>
    <mergeCell ref="B272:E272"/>
    <mergeCell ref="B273:E273"/>
  </mergeCells>
  <hyperlinks>
    <hyperlink ref="A270" r:id="rId1" display="Ссылка на таблицу соответствия бордов и режимов торгов в ASTS Trading and Clearing System&#10;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F81BD"/>
    <pageSetUpPr fitToPage="false"/>
  </sheetPr>
  <dimension ref="A1:M141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9.72"/>
    <col collapsed="false" customWidth="true" hidden="false" outlineLevel="0" max="2" min="2" style="0" width="5.43"/>
    <col collapsed="false" customWidth="true" hidden="false" outlineLevel="0" max="3" min="3" style="0" width="30.71"/>
    <col collapsed="false" customWidth="true" hidden="false" outlineLevel="0" max="4" min="4" style="0" width="5.43"/>
    <col collapsed="false" customWidth="true" hidden="false" outlineLevel="0" max="5" min="5" style="0" width="30.71"/>
    <col collapsed="false" customWidth="true" hidden="false" outlineLevel="0" max="6" min="6" style="0" width="5.43"/>
    <col collapsed="false" customWidth="true" hidden="false" outlineLevel="0" max="7" min="7" style="0" width="30.71"/>
    <col collapsed="false" customWidth="true" hidden="false" outlineLevel="0" max="8" min="8" style="0" width="5.43"/>
    <col collapsed="false" customWidth="true" hidden="false" outlineLevel="0" max="9" min="9" style="0" width="31.71"/>
    <col collapsed="false" customWidth="true" hidden="false" outlineLevel="0" max="10" min="10" style="0" width="5.43"/>
    <col collapsed="false" customWidth="true" hidden="false" outlineLevel="0" max="11" min="11" style="0" width="30.71"/>
    <col collapsed="false" customWidth="true" hidden="false" outlineLevel="0" max="12" min="12" style="0" width="5.43"/>
    <col collapsed="false" customWidth="true" hidden="false" outlineLevel="0" max="13" min="13" style="0" width="30.71"/>
  </cols>
  <sheetData>
    <row r="1" customFormat="false" ht="20.1" hidden="false" customHeight="true" outlineLevel="0" collapsed="false">
      <c r="A1" s="56" t="s">
        <v>279</v>
      </c>
      <c r="B1" s="57" t="s">
        <v>280</v>
      </c>
    </row>
    <row r="2" customFormat="false" ht="16.5" hidden="false" customHeight="false" outlineLevel="0" collapsed="false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customFormat="false" ht="33.75" hidden="false" customHeight="true" outlineLevel="0" collapsed="false">
      <c r="A3" s="60"/>
      <c r="B3" s="61" t="s">
        <v>281</v>
      </c>
      <c r="C3" s="61"/>
      <c r="D3" s="62" t="s">
        <v>282</v>
      </c>
      <c r="E3" s="62"/>
      <c r="F3" s="62" t="s">
        <v>283</v>
      </c>
      <c r="G3" s="62"/>
      <c r="H3" s="62" t="s">
        <v>284</v>
      </c>
      <c r="I3" s="62"/>
      <c r="J3" s="62" t="s">
        <v>285</v>
      </c>
      <c r="K3" s="62"/>
      <c r="L3" s="63" t="s">
        <v>286</v>
      </c>
      <c r="M3" s="63"/>
    </row>
    <row r="4" customFormat="false" ht="15" hidden="false" customHeight="true" outlineLevel="0" collapsed="false">
      <c r="A4" s="64" t="str">
        <f aca="false">"FNDT"&amp;" "&amp;VLOOKUP("FNDT",Таблица16[],IF($B$1="RUS",2,3),FALSE())</f>
        <v>FNDT Фондовый рынок T+</v>
      </c>
      <c r="B4" s="65" t="s">
        <v>22</v>
      </c>
      <c r="C4" s="66" t="str">
        <f aca="false">VLOOKUP(B4,Таблица25[],IF($B$1="RUS",2,3),FALSE())</f>
        <v>Т+ Акции и ДР</v>
      </c>
      <c r="D4" s="67" t="s">
        <v>23</v>
      </c>
      <c r="E4" s="68" t="str">
        <f aca="false">VLOOKUP(D4,Таблица25[],IF($B$1="RUS",2,3),FALSE())</f>
        <v>Т+ Паи</v>
      </c>
      <c r="F4" s="67" t="s">
        <v>26</v>
      </c>
      <c r="G4" s="68" t="str">
        <f aca="false">VLOOKUP(F4,Таблица25[],IF($B$1="RUS",2,3),FALSE())</f>
        <v>Т+ ETF</v>
      </c>
      <c r="H4" s="67" t="s">
        <v>36</v>
      </c>
      <c r="I4" s="69" t="str">
        <f aca="false">VLOOKUP(H4,Таблица25[],IF($B$1="RUS",2,3),FALSE())</f>
        <v>Т+ Облигации</v>
      </c>
      <c r="J4" s="65" t="s">
        <v>287</v>
      </c>
      <c r="K4" s="70" t="str">
        <f aca="false">VLOOKUP(J4,Таблица25[],IF($B$1="RUS",2,3),FALSE())</f>
        <v>Т+ ETC</v>
      </c>
      <c r="L4" s="65"/>
      <c r="M4" s="70"/>
    </row>
    <row r="5" customFormat="false" ht="15" hidden="false" customHeight="true" outlineLevel="0" collapsed="false">
      <c r="A5" s="64"/>
      <c r="B5" s="71" t="s">
        <v>30</v>
      </c>
      <c r="C5" s="72" t="str">
        <f aca="false">VLOOKUP(B5,Таблица25[],IF($B$1="RUS",2,3),FALSE())</f>
        <v>Т+ Акции и ДР (расч. в USD)</v>
      </c>
      <c r="D5" s="73" t="s">
        <v>24</v>
      </c>
      <c r="E5" s="72" t="str">
        <f aca="false">VLOOKUP(D5,Таблица25[],IF($B$1="RUS",2,3),FALSE())</f>
        <v>Т+ ПАИ (расч. в USD)</v>
      </c>
      <c r="F5" s="71" t="s">
        <v>33</v>
      </c>
      <c r="G5" s="74" t="str">
        <f aca="false">VLOOKUP(F5,Таблица25[],IF($B$1="RUS",2,3),FALSE())</f>
        <v>Т+ ETF (расч. в USD)</v>
      </c>
      <c r="H5" s="71" t="s">
        <v>37</v>
      </c>
      <c r="I5" s="74" t="str">
        <f aca="false">VLOOKUP(H5,Таблица25[],IF($B$1="RUS",2,3),FALSE())</f>
        <v>Т+ Облигации (расч.в USD)</v>
      </c>
      <c r="J5" s="71"/>
      <c r="K5" s="72"/>
      <c r="L5" s="71"/>
      <c r="M5" s="72"/>
    </row>
    <row r="6" customFormat="false" ht="15" hidden="false" customHeight="true" outlineLevel="0" collapsed="false">
      <c r="A6" s="64"/>
      <c r="B6" s="71" t="s">
        <v>32</v>
      </c>
      <c r="C6" s="72" t="str">
        <f aca="false">VLOOKUP(B6,Таблица25[],IF($B$1="RUS",2,3),FALSE())</f>
        <v>Т+ Акции и ДР (расч. в EUR)</v>
      </c>
      <c r="D6" s="73" t="s">
        <v>25</v>
      </c>
      <c r="E6" s="72" t="str">
        <f aca="false">VLOOKUP(D6,Таблица25[],IF($B$1="RUS",2,3),FALSE())</f>
        <v>Т+ ПАИ (расч. в EUR)</v>
      </c>
      <c r="F6" s="71" t="s">
        <v>34</v>
      </c>
      <c r="G6" s="74" t="str">
        <f aca="false">VLOOKUP(F6,Таблица25[],IF($B$1="RUS",2,3),FALSE())</f>
        <v>Т+ ETF (расч. в EUR)</v>
      </c>
      <c r="H6" s="71" t="s">
        <v>38</v>
      </c>
      <c r="I6" s="74" t="str">
        <f aca="false">VLOOKUP(H6,Таблица25[],IF($B$1="RUS",2,3),FALSE())</f>
        <v>Т+ Облигации (расч.в EUR)</v>
      </c>
      <c r="J6" s="71"/>
      <c r="K6" s="72"/>
      <c r="L6" s="71"/>
      <c r="M6" s="72"/>
    </row>
    <row r="7" customFormat="false" ht="15" hidden="false" customHeight="true" outlineLevel="0" collapsed="false">
      <c r="A7" s="64"/>
      <c r="B7" s="71" t="s">
        <v>35</v>
      </c>
      <c r="C7" s="72" t="str">
        <f aca="false">VLOOKUP(B7,Таблица25[],IF($B$1="RUS",2,3),FALSE())</f>
        <v>Т+ Ин.Акции и ДР</v>
      </c>
      <c r="D7" s="71"/>
      <c r="E7" s="74"/>
      <c r="F7" s="71"/>
      <c r="G7" s="74"/>
      <c r="H7" s="71" t="s">
        <v>40</v>
      </c>
      <c r="I7" s="74" t="str">
        <f aca="false">VLOOKUP(H7,Таблица25[],IF($B$1="RUS",2,3),FALSE())</f>
        <v>Т+ Облигации (расч.в CNY)</v>
      </c>
      <c r="J7" s="71"/>
      <c r="K7" s="72"/>
      <c r="L7" s="71"/>
      <c r="M7" s="72"/>
    </row>
    <row r="8" customFormat="false" ht="15" hidden="false" customHeight="true" outlineLevel="0" collapsed="false">
      <c r="A8" s="64"/>
      <c r="B8" s="75"/>
      <c r="C8" s="72"/>
      <c r="D8" s="75"/>
      <c r="E8" s="74"/>
      <c r="F8" s="75"/>
      <c r="G8" s="74"/>
      <c r="H8" s="71" t="s">
        <v>28</v>
      </c>
      <c r="I8" s="74" t="str">
        <f aca="false">VLOOKUP(H8,Таблица25[],IF($B$1="RUS",2,3),FALSE())</f>
        <v>Т+ Гособлигации</v>
      </c>
      <c r="J8" s="71"/>
      <c r="K8" s="72"/>
      <c r="L8" s="71"/>
      <c r="M8" s="72"/>
    </row>
    <row r="9" customFormat="false" ht="15" hidden="false" customHeight="true" outlineLevel="0" collapsed="false">
      <c r="A9" s="64"/>
      <c r="B9" s="71" t="s">
        <v>192</v>
      </c>
      <c r="C9" s="72" t="str">
        <f aca="false">VLOOKUP(B9,Таблица25[],IF($B$1="RUS",2,3),FALSE())</f>
        <v>Крупные пакеты - Акции</v>
      </c>
      <c r="D9" s="71"/>
      <c r="E9" s="74"/>
      <c r="F9" s="75"/>
      <c r="G9" s="74"/>
      <c r="H9" s="75" t="s">
        <v>76</v>
      </c>
      <c r="I9" s="74" t="str">
        <f aca="false">VLOOKUP(H9,Таблица25[],IF($B$1="RUS",2,3),FALSE())</f>
        <v>Крупные пакеты - Облигации</v>
      </c>
      <c r="J9" s="75"/>
      <c r="K9" s="72"/>
      <c r="L9" s="75"/>
      <c r="M9" s="72"/>
    </row>
    <row r="10" customFormat="false" ht="15" hidden="false" customHeight="true" outlineLevel="0" collapsed="false">
      <c r="A10" s="64"/>
      <c r="B10" s="73"/>
      <c r="C10" s="72"/>
      <c r="D10" s="73"/>
      <c r="E10" s="74"/>
      <c r="F10" s="76"/>
      <c r="G10" s="74"/>
      <c r="H10" s="75" t="s">
        <v>77</v>
      </c>
      <c r="I10" s="74" t="str">
        <f aca="false">VLOOKUP(H10,Таблица25[],IF($B$1="RUS",2,3),FALSE())</f>
        <v>Крупные пакеты - Облигации (USD)</v>
      </c>
      <c r="J10" s="76"/>
      <c r="K10" s="72"/>
      <c r="L10" s="76"/>
      <c r="M10" s="77"/>
    </row>
    <row r="11" customFormat="false" ht="15" hidden="false" customHeight="true" outlineLevel="0" collapsed="false">
      <c r="A11" s="64"/>
      <c r="B11" s="73" t="s">
        <v>247</v>
      </c>
      <c r="C11" s="72" t="str">
        <f aca="false">VLOOKUP(B11,Таблица25[],IF($B$1="RUS",2,3),FALSE())</f>
        <v>Т+ Акции ПИР</v>
      </c>
      <c r="D11" s="73" t="s">
        <v>247</v>
      </c>
      <c r="E11" s="72" t="str">
        <f aca="false">VLOOKUP(D11,Таблица25[],IF($B$1="RUS",2,3),FALSE())</f>
        <v>Т+ Акции ПИР</v>
      </c>
      <c r="F11" s="76"/>
      <c r="G11" s="74"/>
      <c r="H11" s="75" t="s">
        <v>246</v>
      </c>
      <c r="I11" s="74" t="str">
        <f aca="false">VLOOKUP(H11,Таблица25[],IF($B$1="RUS",2,3),FALSE())</f>
        <v>Т+ Облигации ПИР </v>
      </c>
      <c r="J11" s="76"/>
      <c r="K11" s="72"/>
      <c r="L11" s="76"/>
      <c r="M11" s="77"/>
    </row>
    <row r="12" customFormat="false" ht="15" hidden="false" customHeight="true" outlineLevel="0" collapsed="false">
      <c r="A12" s="64"/>
      <c r="B12" s="73" t="s">
        <v>250</v>
      </c>
      <c r="C12" s="72" t="str">
        <f aca="false">VLOOKUP(B12,Таблица25[],IF($B$1="RUS",2,3),FALSE())</f>
        <v>Т+ Ин.Акции ПИР</v>
      </c>
      <c r="D12" s="73"/>
      <c r="E12" s="74"/>
      <c r="F12" s="76"/>
      <c r="G12" s="74"/>
      <c r="H12" s="75" t="s">
        <v>243</v>
      </c>
      <c r="I12" s="74" t="str">
        <f aca="false">VLOOKUP(H12,Таблица25[],IF($B$1="RUS",2,3),FALSE())</f>
        <v>Т+ Облигации ПИР (расч.в USD)</v>
      </c>
      <c r="J12" s="76"/>
      <c r="K12" s="72"/>
      <c r="L12" s="76"/>
      <c r="M12" s="77"/>
    </row>
    <row r="13" customFormat="false" ht="15" hidden="false" customHeight="true" outlineLevel="0" collapsed="false">
      <c r="A13" s="64"/>
      <c r="B13" s="73"/>
      <c r="C13" s="72"/>
      <c r="D13" s="73"/>
      <c r="E13" s="74"/>
      <c r="F13" s="76"/>
      <c r="G13" s="74"/>
      <c r="H13" s="75" t="s">
        <v>244</v>
      </c>
      <c r="I13" s="74" t="str">
        <f aca="false">VLOOKUP(H13,Таблица25[],IF($B$1="RUS",2,3),FALSE())</f>
        <v>Т+ Облигации ПИР (расч.в EUR)</v>
      </c>
      <c r="J13" s="76"/>
      <c r="K13" s="72"/>
      <c r="L13" s="76"/>
      <c r="M13" s="77"/>
    </row>
    <row r="14" customFormat="false" ht="15" hidden="false" customHeight="true" outlineLevel="0" collapsed="false">
      <c r="A14" s="64"/>
      <c r="B14" s="73" t="s">
        <v>248</v>
      </c>
      <c r="C14" s="72" t="str">
        <f aca="false">VLOOKUP(B14,Таблица25[],IF($B$1="RUS",2,3),FALSE())</f>
        <v>Т+ Акции ПИР (расч. в USD)</v>
      </c>
      <c r="D14" s="73" t="s">
        <v>248</v>
      </c>
      <c r="E14" s="72" t="str">
        <f aca="false">VLOOKUP(D14,Таблица25[],IF($B$1="RUS",2,3),FALSE())</f>
        <v>Т+ Акции ПИР (расч. в USD)</v>
      </c>
      <c r="F14" s="76"/>
      <c r="G14" s="74"/>
      <c r="H14" s="75" t="s">
        <v>245</v>
      </c>
      <c r="I14" s="74" t="str">
        <f aca="false">VLOOKUP(H14,Таблица25[],IF($B$1="RUS",2,3),FALSE())</f>
        <v>Т+ Облигации ПИР (расч.в CNY)</v>
      </c>
      <c r="J14" s="76"/>
      <c r="K14" s="72"/>
      <c r="L14" s="76"/>
      <c r="M14" s="77"/>
    </row>
    <row r="15" customFormat="false" ht="15" hidden="false" customHeight="true" outlineLevel="0" collapsed="false">
      <c r="A15" s="64"/>
      <c r="B15" s="73" t="s">
        <v>249</v>
      </c>
      <c r="C15" s="72" t="str">
        <f aca="false">VLOOKUP(B15,Таблица25[],IF($B$1="RUS",2,3),FALSE())</f>
        <v>Т+ Акции ПИР (расч. в EUR)</v>
      </c>
      <c r="D15" s="73" t="s">
        <v>249</v>
      </c>
      <c r="E15" s="72" t="str">
        <f aca="false">VLOOKUP(D15,Таблица25[],IF($B$1="RUS",2,3),FALSE())</f>
        <v>Т+ Акции ПИР (расч. в EUR)</v>
      </c>
      <c r="F15" s="76"/>
      <c r="G15" s="74"/>
      <c r="H15" s="75" t="s">
        <v>41</v>
      </c>
      <c r="I15" s="74" t="str">
        <f aca="false">VLOOKUP(H15,Таблица25[],IF($B$1="RUS",2,3),FALSE())</f>
        <v>Т+ Облигации Д</v>
      </c>
      <c r="J15" s="76"/>
      <c r="K15" s="72"/>
      <c r="L15" s="76"/>
      <c r="M15" s="77"/>
    </row>
    <row r="16" customFormat="false" ht="15" hidden="false" customHeight="true" outlineLevel="0" collapsed="false">
      <c r="A16" s="64"/>
      <c r="B16" s="73"/>
      <c r="C16" s="72"/>
      <c r="D16" s="73"/>
      <c r="E16" s="74"/>
      <c r="F16" s="76"/>
      <c r="G16" s="74"/>
      <c r="H16" s="75" t="s">
        <v>43</v>
      </c>
      <c r="I16" s="74" t="str">
        <f aca="false">VLOOKUP(H16,Таблица25[],IF($B$1="RUS",2,3),FALSE())</f>
        <v>Т+ Облигации Д (расч. в USD)</v>
      </c>
      <c r="J16" s="76"/>
      <c r="K16" s="72"/>
      <c r="L16" s="76"/>
      <c r="M16" s="77"/>
    </row>
    <row r="17" customFormat="false" ht="15" hidden="false" customHeight="true" outlineLevel="0" collapsed="false">
      <c r="A17" s="64"/>
      <c r="B17" s="73"/>
      <c r="C17" s="72"/>
      <c r="D17" s="73"/>
      <c r="E17" s="74"/>
      <c r="F17" s="76"/>
      <c r="G17" s="74"/>
      <c r="H17" s="75" t="s">
        <v>42</v>
      </c>
      <c r="I17" s="74" t="str">
        <f aca="false">VLOOKUP(H17,Таблица25[],IF($B$1="RUS",2,3),FALSE())</f>
        <v>Т+ Облигации Д (расч. в EUR)</v>
      </c>
      <c r="J17" s="76"/>
      <c r="K17" s="72"/>
      <c r="L17" s="76"/>
      <c r="M17" s="77"/>
    </row>
    <row r="18" customFormat="false" ht="15" hidden="false" customHeight="true" outlineLevel="0" collapsed="false">
      <c r="A18" s="64"/>
      <c r="B18" s="73" t="s">
        <v>143</v>
      </c>
      <c r="C18" s="72" t="str">
        <f aca="false">VLOOKUP(B18,Таблица25[],IF($B$1="RUS",2,3),FALSE())</f>
        <v>Урегулирование с ЦК внебирж.</v>
      </c>
      <c r="D18" s="73" t="s">
        <v>143</v>
      </c>
      <c r="E18" s="72" t="str">
        <f aca="false">VLOOKUP(D18,Таблица25[],IF($B$1="RUS",2,3),FALSE())</f>
        <v>Урегулирование с ЦК внебирж.</v>
      </c>
      <c r="F18" s="73" t="s">
        <v>143</v>
      </c>
      <c r="G18" s="72" t="str">
        <f aca="false">VLOOKUP(F18,Таблица25[],IF($B$1="RUS",2,3),FALSE())</f>
        <v>Урегулирование с ЦК внебирж.</v>
      </c>
      <c r="H18" s="75" t="s">
        <v>143</v>
      </c>
      <c r="I18" s="72" t="str">
        <f aca="false">VLOOKUP(H18,Таблица25[],IF($B$1="RUS",2,3),FALSE())</f>
        <v>Урегулирование с ЦК внебирж.</v>
      </c>
      <c r="J18" s="73" t="s">
        <v>143</v>
      </c>
      <c r="K18" s="72" t="str">
        <f aca="false">VLOOKUP(J18,Таблица25[],IF($B$1="RUS",2,3),FALSE())</f>
        <v>Урегулирование с ЦК внебирж.</v>
      </c>
      <c r="L18" s="76"/>
      <c r="M18" s="77"/>
    </row>
    <row r="19" customFormat="false" ht="15" hidden="false" customHeight="true" outlineLevel="0" collapsed="false">
      <c r="A19" s="64"/>
      <c r="B19" s="73" t="s">
        <v>142</v>
      </c>
      <c r="C19" s="72" t="str">
        <f aca="false">VLOOKUP(B19,Таблица25[],IF($B$1="RUS",2,3),FALSE())</f>
        <v>Урегулирование с ЦК орг. торги</v>
      </c>
      <c r="D19" s="73" t="s">
        <v>142</v>
      </c>
      <c r="E19" s="74" t="str">
        <f aca="false">VLOOKUP(D19,Таблица25[],IF($B$1="RUS",2,3),FALSE())</f>
        <v>Урегулирование с ЦК орг. торги</v>
      </c>
      <c r="F19" s="73" t="s">
        <v>142</v>
      </c>
      <c r="G19" s="74" t="str">
        <f aca="false">VLOOKUP(F19,Таблица25[],IF($B$1="RUS",2,3),FALSE())</f>
        <v>Урегулирование с ЦК орг. торги</v>
      </c>
      <c r="H19" s="73" t="s">
        <v>142</v>
      </c>
      <c r="I19" s="74" t="str">
        <f aca="false">VLOOKUP(H19,Таблица25[],IF($B$1="RUS",2,3),FALSE())</f>
        <v>Урегулирование с ЦК орг. торги</v>
      </c>
      <c r="J19" s="73" t="s">
        <v>142</v>
      </c>
      <c r="K19" s="74" t="str">
        <f aca="false">VLOOKUP(J19,Таблица25[],IF($B$1="RUS",2,3),FALSE())</f>
        <v>Урегулирование с ЦК орг. торги</v>
      </c>
      <c r="L19" s="76"/>
      <c r="M19" s="77"/>
    </row>
    <row r="20" customFormat="false" ht="15.75" hidden="false" customHeight="true" outlineLevel="0" collapsed="false">
      <c r="A20" s="64"/>
      <c r="B20" s="78" t="s">
        <v>48</v>
      </c>
      <c r="C20" s="79" t="str">
        <f aca="false">VLOOKUP(B20,Таблица25[],IF($B$1="RUS",2,3),FALSE())</f>
        <v>Т+ Неполные лоты</v>
      </c>
      <c r="D20" s="78" t="s">
        <v>48</v>
      </c>
      <c r="E20" s="80" t="str">
        <f aca="false">VLOOKUP(D20,Таблица25[],IF($B$1="RUS",2,3),FALSE())</f>
        <v>Т+ Неполные лоты</v>
      </c>
      <c r="F20" s="81"/>
      <c r="G20" s="80"/>
      <c r="H20" s="81"/>
      <c r="I20" s="80"/>
      <c r="J20" s="81"/>
      <c r="K20" s="79"/>
      <c r="L20" s="81"/>
      <c r="M20" s="79"/>
    </row>
    <row r="21" customFormat="false" ht="15" hidden="false" customHeight="false" outlineLevel="0" collapsed="false">
      <c r="A21" s="64" t="str">
        <f aca="false">"FOND"&amp;" "&amp;VLOOKUP("FOND",Таблица16[],IF($B$1="RUS",2,3),FALSE())</f>
        <v>FOND Фондовый рынок</v>
      </c>
      <c r="B21" s="65"/>
      <c r="C21" s="70"/>
      <c r="D21" s="67"/>
      <c r="E21" s="69"/>
      <c r="F21" s="67"/>
      <c r="G21" s="69"/>
      <c r="H21" s="65"/>
      <c r="I21" s="69"/>
      <c r="J21" s="65" t="s">
        <v>288</v>
      </c>
      <c r="K21" s="70" t="str">
        <f aca="false">VLOOKUP(J21,Таблица25[],IF($B$1="RUS",2,3),FALSE())</f>
        <v>Т0 ETC</v>
      </c>
      <c r="L21" s="65"/>
      <c r="M21" s="70"/>
    </row>
    <row r="22" customFormat="false" ht="15" hidden="false" customHeight="false" outlineLevel="0" collapsed="false">
      <c r="A22" s="64"/>
      <c r="B22" s="71"/>
      <c r="C22" s="72"/>
      <c r="D22" s="75"/>
      <c r="E22" s="74"/>
      <c r="F22" s="67" t="s">
        <v>161</v>
      </c>
      <c r="G22" s="69" t="str">
        <f aca="false">VLOOKUP(F22,Таблица25[],IF($B$1="RUS",2,3),FALSE())</f>
        <v>Т0 ETF (расч. в USD)</v>
      </c>
      <c r="H22" s="71"/>
      <c r="I22" s="74"/>
      <c r="J22" s="71"/>
      <c r="K22" s="72"/>
      <c r="L22" s="71"/>
      <c r="M22" s="72"/>
    </row>
    <row r="23" customFormat="false" ht="15" hidden="false" customHeight="false" outlineLevel="0" collapsed="false">
      <c r="A23" s="64"/>
      <c r="B23" s="71"/>
      <c r="C23" s="72"/>
      <c r="D23" s="75"/>
      <c r="E23" s="74"/>
      <c r="F23" s="75" t="s">
        <v>162</v>
      </c>
      <c r="G23" s="69" t="str">
        <f aca="false">VLOOKUP(F23,Таблица25[],IF($B$1="RUS",2,3),FALSE())</f>
        <v>Т0 ETF (расч. в EUR)</v>
      </c>
      <c r="H23" s="71"/>
      <c r="I23" s="74"/>
      <c r="J23" s="71"/>
      <c r="K23" s="72"/>
      <c r="L23" s="71"/>
      <c r="M23" s="72"/>
    </row>
    <row r="24" customFormat="false" ht="15" hidden="false" customHeight="false" outlineLevel="0" collapsed="false">
      <c r="A24" s="64"/>
      <c r="B24" s="71"/>
      <c r="C24" s="72"/>
      <c r="D24" s="75"/>
      <c r="E24" s="74"/>
      <c r="F24" s="75"/>
      <c r="G24" s="74"/>
      <c r="H24" s="75"/>
      <c r="I24" s="74"/>
      <c r="J24" s="75"/>
      <c r="K24" s="72"/>
      <c r="L24" s="75"/>
      <c r="M24" s="72"/>
    </row>
    <row r="25" customFormat="false" ht="15" hidden="false" customHeight="false" outlineLevel="0" collapsed="false">
      <c r="A25" s="64"/>
      <c r="B25" s="71" t="s">
        <v>240</v>
      </c>
      <c r="C25" s="72" t="str">
        <f aca="false">VLOOKUP(B25,Таблица25[],IF($B$1="RUS",2,3),FALSE())</f>
        <v>Выкуп: Аукцион</v>
      </c>
      <c r="D25" s="71"/>
      <c r="E25" s="74"/>
      <c r="F25" s="71"/>
      <c r="G25" s="74"/>
      <c r="H25" s="71" t="s">
        <v>240</v>
      </c>
      <c r="I25" s="74" t="str">
        <f aca="false">VLOOKUP(H25,Таблица25[],IF($B$1="RUS",2,3),FALSE())</f>
        <v>Выкуп: Аукцион</v>
      </c>
      <c r="J25" s="82"/>
      <c r="K25" s="72"/>
      <c r="L25" s="82"/>
      <c r="M25" s="72"/>
    </row>
    <row r="26" customFormat="false" ht="15" hidden="false" customHeight="false" outlineLevel="0" collapsed="false">
      <c r="A26" s="64"/>
      <c r="B26" s="73" t="s">
        <v>233</v>
      </c>
      <c r="C26" s="72" t="str">
        <f aca="false">VLOOKUP(B26,Таблица25[],IF($B$1="RUS",2,3),FALSE())</f>
        <v>Аукцион</v>
      </c>
      <c r="D26" s="73"/>
      <c r="E26" s="83"/>
      <c r="F26" s="73"/>
      <c r="G26" s="83"/>
      <c r="H26" s="71" t="s">
        <v>233</v>
      </c>
      <c r="I26" s="74" t="str">
        <f aca="false">VLOOKUP(H26,Таблица25[],IF($B$1="RUS",2,3),FALSE())</f>
        <v>Аукцион</v>
      </c>
      <c r="J26" s="84"/>
      <c r="K26" s="77"/>
      <c r="L26" s="84"/>
      <c r="M26" s="77"/>
    </row>
    <row r="27" customFormat="false" ht="15.75" hidden="false" customHeight="false" outlineLevel="0" collapsed="false">
      <c r="A27" s="64"/>
      <c r="B27" s="85"/>
      <c r="C27" s="79"/>
      <c r="D27" s="85"/>
      <c r="E27" s="80"/>
      <c r="F27" s="85"/>
      <c r="G27" s="80"/>
      <c r="H27" s="85" t="s">
        <v>234</v>
      </c>
      <c r="I27" s="80" t="str">
        <f aca="false">VLOOKUP(H27,Таблица25[],IF($B$1="RUS",2,3),FALSE())</f>
        <v>Аукцион: адресные заявки</v>
      </c>
      <c r="J27" s="78"/>
      <c r="K27" s="79"/>
      <c r="L27" s="78"/>
      <c r="M27" s="79"/>
    </row>
    <row r="28" customFormat="false" ht="15" hidden="false" customHeight="false" outlineLevel="0" collapsed="false">
      <c r="A28" s="64" t="str">
        <f aca="false">"RPST"&amp;" "&amp;VLOOKUP("RPST",Таблица16[],IF($B$1="RUS",2,3),FALSE())</f>
        <v>RPST РПС с ЦК</v>
      </c>
      <c r="B28" s="86" t="s">
        <v>53</v>
      </c>
      <c r="C28" s="70" t="str">
        <f aca="false">VLOOKUP(B28,Таблица25[],IF($B$1="RUS",2,3),FALSE())</f>
        <v>РПС с ЦК: Акции и ДР</v>
      </c>
      <c r="D28" s="67" t="s">
        <v>54</v>
      </c>
      <c r="E28" s="69" t="str">
        <f aca="false">VLOOKUP(D28,Таблица25[],IF($B$1="RUS",2,3),FALSE())</f>
        <v>РПС с ЦК: Паи</v>
      </c>
      <c r="F28" s="67" t="s">
        <v>57</v>
      </c>
      <c r="G28" s="69" t="str">
        <f aca="false">VLOOKUP(F28,Таблица25[],IF($B$1="RUS",2,3),FALSE())</f>
        <v>РПС с ЦК: ETF</v>
      </c>
      <c r="H28" s="86" t="s">
        <v>60</v>
      </c>
      <c r="I28" s="69" t="str">
        <f aca="false">VLOOKUP(H28,Таблица25[],IF($B$1="RUS",2,3),FALSE())</f>
        <v>РПС с ЦК: Облигации</v>
      </c>
      <c r="J28" s="86" t="s">
        <v>289</v>
      </c>
      <c r="K28" s="70" t="str">
        <f aca="false">VLOOKUP(J28,Таблица25[],IF($B$1="RUS",2,3),FALSE())</f>
        <v>РПС с ЦК:ETC</v>
      </c>
      <c r="L28" s="86"/>
      <c r="M28" s="70"/>
    </row>
    <row r="29" customFormat="false" ht="15" hidden="false" customHeight="false" outlineLevel="0" collapsed="false">
      <c r="A29" s="64"/>
      <c r="B29" s="82" t="s">
        <v>61</v>
      </c>
      <c r="C29" s="72" t="str">
        <f aca="false">VLOOKUP(B29,Таблица25[],IF($B$1="RUS",2,3),FALSE())</f>
        <v>РПС с ЦК: Акции и ДР (расч. в USD)</v>
      </c>
      <c r="D29" s="73" t="s">
        <v>55</v>
      </c>
      <c r="E29" s="72" t="str">
        <f aca="false">VLOOKUP(D29,Таблица25[],IF($B$1="RUS",2,3),FALSE())</f>
        <v>РПС с ЦК: Паи (расч. в USD)</v>
      </c>
      <c r="F29" s="82" t="s">
        <v>63</v>
      </c>
      <c r="G29" s="74" t="str">
        <f aca="false">VLOOKUP(F29,Таблица25[],IF($B$1="RUS",2,3),FALSE())</f>
        <v>РПС с ЦК: ETF (расч. в USD)</v>
      </c>
      <c r="H29" s="82" t="s">
        <v>65</v>
      </c>
      <c r="I29" s="74" t="str">
        <f aca="false">VLOOKUP(H29,Таблица25[],IF($B$1="RUS",2,3),FALSE())</f>
        <v>РПС с ЦК: Облигации (расч. в USD)</v>
      </c>
      <c r="J29" s="82"/>
      <c r="K29" s="72"/>
      <c r="L29" s="82"/>
      <c r="M29" s="72"/>
    </row>
    <row r="30" customFormat="false" ht="15" hidden="false" customHeight="false" outlineLevel="0" collapsed="false">
      <c r="A30" s="64"/>
      <c r="B30" s="82" t="s">
        <v>62</v>
      </c>
      <c r="C30" s="72" t="str">
        <f aca="false">VLOOKUP(B30,Таблица25[],IF($B$1="RUS",2,3),FALSE())</f>
        <v>РПС с ЦК: Акции и ДР (расч. в EUR)</v>
      </c>
      <c r="D30" s="73" t="s">
        <v>56</v>
      </c>
      <c r="E30" s="72" t="str">
        <f aca="false">VLOOKUP(D30,Таблица25[],IF($B$1="RUS",2,3),FALSE())</f>
        <v>РПС с ЦК: Паи (расч. в EUR)</v>
      </c>
      <c r="F30" s="82" t="s">
        <v>64</v>
      </c>
      <c r="G30" s="74" t="str">
        <f aca="false">VLOOKUP(F30,Таблица25[],IF($B$1="RUS",2,3),FALSE())</f>
        <v>РПС с ЦК: ETF (расч. в EUR)</v>
      </c>
      <c r="H30" s="82" t="s">
        <v>66</v>
      </c>
      <c r="I30" s="74" t="str">
        <f aca="false">VLOOKUP(H30,Таблица25[],IF($B$1="RUS",2,3),FALSE())</f>
        <v>РПС с ЦК: Облигации (расч.EUR)</v>
      </c>
      <c r="J30" s="82"/>
      <c r="K30" s="72"/>
      <c r="L30" s="82"/>
      <c r="M30" s="72"/>
    </row>
    <row r="31" customFormat="false" ht="15" hidden="false" customHeight="false" outlineLevel="0" collapsed="false">
      <c r="A31" s="64"/>
      <c r="B31" s="84" t="s">
        <v>59</v>
      </c>
      <c r="C31" s="72" t="str">
        <f aca="false">VLOOKUP(B31,Таблица25[],IF($B$1="RUS",2,3),FALSE())</f>
        <v>РПС с ЦК: Ин.Акции и ДР</v>
      </c>
      <c r="D31" s="84"/>
      <c r="E31" s="74"/>
      <c r="F31" s="84"/>
      <c r="G31" s="74"/>
      <c r="H31" s="84"/>
      <c r="I31" s="74"/>
      <c r="J31" s="84"/>
      <c r="K31" s="77"/>
      <c r="L31" s="84"/>
      <c r="M31" s="77"/>
    </row>
    <row r="32" customFormat="false" ht="15" hidden="false" customHeight="false" outlineLevel="0" collapsed="false">
      <c r="A32" s="64"/>
      <c r="B32" s="76" t="s">
        <v>70</v>
      </c>
      <c r="C32" s="72" t="str">
        <f aca="false">VLOOKUP(B32,Таблица25[],IF($B$1="RUS",2,3),FALSE())</f>
        <v>Внебиржевые сделки с ЦК</v>
      </c>
      <c r="D32" s="76" t="s">
        <v>70</v>
      </c>
      <c r="E32" s="74" t="str">
        <f aca="false">VLOOKUP(D32,Таблица25[],IF($B$1="RUS",2,3),FALSE())</f>
        <v>Внебиржевые сделки с ЦК</v>
      </c>
      <c r="F32" s="76" t="s">
        <v>70</v>
      </c>
      <c r="G32" s="74" t="str">
        <f aca="false">VLOOKUP(F32,Таблица25[],IF($B$1="RUS",2,3),FALSE())</f>
        <v>Внебиржевые сделки с ЦК</v>
      </c>
      <c r="H32" s="76" t="s">
        <v>70</v>
      </c>
      <c r="I32" s="74" t="str">
        <f aca="false">VLOOKUP(H32,Таблица25[],IF($B$1="RUS",2,3),FALSE())</f>
        <v>Внебиржевые сделки с ЦК</v>
      </c>
      <c r="J32" s="84"/>
      <c r="K32" s="77"/>
      <c r="L32" s="84"/>
      <c r="M32" s="77"/>
    </row>
    <row r="33" customFormat="false" ht="15" hidden="false" customHeight="false" outlineLevel="0" collapsed="false">
      <c r="A33" s="64"/>
      <c r="B33" s="76" t="s">
        <v>72</v>
      </c>
      <c r="C33" s="72" t="str">
        <f aca="false">VLOOKUP(B33,Таблица25[],IF($B$1="RUS",2,3),FALSE())</f>
        <v>Внебиржевые сделки с ЦК (EUR)</v>
      </c>
      <c r="D33" s="76" t="s">
        <v>72</v>
      </c>
      <c r="E33" s="74" t="str">
        <f aca="false">VLOOKUP(D33,Таблица25[],IF($B$1="RUS",2,3),FALSE())</f>
        <v>Внебиржевые сделки с ЦК (EUR)</v>
      </c>
      <c r="F33" s="76" t="s">
        <v>72</v>
      </c>
      <c r="G33" s="74" t="str">
        <f aca="false">VLOOKUP(F33,Таблица25[],IF($B$1="RUS",2,3),FALSE())</f>
        <v>Внебиржевые сделки с ЦК (EUR)</v>
      </c>
      <c r="H33" s="76" t="s">
        <v>72</v>
      </c>
      <c r="I33" s="74" t="str">
        <f aca="false">VLOOKUP(H33,Таблица25[],IF($B$1="RUS",2,3),FALSE())</f>
        <v>Внебиржевые сделки с ЦК (EUR)</v>
      </c>
      <c r="J33" s="84"/>
      <c r="K33" s="77"/>
      <c r="L33" s="84"/>
      <c r="M33" s="77"/>
    </row>
    <row r="34" customFormat="false" ht="15" hidden="false" customHeight="false" outlineLevel="0" collapsed="false">
      <c r="A34" s="64"/>
      <c r="B34" s="76" t="s">
        <v>71</v>
      </c>
      <c r="C34" s="72" t="str">
        <f aca="false">VLOOKUP(B34,Таблица25[],IF($B$1="RUS",2,3),FALSE())</f>
        <v>Внебиржевые сделки с ЦК (USD)</v>
      </c>
      <c r="D34" s="76" t="s">
        <v>71</v>
      </c>
      <c r="E34" s="74" t="str">
        <f aca="false">VLOOKUP(D34,Таблица25[],IF($B$1="RUS",2,3),FALSE())</f>
        <v>Внебиржевые сделки с ЦК (USD)</v>
      </c>
      <c r="F34" s="76" t="s">
        <v>71</v>
      </c>
      <c r="G34" s="74" t="str">
        <f aca="false">VLOOKUP(F34,Таблица25[],IF($B$1="RUS",2,3),FALSE())</f>
        <v>Внебиржевые сделки с ЦК (USD)</v>
      </c>
      <c r="H34" s="76" t="s">
        <v>71</v>
      </c>
      <c r="I34" s="74" t="str">
        <f aca="false">VLOOKUP(H34,Таблица25[],IF($B$1="RUS",2,3),FALSE())</f>
        <v>Внебиржевые сделки с ЦК (USD)</v>
      </c>
      <c r="J34" s="84"/>
      <c r="K34" s="77"/>
      <c r="L34" s="84"/>
      <c r="M34" s="77"/>
    </row>
    <row r="35" customFormat="false" ht="15" hidden="false" customHeight="false" outlineLevel="0" collapsed="false">
      <c r="A35" s="64"/>
      <c r="B35" s="76" t="s">
        <v>265</v>
      </c>
      <c r="C35" s="72" t="str">
        <f aca="false">VLOOKUP(B35,Таблица25[],IF($B$1="RUS",2,3),FALSE())</f>
        <v>РПС с ЦК Акции ПИР </v>
      </c>
      <c r="D35" s="76" t="s">
        <v>265</v>
      </c>
      <c r="E35" s="72" t="str">
        <f aca="false">VLOOKUP(D35,Таблица25[],IF($B$1="RUS",2,3),FALSE())</f>
        <v>РПС с ЦК Акции ПИР </v>
      </c>
      <c r="F35" s="76"/>
      <c r="G35" s="83"/>
      <c r="H35" s="76" t="s">
        <v>264</v>
      </c>
      <c r="I35" s="74" t="str">
        <f aca="false">VLOOKUP(H35,Таблица25[],IF($B$1="RUS",2,3),FALSE())</f>
        <v>РПС с ЦК Облигации ПИР </v>
      </c>
      <c r="J35" s="84"/>
      <c r="K35" s="77"/>
      <c r="L35" s="84"/>
      <c r="M35" s="77"/>
    </row>
    <row r="36" customFormat="false" ht="15" hidden="false" customHeight="true" outlineLevel="0" collapsed="false">
      <c r="A36" s="64"/>
      <c r="B36" s="76" t="s">
        <v>268</v>
      </c>
      <c r="C36" s="72" t="str">
        <f aca="false">VLOOKUP(B36,Таблица25[],IF($B$1="RUS",2,3),FALSE())</f>
        <v>РПС с ЦК: Ин.Акции ПИР</v>
      </c>
      <c r="D36" s="76"/>
      <c r="E36" s="83"/>
      <c r="F36" s="76"/>
      <c r="G36" s="83"/>
      <c r="H36" s="76" t="s">
        <v>261</v>
      </c>
      <c r="I36" s="74" t="str">
        <f aca="false">VLOOKUP(H36,Таблица25[],IF($B$1="RUS",2,3),FALSE())</f>
        <v>РПС с ЦК Облигации ПИР (расч.в USD)</v>
      </c>
      <c r="J36" s="84"/>
      <c r="K36" s="77"/>
      <c r="L36" s="84"/>
      <c r="M36" s="77"/>
    </row>
    <row r="37" customFormat="false" ht="15" hidden="false" customHeight="true" outlineLevel="0" collapsed="false">
      <c r="A37" s="64"/>
      <c r="B37" s="73" t="s">
        <v>266</v>
      </c>
      <c r="C37" s="72" t="str">
        <f aca="false">VLOOKUP(B37,Таблица25[],IF($B$1="RUS",2,3),FALSE())</f>
        <v>РПС с ЦК Акции ПИР (USD)</v>
      </c>
      <c r="D37" s="73" t="s">
        <v>266</v>
      </c>
      <c r="E37" s="72" t="str">
        <f aca="false">VLOOKUP(D37,Таблица25[],IF($B$1="RUS",2,3),FALSE())</f>
        <v>РПС с ЦК Акции ПИР (USD)</v>
      </c>
      <c r="F37" s="76"/>
      <c r="G37" s="83"/>
      <c r="H37" s="76" t="s">
        <v>262</v>
      </c>
      <c r="I37" s="74" t="str">
        <f aca="false">VLOOKUP(H37,Таблица25[],IF($B$1="RUS",2,3),FALSE())</f>
        <v>РПС с ЦК Облигации ПИР (расч.в EUR)</v>
      </c>
      <c r="J37" s="84"/>
      <c r="K37" s="77"/>
      <c r="L37" s="84"/>
      <c r="M37" s="77"/>
    </row>
    <row r="38" customFormat="false" ht="14.45" hidden="false" customHeight="true" outlineLevel="0" collapsed="false">
      <c r="A38" s="64"/>
      <c r="B38" s="73" t="s">
        <v>267</v>
      </c>
      <c r="C38" s="72" t="str">
        <f aca="false">VLOOKUP(B38,Таблица25[],IF($B$1="RUS",2,3),FALSE())</f>
        <v>РПС с ЦК Акции ПИР (EUR)</v>
      </c>
      <c r="D38" s="73" t="s">
        <v>267</v>
      </c>
      <c r="E38" s="72" t="str">
        <f aca="false">VLOOKUP(D38,Таблица25[],IF($B$1="RUS",2,3),FALSE())</f>
        <v>РПС с ЦК Акции ПИР (EUR)</v>
      </c>
      <c r="F38" s="76"/>
      <c r="G38" s="83"/>
      <c r="H38" s="76" t="s">
        <v>263</v>
      </c>
      <c r="I38" s="74" t="str">
        <f aca="false">VLOOKUP(H38,Таблица25[],IF($B$1="RUS",2,3),FALSE())</f>
        <v>РПС с ЦК Облигации ПИР (расч.в CNY)</v>
      </c>
      <c r="J38" s="84"/>
      <c r="K38" s="77"/>
      <c r="L38" s="84"/>
      <c r="M38" s="77"/>
    </row>
    <row r="39" customFormat="false" ht="14.45" hidden="false" customHeight="true" outlineLevel="0" collapsed="false">
      <c r="A39" s="64"/>
      <c r="B39" s="76"/>
      <c r="C39" s="77"/>
      <c r="D39" s="76"/>
      <c r="E39" s="83"/>
      <c r="F39" s="76"/>
      <c r="G39" s="83"/>
      <c r="H39" s="76" t="s">
        <v>67</v>
      </c>
      <c r="I39" s="74" t="str">
        <f aca="false">VLOOKUP(H39,Таблица25[],IF($B$1="RUS",2,3),FALSE())</f>
        <v>РПС с ЦК: Д Облигации</v>
      </c>
      <c r="J39" s="84"/>
      <c r="K39" s="77"/>
      <c r="L39" s="84"/>
      <c r="M39" s="77"/>
    </row>
    <row r="40" customFormat="false" ht="14.45" hidden="false" customHeight="true" outlineLevel="0" collapsed="false">
      <c r="A40" s="64"/>
      <c r="B40" s="76"/>
      <c r="C40" s="77"/>
      <c r="D40" s="76"/>
      <c r="E40" s="83"/>
      <c r="F40" s="76"/>
      <c r="G40" s="83"/>
      <c r="H40" s="76" t="s">
        <v>68</v>
      </c>
      <c r="I40" s="74" t="str">
        <f aca="false">VLOOKUP(H40,Таблица25[],IF($B$1="RUS",2,3),FALSE())</f>
        <v>РПС с ЦК: Д Облигации (расч.EUR)</v>
      </c>
      <c r="J40" s="84"/>
      <c r="K40" s="77"/>
      <c r="L40" s="84"/>
      <c r="M40" s="77"/>
    </row>
    <row r="41" customFormat="false" ht="14.45" hidden="false" customHeight="true" outlineLevel="0" collapsed="false">
      <c r="A41" s="64"/>
      <c r="B41" s="76"/>
      <c r="C41" s="77"/>
      <c r="D41" s="84"/>
      <c r="E41" s="83"/>
      <c r="F41" s="76"/>
      <c r="G41" s="83"/>
      <c r="H41" s="84" t="s">
        <v>69</v>
      </c>
      <c r="I41" s="74" t="str">
        <f aca="false">VLOOKUP(H41,Таблица25[],IF($B$1="RUS",2,3),FALSE())</f>
        <v>РПС с ЦК: Д Облигации (расч.USD)</v>
      </c>
      <c r="J41" s="84"/>
      <c r="K41" s="77"/>
      <c r="L41" s="84"/>
      <c r="M41" s="77"/>
    </row>
    <row r="42" customFormat="false" ht="15.75" hidden="false" customHeight="false" outlineLevel="0" collapsed="false">
      <c r="A42" s="64"/>
      <c r="B42" s="87" t="s">
        <v>219</v>
      </c>
      <c r="C42" s="79" t="str">
        <f aca="false">VLOOKUP(B42,Таблица25[],IF($B$1="RUS",2,3),FALSE())</f>
        <v>Поставка по СК (акции)</v>
      </c>
      <c r="D42" s="81"/>
      <c r="E42" s="80"/>
      <c r="F42" s="81"/>
      <c r="G42" s="80"/>
      <c r="H42" s="87" t="s">
        <v>223</v>
      </c>
      <c r="I42" s="80" t="str">
        <f aca="false">VLOOKUP(H42,Таблица25[],IF($B$1="RUS",2,3),FALSE())</f>
        <v>Поставка по СК (облигации)</v>
      </c>
      <c r="J42" s="85"/>
      <c r="K42" s="79"/>
      <c r="L42" s="85"/>
      <c r="M42" s="79"/>
    </row>
    <row r="43" customFormat="false" ht="15" hidden="false" customHeight="false" outlineLevel="0" collapsed="false">
      <c r="A43" s="64" t="str">
        <f aca="false">"RPS"&amp;" "&amp;VLOOKUP("RPS",Таблица16[],IF($B$1="RUS",2,3),FALSE())</f>
        <v>RPS Рынок РПС и РЕПО</v>
      </c>
      <c r="B43" s="67" t="s">
        <v>166</v>
      </c>
      <c r="C43" s="70" t="str">
        <f aca="false">VLOOKUP(B43,Таблица25[],IF($B$1="RUS",2,3),FALSE())</f>
        <v>РПС : Акции</v>
      </c>
      <c r="D43" s="67" t="s">
        <v>167</v>
      </c>
      <c r="E43" s="69" t="str">
        <f aca="false">VLOOKUP(D43,Таблица25[],IF($B$1="RUS",2,3),FALSE())</f>
        <v>РПС: Паи</v>
      </c>
      <c r="F43" s="67" t="s">
        <v>171</v>
      </c>
      <c r="G43" s="69" t="str">
        <f aca="false">VLOOKUP(F43,Таблица25[],IF($B$1="RUS",2,3),FALSE())</f>
        <v>РПС: ETF</v>
      </c>
      <c r="H43" s="67" t="s">
        <v>172</v>
      </c>
      <c r="I43" s="69" t="str">
        <f aca="false">VLOOKUP(H43,Таблица25[],IF($B$1="RUS",2,3),FALSE())</f>
        <v>РПС : Облигации</v>
      </c>
      <c r="J43" s="86" t="s">
        <v>290</v>
      </c>
      <c r="K43" s="70" t="str">
        <f aca="false">VLOOKUP(J43,Таблица25[],IF($B$1="RUS",2,3),FALSE())</f>
        <v>РПС: ETC</v>
      </c>
      <c r="L43" s="86"/>
      <c r="M43" s="70"/>
    </row>
    <row r="44" customFormat="false" ht="15" hidden="false" customHeight="false" outlineLevel="0" collapsed="false">
      <c r="A44" s="64"/>
      <c r="B44" s="82" t="s">
        <v>170</v>
      </c>
      <c r="C44" s="70" t="str">
        <f aca="false">VLOOKUP(B44,Таблица25[],IF($B$1="RUS",2,3),FALSE())</f>
        <v>РПС: Ин.Акции</v>
      </c>
      <c r="D44" s="73" t="s">
        <v>168</v>
      </c>
      <c r="E44" s="72" t="str">
        <f aca="false">VLOOKUP(D44,Таблица25[],IF($B$1="RUS",2,3),FALSE())</f>
        <v>РПС: ПАИ (расч. в USD)</v>
      </c>
      <c r="F44" s="75"/>
      <c r="G44" s="74"/>
      <c r="H44" s="82" t="s">
        <v>214</v>
      </c>
      <c r="I44" s="74" t="str">
        <f aca="false">VLOOKUP(H44,Таблица25[],IF($B$1="RUS",2,3),FALSE())</f>
        <v>Облигации Д - РПС</v>
      </c>
      <c r="J44" s="75"/>
      <c r="K44" s="72"/>
      <c r="L44" s="75"/>
      <c r="M44" s="72"/>
    </row>
    <row r="45" customFormat="false" ht="15" hidden="false" customHeight="false" outlineLevel="0" collapsed="false">
      <c r="A45" s="64"/>
      <c r="B45" s="75"/>
      <c r="C45" s="72"/>
      <c r="D45" s="73" t="s">
        <v>169</v>
      </c>
      <c r="E45" s="72" t="str">
        <f aca="false">VLOOKUP(D45,Таблица25[],IF($B$1="RUS",2,3),FALSE())</f>
        <v>РПС: ПАИ (расч. в EUR)</v>
      </c>
      <c r="F45" s="75"/>
      <c r="G45" s="74"/>
      <c r="H45" s="82" t="s">
        <v>184</v>
      </c>
      <c r="I45" s="74" t="str">
        <f aca="false">VLOOKUP(H45,Таблица25[],IF($B$1="RUS",2,3),FALSE())</f>
        <v>Облигации Д – РПС (расч.в EUR)</v>
      </c>
      <c r="J45" s="75"/>
      <c r="K45" s="72"/>
      <c r="L45" s="75"/>
      <c r="M45" s="72"/>
    </row>
    <row r="46" customFormat="false" ht="15" hidden="false" customHeight="false" outlineLevel="0" collapsed="false">
      <c r="A46" s="64"/>
      <c r="B46" s="75"/>
      <c r="C46" s="72"/>
      <c r="D46" s="75"/>
      <c r="E46" s="74"/>
      <c r="F46" s="75"/>
      <c r="G46" s="74"/>
      <c r="H46" s="82" t="s">
        <v>185</v>
      </c>
      <c r="I46" s="74" t="str">
        <f aca="false">VLOOKUP(H46,Таблица25[],IF($B$1="RUS",2,3),FALSE())</f>
        <v>Облигации Д - РПС (расч.в USD)</v>
      </c>
      <c r="J46" s="75"/>
      <c r="K46" s="72"/>
      <c r="L46" s="75"/>
      <c r="M46" s="72"/>
    </row>
    <row r="47" customFormat="false" ht="15" hidden="false" customHeight="false" outlineLevel="0" collapsed="false">
      <c r="A47" s="64"/>
      <c r="B47" s="75"/>
      <c r="C47" s="72"/>
      <c r="D47" s="75"/>
      <c r="E47" s="74"/>
      <c r="F47" s="75"/>
      <c r="G47" s="74"/>
      <c r="H47" s="75" t="s">
        <v>187</v>
      </c>
      <c r="I47" s="74" t="str">
        <f aca="false">VLOOKUP(H47,Таблица25[],IF($B$1="RUS",2,3),FALSE())</f>
        <v>Анонимный РПС</v>
      </c>
      <c r="J47" s="75"/>
      <c r="K47" s="72"/>
      <c r="L47" s="75"/>
      <c r="M47" s="72"/>
    </row>
    <row r="48" customFormat="false" ht="15" hidden="false" customHeight="false" outlineLevel="0" collapsed="false">
      <c r="A48" s="64"/>
      <c r="B48" s="75"/>
      <c r="C48" s="72"/>
      <c r="D48" s="75"/>
      <c r="E48" s="74"/>
      <c r="F48" s="75"/>
      <c r="G48" s="74"/>
      <c r="H48" s="75" t="s">
        <v>188</v>
      </c>
      <c r="I48" s="74" t="str">
        <f aca="false">VLOOKUP(H48,Таблица25[],IF($B$1="RUS",2,3),FALSE())</f>
        <v>Анонимный РПС (EUR)</v>
      </c>
      <c r="J48" s="75"/>
      <c r="K48" s="72"/>
      <c r="L48" s="75"/>
      <c r="M48" s="72"/>
    </row>
    <row r="49" customFormat="false" ht="15" hidden="false" customHeight="false" outlineLevel="0" collapsed="false">
      <c r="A49" s="64"/>
      <c r="B49" s="75"/>
      <c r="C49" s="72"/>
      <c r="D49" s="75"/>
      <c r="E49" s="74"/>
      <c r="F49" s="75"/>
      <c r="G49" s="74"/>
      <c r="H49" s="75" t="s">
        <v>189</v>
      </c>
      <c r="I49" s="74" t="str">
        <f aca="false">VLOOKUP(H49,Таблица25[],IF($B$1="RUS",2,3),FALSE())</f>
        <v>Анонимный РПС (USD)</v>
      </c>
      <c r="J49" s="75"/>
      <c r="K49" s="72"/>
      <c r="L49" s="75"/>
      <c r="M49" s="72"/>
    </row>
    <row r="50" customFormat="false" ht="15" hidden="false" customHeight="false" outlineLevel="0" collapsed="false">
      <c r="A50" s="64"/>
      <c r="B50" s="71" t="s">
        <v>175</v>
      </c>
      <c r="C50" s="72" t="str">
        <f aca="false">VLOOKUP(B50,Таблица25[],IF($B$1="RUS",2,3),FALSE())</f>
        <v>РПС: Акции и ДР (расч. в USD)</v>
      </c>
      <c r="D50" s="71"/>
      <c r="E50" s="74"/>
      <c r="F50" s="71" t="s">
        <v>177</v>
      </c>
      <c r="G50" s="74" t="str">
        <f aca="false">VLOOKUP(F50,Таблица25[],IF($B$1="RUS",2,3),FALSE())</f>
        <v>РПС: ETF (расч. в USD)</v>
      </c>
      <c r="H50" s="71" t="s">
        <v>179</v>
      </c>
      <c r="I50" s="74" t="str">
        <f aca="false">VLOOKUP(H50,Таблица25[],IF($B$1="RUS",2,3),FALSE())</f>
        <v>РПС:Облигации (расч.в USD)</v>
      </c>
      <c r="J50" s="82"/>
      <c r="K50" s="72"/>
      <c r="L50" s="82"/>
      <c r="M50" s="72"/>
    </row>
    <row r="51" customFormat="false" ht="15" hidden="false" customHeight="false" outlineLevel="0" collapsed="false">
      <c r="A51" s="64"/>
      <c r="B51" s="75" t="s">
        <v>176</v>
      </c>
      <c r="C51" s="72" t="str">
        <f aca="false">VLOOKUP(B51,Таблица25[],IF($B$1="RUS",2,3),FALSE())</f>
        <v>РПС: Акции и ДР (расч. в EUR)</v>
      </c>
      <c r="D51" s="75"/>
      <c r="E51" s="74"/>
      <c r="F51" s="75" t="s">
        <v>178</v>
      </c>
      <c r="G51" s="74" t="str">
        <f aca="false">VLOOKUP(F51,Таблица25[],IF($B$1="RUS",2,3),FALSE())</f>
        <v>РПС: ETF (расч. в EUR)</v>
      </c>
      <c r="H51" s="82" t="s">
        <v>180</v>
      </c>
      <c r="I51" s="74" t="str">
        <f aca="false">VLOOKUP(H51,Таблица25[],IF($B$1="RUS",2,3),FALSE())</f>
        <v>РПС:Облигации (расч.в EUR)</v>
      </c>
      <c r="J51" s="82"/>
      <c r="K51" s="72"/>
      <c r="L51" s="82"/>
      <c r="M51" s="72"/>
    </row>
    <row r="52" customFormat="false" ht="15" hidden="false" customHeight="false" outlineLevel="0" collapsed="false">
      <c r="A52" s="64"/>
      <c r="B52" s="75"/>
      <c r="C52" s="72"/>
      <c r="D52" s="75"/>
      <c r="E52" s="74"/>
      <c r="F52" s="75"/>
      <c r="G52" s="74"/>
      <c r="H52" s="88" t="s">
        <v>182</v>
      </c>
      <c r="I52" s="74" t="str">
        <f aca="false">VLOOKUP(H52,Таблица25[],IF($B$1="RUS",2,3),FALSE())</f>
        <v>РПС:Облигации (расч.в GBP)</v>
      </c>
      <c r="J52" s="82"/>
      <c r="K52" s="72"/>
      <c r="L52" s="82"/>
      <c r="M52" s="72"/>
    </row>
    <row r="53" customFormat="false" ht="15" hidden="false" customHeight="false" outlineLevel="0" collapsed="false">
      <c r="A53" s="64"/>
      <c r="B53" s="75"/>
      <c r="C53" s="72"/>
      <c r="D53" s="75"/>
      <c r="E53" s="74"/>
      <c r="F53" s="75"/>
      <c r="G53" s="74"/>
      <c r="H53" s="88" t="s">
        <v>183</v>
      </c>
      <c r="I53" s="74" t="str">
        <f aca="false">VLOOKUP(H53,Таблица25[],IF($B$1="RUS",2,3),FALSE())</f>
        <v>РПС:Облигации (расч.в CNY)</v>
      </c>
      <c r="J53" s="82"/>
      <c r="K53" s="72"/>
      <c r="L53" s="82"/>
      <c r="M53" s="72"/>
    </row>
    <row r="54" customFormat="false" ht="15" hidden="false" customHeight="false" outlineLevel="0" collapsed="false">
      <c r="A54" s="64"/>
      <c r="B54" s="82" t="s">
        <v>256</v>
      </c>
      <c r="C54" s="72" t="str">
        <f aca="false">VLOOKUP(B54,Таблица25[],IF($B$1="RUS",2,3),FALSE())</f>
        <v>РПС Акции ПИР</v>
      </c>
      <c r="D54" s="82" t="s">
        <v>256</v>
      </c>
      <c r="E54" s="72" t="str">
        <f aca="false">VLOOKUP(D54,Таблица25[],IF($B$1="RUS",2,3),FALSE())</f>
        <v>РПС Акции ПИР</v>
      </c>
      <c r="F54" s="75"/>
      <c r="G54" s="74"/>
      <c r="H54" s="82" t="s">
        <v>255</v>
      </c>
      <c r="I54" s="74" t="str">
        <f aca="false">VLOOKUP(H54,Таблица25[],IF($B$1="RUS",2,3),FALSE())</f>
        <v>РПС Облигации ПИР </v>
      </c>
      <c r="J54" s="82"/>
      <c r="K54" s="72"/>
      <c r="L54" s="82"/>
      <c r="M54" s="72"/>
    </row>
    <row r="55" customFormat="false" ht="15" hidden="false" customHeight="false" outlineLevel="0" collapsed="false">
      <c r="A55" s="64"/>
      <c r="B55" s="82" t="s">
        <v>259</v>
      </c>
      <c r="C55" s="72" t="str">
        <f aca="false">VLOOKUP(B55,Таблица25[],IF($B$1="RUS",2,3),FALSE())</f>
        <v>Ин.Акции ПИР - РПС</v>
      </c>
      <c r="D55" s="82"/>
      <c r="E55" s="74"/>
      <c r="F55" s="75"/>
      <c r="G55" s="74"/>
      <c r="H55" s="82" t="s">
        <v>252</v>
      </c>
      <c r="I55" s="74" t="str">
        <f aca="false">VLOOKUP(H55,Таблица25[],IF($B$1="RUS",2,3),FALSE())</f>
        <v>РПС Облигации ПИР (расч.в USD)</v>
      </c>
      <c r="J55" s="82"/>
      <c r="K55" s="72"/>
      <c r="L55" s="82"/>
      <c r="M55" s="72"/>
    </row>
    <row r="56" customFormat="false" ht="15" hidden="false" customHeight="false" outlineLevel="0" collapsed="false">
      <c r="A56" s="64"/>
      <c r="B56" s="73" t="s">
        <v>257</v>
      </c>
      <c r="C56" s="72" t="str">
        <f aca="false">VLOOKUP(B56,Таблица25[],IF($B$1="RUS",2,3),FALSE())</f>
        <v>РПС Акции ПИР (расч. в USD)</v>
      </c>
      <c r="D56" s="73" t="s">
        <v>257</v>
      </c>
      <c r="E56" s="72" t="str">
        <f aca="false">VLOOKUP(D56,Таблица25[],IF($B$1="RUS",2,3),FALSE())</f>
        <v>РПС Акции ПИР (расч. в USD)</v>
      </c>
      <c r="F56" s="75"/>
      <c r="G56" s="74"/>
      <c r="H56" s="82" t="s">
        <v>253</v>
      </c>
      <c r="I56" s="74" t="str">
        <f aca="false">VLOOKUP(H56,Таблица25[],IF($B$1="RUS",2,3),FALSE())</f>
        <v>РПС Облигации ПИР (расч.в EUR)</v>
      </c>
      <c r="J56" s="82"/>
      <c r="K56" s="72"/>
      <c r="L56" s="82"/>
      <c r="M56" s="72"/>
    </row>
    <row r="57" customFormat="false" ht="15" hidden="false" customHeight="false" outlineLevel="0" collapsed="false">
      <c r="A57" s="64"/>
      <c r="B57" s="73" t="s">
        <v>258</v>
      </c>
      <c r="C57" s="72" t="str">
        <f aca="false">VLOOKUP(B57,Таблица25[],IF($B$1="RUS",2,3),FALSE())</f>
        <v>РПС Акции ПИР (расч. в EUR)</v>
      </c>
      <c r="D57" s="73" t="s">
        <v>258</v>
      </c>
      <c r="E57" s="72" t="str">
        <f aca="false">VLOOKUP(D57,Таблица25[],IF($B$1="RUS",2,3),FALSE())</f>
        <v>РПС Акции ПИР (расч. в EUR)</v>
      </c>
      <c r="F57" s="75"/>
      <c r="G57" s="74"/>
      <c r="H57" s="82"/>
      <c r="I57" s="74"/>
      <c r="J57" s="82"/>
      <c r="K57" s="72"/>
      <c r="L57" s="82"/>
      <c r="M57" s="72"/>
    </row>
    <row r="58" customFormat="false" ht="15" hidden="false" customHeight="false" outlineLevel="0" collapsed="false">
      <c r="A58" s="64"/>
      <c r="B58" s="82"/>
      <c r="C58" s="72"/>
      <c r="D58" s="82"/>
      <c r="E58" s="74"/>
      <c r="F58" s="75"/>
      <c r="G58" s="74"/>
      <c r="H58" s="82" t="s">
        <v>254</v>
      </c>
      <c r="I58" s="74" t="str">
        <f aca="false">VLOOKUP(H58,Таблица25[],IF($B$1="RUS",2,3),FALSE())</f>
        <v>РПС Облигации ПИР (расч.в CNY)</v>
      </c>
      <c r="J58" s="82"/>
      <c r="K58" s="72"/>
      <c r="L58" s="82"/>
      <c r="M58" s="72"/>
    </row>
    <row r="59" customFormat="false" ht="15" hidden="false" customHeight="false" outlineLevel="0" collapsed="false">
      <c r="A59" s="64"/>
      <c r="B59" s="82" t="s">
        <v>291</v>
      </c>
      <c r="C59" s="72" t="str">
        <f aca="false">VLOOKUP(B59,Таблица25[],IF($B$1="RUS",2,3),FALSE())</f>
        <v>ИРК2-РПС</v>
      </c>
      <c r="D59" s="82" t="s">
        <v>291</v>
      </c>
      <c r="E59" s="74" t="str">
        <f aca="false">VLOOKUP(D59,Таблица25[],IF($B$1="RUS",2,3),FALSE())</f>
        <v>ИРК2-РПС</v>
      </c>
      <c r="F59" s="75"/>
      <c r="G59" s="74"/>
      <c r="H59" s="82"/>
      <c r="I59" s="74"/>
      <c r="J59" s="82"/>
      <c r="K59" s="72"/>
      <c r="L59" s="82"/>
      <c r="M59" s="72"/>
    </row>
    <row r="60" customFormat="false" ht="15" hidden="false" customHeight="false" outlineLevel="0" collapsed="false">
      <c r="A60" s="64"/>
      <c r="B60" s="82" t="s">
        <v>229</v>
      </c>
      <c r="C60" s="72" t="str">
        <f aca="false">VLOOKUP(B60,Таблица25[],IF($B$1="RUS",2,3),FALSE())</f>
        <v>Размещение:Адресные заявки EUR</v>
      </c>
      <c r="D60" s="82"/>
      <c r="E60" s="74"/>
      <c r="F60" s="75"/>
      <c r="G60" s="74"/>
      <c r="H60" s="82" t="s">
        <v>229</v>
      </c>
      <c r="I60" s="74" t="str">
        <f aca="false">VLOOKUP(H60,Таблица25[],IF($B$1="RUS",2,3),FALSE())</f>
        <v>Размещение:Адресные заявки EUR</v>
      </c>
      <c r="J60" s="82"/>
      <c r="K60" s="72"/>
      <c r="L60" s="82"/>
      <c r="M60" s="72"/>
    </row>
    <row r="61" customFormat="false" ht="15" hidden="false" customHeight="false" outlineLevel="0" collapsed="false">
      <c r="A61" s="64"/>
      <c r="B61" s="82" t="s">
        <v>228</v>
      </c>
      <c r="C61" s="72" t="str">
        <f aca="false">VLOOKUP(B61,Таблица25[],IF($B$1="RUS",2,3),FALSE())</f>
        <v>Размещение:Адресные заявки USD</v>
      </c>
      <c r="D61" s="82"/>
      <c r="E61" s="74"/>
      <c r="F61" s="75"/>
      <c r="G61" s="74"/>
      <c r="H61" s="82" t="s">
        <v>228</v>
      </c>
      <c r="I61" s="74" t="str">
        <f aca="false">VLOOKUP(H61,Таблица25[],IF($B$1="RUS",2,3),FALSE())</f>
        <v>Размещение:Адресные заявки USD</v>
      </c>
      <c r="J61" s="82"/>
      <c r="K61" s="72"/>
      <c r="L61" s="82"/>
      <c r="M61" s="72"/>
    </row>
    <row r="62" customFormat="false" ht="15" hidden="false" customHeight="false" outlineLevel="0" collapsed="false">
      <c r="A62" s="64"/>
      <c r="B62" s="89"/>
      <c r="C62" s="72"/>
      <c r="D62" s="89"/>
      <c r="E62" s="74"/>
      <c r="F62" s="89"/>
      <c r="G62" s="74"/>
      <c r="H62" s="88" t="s">
        <v>230</v>
      </c>
      <c r="I62" s="74" t="str">
        <f aca="false">VLOOKUP(H62,Таблица25[],IF($B$1="RUS",2,3),FALSE())</f>
        <v>Размещение:Адресные заявки GBP</v>
      </c>
      <c r="J62" s="82"/>
      <c r="K62" s="72"/>
      <c r="L62" s="82"/>
      <c r="M62" s="72"/>
    </row>
    <row r="63" customFormat="false" ht="15" hidden="false" customHeight="false" outlineLevel="0" collapsed="false">
      <c r="A63" s="64"/>
      <c r="B63" s="89"/>
      <c r="C63" s="72"/>
      <c r="D63" s="89"/>
      <c r="E63" s="74"/>
      <c r="F63" s="89"/>
      <c r="G63" s="74"/>
      <c r="H63" s="88" t="s">
        <v>231</v>
      </c>
      <c r="I63" s="74" t="str">
        <f aca="false">VLOOKUP(H63,Таблица25[],IF($B$1="RUS",2,3),FALSE())</f>
        <v>Размещение:Адресные заявки CNY</v>
      </c>
      <c r="J63" s="82"/>
      <c r="K63" s="72"/>
      <c r="L63" s="82"/>
      <c r="M63" s="72"/>
    </row>
    <row r="64" customFormat="false" ht="15" hidden="false" customHeight="false" outlineLevel="0" collapsed="false">
      <c r="A64" s="64"/>
      <c r="B64" s="82" t="s">
        <v>227</v>
      </c>
      <c r="C64" s="72" t="str">
        <f aca="false">VLOOKUP(B64,Таблица25[],IF($B$1="RUS",2,3),FALSE())</f>
        <v>Размещение: Адресные заявки</v>
      </c>
      <c r="D64" s="82"/>
      <c r="E64" s="74"/>
      <c r="F64" s="75"/>
      <c r="G64" s="74"/>
      <c r="H64" s="82" t="s">
        <v>227</v>
      </c>
      <c r="I64" s="74" t="str">
        <f aca="false">VLOOKUP(H64,Таблица25[],IF($B$1="RUS",2,3),FALSE())</f>
        <v>Размещение: Адресные заявки</v>
      </c>
      <c r="J64" s="82"/>
      <c r="K64" s="72"/>
      <c r="L64" s="82"/>
      <c r="M64" s="72"/>
    </row>
    <row r="65" customFormat="false" ht="15" hidden="false" customHeight="false" outlineLevel="0" collapsed="false">
      <c r="A65" s="64"/>
      <c r="B65" s="82" t="s">
        <v>236</v>
      </c>
      <c r="C65" s="72" t="str">
        <f aca="false">VLOOKUP(B65,Таблица25[],IF($B$1="RUS",2,3),FALSE())</f>
        <v>Выкуп: Адресные заявки</v>
      </c>
      <c r="D65" s="82"/>
      <c r="E65" s="74"/>
      <c r="F65" s="75"/>
      <c r="G65" s="74"/>
      <c r="H65" s="82" t="s">
        <v>236</v>
      </c>
      <c r="I65" s="74" t="str">
        <f aca="false">VLOOKUP(H65,Таблица25[],IF($B$1="RUS",2,3),FALSE())</f>
        <v>Выкуп: Адресные заявки</v>
      </c>
      <c r="J65" s="82"/>
      <c r="K65" s="72"/>
      <c r="L65" s="82"/>
      <c r="M65" s="72"/>
    </row>
    <row r="66" customFormat="false" ht="15" hidden="false" customHeight="false" outlineLevel="0" collapsed="false">
      <c r="A66" s="64"/>
      <c r="B66" s="82" t="s">
        <v>237</v>
      </c>
      <c r="C66" s="72" t="str">
        <f aca="false">VLOOKUP(B66,Таблица25[],IF($B$1="RUS",2,3),FALSE())</f>
        <v>Выкуп: Адресные заявки USD</v>
      </c>
      <c r="D66" s="82"/>
      <c r="E66" s="74"/>
      <c r="F66" s="75"/>
      <c r="G66" s="74"/>
      <c r="H66" s="82" t="s">
        <v>237</v>
      </c>
      <c r="I66" s="74" t="str">
        <f aca="false">VLOOKUP(H66,Таблица25[],IF($B$1="RUS",2,3),FALSE())</f>
        <v>Выкуп: Адресные заявки USD</v>
      </c>
      <c r="J66" s="82"/>
      <c r="K66" s="72"/>
      <c r="L66" s="82"/>
      <c r="M66" s="72"/>
    </row>
    <row r="67" customFormat="false" ht="15" hidden="false" customHeight="false" outlineLevel="0" collapsed="false">
      <c r="A67" s="64"/>
      <c r="B67" s="82" t="s">
        <v>238</v>
      </c>
      <c r="C67" s="72" t="str">
        <f aca="false">VLOOKUP(B67,Таблица25[],IF($B$1="RUS",2,3),FALSE())</f>
        <v>Выкуп: Адресные заявки EUR</v>
      </c>
      <c r="D67" s="82"/>
      <c r="E67" s="74"/>
      <c r="F67" s="75"/>
      <c r="G67" s="74"/>
      <c r="H67" s="82" t="s">
        <v>238</v>
      </c>
      <c r="I67" s="74" t="str">
        <f aca="false">VLOOKUP(H67,Таблица25[],IF($B$1="RUS",2,3),FALSE())</f>
        <v>Выкуп: Адресные заявки EUR</v>
      </c>
      <c r="J67" s="82"/>
      <c r="K67" s="72"/>
      <c r="L67" s="82"/>
      <c r="M67" s="72"/>
    </row>
    <row r="68" customFormat="false" ht="15" hidden="false" customHeight="false" outlineLevel="0" collapsed="false">
      <c r="A68" s="64"/>
      <c r="B68" s="82" t="s">
        <v>203</v>
      </c>
      <c r="C68" s="72" t="str">
        <f aca="false">VLOOKUP(B68,Таблица25[],IF($B$1="RUS",2,3),FALSE())</f>
        <v>РЕПО с ЦБ РФ: Аукцион РЕПО</v>
      </c>
      <c r="D68" s="75"/>
      <c r="E68" s="74"/>
      <c r="F68" s="75"/>
      <c r="G68" s="74"/>
      <c r="H68" s="82" t="s">
        <v>203</v>
      </c>
      <c r="I68" s="74" t="str">
        <f aca="false">VLOOKUP(H68,Таблица25[],IF($B$1="RUS",2,3),FALSE())</f>
        <v>РЕПО с ЦБ РФ: Аукцион РЕПО</v>
      </c>
      <c r="J68" s="82"/>
      <c r="K68" s="72"/>
      <c r="L68" s="82"/>
      <c r="M68" s="72"/>
    </row>
    <row r="69" customFormat="false" ht="15" hidden="false" customHeight="false" outlineLevel="0" collapsed="false">
      <c r="A69" s="64"/>
      <c r="B69" s="82" t="s">
        <v>205</v>
      </c>
      <c r="C69" s="72" t="str">
        <f aca="false">VLOOKUP(B69,Таблица25[],IF($B$1="RUS",2,3),FALSE())</f>
        <v>EUR РЕПО с ЦБ РФ: Аукцион РЕПО</v>
      </c>
      <c r="D69" s="82"/>
      <c r="E69" s="74"/>
      <c r="F69" s="75"/>
      <c r="G69" s="74"/>
      <c r="H69" s="88" t="s">
        <v>205</v>
      </c>
      <c r="I69" s="74" t="str">
        <f aca="false">VLOOKUP(H69,Таблица25[],IF($B$1="RUS",2,3),FALSE())</f>
        <v>EUR РЕПО с ЦБ РФ: Аукцион РЕПО</v>
      </c>
      <c r="J69" s="82"/>
      <c r="K69" s="72"/>
      <c r="L69" s="82"/>
      <c r="M69" s="72"/>
    </row>
    <row r="70" customFormat="false" ht="15" hidden="false" customHeight="false" outlineLevel="0" collapsed="false">
      <c r="A70" s="64"/>
      <c r="B70" s="75" t="s">
        <v>204</v>
      </c>
      <c r="C70" s="72" t="str">
        <f aca="false">VLOOKUP(B70,Таблица25[],IF($B$1="RUS",2,3),FALSE())</f>
        <v>USD РЕПО с ЦБ РФ: Аукцион РЕПО</v>
      </c>
      <c r="D70" s="75"/>
      <c r="E70" s="74"/>
      <c r="F70" s="75"/>
      <c r="G70" s="74"/>
      <c r="H70" s="88" t="s">
        <v>204</v>
      </c>
      <c r="I70" s="74" t="str">
        <f aca="false">VLOOKUP(H70,Таблица25[],IF($B$1="RUS",2,3),FALSE())</f>
        <v>USD РЕПО с ЦБ РФ: Аукцион РЕПО</v>
      </c>
      <c r="J70" s="82"/>
      <c r="K70" s="72"/>
      <c r="L70" s="82"/>
      <c r="M70" s="72"/>
    </row>
    <row r="71" customFormat="false" ht="15" hidden="false" customHeight="false" outlineLevel="0" collapsed="false">
      <c r="A71" s="64"/>
      <c r="B71" s="82" t="s">
        <v>207</v>
      </c>
      <c r="C71" s="72" t="str">
        <f aca="false">VLOOKUP(B71,Таблица25[],IF($B$1="RUS",2,3),FALSE())</f>
        <v>РЕПО с ЦБ РФ: фикс.ставка</v>
      </c>
      <c r="D71" s="75"/>
      <c r="E71" s="74"/>
      <c r="F71" s="75"/>
      <c r="G71" s="74"/>
      <c r="H71" s="82" t="s">
        <v>207</v>
      </c>
      <c r="I71" s="74" t="str">
        <f aca="false">VLOOKUP(H71,Таблица25[],IF($B$1="RUS",2,3),FALSE())</f>
        <v>РЕПО с ЦБ РФ: фикс.ставка</v>
      </c>
      <c r="J71" s="82"/>
      <c r="K71" s="72"/>
      <c r="L71" s="82"/>
      <c r="M71" s="72"/>
    </row>
    <row r="72" customFormat="false" ht="15" hidden="false" customHeight="false" outlineLevel="0" collapsed="false">
      <c r="A72" s="64"/>
      <c r="B72" s="82"/>
      <c r="C72" s="72"/>
      <c r="D72" s="75"/>
      <c r="E72" s="74"/>
      <c r="F72" s="75"/>
      <c r="G72" s="74"/>
      <c r="H72" s="82" t="s">
        <v>195</v>
      </c>
      <c r="I72" s="74" t="str">
        <f aca="false">VLOOKUP(H72,Таблица25[],IF($B$1="RUS",2,3),FALSE())</f>
        <v>РЕПО-M: Облигации</v>
      </c>
      <c r="J72" s="75"/>
      <c r="K72" s="72"/>
      <c r="L72" s="75"/>
      <c r="M72" s="72"/>
    </row>
    <row r="73" customFormat="false" ht="15" hidden="false" customHeight="false" outlineLevel="0" collapsed="false">
      <c r="A73" s="64"/>
      <c r="B73" s="82"/>
      <c r="C73" s="72"/>
      <c r="D73" s="75"/>
      <c r="E73" s="74"/>
      <c r="F73" s="75"/>
      <c r="G73" s="74"/>
      <c r="H73" s="82"/>
      <c r="I73" s="74"/>
      <c r="J73" s="75"/>
      <c r="K73" s="72"/>
      <c r="L73" s="75"/>
      <c r="M73" s="72"/>
    </row>
    <row r="74" customFormat="false" ht="15" hidden="false" customHeight="false" outlineLevel="0" collapsed="false">
      <c r="A74" s="64"/>
      <c r="B74" s="75"/>
      <c r="C74" s="72"/>
      <c r="D74" s="75"/>
      <c r="E74" s="74"/>
      <c r="F74" s="75"/>
      <c r="G74" s="74"/>
      <c r="H74" s="82" t="s">
        <v>198</v>
      </c>
      <c r="I74" s="74" t="str">
        <f aca="false">VLOOKUP(H74,Таблица25[],IF($B$1="RUS",2,3),FALSE())</f>
        <v>РЕПО в ин. валюте: EUR</v>
      </c>
      <c r="J74" s="82"/>
      <c r="K74" s="72"/>
      <c r="L74" s="82"/>
      <c r="M74" s="72"/>
    </row>
    <row r="75" customFormat="false" ht="15" hidden="false" customHeight="false" outlineLevel="0" collapsed="false">
      <c r="A75" s="64"/>
      <c r="B75" s="75"/>
      <c r="C75" s="72"/>
      <c r="D75" s="75"/>
      <c r="E75" s="74"/>
      <c r="F75" s="75"/>
      <c r="G75" s="74"/>
      <c r="H75" s="88" t="s">
        <v>292</v>
      </c>
      <c r="I75" s="74" t="str">
        <f aca="false">VLOOKUP(H75,Таблица25[],IF($B$1="RUS",2,3),FALSE())</f>
        <v>РЕПО c облигациями(расч.в GBP)</v>
      </c>
      <c r="J75" s="82"/>
      <c r="K75" s="72"/>
      <c r="L75" s="82"/>
      <c r="M75" s="72"/>
    </row>
    <row r="76" customFormat="false" ht="15.75" hidden="false" customHeight="false" outlineLevel="0" collapsed="false">
      <c r="A76" s="64"/>
      <c r="B76" s="85" t="s">
        <v>197</v>
      </c>
      <c r="C76" s="79" t="str">
        <f aca="false">VLOOKUP(B76,Таблица25[],IF($B$1="RUS",2,3),FALSE())</f>
        <v>РЕПО в ин. валюте: USD</v>
      </c>
      <c r="D76" s="81"/>
      <c r="E76" s="80"/>
      <c r="F76" s="81"/>
      <c r="G76" s="80"/>
      <c r="H76" s="85" t="s">
        <v>197</v>
      </c>
      <c r="I76" s="80" t="str">
        <f aca="false">VLOOKUP(H76,Таблица25[],IF($B$1="RUS",2,3),FALSE())</f>
        <v>РЕПО в ин. валюте: USD</v>
      </c>
      <c r="J76" s="85"/>
      <c r="K76" s="79"/>
      <c r="L76" s="85"/>
      <c r="M76" s="79"/>
    </row>
    <row r="77" customFormat="false" ht="15" hidden="false" customHeight="true" outlineLevel="0" collapsed="false">
      <c r="A77" s="64" t="str">
        <f aca="false">"REPT"&amp;" "&amp;VLOOKUP("REPT",Таблица16[],IF($B$1="RUS",2,3),FALSE())</f>
        <v>REPT РЕПО с ЦК</v>
      </c>
      <c r="B77" s="86" t="s">
        <v>82</v>
      </c>
      <c r="C77" s="66" t="str">
        <f aca="false">VLOOKUP(B77,Таблица25[],IF($B$1="RUS",2,3),FALSE())</f>
        <v>РЕПО с ЦК 1 день</v>
      </c>
      <c r="D77" s="67"/>
      <c r="E77" s="68"/>
      <c r="F77" s="67"/>
      <c r="G77" s="69"/>
      <c r="H77" s="86" t="s">
        <v>82</v>
      </c>
      <c r="I77" s="69" t="str">
        <f aca="false">VLOOKUP(H77,Таблица25[],IF($B$1="RUS",2,3),FALSE())</f>
        <v>РЕПО с ЦК 1 день</v>
      </c>
      <c r="J77" s="86"/>
      <c r="K77" s="70"/>
      <c r="L77" s="86"/>
      <c r="M77" s="70"/>
    </row>
    <row r="78" customFormat="false" ht="15" hidden="false" customHeight="true" outlineLevel="0" collapsed="false">
      <c r="A78" s="64"/>
      <c r="B78" s="82" t="s">
        <v>85</v>
      </c>
      <c r="C78" s="72" t="str">
        <f aca="false">VLOOKUP(B78,Таблица25[],IF($B$1="RUS",2,3),FALSE())</f>
        <v>РЕПО с ЦК 1 день (расч. в USD)</v>
      </c>
      <c r="D78" s="89"/>
      <c r="E78" s="74"/>
      <c r="F78" s="89"/>
      <c r="G78" s="74"/>
      <c r="H78" s="82" t="s">
        <v>85</v>
      </c>
      <c r="I78" s="74" t="str">
        <f aca="false">VLOOKUP(H78,Таблица25[],IF($B$1="RUS",2,3),FALSE())</f>
        <v>РЕПО с ЦК 1 день (расч. в USD)</v>
      </c>
      <c r="J78" s="82"/>
      <c r="K78" s="72"/>
      <c r="L78" s="82"/>
      <c r="M78" s="72"/>
    </row>
    <row r="79" customFormat="false" ht="15" hidden="false" customHeight="true" outlineLevel="0" collapsed="false">
      <c r="A79" s="64"/>
      <c r="B79" s="82" t="s">
        <v>87</v>
      </c>
      <c r="C79" s="72" t="str">
        <f aca="false">VLOOKUP(B79,Таблица25[],IF($B$1="RUS",2,3),FALSE())</f>
        <v>РЕПО с ЦК 1 день (расч. в EUR)</v>
      </c>
      <c r="D79" s="75"/>
      <c r="E79" s="74"/>
      <c r="F79" s="75"/>
      <c r="G79" s="74"/>
      <c r="H79" s="82" t="s">
        <v>87</v>
      </c>
      <c r="I79" s="74" t="str">
        <f aca="false">VLOOKUP(H79,Таблица25[],IF($B$1="RUS",2,3),FALSE())</f>
        <v>РЕПО с ЦК 1 день (расч. в EUR)</v>
      </c>
      <c r="J79" s="82"/>
      <c r="K79" s="72"/>
      <c r="L79" s="82"/>
      <c r="M79" s="72"/>
    </row>
    <row r="80" customFormat="false" ht="15" hidden="false" customHeight="true" outlineLevel="0" collapsed="false">
      <c r="A80" s="64"/>
      <c r="B80" s="82" t="s">
        <v>84</v>
      </c>
      <c r="C80" s="72" t="str">
        <f aca="false">VLOOKUP(B80,Таблица25[],IF($B$1="RUS",2,3),FALSE())</f>
        <v>РЕПО с ЦК 7 дн.</v>
      </c>
      <c r="D80" s="75"/>
      <c r="E80" s="74"/>
      <c r="F80" s="75"/>
      <c r="G80" s="74"/>
      <c r="H80" s="82" t="s">
        <v>84</v>
      </c>
      <c r="I80" s="74" t="str">
        <f aca="false">VLOOKUP(H80,Таблица25[],IF($B$1="RUS",2,3),FALSE())</f>
        <v>РЕПО с ЦК 7 дн.</v>
      </c>
      <c r="J80" s="82"/>
      <c r="K80" s="72"/>
      <c r="L80" s="82"/>
      <c r="M80" s="72"/>
    </row>
    <row r="81" customFormat="false" ht="15" hidden="false" customHeight="true" outlineLevel="0" collapsed="false">
      <c r="A81" s="64"/>
      <c r="B81" s="82" t="s">
        <v>86</v>
      </c>
      <c r="C81" s="72" t="str">
        <f aca="false">VLOOKUP(B81,Таблица25[],IF($B$1="RUS",2,3),FALSE())</f>
        <v>РЕПО с ЦК 7 дн. (расч. в USD)</v>
      </c>
      <c r="D81" s="75"/>
      <c r="E81" s="74"/>
      <c r="F81" s="75"/>
      <c r="G81" s="74"/>
      <c r="H81" s="82" t="s">
        <v>86</v>
      </c>
      <c r="I81" s="74" t="str">
        <f aca="false">VLOOKUP(H81,Таблица25[],IF($B$1="RUS",2,3),FALSE())</f>
        <v>РЕПО с ЦК 7 дн. (расч. в USD)</v>
      </c>
      <c r="J81" s="82"/>
      <c r="K81" s="72"/>
      <c r="L81" s="82"/>
      <c r="M81" s="72"/>
    </row>
    <row r="82" customFormat="false" ht="15" hidden="false" customHeight="true" outlineLevel="0" collapsed="false">
      <c r="A82" s="64"/>
      <c r="B82" s="82" t="s">
        <v>88</v>
      </c>
      <c r="C82" s="72" t="str">
        <f aca="false">VLOOKUP(B82,Таблица25[],IF($B$1="RUS",2,3),FALSE())</f>
        <v>РЕПО с ЦК 7 дн. (расч. в EUR)</v>
      </c>
      <c r="D82" s="75"/>
      <c r="E82" s="74"/>
      <c r="F82" s="75"/>
      <c r="G82" s="74"/>
      <c r="H82" s="82" t="s">
        <v>88</v>
      </c>
      <c r="I82" s="74" t="str">
        <f aca="false">VLOOKUP(H82,Таблица25[],IF($B$1="RUS",2,3),FALSE())</f>
        <v>РЕПО с ЦК 7 дн. (расч. в EUR)</v>
      </c>
      <c r="J82" s="82"/>
      <c r="K82" s="72"/>
      <c r="L82" s="82"/>
      <c r="M82" s="72"/>
    </row>
    <row r="83" customFormat="false" ht="15" hidden="false" customHeight="true" outlineLevel="0" collapsed="false">
      <c r="A83" s="64"/>
      <c r="B83" s="82" t="s">
        <v>293</v>
      </c>
      <c r="C83" s="72" t="str">
        <f aca="false">VLOOKUP(B83,Таблица25[],IF($B$1="RUS",2,3),FALSE())</f>
        <v>РЕПО с ЦК 1 мес.</v>
      </c>
      <c r="D83" s="75"/>
      <c r="E83" s="74"/>
      <c r="F83" s="75"/>
      <c r="G83" s="74"/>
      <c r="H83" s="82" t="s">
        <v>293</v>
      </c>
      <c r="I83" s="74" t="str">
        <f aca="false">VLOOKUP(H83,Таблица25[],IF($B$1="RUS",2,3),FALSE())</f>
        <v>РЕПО с ЦК 1 мес.</v>
      </c>
      <c r="J83" s="82"/>
      <c r="K83" s="72"/>
      <c r="L83" s="82"/>
      <c r="M83" s="72"/>
    </row>
    <row r="84" customFormat="false" ht="15" hidden="false" customHeight="true" outlineLevel="0" collapsed="false">
      <c r="A84" s="64"/>
      <c r="B84" s="82" t="s">
        <v>294</v>
      </c>
      <c r="C84" s="72" t="str">
        <f aca="false">VLOOKUP(B84,Таблица25[],IF($B$1="RUS",2,3),FALSE())</f>
        <v>РЕПО с ЦК 1 мес. (расч. в USD)</v>
      </c>
      <c r="D84" s="75"/>
      <c r="E84" s="74"/>
      <c r="F84" s="75"/>
      <c r="G84" s="74"/>
      <c r="H84" s="82" t="s">
        <v>294</v>
      </c>
      <c r="I84" s="74" t="str">
        <f aca="false">VLOOKUP(H84,Таблица25[],IF($B$1="RUS",2,3),FALSE())</f>
        <v>РЕПО с ЦК 1 мес. (расч. в USD)</v>
      </c>
      <c r="J84" s="82"/>
      <c r="K84" s="72"/>
      <c r="L84" s="82"/>
      <c r="M84" s="72"/>
    </row>
    <row r="85" customFormat="false" ht="15" hidden="false" customHeight="true" outlineLevel="0" collapsed="false">
      <c r="A85" s="64"/>
      <c r="B85" s="82" t="s">
        <v>295</v>
      </c>
      <c r="C85" s="72" t="str">
        <f aca="false">VLOOKUP(B85,Таблица25[],IF($B$1="RUS",2,3),FALSE())</f>
        <v>РЕПО с ЦК 1 мес. (расч. в EUR)</v>
      </c>
      <c r="D85" s="75"/>
      <c r="E85" s="74"/>
      <c r="F85" s="75"/>
      <c r="G85" s="74"/>
      <c r="H85" s="82" t="s">
        <v>295</v>
      </c>
      <c r="I85" s="74" t="str">
        <f aca="false">VLOOKUP(H85,Таблица25[],IF($B$1="RUS",2,3),FALSE())</f>
        <v>РЕПО с ЦК 1 мес. (расч. в EUR)</v>
      </c>
      <c r="J85" s="82"/>
      <c r="K85" s="72"/>
      <c r="L85" s="82"/>
      <c r="M85" s="72"/>
    </row>
    <row r="86" customFormat="false" ht="15" hidden="false" customHeight="true" outlineLevel="0" collapsed="false">
      <c r="A86" s="64"/>
      <c r="B86" s="82" t="s">
        <v>296</v>
      </c>
      <c r="C86" s="72" t="str">
        <f aca="false">VLOOKUP(B86,Таблица25[],IF($B$1="RUS",2,3),FALSE())</f>
        <v>РЕПО с ЦК 3 мес.</v>
      </c>
      <c r="D86" s="75"/>
      <c r="E86" s="74"/>
      <c r="F86" s="75"/>
      <c r="G86" s="74"/>
      <c r="H86" s="82" t="s">
        <v>296</v>
      </c>
      <c r="I86" s="74" t="str">
        <f aca="false">VLOOKUP(H86,Таблица25[],IF($B$1="RUS",2,3),FALSE())</f>
        <v>РЕПО с ЦК 3 мес.</v>
      </c>
      <c r="J86" s="82"/>
      <c r="K86" s="72"/>
      <c r="L86" s="82"/>
      <c r="M86" s="72"/>
    </row>
    <row r="87" customFormat="false" ht="15" hidden="false" customHeight="true" outlineLevel="0" collapsed="false">
      <c r="A87" s="64"/>
      <c r="B87" s="82" t="s">
        <v>297</v>
      </c>
      <c r="C87" s="72" t="str">
        <f aca="false">VLOOKUP(B87,Таблица25[],IF($B$1="RUS",2,3),FALSE())</f>
        <v>РЕПО с ЦК 3 мес. (расч. в USD)</v>
      </c>
      <c r="D87" s="75"/>
      <c r="E87" s="74"/>
      <c r="F87" s="75"/>
      <c r="G87" s="74"/>
      <c r="H87" s="82" t="s">
        <v>297</v>
      </c>
      <c r="I87" s="74" t="str">
        <f aca="false">VLOOKUP(H87,Таблица25[],IF($B$1="RUS",2,3),FALSE())</f>
        <v>РЕПО с ЦК 3 мес. (расч. в USD)</v>
      </c>
      <c r="J87" s="82"/>
      <c r="K87" s="72"/>
      <c r="L87" s="82"/>
      <c r="M87" s="72"/>
    </row>
    <row r="88" customFormat="false" ht="15" hidden="false" customHeight="true" outlineLevel="0" collapsed="false">
      <c r="A88" s="64"/>
      <c r="B88" s="82" t="s">
        <v>298</v>
      </c>
      <c r="C88" s="72" t="str">
        <f aca="false">VLOOKUP(B88,Таблица25[],IF($B$1="RUS",2,3),FALSE())</f>
        <v>РЕПО с ЦК 3 мес. (расч. в EUR)</v>
      </c>
      <c r="D88" s="75"/>
      <c r="E88" s="74"/>
      <c r="F88" s="75"/>
      <c r="G88" s="74"/>
      <c r="H88" s="82" t="s">
        <v>298</v>
      </c>
      <c r="I88" s="74" t="str">
        <f aca="false">VLOOKUP(H88,Таблица25[],IF($B$1="RUS",2,3),FALSE())</f>
        <v>РЕПО с ЦК 3 мес. (расч. в EUR)</v>
      </c>
      <c r="J88" s="82"/>
      <c r="K88" s="72"/>
      <c r="L88" s="82"/>
      <c r="M88" s="72"/>
    </row>
    <row r="89" customFormat="false" ht="15" hidden="false" customHeight="true" outlineLevel="0" collapsed="false">
      <c r="A89" s="64"/>
      <c r="B89" s="82" t="s">
        <v>92</v>
      </c>
      <c r="C89" s="72" t="str">
        <f aca="false">VLOOKUP(B89,Таблица25[],IF($B$1="RUS",2,3),FALSE())</f>
        <v>РЕПО с ЦК адресное</v>
      </c>
      <c r="D89" s="75"/>
      <c r="E89" s="74"/>
      <c r="F89" s="75"/>
      <c r="G89" s="74"/>
      <c r="H89" s="82" t="s">
        <v>92</v>
      </c>
      <c r="I89" s="74" t="str">
        <f aca="false">VLOOKUP(H89,Таблица25[],IF($B$1="RUS",2,3),FALSE())</f>
        <v>РЕПО с ЦК адресное</v>
      </c>
      <c r="J89" s="82"/>
      <c r="K89" s="72"/>
      <c r="L89" s="82"/>
      <c r="M89" s="72"/>
    </row>
    <row r="90" customFormat="false" ht="15" hidden="false" customHeight="true" outlineLevel="0" collapsed="false">
      <c r="A90" s="64"/>
      <c r="B90" s="82" t="s">
        <v>93</v>
      </c>
      <c r="C90" s="72" t="str">
        <f aca="false">VLOOKUP(B90,Таблица25[],IF($B$1="RUS",2,3),FALSE())</f>
        <v>РЕПО с ЦК адр. (расч. в USD)</v>
      </c>
      <c r="D90" s="75"/>
      <c r="E90" s="74"/>
      <c r="F90" s="75"/>
      <c r="G90" s="74"/>
      <c r="H90" s="82" t="s">
        <v>93</v>
      </c>
      <c r="I90" s="74" t="str">
        <f aca="false">VLOOKUP(H90,Таблица25[],IF($B$1="RUS",2,3),FALSE())</f>
        <v>РЕПО с ЦК адр. (расч. в USD)</v>
      </c>
      <c r="J90" s="82"/>
      <c r="K90" s="72"/>
      <c r="L90" s="82"/>
      <c r="M90" s="72"/>
    </row>
    <row r="91" customFormat="false" ht="15" hidden="false" customHeight="true" outlineLevel="0" collapsed="false">
      <c r="A91" s="64"/>
      <c r="B91" s="82" t="s">
        <v>94</v>
      </c>
      <c r="C91" s="72" t="str">
        <f aca="false">VLOOKUP(B91,Таблица25[],IF($B$1="RUS",2,3),FALSE())</f>
        <v>РЕПО с ЦК адр.(расч. в EUR)</v>
      </c>
      <c r="D91" s="75"/>
      <c r="E91" s="74"/>
      <c r="F91" s="75"/>
      <c r="G91" s="74"/>
      <c r="H91" s="82" t="s">
        <v>94</v>
      </c>
      <c r="I91" s="74" t="str">
        <f aca="false">VLOOKUP(H91,Таблица25[],IF($B$1="RUS",2,3),FALSE())</f>
        <v>РЕПО с ЦК адр.(расч. в EUR)</v>
      </c>
      <c r="J91" s="82"/>
      <c r="K91" s="72"/>
      <c r="L91" s="82"/>
      <c r="M91" s="72"/>
    </row>
    <row r="92" customFormat="false" ht="15" hidden="false" customHeight="true" outlineLevel="0" collapsed="false">
      <c r="A92" s="64"/>
      <c r="B92" s="82" t="s">
        <v>299</v>
      </c>
      <c r="C92" s="72" t="str">
        <f aca="false">VLOOKUP(B92,Таблица25[],IF($B$1="RUS",2,3),FALSE())</f>
        <v>РЕПО с ЦК адр. (расч. в CNY)</v>
      </c>
      <c r="D92" s="75"/>
      <c r="E92" s="74"/>
      <c r="F92" s="75"/>
      <c r="G92" s="74"/>
      <c r="H92" s="82" t="s">
        <v>299</v>
      </c>
      <c r="I92" s="74" t="str">
        <f aca="false">VLOOKUP(H92,Таблица25[],IF($B$1="RUS",2,3),FALSE())</f>
        <v>РЕПО с ЦК адр. (расч. в CNY)</v>
      </c>
      <c r="J92" s="82"/>
      <c r="K92" s="72"/>
      <c r="L92" s="82"/>
      <c r="M92" s="72"/>
    </row>
    <row r="93" customFormat="false" ht="15.75" hidden="false" customHeight="true" outlineLevel="0" collapsed="false">
      <c r="A93" s="64"/>
      <c r="B93" s="90" t="s">
        <v>145</v>
      </c>
      <c r="C93" s="79" t="str">
        <f aca="false">VLOOKUP(B93,Таблица25[],IF($B$1="RUS",2,3),FALSE())</f>
        <v>РЕПО с ЦК: Урегулирование</v>
      </c>
      <c r="D93" s="81" t="s">
        <v>145</v>
      </c>
      <c r="E93" s="79" t="str">
        <f aca="false">VLOOKUP(D93,Таблица25[],IF($B$1="RUS",2,3),FALSE())</f>
        <v>РЕПО с ЦК: Урегулирование</v>
      </c>
      <c r="F93" s="81" t="s">
        <v>145</v>
      </c>
      <c r="G93" s="79" t="str">
        <f aca="false">VLOOKUP(F93,Таблица25[],IF($B$1="RUS",2,3),FALSE())</f>
        <v>РЕПО с ЦК: Урегулирование</v>
      </c>
      <c r="H93" s="85" t="s">
        <v>145</v>
      </c>
      <c r="I93" s="79" t="str">
        <f aca="false">VLOOKUP(H93,Таблица25[],IF($B$1="RUS",2,3),FALSE())</f>
        <v>РЕПО с ЦК: Урегулирование</v>
      </c>
      <c r="J93" s="85" t="s">
        <v>145</v>
      </c>
      <c r="K93" s="79" t="str">
        <f aca="false">VLOOKUP(J93,Таблица25[],IF($B$1="RUS",2,3),FALSE())</f>
        <v>РЕПО с ЦК: Урегулирование</v>
      </c>
      <c r="L93" s="90"/>
      <c r="M93" s="79"/>
    </row>
    <row r="94" customFormat="false" ht="15" hidden="false" customHeight="false" outlineLevel="0" collapsed="false">
      <c r="A94" s="64" t="str">
        <f aca="false">"TECH"&amp;" "&amp;VLOOKUP("TECH",Таблица16[],IF($B$1="RUS",2,3),FALSE())</f>
        <v>TECH Технологические режимы</v>
      </c>
      <c r="B94" s="91" t="s">
        <v>152</v>
      </c>
      <c r="C94" s="70" t="str">
        <f aca="false">VLOOKUP(B94,Таблица25[],IF($B$1="RUS",2,3),FALSE())</f>
        <v>Исполнение обяз. Т+: РПС</v>
      </c>
      <c r="D94" s="86" t="s">
        <v>152</v>
      </c>
      <c r="E94" s="69" t="str">
        <f aca="false">VLOOKUP(D94,Таблица25[],IF($B$1="RUS",2,3),FALSE())</f>
        <v>Исполнение обяз. Т+: РПС</v>
      </c>
      <c r="F94" s="86" t="s">
        <v>152</v>
      </c>
      <c r="G94" s="69" t="str">
        <f aca="false">VLOOKUP(F94,Таблица25[],IF($B$1="RUS",2,3),FALSE())</f>
        <v>Исполнение обяз. Т+: РПС</v>
      </c>
      <c r="H94" s="86" t="s">
        <v>152</v>
      </c>
      <c r="I94" s="69" t="str">
        <f aca="false">VLOOKUP(H94,Таблица25[],IF($B$1="RUS",2,3),FALSE())</f>
        <v>Исполнение обяз. Т+: РПС</v>
      </c>
      <c r="J94" s="86" t="s">
        <v>152</v>
      </c>
      <c r="K94" s="70" t="str">
        <f aca="false">VLOOKUP(J94,Таблица25[],IF($B$1="RUS",2,3),FALSE())</f>
        <v>Исполнение обяз. Т+: РПС</v>
      </c>
      <c r="L94" s="92" t="s">
        <v>152</v>
      </c>
      <c r="M94" s="93" t="str">
        <f aca="false">VLOOKUP(L94,Таблица25[],IF($B$1="RUS",2,3),FALSE())</f>
        <v>Исполнение обяз. Т+: РПС</v>
      </c>
    </row>
    <row r="95" customFormat="false" ht="15" hidden="false" customHeight="false" outlineLevel="0" collapsed="false">
      <c r="A95" s="64"/>
      <c r="B95" s="94" t="s">
        <v>149</v>
      </c>
      <c r="C95" s="95" t="str">
        <f aca="false">VLOOKUP(B95,Таблица25[],IF($B$1="RUS",2,3),FALSE())</f>
        <v>Исполнение обяз. Т+: РЕПО</v>
      </c>
      <c r="D95" s="94" t="s">
        <v>149</v>
      </c>
      <c r="E95" s="95" t="str">
        <f aca="false">VLOOKUP(D95,Таблица25[],IF($B$1="RUS",2,3),FALSE())</f>
        <v>Исполнение обяз. Т+: РЕПО</v>
      </c>
      <c r="F95" s="94" t="s">
        <v>149</v>
      </c>
      <c r="G95" s="95" t="str">
        <f aca="false">VLOOKUP(F95,Таблица25[],IF($B$1="RUS",2,3),FALSE())</f>
        <v>Исполнение обяз. Т+: РЕПО</v>
      </c>
      <c r="H95" s="94" t="s">
        <v>149</v>
      </c>
      <c r="I95" s="95" t="str">
        <f aca="false">VLOOKUP(H95,Таблица25[],IF($B$1="RUS",2,3),FALSE())</f>
        <v>Исполнение обяз. Т+: РЕПО</v>
      </c>
      <c r="J95" s="94" t="s">
        <v>149</v>
      </c>
      <c r="K95" s="95" t="str">
        <f aca="false">VLOOKUP(J95,Таблица25[],IF($B$1="RUS",2,3),FALSE())</f>
        <v>Исполнение обяз. Т+: РЕПО</v>
      </c>
      <c r="L95" s="96" t="s">
        <v>149</v>
      </c>
      <c r="M95" s="97" t="str">
        <f aca="false">VLOOKUP(L95,Таблица25[],IF($B$1="RUS",2,3),FALSE())</f>
        <v>Исполнение обяз. Т+: РЕПО</v>
      </c>
    </row>
    <row r="96" customFormat="false" ht="15" hidden="false" customHeight="false" outlineLevel="0" collapsed="false">
      <c r="A96" s="64"/>
      <c r="B96" s="98" t="s">
        <v>154</v>
      </c>
      <c r="C96" s="99" t="str">
        <f aca="false">VLOOKUP(B96,Таблица25[],IF($B$1="RUS",2,3),FALSE())</f>
        <v>Исполнение обяз. Т+: СВОП</v>
      </c>
      <c r="D96" s="98"/>
      <c r="E96" s="99"/>
      <c r="F96" s="98" t="s">
        <v>154</v>
      </c>
      <c r="G96" s="99" t="str">
        <f aca="false">VLOOKUP(F96,Таблица25[],IF($B$1="RUS",2,3),FALSE())</f>
        <v>Исполнение обяз. Т+: СВОП</v>
      </c>
      <c r="H96" s="98" t="s">
        <v>154</v>
      </c>
      <c r="I96" s="99" t="str">
        <f aca="false">VLOOKUP(H96,Таблица25[],IF($B$1="RUS",2,3),FALSE())</f>
        <v>Исполнение обяз. Т+: СВОП</v>
      </c>
      <c r="J96" s="98"/>
      <c r="K96" s="99"/>
      <c r="L96" s="98"/>
      <c r="M96" s="99"/>
    </row>
    <row r="97" customFormat="false" ht="15" hidden="false" customHeight="false" outlineLevel="0" collapsed="false">
      <c r="A97" s="64"/>
      <c r="B97" s="82" t="s">
        <v>95</v>
      </c>
      <c r="C97" s="72" t="str">
        <f aca="false">VLOOKUP(B97,Таблица25[],IF($B$1="RUS",2,3),FALSE())</f>
        <v>Возврат выплат</v>
      </c>
      <c r="D97" s="100"/>
      <c r="E97" s="101"/>
      <c r="F97" s="100"/>
      <c r="G97" s="101"/>
      <c r="H97" s="82" t="s">
        <v>95</v>
      </c>
      <c r="I97" s="72" t="str">
        <f aca="false">VLOOKUP(H97,Таблица25[],IF($B$1="RUS",2,3),FALSE())</f>
        <v>Возврат выплат</v>
      </c>
      <c r="J97" s="100"/>
      <c r="K97" s="101"/>
      <c r="L97" s="100"/>
      <c r="M97" s="101"/>
    </row>
    <row r="98" customFormat="false" ht="15" hidden="false" customHeight="false" outlineLevel="0" collapsed="false">
      <c r="A98" s="64"/>
      <c r="B98" s="82" t="s">
        <v>96</v>
      </c>
      <c r="C98" s="72" t="str">
        <f aca="false">VLOOKUP(B98,Таблица25[],IF($B$1="RUS",2,3),FALSE())</f>
        <v>Возврат выплат (USD)</v>
      </c>
      <c r="D98" s="100"/>
      <c r="E98" s="101"/>
      <c r="F98" s="100"/>
      <c r="G98" s="101"/>
      <c r="H98" s="82" t="s">
        <v>96</v>
      </c>
      <c r="I98" s="72" t="str">
        <f aca="false">VLOOKUP(H98,Таблица25[],IF($B$1="RUS",2,3),FALSE())</f>
        <v>Возврат выплат (USD)</v>
      </c>
      <c r="J98" s="100"/>
      <c r="K98" s="101"/>
      <c r="L98" s="100"/>
      <c r="M98" s="101"/>
    </row>
    <row r="99" customFormat="false" ht="15" hidden="false" customHeight="false" outlineLevel="0" collapsed="false">
      <c r="A99" s="64"/>
      <c r="B99" s="84" t="s">
        <v>97</v>
      </c>
      <c r="C99" s="72" t="str">
        <f aca="false">VLOOKUP(B99,Таблица25[],IF($B$1="RUS",2,3),FALSE())</f>
        <v>Возврат выплат (EUR)    </v>
      </c>
      <c r="D99" s="100"/>
      <c r="E99" s="101"/>
      <c r="F99" s="100"/>
      <c r="G99" s="101"/>
      <c r="H99" s="84" t="s">
        <v>97</v>
      </c>
      <c r="I99" s="72" t="str">
        <f aca="false">VLOOKUP(H99,Таблица25[],IF($B$1="RUS",2,3),FALSE())</f>
        <v>Возврат выплат (EUR)    </v>
      </c>
      <c r="J99" s="100"/>
      <c r="K99" s="101"/>
      <c r="L99" s="100"/>
      <c r="M99" s="101"/>
    </row>
    <row r="100" customFormat="false" ht="15.75" hidden="false" customHeight="false" outlineLevel="0" collapsed="false">
      <c r="A100" s="64"/>
      <c r="B100" s="102" t="s">
        <v>157</v>
      </c>
      <c r="C100" s="103" t="str">
        <f aca="false">VLOOKUP(B100,Таблица25[],IF($B$1="RUS",2,3),FALSE())</f>
        <v>Переводы</v>
      </c>
      <c r="D100" s="102" t="s">
        <v>157</v>
      </c>
      <c r="E100" s="103" t="str">
        <f aca="false">VLOOKUP(D100,Таблица25[],IF($B$1="RUS",2,3),FALSE())</f>
        <v>Переводы</v>
      </c>
      <c r="F100" s="102" t="s">
        <v>157</v>
      </c>
      <c r="G100" s="103" t="str">
        <f aca="false">VLOOKUP(F100,Таблица25[],IF($B$1="RUS",2,3),FALSE())</f>
        <v>Переводы</v>
      </c>
      <c r="H100" s="102" t="s">
        <v>157</v>
      </c>
      <c r="I100" s="103" t="str">
        <f aca="false">VLOOKUP(H100,Таблица25[],IF($B$1="RUS",2,3),FALSE())</f>
        <v>Переводы</v>
      </c>
      <c r="J100" s="102" t="s">
        <v>157</v>
      </c>
      <c r="K100" s="103" t="str">
        <f aca="false">VLOOKUP(J100,Таблица25[],IF($B$1="RUS",2,3),FALSE())</f>
        <v>Переводы</v>
      </c>
      <c r="L100" s="102"/>
      <c r="M100" s="103"/>
    </row>
    <row r="101" customFormat="false" ht="15" hidden="false" customHeight="true" outlineLevel="0" collapsed="false">
      <c r="A101" s="104" t="str">
        <f aca="false">"GCDP"&amp;" "&amp;VLOOKUP("GCDP",Таблица16[],IF($B$1="RUS",2,3),FALSE())</f>
        <v>GCDP РЕПО с ЦК: КСУ (клиринговые сертификаты участия)</v>
      </c>
      <c r="B101" s="86"/>
      <c r="C101" s="66"/>
      <c r="D101" s="67"/>
      <c r="E101" s="68"/>
      <c r="F101" s="67"/>
      <c r="G101" s="69"/>
      <c r="H101" s="86"/>
      <c r="I101" s="69"/>
      <c r="J101" s="86"/>
      <c r="K101" s="70"/>
      <c r="L101" s="92" t="s">
        <v>105</v>
      </c>
      <c r="M101" s="93" t="str">
        <f aca="false">VLOOKUP(L101,Таблица25[],IF($B$1="RUS",2,3),FALSE())</f>
        <v>РЕПО с ЦК с КСУ 1 месяц</v>
      </c>
    </row>
    <row r="102" customFormat="false" ht="15" hidden="false" customHeight="true" outlineLevel="0" collapsed="false">
      <c r="A102" s="104"/>
      <c r="B102" s="82"/>
      <c r="C102" s="72"/>
      <c r="D102" s="89"/>
      <c r="E102" s="74"/>
      <c r="F102" s="89"/>
      <c r="G102" s="74"/>
      <c r="H102" s="82"/>
      <c r="I102" s="74"/>
      <c r="J102" s="82"/>
      <c r="K102" s="72"/>
      <c r="L102" s="105" t="s">
        <v>101</v>
      </c>
      <c r="M102" s="93" t="str">
        <f aca="false">VLOOKUP(L102,Таблица25[],IF($B$1="RUS",2,3),FALSE())</f>
        <v>РЕПО с ЦК с КСУ 7 дн.</v>
      </c>
    </row>
    <row r="103" customFormat="false" ht="15" hidden="false" customHeight="true" outlineLevel="0" collapsed="false">
      <c r="A103" s="104"/>
      <c r="B103" s="82"/>
      <c r="C103" s="72"/>
      <c r="D103" s="75"/>
      <c r="E103" s="74"/>
      <c r="F103" s="75"/>
      <c r="G103" s="74"/>
      <c r="H103" s="82"/>
      <c r="I103" s="74"/>
      <c r="J103" s="82"/>
      <c r="K103" s="72"/>
      <c r="L103" s="105" t="s">
        <v>100</v>
      </c>
      <c r="M103" s="93" t="str">
        <f aca="false">VLOOKUP(L103,Таблица25[],IF($B$1="RUS",2,3),FALSE())</f>
        <v>РЕПО с ЦК с КСУ 1 день</v>
      </c>
    </row>
    <row r="104" customFormat="false" ht="15" hidden="false" customHeight="true" outlineLevel="0" collapsed="false">
      <c r="A104" s="104"/>
      <c r="B104" s="82"/>
      <c r="C104" s="72"/>
      <c r="D104" s="75"/>
      <c r="E104" s="74"/>
      <c r="F104" s="75"/>
      <c r="G104" s="74"/>
      <c r="H104" s="82"/>
      <c r="I104" s="74"/>
      <c r="J104" s="82"/>
      <c r="K104" s="72"/>
      <c r="L104" s="105" t="s">
        <v>107</v>
      </c>
      <c r="M104" s="93" t="str">
        <f aca="false">VLOOKUP(L104,Таблица25[],IF($B$1="RUS",2,3),FALSE())</f>
        <v>РЕПО с ЦК с КСУ 2 месяца</v>
      </c>
    </row>
    <row r="105" customFormat="false" ht="15" hidden="false" customHeight="true" outlineLevel="0" collapsed="false">
      <c r="A105" s="104"/>
      <c r="B105" s="82"/>
      <c r="C105" s="72"/>
      <c r="D105" s="75"/>
      <c r="E105" s="74"/>
      <c r="F105" s="75"/>
      <c r="G105" s="74"/>
      <c r="H105" s="82"/>
      <c r="I105" s="74"/>
      <c r="J105" s="82"/>
      <c r="K105" s="72"/>
      <c r="L105" s="105" t="s">
        <v>103</v>
      </c>
      <c r="M105" s="93" t="str">
        <f aca="false">VLOOKUP(L105,Таблица25[],IF($B$1="RUS",2,3),FALSE())</f>
        <v>РЕПО с ЦК с КСУ 14 дн.</v>
      </c>
    </row>
    <row r="106" customFormat="false" ht="15" hidden="false" customHeight="true" outlineLevel="0" collapsed="false">
      <c r="A106" s="104"/>
      <c r="B106" s="82"/>
      <c r="C106" s="72"/>
      <c r="D106" s="75"/>
      <c r="E106" s="74"/>
      <c r="F106" s="75"/>
      <c r="G106" s="74"/>
      <c r="H106" s="82"/>
      <c r="I106" s="74"/>
      <c r="J106" s="82"/>
      <c r="K106" s="72"/>
      <c r="L106" s="105" t="s">
        <v>109</v>
      </c>
      <c r="M106" s="93" t="str">
        <f aca="false">VLOOKUP(L106,Таблица25[],IF($B$1="RUS",2,3),FALSE())</f>
        <v>РЕПО с ЦК с КСУ 3 месяца</v>
      </c>
    </row>
    <row r="107" customFormat="false" ht="15" hidden="false" customHeight="true" outlineLevel="0" collapsed="false">
      <c r="A107" s="104"/>
      <c r="B107" s="82"/>
      <c r="C107" s="72"/>
      <c r="D107" s="75"/>
      <c r="E107" s="74"/>
      <c r="F107" s="75"/>
      <c r="G107" s="74"/>
      <c r="H107" s="82"/>
      <c r="I107" s="74"/>
      <c r="J107" s="82"/>
      <c r="K107" s="72"/>
      <c r="L107" s="105" t="s">
        <v>111</v>
      </c>
      <c r="M107" s="93" t="str">
        <f aca="false">VLOOKUP(L107,Таблица25[],IF($B$1="RUS",2,3),FALSE())</f>
        <v>РЕПО с ЦК с КСУ 6 месяцев</v>
      </c>
    </row>
    <row r="108" customFormat="false" ht="15" hidden="false" customHeight="true" outlineLevel="0" collapsed="false">
      <c r="A108" s="104"/>
      <c r="B108" s="82"/>
      <c r="C108" s="72"/>
      <c r="D108" s="75"/>
      <c r="E108" s="74"/>
      <c r="F108" s="75"/>
      <c r="G108" s="74"/>
      <c r="H108" s="82"/>
      <c r="I108" s="74"/>
      <c r="J108" s="82"/>
      <c r="K108" s="72"/>
      <c r="L108" s="105" t="s">
        <v>113</v>
      </c>
      <c r="M108" s="93" t="str">
        <f aca="false">VLOOKUP(L108,Таблица25[],IF($B$1="RUS",2,3),FALSE())</f>
        <v>РЕПО С ЦК с КСУ 1 год</v>
      </c>
    </row>
    <row r="109" customFormat="false" ht="15" hidden="false" customHeight="true" outlineLevel="0" collapsed="false">
      <c r="A109" s="104"/>
      <c r="B109" s="82"/>
      <c r="C109" s="72"/>
      <c r="D109" s="75"/>
      <c r="E109" s="74"/>
      <c r="F109" s="75"/>
      <c r="G109" s="74"/>
      <c r="H109" s="82"/>
      <c r="I109" s="74"/>
      <c r="J109" s="82"/>
      <c r="K109" s="72"/>
      <c r="L109" s="105" t="s">
        <v>138</v>
      </c>
      <c r="M109" s="93" t="str">
        <f aca="false">VLOOKUP(L109,Таблица25[],IF($B$1="RUS",2,3),FALSE())</f>
        <v>Автоматические переводы КСУ</v>
      </c>
    </row>
    <row r="110" customFormat="false" ht="15" hidden="false" customHeight="true" outlineLevel="0" collapsed="false">
      <c r="A110" s="104"/>
      <c r="B110" s="84"/>
      <c r="C110" s="77"/>
      <c r="D110" s="76"/>
      <c r="E110" s="83"/>
      <c r="F110" s="76"/>
      <c r="G110" s="83"/>
      <c r="H110" s="84"/>
      <c r="I110" s="83"/>
      <c r="J110" s="84"/>
      <c r="K110" s="77"/>
      <c r="L110" s="105" t="s">
        <v>115</v>
      </c>
      <c r="M110" s="93" t="str">
        <f aca="false">VLOOKUP(L110,Таблица25[],IF($B$1="RUS",2,3),FALSE())</f>
        <v>РЕПО с ЦК с КСУ адресное</v>
      </c>
    </row>
    <row r="111" customFormat="false" ht="15" hidden="false" customHeight="true" outlineLevel="0" collapsed="false">
      <c r="A111" s="104"/>
      <c r="B111" s="84"/>
      <c r="C111" s="77"/>
      <c r="D111" s="76"/>
      <c r="E111" s="83"/>
      <c r="F111" s="76"/>
      <c r="G111" s="83"/>
      <c r="H111" s="84"/>
      <c r="I111" s="83"/>
      <c r="J111" s="84"/>
      <c r="K111" s="77"/>
      <c r="L111" s="105" t="s">
        <v>117</v>
      </c>
      <c r="M111" s="93" t="str">
        <f aca="false">VLOOKUP(L111,Таблица25[],IF($B$1="RUS",2,3),FALSE())</f>
        <v>РЕПО с ЦК с КСУ 1 день (USD)</v>
      </c>
    </row>
    <row r="112" customFormat="false" ht="15" hidden="false" customHeight="true" outlineLevel="0" collapsed="false">
      <c r="A112" s="104"/>
      <c r="B112" s="84"/>
      <c r="C112" s="77"/>
      <c r="D112" s="76"/>
      <c r="E112" s="83"/>
      <c r="F112" s="76"/>
      <c r="G112" s="83"/>
      <c r="H112" s="84"/>
      <c r="I112" s="83"/>
      <c r="J112" s="84"/>
      <c r="K112" s="77"/>
      <c r="L112" s="105" t="s">
        <v>118</v>
      </c>
      <c r="M112" s="93" t="str">
        <f aca="false">VLOOKUP(L112,Таблица25[],IF($B$1="RUS",2,3),FALSE())</f>
        <v>РЕПО с ЦК с КСУ 7 дн. (USD)</v>
      </c>
    </row>
    <row r="113" customFormat="false" ht="15" hidden="false" customHeight="true" outlineLevel="0" collapsed="false">
      <c r="A113" s="104"/>
      <c r="B113" s="84"/>
      <c r="C113" s="77"/>
      <c r="D113" s="76"/>
      <c r="E113" s="83"/>
      <c r="F113" s="76"/>
      <c r="G113" s="83"/>
      <c r="H113" s="84"/>
      <c r="I113" s="83"/>
      <c r="J113" s="84"/>
      <c r="K113" s="77"/>
      <c r="L113" s="105" t="s">
        <v>119</v>
      </c>
      <c r="M113" s="93" t="str">
        <f aca="false">VLOOKUP(L113,Таблица25[],IF($B$1="RUS",2,3),FALSE())</f>
        <v>РЕПО с ЦК с КСУ 14 дн. (USD)</v>
      </c>
    </row>
    <row r="114" customFormat="false" ht="15" hidden="false" customHeight="true" outlineLevel="0" collapsed="false">
      <c r="A114" s="104"/>
      <c r="B114" s="84"/>
      <c r="C114" s="77"/>
      <c r="D114" s="76"/>
      <c r="E114" s="83"/>
      <c r="F114" s="76"/>
      <c r="G114" s="83"/>
      <c r="H114" s="84"/>
      <c r="I114" s="83"/>
      <c r="J114" s="84"/>
      <c r="K114" s="77"/>
      <c r="L114" s="105" t="s">
        <v>120</v>
      </c>
      <c r="M114" s="93" t="str">
        <f aca="false">VLOOKUP(L114,Таблица25[],IF($B$1="RUS",2,3),FALSE())</f>
        <v>РЕПО с ЦК с КСУ 1 месяц (USD)</v>
      </c>
    </row>
    <row r="115" customFormat="false" ht="15" hidden="false" customHeight="true" outlineLevel="0" collapsed="false">
      <c r="A115" s="104"/>
      <c r="B115" s="84"/>
      <c r="C115" s="77"/>
      <c r="D115" s="76"/>
      <c r="E115" s="83"/>
      <c r="F115" s="76"/>
      <c r="G115" s="83"/>
      <c r="H115" s="84"/>
      <c r="I115" s="83"/>
      <c r="J115" s="84"/>
      <c r="K115" s="77"/>
      <c r="L115" s="105" t="s">
        <v>121</v>
      </c>
      <c r="M115" s="93" t="str">
        <f aca="false">VLOOKUP(L115,Таблица25[],IF($B$1="RUS",2,3),FALSE())</f>
        <v>РЕПО с ЦК с КСУ 2 месяца (USD)</v>
      </c>
    </row>
    <row r="116" customFormat="false" ht="15" hidden="false" customHeight="true" outlineLevel="0" collapsed="false">
      <c r="A116" s="104"/>
      <c r="B116" s="84"/>
      <c r="C116" s="77"/>
      <c r="D116" s="76"/>
      <c r="E116" s="83"/>
      <c r="F116" s="76"/>
      <c r="G116" s="83"/>
      <c r="H116" s="84"/>
      <c r="I116" s="83"/>
      <c r="J116" s="84"/>
      <c r="K116" s="77"/>
      <c r="L116" s="105" t="s">
        <v>122</v>
      </c>
      <c r="M116" s="93" t="str">
        <f aca="false">VLOOKUP(L116,Таблица25[],IF($B$1="RUS",2,3),FALSE())</f>
        <v>РЕПО с ЦК с КСУ 3 месяца (USD)</v>
      </c>
    </row>
    <row r="117" customFormat="false" ht="15" hidden="false" customHeight="true" outlineLevel="0" collapsed="false">
      <c r="A117" s="104"/>
      <c r="B117" s="84"/>
      <c r="C117" s="77"/>
      <c r="D117" s="76"/>
      <c r="E117" s="83"/>
      <c r="F117" s="76"/>
      <c r="G117" s="83"/>
      <c r="H117" s="84"/>
      <c r="I117" s="83"/>
      <c r="J117" s="84"/>
      <c r="K117" s="77"/>
      <c r="L117" s="105" t="s">
        <v>123</v>
      </c>
      <c r="M117" s="93" t="str">
        <f aca="false">VLOOKUP(L117,Таблица25[],IF($B$1="RUS",2,3),FALSE())</f>
        <v>РЕПО с ЦК с КСУ 6 месяцев (USD)</v>
      </c>
    </row>
    <row r="118" customFormat="false" ht="15" hidden="false" customHeight="true" outlineLevel="0" collapsed="false">
      <c r="A118" s="104"/>
      <c r="B118" s="84"/>
      <c r="C118" s="77"/>
      <c r="D118" s="76"/>
      <c r="E118" s="83"/>
      <c r="F118" s="76"/>
      <c r="G118" s="83"/>
      <c r="H118" s="84"/>
      <c r="I118" s="83"/>
      <c r="J118" s="84"/>
      <c r="K118" s="77"/>
      <c r="L118" s="105" t="s">
        <v>124</v>
      </c>
      <c r="M118" s="93" t="str">
        <f aca="false">VLOOKUP(L118,Таблица25[],IF($B$1="RUS",2,3),FALSE())</f>
        <v>РЕПО с ЦК с КСУ 1 год (USD)</v>
      </c>
    </row>
    <row r="119" customFormat="false" ht="15" hidden="false" customHeight="true" outlineLevel="0" collapsed="false">
      <c r="A119" s="104"/>
      <c r="B119" s="84"/>
      <c r="C119" s="77"/>
      <c r="D119" s="76"/>
      <c r="E119" s="83"/>
      <c r="F119" s="76"/>
      <c r="G119" s="83"/>
      <c r="H119" s="84"/>
      <c r="I119" s="83"/>
      <c r="J119" s="84"/>
      <c r="K119" s="77"/>
      <c r="L119" s="105" t="s">
        <v>126</v>
      </c>
      <c r="M119" s="93" t="str">
        <f aca="false">VLOOKUP(L119,Таблица25[],IF($B$1="RUS",2,3),FALSE())</f>
        <v>РЕПО с ЦК с КСУ адресное (расч. в USD)</v>
      </c>
    </row>
    <row r="120" customFormat="false" ht="15" hidden="false" customHeight="false" outlineLevel="0" collapsed="false">
      <c r="A120" s="104"/>
      <c r="B120" s="84"/>
      <c r="C120" s="77"/>
      <c r="D120" s="76"/>
      <c r="E120" s="83"/>
      <c r="F120" s="76"/>
      <c r="G120" s="83"/>
      <c r="H120" s="84"/>
      <c r="I120" s="83"/>
      <c r="J120" s="84"/>
      <c r="K120" s="77"/>
      <c r="L120" s="105" t="s">
        <v>128</v>
      </c>
      <c r="M120" s="93" t="str">
        <f aca="false">VLOOKUP(L120,Таблица25[],IF($B$1="RUS",2,3),FALSE())</f>
        <v>РЕПО с ЦК с КСУ 1 день (EUR)</v>
      </c>
    </row>
    <row r="121" customFormat="false" ht="15" hidden="false" customHeight="false" outlineLevel="0" collapsed="false">
      <c r="A121" s="104"/>
      <c r="B121" s="84"/>
      <c r="C121" s="77"/>
      <c r="D121" s="76"/>
      <c r="E121" s="83"/>
      <c r="F121" s="76"/>
      <c r="G121" s="83"/>
      <c r="H121" s="84"/>
      <c r="I121" s="83"/>
      <c r="J121" s="84"/>
      <c r="K121" s="77"/>
      <c r="L121" s="105" t="s">
        <v>129</v>
      </c>
      <c r="M121" s="93" t="str">
        <f aca="false">VLOOKUP(L121,Таблица25[],IF($B$1="RUS",2,3),FALSE())</f>
        <v>РЕПО с ЦК с КСУ 7 дн. (EUR)</v>
      </c>
    </row>
    <row r="122" customFormat="false" ht="15" hidden="false" customHeight="false" outlineLevel="0" collapsed="false">
      <c r="A122" s="104"/>
      <c r="B122" s="84"/>
      <c r="C122" s="77"/>
      <c r="D122" s="76"/>
      <c r="E122" s="83"/>
      <c r="F122" s="76"/>
      <c r="G122" s="83"/>
      <c r="H122" s="84"/>
      <c r="I122" s="83"/>
      <c r="J122" s="84"/>
      <c r="K122" s="77"/>
      <c r="L122" s="105" t="s">
        <v>130</v>
      </c>
      <c r="M122" s="93" t="str">
        <f aca="false">VLOOKUP(L122,Таблица25[],IF($B$1="RUS",2,3),FALSE())</f>
        <v>РЕПО с ЦК с КСУ 14 дн. (EUR)</v>
      </c>
    </row>
    <row r="123" customFormat="false" ht="15" hidden="false" customHeight="false" outlineLevel="0" collapsed="false">
      <c r="A123" s="104"/>
      <c r="B123" s="84"/>
      <c r="C123" s="77"/>
      <c r="D123" s="76"/>
      <c r="E123" s="83"/>
      <c r="F123" s="76"/>
      <c r="G123" s="83"/>
      <c r="H123" s="84"/>
      <c r="I123" s="83"/>
      <c r="J123" s="84"/>
      <c r="K123" s="77"/>
      <c r="L123" s="105" t="s">
        <v>131</v>
      </c>
      <c r="M123" s="93" t="str">
        <f aca="false">VLOOKUP(L123,Таблица25[],IF($B$1="RUS",2,3),FALSE())</f>
        <v>РЕПО с ЦК с КСУ 1 мес. (EUR)</v>
      </c>
    </row>
    <row r="124" customFormat="false" ht="15" hidden="false" customHeight="false" outlineLevel="0" collapsed="false">
      <c r="A124" s="104"/>
      <c r="B124" s="84"/>
      <c r="C124" s="77"/>
      <c r="D124" s="76"/>
      <c r="E124" s="83"/>
      <c r="F124" s="76"/>
      <c r="G124" s="83"/>
      <c r="H124" s="84"/>
      <c r="I124" s="83"/>
      <c r="J124" s="84"/>
      <c r="K124" s="77"/>
      <c r="L124" s="105" t="s">
        <v>132</v>
      </c>
      <c r="M124" s="93" t="str">
        <f aca="false">VLOOKUP(L124,Таблица25[],IF($B$1="RUS",2,3),FALSE())</f>
        <v>РЕПО с ЦК с КСУ 2 мес. (EUR)</v>
      </c>
    </row>
    <row r="125" customFormat="false" ht="15" hidden="false" customHeight="false" outlineLevel="0" collapsed="false">
      <c r="A125" s="104"/>
      <c r="B125" s="84"/>
      <c r="C125" s="77"/>
      <c r="D125" s="76"/>
      <c r="E125" s="83"/>
      <c r="F125" s="76"/>
      <c r="G125" s="83"/>
      <c r="H125" s="84"/>
      <c r="I125" s="83"/>
      <c r="J125" s="84"/>
      <c r="K125" s="77"/>
      <c r="L125" s="105" t="s">
        <v>133</v>
      </c>
      <c r="M125" s="93" t="str">
        <f aca="false">VLOOKUP(L125,Таблица25[],IF($B$1="RUS",2,3),FALSE())</f>
        <v>РЕПО с ЦК с КСУ 3 мес. (EUR)</v>
      </c>
    </row>
    <row r="126" customFormat="false" ht="15" hidden="false" customHeight="false" outlineLevel="0" collapsed="false">
      <c r="A126" s="104"/>
      <c r="B126" s="84"/>
      <c r="C126" s="77"/>
      <c r="D126" s="76"/>
      <c r="E126" s="83"/>
      <c r="F126" s="76"/>
      <c r="G126" s="83"/>
      <c r="H126" s="84"/>
      <c r="I126" s="83"/>
      <c r="J126" s="84"/>
      <c r="K126" s="77"/>
      <c r="L126" s="105" t="s">
        <v>134</v>
      </c>
      <c r="M126" s="93" t="str">
        <f aca="false">VLOOKUP(L126,Таблица25[],IF($B$1="RUS",2,3),FALSE())</f>
        <v>РЕПО с ЦК с КСУ 6 мес. (EUR)</v>
      </c>
    </row>
    <row r="127" customFormat="false" ht="15" hidden="false" customHeight="false" outlineLevel="0" collapsed="false">
      <c r="A127" s="104"/>
      <c r="B127" s="84"/>
      <c r="C127" s="77"/>
      <c r="D127" s="76"/>
      <c r="E127" s="83"/>
      <c r="F127" s="76"/>
      <c r="G127" s="83"/>
      <c r="H127" s="84"/>
      <c r="I127" s="83"/>
      <c r="J127" s="84"/>
      <c r="K127" s="77"/>
      <c r="L127" s="105" t="s">
        <v>135</v>
      </c>
      <c r="M127" s="93" t="str">
        <f aca="false">VLOOKUP(L127,Таблица25[],IF($B$1="RUS",2,3),FALSE())</f>
        <v>РЕПО с ЦК с КСУ 1 год (EUR) </v>
      </c>
    </row>
    <row r="128" customFormat="false" ht="15" hidden="false" customHeight="false" outlineLevel="0" collapsed="false">
      <c r="A128" s="104"/>
      <c r="B128" s="84"/>
      <c r="C128" s="77"/>
      <c r="D128" s="76"/>
      <c r="E128" s="83"/>
      <c r="F128" s="76"/>
      <c r="G128" s="83"/>
      <c r="H128" s="84"/>
      <c r="I128" s="83"/>
      <c r="J128" s="84"/>
      <c r="K128" s="77"/>
      <c r="L128" s="106" t="s">
        <v>137</v>
      </c>
      <c r="M128" s="93" t="str">
        <f aca="false">VLOOKUP(L128,Таблица25[],IF($B$1="RUS",2,3),FALSE())</f>
        <v>РЕПО с ЦК с КСУ адресн. (EUR)</v>
      </c>
    </row>
    <row r="129" customFormat="false" ht="15" hidden="false" customHeight="false" outlineLevel="0" collapsed="false">
      <c r="A129" s="104"/>
      <c r="B129" s="84"/>
      <c r="C129" s="77"/>
      <c r="D129" s="76"/>
      <c r="E129" s="83"/>
      <c r="F129" s="76"/>
      <c r="G129" s="83"/>
      <c r="H129" s="84"/>
      <c r="I129" s="83"/>
      <c r="J129" s="84"/>
      <c r="K129" s="77"/>
      <c r="L129" s="106" t="s">
        <v>300</v>
      </c>
      <c r="M129" s="93" t="str">
        <f aca="false">VLOOKUP(L129,Таблица25[],IF($B$1="RUS",2,3),FALSE())</f>
        <v>Аукцион с ЦК с КСУ 1 день</v>
      </c>
    </row>
    <row r="130" customFormat="false" ht="15" hidden="false" customHeight="false" outlineLevel="0" collapsed="false">
      <c r="A130" s="104"/>
      <c r="B130" s="84"/>
      <c r="C130" s="77"/>
      <c r="D130" s="76"/>
      <c r="E130" s="83"/>
      <c r="F130" s="76"/>
      <c r="G130" s="83"/>
      <c r="H130" s="84"/>
      <c r="I130" s="83"/>
      <c r="J130" s="84"/>
      <c r="K130" s="77"/>
      <c r="L130" s="106" t="s">
        <v>301</v>
      </c>
      <c r="M130" s="93" t="str">
        <f aca="false">VLOOKUP(L130,Таблица25[],IF($B$1="RUS",2,3),FALSE())</f>
        <v>Аукцион с ЦК с КСУ 7 дней</v>
      </c>
    </row>
    <row r="131" customFormat="false" ht="15" hidden="false" customHeight="false" outlineLevel="0" collapsed="false">
      <c r="A131" s="104"/>
      <c r="B131" s="84"/>
      <c r="C131" s="77"/>
      <c r="D131" s="76"/>
      <c r="E131" s="83"/>
      <c r="F131" s="76"/>
      <c r="G131" s="83"/>
      <c r="H131" s="84"/>
      <c r="I131" s="83"/>
      <c r="J131" s="84"/>
      <c r="K131" s="77"/>
      <c r="L131" s="106" t="s">
        <v>302</v>
      </c>
      <c r="M131" s="93" t="str">
        <f aca="false">VLOOKUP(L131,Таблица25[],IF($B$1="RUS",2,3),FALSE())</f>
        <v>Аукцион с ЦК с КСУ 14 дней</v>
      </c>
    </row>
    <row r="132" customFormat="false" ht="15" hidden="false" customHeight="false" outlineLevel="0" collapsed="false">
      <c r="A132" s="104"/>
      <c r="B132" s="84"/>
      <c r="C132" s="77"/>
      <c r="D132" s="76"/>
      <c r="E132" s="83"/>
      <c r="F132" s="76"/>
      <c r="G132" s="83"/>
      <c r="H132" s="84"/>
      <c r="I132" s="83"/>
      <c r="J132" s="84"/>
      <c r="K132" s="77"/>
      <c r="L132" s="106" t="s">
        <v>303</v>
      </c>
      <c r="M132" s="93" t="str">
        <f aca="false">VLOOKUP(L132,Таблица25[],IF($B$1="RUS",2,3),FALSE())</f>
        <v>Аукцион с ЦК с КСУ 1 месяц</v>
      </c>
    </row>
    <row r="133" customFormat="false" ht="15" hidden="false" customHeight="false" outlineLevel="0" collapsed="false">
      <c r="A133" s="104"/>
      <c r="B133" s="84"/>
      <c r="C133" s="77"/>
      <c r="D133" s="76"/>
      <c r="E133" s="83"/>
      <c r="F133" s="76"/>
      <c r="G133" s="83"/>
      <c r="H133" s="84"/>
      <c r="I133" s="83"/>
      <c r="J133" s="84"/>
      <c r="K133" s="77"/>
      <c r="L133" s="106" t="s">
        <v>304</v>
      </c>
      <c r="M133" s="93" t="str">
        <f aca="false">VLOOKUP(L133,Таблица25[],IF($B$1="RUS",2,3),FALSE())</f>
        <v>Аукцион с ЦК с КСУ 2 месяца</v>
      </c>
    </row>
    <row r="134" customFormat="false" ht="15" hidden="false" customHeight="false" outlineLevel="0" collapsed="false">
      <c r="A134" s="104"/>
      <c r="B134" s="84"/>
      <c r="C134" s="77"/>
      <c r="D134" s="76"/>
      <c r="E134" s="83"/>
      <c r="F134" s="76"/>
      <c r="G134" s="83"/>
      <c r="H134" s="84"/>
      <c r="I134" s="83"/>
      <c r="J134" s="84"/>
      <c r="K134" s="77"/>
      <c r="L134" s="106" t="s">
        <v>305</v>
      </c>
      <c r="M134" s="93" t="str">
        <f aca="false">VLOOKUP(L134,Таблица25[],IF($B$1="RUS",2,3),FALSE())</f>
        <v>Аукцион с ЦК с КСУ 3 месяца</v>
      </c>
    </row>
    <row r="135" customFormat="false" ht="15" hidden="false" customHeight="false" outlineLevel="0" collapsed="false">
      <c r="A135" s="104"/>
      <c r="B135" s="84"/>
      <c r="C135" s="77"/>
      <c r="D135" s="76"/>
      <c r="E135" s="83"/>
      <c r="F135" s="76"/>
      <c r="G135" s="83"/>
      <c r="H135" s="84"/>
      <c r="I135" s="83"/>
      <c r="J135" s="84"/>
      <c r="K135" s="77"/>
      <c r="L135" s="106" t="s">
        <v>306</v>
      </c>
      <c r="M135" s="93" t="str">
        <f aca="false">VLOOKUP(L135,Таблица25[],IF($B$1="RUS",2,3),FALSE())</f>
        <v>Аукцион с ЦК с КСУ 6 месяцев</v>
      </c>
    </row>
    <row r="136" customFormat="false" ht="15" hidden="false" customHeight="false" outlineLevel="0" collapsed="false">
      <c r="A136" s="104"/>
      <c r="B136" s="84"/>
      <c r="C136" s="77"/>
      <c r="D136" s="76"/>
      <c r="E136" s="83"/>
      <c r="F136" s="76"/>
      <c r="G136" s="83"/>
      <c r="H136" s="84"/>
      <c r="I136" s="83"/>
      <c r="J136" s="84"/>
      <c r="K136" s="77"/>
      <c r="L136" s="106" t="s">
        <v>307</v>
      </c>
      <c r="M136" s="93" t="str">
        <f aca="false">VLOOKUP(L136,Таблица25[],IF($B$1="RUS",2,3),FALSE())</f>
        <v>Аукцион с ЦК с КСУ 1 год</v>
      </c>
    </row>
    <row r="137" customFormat="false" ht="25.5" hidden="false" customHeight="false" outlineLevel="0" collapsed="false">
      <c r="A137" s="104"/>
      <c r="B137" s="84"/>
      <c r="C137" s="77"/>
      <c r="D137" s="76"/>
      <c r="E137" s="83"/>
      <c r="F137" s="76"/>
      <c r="G137" s="83"/>
      <c r="H137" s="84"/>
      <c r="I137" s="83"/>
      <c r="J137" s="84"/>
      <c r="K137" s="77"/>
      <c r="L137" s="106" t="s">
        <v>308</v>
      </c>
      <c r="M137" s="93" t="str">
        <f aca="false">VLOOKUP(L137,Таблица25[],IF($B$1="RUS",2,3),FALSE())</f>
        <v>Депозиты с ЦК аукцион закл. (для участников рынка депозитов с ЦК)</v>
      </c>
    </row>
    <row r="138" customFormat="false" ht="15" hidden="false" customHeight="false" outlineLevel="0" collapsed="false">
      <c r="A138" s="104"/>
      <c r="B138" s="84"/>
      <c r="C138" s="77"/>
      <c r="D138" s="76"/>
      <c r="E138" s="83"/>
      <c r="F138" s="76"/>
      <c r="G138" s="83"/>
      <c r="H138" s="84"/>
      <c r="I138" s="83"/>
      <c r="J138" s="84"/>
      <c r="K138" s="77"/>
      <c r="L138" s="106" t="s">
        <v>309</v>
      </c>
      <c r="M138" s="93" t="str">
        <f aca="false">VLOOKUP(L138,Таблица25[],IF($B$1="RUS",2,3),FALSE())</f>
        <v>РЕПО с ЦК с КСУ 9 месяцев</v>
      </c>
    </row>
    <row r="139" customFormat="false" ht="15" hidden="false" customHeight="false" outlineLevel="0" collapsed="false">
      <c r="A139" s="104"/>
      <c r="B139" s="84"/>
      <c r="C139" s="77"/>
      <c r="D139" s="76"/>
      <c r="E139" s="83"/>
      <c r="F139" s="76"/>
      <c r="G139" s="83"/>
      <c r="H139" s="84"/>
      <c r="I139" s="83"/>
      <c r="J139" s="84"/>
      <c r="K139" s="77"/>
      <c r="L139" s="106" t="s">
        <v>310</v>
      </c>
      <c r="M139" s="93" t="str">
        <f aca="false">VLOOKUP(L139,Таблица25[],IF($B$1="RUS",2,3),FALSE())</f>
        <v>РЕПО с ЦК с КСУ 9 мес. (USD)</v>
      </c>
    </row>
    <row r="140" customFormat="false" ht="15.75" hidden="false" customHeight="false" outlineLevel="0" collapsed="false">
      <c r="A140" s="104"/>
      <c r="B140" s="85"/>
      <c r="C140" s="79"/>
      <c r="D140" s="81"/>
      <c r="E140" s="80"/>
      <c r="F140" s="81"/>
      <c r="G140" s="80"/>
      <c r="H140" s="85"/>
      <c r="I140" s="80"/>
      <c r="J140" s="85"/>
      <c r="K140" s="79"/>
      <c r="L140" s="107" t="s">
        <v>311</v>
      </c>
      <c r="M140" s="108" t="str">
        <f aca="false">VLOOKUP(L140,Таблица25[],IF($B$1="RUS",2,3),FALSE())</f>
        <v>РЕПО с ЦК с КСУ 9 мес. (EUR)</v>
      </c>
    </row>
    <row r="141" customFormat="false" ht="15" hidden="false" customHeight="false" outlineLevel="0" collapsed="false">
      <c r="A141" s="109"/>
    </row>
  </sheetData>
  <mergeCells count="13">
    <mergeCell ref="B3:C3"/>
    <mergeCell ref="D3:E3"/>
    <mergeCell ref="F3:G3"/>
    <mergeCell ref="H3:I3"/>
    <mergeCell ref="J3:K3"/>
    <mergeCell ref="L3:M3"/>
    <mergeCell ref="A4:A20"/>
    <mergeCell ref="A21:A27"/>
    <mergeCell ref="A28:A42"/>
    <mergeCell ref="A43:A76"/>
    <mergeCell ref="A77:A93"/>
    <mergeCell ref="A94:A100"/>
    <mergeCell ref="A101:A140"/>
  </mergeCells>
  <dataValidations count="1">
    <dataValidation allowBlank="true" errorStyle="stop" operator="between" showDropDown="false" showErrorMessage="true" showInputMessage="true" sqref="B1" type="list">
      <formula1>"RUS,ENG"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BACC6"/>
    <pageSetUpPr fitToPage="false"/>
  </sheetPr>
  <dimension ref="A1:N9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4" topLeftCell="C62" activePane="bottomRight" state="frozen"/>
      <selection pane="topLeft" activeCell="A1" activeCellId="0" sqref="A1"/>
      <selection pane="topRight" activeCell="C1" activeCellId="0" sqref="C1"/>
      <selection pane="bottomLeft" activeCell="A62" activeCellId="0" sqref="A62"/>
      <selection pane="bottomRight" activeCell="B49" activeCellId="0" sqref="B49"/>
    </sheetView>
  </sheetViews>
  <sheetFormatPr defaultColWidth="9.14453125" defaultRowHeight="12" zeroHeight="false" outlineLevelRow="0" outlineLevelCol="0"/>
  <cols>
    <col collapsed="false" customWidth="true" hidden="false" outlineLevel="0" max="1" min="1" style="110" width="37.85"/>
    <col collapsed="false" customWidth="true" hidden="false" outlineLevel="0" max="2" min="2" style="110" width="52.28"/>
    <col collapsed="false" customWidth="true" hidden="false" outlineLevel="0" max="3" min="3" style="110" width="19"/>
    <col collapsed="false" customWidth="true" hidden="false" outlineLevel="0" max="4" min="4" style="110" width="27.57"/>
    <col collapsed="false" customWidth="true" hidden="false" outlineLevel="0" max="5" min="5" style="110" width="19.43"/>
    <col collapsed="false" customWidth="true" hidden="false" outlineLevel="0" max="6" min="6" style="110" width="14"/>
    <col collapsed="false" customWidth="true" hidden="false" outlineLevel="0" max="7" min="7" style="110" width="13.57"/>
    <col collapsed="false" customWidth="true" hidden="false" outlineLevel="0" max="8" min="8" style="110" width="17.14"/>
    <col collapsed="false" customWidth="true" hidden="false" outlineLevel="0" max="9" min="9" style="110" width="19.71"/>
    <col collapsed="false" customWidth="true" hidden="false" outlineLevel="0" max="10" min="10" style="110" width="12"/>
    <col collapsed="false" customWidth="true" hidden="false" outlineLevel="0" max="11" min="11" style="110" width="10.85"/>
    <col collapsed="false" customWidth="true" hidden="false" outlineLevel="0" max="12" min="12" style="110" width="10.57"/>
    <col collapsed="false" customWidth="false" hidden="false" outlineLevel="0" max="13" min="13" style="110" width="9.14"/>
    <col collapsed="false" customWidth="true" hidden="false" outlineLevel="0" max="14" min="14" style="110" width="12.14"/>
    <col collapsed="false" customWidth="false" hidden="false" outlineLevel="0" max="252" min="15" style="110" width="9.14"/>
    <col collapsed="false" customWidth="true" hidden="false" outlineLevel="0" max="253" min="253" style="110" width="59.72"/>
    <col collapsed="false" customWidth="true" hidden="false" outlineLevel="0" max="254" min="254" style="110" width="39.85"/>
    <col collapsed="false" customWidth="true" hidden="false" outlineLevel="0" max="255" min="255" style="110" width="37.85"/>
    <col collapsed="false" customWidth="false" hidden="false" outlineLevel="0" max="508" min="256" style="110" width="9.14"/>
    <col collapsed="false" customWidth="true" hidden="false" outlineLevel="0" max="509" min="509" style="110" width="59.72"/>
    <col collapsed="false" customWidth="true" hidden="false" outlineLevel="0" max="510" min="510" style="110" width="39.85"/>
    <col collapsed="false" customWidth="true" hidden="false" outlineLevel="0" max="511" min="511" style="110" width="37.85"/>
    <col collapsed="false" customWidth="false" hidden="false" outlineLevel="0" max="764" min="512" style="110" width="9.14"/>
    <col collapsed="false" customWidth="true" hidden="false" outlineLevel="0" max="765" min="765" style="110" width="59.72"/>
    <col collapsed="false" customWidth="true" hidden="false" outlineLevel="0" max="766" min="766" style="110" width="39.85"/>
    <col collapsed="false" customWidth="true" hidden="false" outlineLevel="0" max="767" min="767" style="110" width="37.85"/>
    <col collapsed="false" customWidth="false" hidden="false" outlineLevel="0" max="1020" min="768" style="110" width="9.14"/>
    <col collapsed="false" customWidth="true" hidden="false" outlineLevel="0" max="1021" min="1021" style="110" width="59.72"/>
    <col collapsed="false" customWidth="true" hidden="false" outlineLevel="0" max="1022" min="1022" style="110" width="39.85"/>
    <col collapsed="false" customWidth="true" hidden="false" outlineLevel="0" max="1023" min="1023" style="110" width="37.85"/>
    <col collapsed="false" customWidth="false" hidden="false" outlineLevel="0" max="1024" min="1024" style="110" width="9.14"/>
  </cols>
  <sheetData>
    <row r="1" customFormat="false" ht="12.75" hidden="false" customHeight="false" outlineLevel="0" collapsed="false">
      <c r="A1" s="111" t="s">
        <v>312</v>
      </c>
    </row>
    <row r="2" customFormat="false" ht="15" hidden="false" customHeight="true" outlineLevel="0" collapsed="false">
      <c r="A2" s="110" t="s">
        <v>313</v>
      </c>
      <c r="J2" s="112" t="s">
        <v>314</v>
      </c>
      <c r="K2" s="112"/>
      <c r="L2" s="112" t="s">
        <v>315</v>
      </c>
      <c r="M2" s="112"/>
      <c r="N2" s="112"/>
    </row>
    <row r="3" customFormat="false" ht="37.5" hidden="false" customHeight="true" outlineLevel="0" collapsed="false">
      <c r="A3" s="4" t="s">
        <v>1</v>
      </c>
      <c r="B3" s="4" t="s">
        <v>12</v>
      </c>
      <c r="C3" s="4" t="s">
        <v>5</v>
      </c>
      <c r="D3" s="4" t="s">
        <v>316</v>
      </c>
      <c r="E3" s="4" t="s">
        <v>317</v>
      </c>
      <c r="F3" s="113" t="s">
        <v>318</v>
      </c>
      <c r="G3" s="113" t="s">
        <v>319</v>
      </c>
      <c r="H3" s="113" t="s">
        <v>320</v>
      </c>
      <c r="I3" s="113" t="s">
        <v>321</v>
      </c>
      <c r="J3" s="113" t="s">
        <v>322</v>
      </c>
      <c r="K3" s="113" t="s">
        <v>323</v>
      </c>
      <c r="L3" s="113" t="s">
        <v>324</v>
      </c>
      <c r="M3" s="113" t="s">
        <v>325</v>
      </c>
      <c r="N3" s="113" t="s">
        <v>326</v>
      </c>
    </row>
    <row r="4" customFormat="false" ht="5.25" hidden="false" customHeight="true" outlineLevel="0" collapsed="false">
      <c r="A4" s="114" t="s">
        <v>1</v>
      </c>
      <c r="B4" s="114" t="s">
        <v>12</v>
      </c>
      <c r="C4" s="114" t="s">
        <v>5</v>
      </c>
      <c r="D4" s="114" t="s">
        <v>327</v>
      </c>
      <c r="E4" s="114" t="s">
        <v>328</v>
      </c>
      <c r="F4" s="115" t="s">
        <v>318</v>
      </c>
      <c r="G4" s="115" t="s">
        <v>319</v>
      </c>
      <c r="H4" s="115" t="s">
        <v>320</v>
      </c>
      <c r="I4" s="115" t="s">
        <v>321</v>
      </c>
      <c r="J4" s="115" t="s">
        <v>322</v>
      </c>
      <c r="K4" s="115" t="s">
        <v>323</v>
      </c>
      <c r="L4" s="115" t="s">
        <v>324</v>
      </c>
      <c r="M4" s="115" t="s">
        <v>325</v>
      </c>
      <c r="N4" s="115" t="s">
        <v>326</v>
      </c>
    </row>
    <row r="5" customFormat="false" ht="12" hidden="false" customHeight="false" outlineLevel="0" collapsed="false">
      <c r="A5" s="11" t="s">
        <v>329</v>
      </c>
      <c r="B5" s="11" t="s">
        <v>16</v>
      </c>
      <c r="C5" s="11" t="s">
        <v>17</v>
      </c>
      <c r="D5" s="11" t="s">
        <v>330</v>
      </c>
      <c r="E5" s="11" t="s">
        <v>331</v>
      </c>
      <c r="F5" s="11" t="s">
        <v>332</v>
      </c>
      <c r="G5" s="11" t="s">
        <v>333</v>
      </c>
      <c r="H5" s="116"/>
      <c r="I5" s="116"/>
      <c r="J5" s="116"/>
      <c r="K5" s="116"/>
      <c r="L5" s="116" t="s">
        <v>334</v>
      </c>
      <c r="M5" s="116" t="s">
        <v>334</v>
      </c>
      <c r="N5" s="116"/>
    </row>
    <row r="6" customFormat="false" ht="12" hidden="false" customHeight="false" outlineLevel="0" collapsed="false">
      <c r="A6" s="11" t="s">
        <v>329</v>
      </c>
      <c r="B6" s="11" t="s">
        <v>16</v>
      </c>
      <c r="C6" s="11" t="s">
        <v>17</v>
      </c>
      <c r="D6" s="11" t="s">
        <v>335</v>
      </c>
      <c r="E6" s="11" t="s">
        <v>336</v>
      </c>
      <c r="F6" s="11" t="s">
        <v>332</v>
      </c>
      <c r="G6" s="11" t="s">
        <v>333</v>
      </c>
      <c r="H6" s="116" t="s">
        <v>334</v>
      </c>
      <c r="I6" s="116"/>
      <c r="J6" s="116"/>
      <c r="K6" s="116"/>
      <c r="L6" s="116"/>
      <c r="M6" s="116"/>
      <c r="N6" s="116"/>
    </row>
    <row r="7" customFormat="false" ht="12" hidden="false" customHeight="false" outlineLevel="0" collapsed="false">
      <c r="A7" s="11" t="s">
        <v>329</v>
      </c>
      <c r="B7" s="11" t="s">
        <v>16</v>
      </c>
      <c r="C7" s="11" t="s">
        <v>17</v>
      </c>
      <c r="D7" s="11" t="s">
        <v>337</v>
      </c>
      <c r="E7" s="11" t="s">
        <v>331</v>
      </c>
      <c r="F7" s="11" t="s">
        <v>332</v>
      </c>
      <c r="G7" s="11" t="s">
        <v>333</v>
      </c>
      <c r="H7" s="116" t="s">
        <v>334</v>
      </c>
      <c r="I7" s="116"/>
      <c r="J7" s="116"/>
      <c r="K7" s="116"/>
      <c r="L7" s="116"/>
      <c r="M7" s="116"/>
      <c r="N7" s="116"/>
    </row>
    <row r="8" customFormat="false" ht="12" hidden="false" customHeight="false" outlineLevel="0" collapsed="false">
      <c r="A8" s="11" t="s">
        <v>329</v>
      </c>
      <c r="B8" s="11" t="s">
        <v>16</v>
      </c>
      <c r="C8" s="11" t="s">
        <v>17</v>
      </c>
      <c r="D8" s="11" t="s">
        <v>338</v>
      </c>
      <c r="E8" s="11" t="s">
        <v>336</v>
      </c>
      <c r="F8" s="11" t="s">
        <v>332</v>
      </c>
      <c r="G8" s="11" t="s">
        <v>333</v>
      </c>
      <c r="H8" s="116" t="s">
        <v>334</v>
      </c>
      <c r="I8" s="116"/>
      <c r="J8" s="116"/>
      <c r="K8" s="116"/>
      <c r="L8" s="116"/>
      <c r="M8" s="116"/>
      <c r="N8" s="116"/>
    </row>
    <row r="9" customFormat="false" ht="12" hidden="false" customHeight="false" outlineLevel="0" collapsed="false">
      <c r="A9" s="11" t="s">
        <v>329</v>
      </c>
      <c r="B9" s="11" t="s">
        <v>16</v>
      </c>
      <c r="C9" s="11" t="s">
        <v>44</v>
      </c>
      <c r="D9" s="11" t="s">
        <v>330</v>
      </c>
      <c r="E9" s="11" t="s">
        <v>331</v>
      </c>
      <c r="F9" s="11" t="s">
        <v>332</v>
      </c>
      <c r="G9" s="11" t="s">
        <v>333</v>
      </c>
      <c r="H9" s="116" t="s">
        <v>334</v>
      </c>
      <c r="I9" s="116" t="s">
        <v>334</v>
      </c>
      <c r="J9" s="116" t="s">
        <v>334</v>
      </c>
      <c r="K9" s="116" t="s">
        <v>334</v>
      </c>
      <c r="L9" s="116" t="s">
        <v>334</v>
      </c>
      <c r="M9" s="116" t="s">
        <v>334</v>
      </c>
      <c r="N9" s="116" t="s">
        <v>334</v>
      </c>
    </row>
    <row r="10" customFormat="false" ht="12" hidden="false" customHeight="false" outlineLevel="0" collapsed="false">
      <c r="A10" s="11" t="s">
        <v>329</v>
      </c>
      <c r="B10" s="11" t="s">
        <v>16</v>
      </c>
      <c r="C10" s="11" t="s">
        <v>44</v>
      </c>
      <c r="D10" s="11" t="s">
        <v>335</v>
      </c>
      <c r="E10" s="11" t="s">
        <v>336</v>
      </c>
      <c r="F10" s="11" t="s">
        <v>332</v>
      </c>
      <c r="G10" s="11" t="s">
        <v>333</v>
      </c>
      <c r="H10" s="116" t="s">
        <v>334</v>
      </c>
      <c r="I10" s="116" t="s">
        <v>334</v>
      </c>
      <c r="J10" s="116"/>
      <c r="K10" s="116"/>
      <c r="L10" s="116"/>
      <c r="M10" s="116"/>
      <c r="N10" s="116"/>
    </row>
    <row r="11" customFormat="false" ht="12" hidden="false" customHeight="false" outlineLevel="0" collapsed="false">
      <c r="A11" s="11" t="s">
        <v>329</v>
      </c>
      <c r="B11" s="11" t="s">
        <v>16</v>
      </c>
      <c r="C11" s="11" t="s">
        <v>44</v>
      </c>
      <c r="D11" s="11" t="s">
        <v>337</v>
      </c>
      <c r="E11" s="11" t="s">
        <v>331</v>
      </c>
      <c r="F11" s="11" t="s">
        <v>332</v>
      </c>
      <c r="G11" s="11" t="s">
        <v>333</v>
      </c>
      <c r="H11" s="116" t="s">
        <v>334</v>
      </c>
      <c r="I11" s="116"/>
      <c r="J11" s="116"/>
      <c r="K11" s="116"/>
      <c r="L11" s="116"/>
      <c r="M11" s="116"/>
      <c r="N11" s="116"/>
    </row>
    <row r="12" customFormat="false" ht="12" hidden="false" customHeight="false" outlineLevel="0" collapsed="false">
      <c r="A12" s="11" t="s">
        <v>329</v>
      </c>
      <c r="B12" s="11" t="s">
        <v>16</v>
      </c>
      <c r="C12" s="11" t="s">
        <v>44</v>
      </c>
      <c r="D12" s="11" t="s">
        <v>338</v>
      </c>
      <c r="E12" s="11" t="s">
        <v>336</v>
      </c>
      <c r="F12" s="11" t="s">
        <v>332</v>
      </c>
      <c r="G12" s="11" t="s">
        <v>333</v>
      </c>
      <c r="H12" s="116" t="s">
        <v>334</v>
      </c>
      <c r="I12" s="116"/>
      <c r="J12" s="116"/>
      <c r="K12" s="116"/>
      <c r="L12" s="116"/>
      <c r="M12" s="116"/>
      <c r="N12" s="116"/>
    </row>
    <row r="13" customFormat="false" ht="12" hidden="false" customHeight="false" outlineLevel="0" collapsed="false">
      <c r="A13" s="11" t="s">
        <v>329</v>
      </c>
      <c r="B13" s="11" t="s">
        <v>339</v>
      </c>
      <c r="C13" s="11" t="s">
        <v>44</v>
      </c>
      <c r="D13" s="11" t="s">
        <v>340</v>
      </c>
      <c r="E13" s="11" t="s">
        <v>331</v>
      </c>
      <c r="F13" s="11" t="s">
        <v>332</v>
      </c>
      <c r="G13" s="11" t="s">
        <v>333</v>
      </c>
      <c r="H13" s="116" t="s">
        <v>334</v>
      </c>
      <c r="I13" s="116" t="s">
        <v>334</v>
      </c>
      <c r="J13" s="116"/>
      <c r="K13" s="116"/>
      <c r="L13" s="116"/>
      <c r="M13" s="116"/>
      <c r="N13" s="116"/>
    </row>
    <row r="14" customFormat="false" ht="12" hidden="false" customHeight="false" outlineLevel="0" collapsed="false">
      <c r="A14" s="11" t="s">
        <v>329</v>
      </c>
      <c r="B14" s="11" t="s">
        <v>341</v>
      </c>
      <c r="C14" s="11" t="s">
        <v>45</v>
      </c>
      <c r="D14" s="11" t="s">
        <v>330</v>
      </c>
      <c r="E14" s="11" t="s">
        <v>331</v>
      </c>
      <c r="F14" s="11" t="s">
        <v>332</v>
      </c>
      <c r="G14" s="11" t="s">
        <v>333</v>
      </c>
      <c r="H14" s="116" t="s">
        <v>334</v>
      </c>
      <c r="I14" s="116" t="s">
        <v>334</v>
      </c>
      <c r="J14" s="116"/>
      <c r="K14" s="116"/>
      <c r="L14" s="116"/>
      <c r="M14" s="116"/>
      <c r="N14" s="116"/>
    </row>
    <row r="15" customFormat="false" ht="12" hidden="false" customHeight="false" outlineLevel="0" collapsed="false">
      <c r="A15" s="11" t="s">
        <v>329</v>
      </c>
      <c r="B15" s="11" t="s">
        <v>341</v>
      </c>
      <c r="C15" s="11" t="s">
        <v>45</v>
      </c>
      <c r="D15" s="11" t="s">
        <v>335</v>
      </c>
      <c r="E15" s="11" t="s">
        <v>336</v>
      </c>
      <c r="F15" s="11" t="s">
        <v>332</v>
      </c>
      <c r="G15" s="11" t="s">
        <v>333</v>
      </c>
      <c r="H15" s="116" t="s">
        <v>334</v>
      </c>
      <c r="I15" s="116" t="s">
        <v>334</v>
      </c>
      <c r="J15" s="116"/>
      <c r="K15" s="116"/>
      <c r="L15" s="116"/>
      <c r="M15" s="116"/>
      <c r="N15" s="116"/>
    </row>
    <row r="16" customFormat="false" ht="12" hidden="false" customHeight="false" outlineLevel="0" collapsed="false">
      <c r="A16" s="16" t="s">
        <v>329</v>
      </c>
      <c r="B16" s="16" t="s">
        <v>341</v>
      </c>
      <c r="C16" s="16" t="s">
        <v>45</v>
      </c>
      <c r="D16" s="16" t="s">
        <v>342</v>
      </c>
      <c r="E16" s="16" t="s">
        <v>343</v>
      </c>
      <c r="F16" s="16" t="s">
        <v>332</v>
      </c>
      <c r="G16" s="16" t="s">
        <v>333</v>
      </c>
      <c r="H16" s="117" t="s">
        <v>334</v>
      </c>
      <c r="I16" s="117" t="s">
        <v>334</v>
      </c>
      <c r="J16" s="117"/>
      <c r="K16" s="117"/>
      <c r="L16" s="117"/>
      <c r="M16" s="117"/>
      <c r="N16" s="117"/>
    </row>
    <row r="17" customFormat="false" ht="12" hidden="false" customHeight="false" outlineLevel="0" collapsed="false">
      <c r="A17" s="16" t="s">
        <v>329</v>
      </c>
      <c r="B17" s="16" t="s">
        <v>344</v>
      </c>
      <c r="C17" s="16" t="s">
        <v>46</v>
      </c>
      <c r="D17" s="16" t="s">
        <v>345</v>
      </c>
      <c r="E17" s="16" t="s">
        <v>336</v>
      </c>
      <c r="F17" s="16" t="s">
        <v>332</v>
      </c>
      <c r="G17" s="16" t="s">
        <v>333</v>
      </c>
      <c r="H17" s="117" t="s">
        <v>334</v>
      </c>
      <c r="I17" s="117" t="s">
        <v>334</v>
      </c>
      <c r="J17" s="117"/>
      <c r="K17" s="117"/>
      <c r="L17" s="117"/>
      <c r="M17" s="117"/>
      <c r="N17" s="117"/>
    </row>
    <row r="18" customFormat="false" ht="12" hidden="false" customHeight="false" outlineLevel="0" collapsed="false">
      <c r="A18" s="16" t="s">
        <v>329</v>
      </c>
      <c r="B18" s="16" t="s">
        <v>346</v>
      </c>
      <c r="C18" s="16" t="s">
        <v>44</v>
      </c>
      <c r="D18" s="16" t="s">
        <v>330</v>
      </c>
      <c r="E18" s="16" t="s">
        <v>331</v>
      </c>
      <c r="F18" s="16" t="s">
        <v>332</v>
      </c>
      <c r="G18" s="16" t="s">
        <v>333</v>
      </c>
      <c r="H18" s="117" t="s">
        <v>334</v>
      </c>
      <c r="I18" s="117" t="s">
        <v>334</v>
      </c>
      <c r="J18" s="117"/>
      <c r="K18" s="117"/>
      <c r="L18" s="117"/>
      <c r="M18" s="117"/>
      <c r="N18" s="117"/>
    </row>
    <row r="19" customFormat="false" ht="12" hidden="false" customHeight="false" outlineLevel="0" collapsed="false">
      <c r="A19" s="16" t="s">
        <v>329</v>
      </c>
      <c r="B19" s="16" t="s">
        <v>346</v>
      </c>
      <c r="C19" s="16" t="s">
        <v>44</v>
      </c>
      <c r="D19" s="16" t="s">
        <v>335</v>
      </c>
      <c r="E19" s="16" t="s">
        <v>336</v>
      </c>
      <c r="F19" s="16" t="s">
        <v>332</v>
      </c>
      <c r="G19" s="16" t="s">
        <v>333</v>
      </c>
      <c r="H19" s="117" t="s">
        <v>334</v>
      </c>
      <c r="I19" s="117" t="s">
        <v>334</v>
      </c>
      <c r="J19" s="117"/>
      <c r="K19" s="117"/>
      <c r="L19" s="117"/>
      <c r="M19" s="117"/>
      <c r="N19" s="117"/>
    </row>
    <row r="20" customFormat="false" ht="12" hidden="false" customHeight="false" outlineLevel="0" collapsed="false">
      <c r="A20" s="16" t="s">
        <v>329</v>
      </c>
      <c r="B20" s="16" t="s">
        <v>347</v>
      </c>
      <c r="C20" s="16"/>
      <c r="D20" s="16" t="s">
        <v>348</v>
      </c>
      <c r="E20" s="16" t="s">
        <v>331</v>
      </c>
      <c r="F20" s="16" t="s">
        <v>349</v>
      </c>
      <c r="G20" s="16" t="s">
        <v>350</v>
      </c>
      <c r="H20" s="117"/>
      <c r="I20" s="117" t="s">
        <v>334</v>
      </c>
      <c r="J20" s="117"/>
      <c r="K20" s="117"/>
      <c r="L20" s="117"/>
      <c r="M20" s="117"/>
      <c r="N20" s="117"/>
    </row>
    <row r="21" customFormat="false" ht="12" hidden="false" customHeight="false" outlineLevel="0" collapsed="false">
      <c r="A21" s="16" t="s">
        <v>78</v>
      </c>
      <c r="B21" s="16" t="s">
        <v>351</v>
      </c>
      <c r="C21" s="16"/>
      <c r="D21" s="16" t="s">
        <v>352</v>
      </c>
      <c r="E21" s="16" t="s">
        <v>331</v>
      </c>
      <c r="F21" s="16" t="s">
        <v>332</v>
      </c>
      <c r="G21" s="16" t="s">
        <v>333</v>
      </c>
      <c r="H21" s="117" t="s">
        <v>334</v>
      </c>
      <c r="I21" s="117" t="s">
        <v>334</v>
      </c>
      <c r="J21" s="117" t="s">
        <v>334</v>
      </c>
      <c r="K21" s="117" t="s">
        <v>334</v>
      </c>
      <c r="L21" s="117" t="s">
        <v>334</v>
      </c>
      <c r="M21" s="117" t="s">
        <v>334</v>
      </c>
      <c r="N21" s="117" t="s">
        <v>334</v>
      </c>
    </row>
    <row r="22" customFormat="false" ht="12" hidden="false" customHeight="false" outlineLevel="0" collapsed="false">
      <c r="A22" s="16" t="s">
        <v>78</v>
      </c>
      <c r="B22" s="16" t="s">
        <v>351</v>
      </c>
      <c r="C22" s="16"/>
      <c r="D22" s="16" t="s">
        <v>353</v>
      </c>
      <c r="E22" s="16" t="s">
        <v>336</v>
      </c>
      <c r="F22" s="16" t="s">
        <v>332</v>
      </c>
      <c r="G22" s="16" t="s">
        <v>333</v>
      </c>
      <c r="H22" s="117" t="s">
        <v>334</v>
      </c>
      <c r="I22" s="117" t="s">
        <v>334</v>
      </c>
      <c r="J22" s="117"/>
      <c r="K22" s="117"/>
      <c r="L22" s="117"/>
      <c r="M22" s="117"/>
      <c r="N22" s="117"/>
    </row>
    <row r="23" customFormat="false" ht="12" hidden="false" customHeight="false" outlineLevel="0" collapsed="false">
      <c r="A23" s="16" t="s">
        <v>78</v>
      </c>
      <c r="B23" s="16" t="s">
        <v>351</v>
      </c>
      <c r="C23" s="16"/>
      <c r="D23" s="16" t="s">
        <v>354</v>
      </c>
      <c r="E23" s="16" t="s">
        <v>331</v>
      </c>
      <c r="F23" s="16" t="s">
        <v>332</v>
      </c>
      <c r="G23" s="16" t="s">
        <v>333</v>
      </c>
      <c r="H23" s="117" t="s">
        <v>334</v>
      </c>
      <c r="I23" s="117" t="s">
        <v>334</v>
      </c>
      <c r="J23" s="117"/>
      <c r="K23" s="117"/>
      <c r="L23" s="117"/>
      <c r="M23" s="117"/>
      <c r="N23" s="117"/>
    </row>
    <row r="24" customFormat="false" ht="12" hidden="false" customHeight="false" outlineLevel="0" collapsed="false">
      <c r="A24" s="16" t="s">
        <v>78</v>
      </c>
      <c r="B24" s="16" t="s">
        <v>355</v>
      </c>
      <c r="C24" s="16"/>
      <c r="D24" s="16" t="s">
        <v>356</v>
      </c>
      <c r="E24" s="16" t="s">
        <v>331</v>
      </c>
      <c r="F24" s="16" t="s">
        <v>349</v>
      </c>
      <c r="G24" s="16" t="s">
        <v>350</v>
      </c>
      <c r="H24" s="117"/>
      <c r="I24" s="117" t="s">
        <v>334</v>
      </c>
      <c r="J24" s="117"/>
      <c r="K24" s="117"/>
      <c r="L24" s="117"/>
      <c r="M24" s="117"/>
      <c r="N24" s="117"/>
    </row>
    <row r="25" customFormat="false" ht="12" hidden="false" customHeight="false" outlineLevel="0" collapsed="false">
      <c r="A25" s="16" t="s">
        <v>158</v>
      </c>
      <c r="B25" s="16" t="s">
        <v>163</v>
      </c>
      <c r="C25" s="16"/>
      <c r="D25" s="16" t="s">
        <v>348</v>
      </c>
      <c r="E25" s="16" t="s">
        <v>331</v>
      </c>
      <c r="F25" s="16" t="s">
        <v>349</v>
      </c>
      <c r="G25" s="16" t="s">
        <v>350</v>
      </c>
      <c r="H25" s="117"/>
      <c r="I25" s="117" t="s">
        <v>334</v>
      </c>
      <c r="J25" s="117"/>
      <c r="K25" s="117"/>
      <c r="L25" s="117"/>
      <c r="M25" s="117"/>
      <c r="N25" s="117"/>
    </row>
    <row r="26" customFormat="false" ht="12" hidden="false" customHeight="false" outlineLevel="0" collapsed="false">
      <c r="A26" s="16" t="s">
        <v>193</v>
      </c>
      <c r="B26" s="16" t="s">
        <v>357</v>
      </c>
      <c r="C26" s="16"/>
      <c r="D26" s="16" t="s">
        <v>358</v>
      </c>
      <c r="E26" s="16" t="s">
        <v>331</v>
      </c>
      <c r="F26" s="16" t="s">
        <v>349</v>
      </c>
      <c r="G26" s="16" t="s">
        <v>350</v>
      </c>
      <c r="H26" s="117"/>
      <c r="I26" s="117" t="s">
        <v>334</v>
      </c>
      <c r="J26" s="117"/>
      <c r="K26" s="117"/>
      <c r="L26" s="117"/>
      <c r="M26" s="117"/>
      <c r="N26" s="117"/>
    </row>
    <row r="27" customFormat="false" ht="12" hidden="false" customHeight="false" outlineLevel="0" collapsed="false">
      <c r="A27" s="16" t="s">
        <v>193</v>
      </c>
      <c r="B27" s="16" t="s">
        <v>359</v>
      </c>
      <c r="C27" s="16"/>
      <c r="D27" s="16" t="s">
        <v>358</v>
      </c>
      <c r="E27" s="16" t="s">
        <v>331</v>
      </c>
      <c r="F27" s="16" t="s">
        <v>349</v>
      </c>
      <c r="G27" s="16" t="s">
        <v>350</v>
      </c>
      <c r="H27" s="117"/>
      <c r="I27" s="117" t="s">
        <v>334</v>
      </c>
      <c r="J27" s="117"/>
      <c r="K27" s="117"/>
      <c r="L27" s="117"/>
      <c r="M27" s="117"/>
      <c r="N27" s="117"/>
    </row>
    <row r="28" customFormat="false" ht="12" hidden="false" customHeight="false" outlineLevel="0" collapsed="false">
      <c r="A28" s="16" t="s">
        <v>193</v>
      </c>
      <c r="B28" s="16" t="s">
        <v>360</v>
      </c>
      <c r="C28" s="16"/>
      <c r="D28" s="16" t="s">
        <v>358</v>
      </c>
      <c r="E28" s="16" t="s">
        <v>331</v>
      </c>
      <c r="F28" s="16" t="s">
        <v>349</v>
      </c>
      <c r="G28" s="16" t="s">
        <v>350</v>
      </c>
      <c r="H28" s="117"/>
      <c r="I28" s="117" t="s">
        <v>334</v>
      </c>
      <c r="J28" s="117"/>
      <c r="K28" s="117"/>
      <c r="L28" s="117"/>
      <c r="M28" s="117"/>
      <c r="N28" s="117"/>
    </row>
    <row r="29" customFormat="false" ht="12" hidden="false" customHeight="false" outlineLevel="0" collapsed="false">
      <c r="A29" s="16" t="s">
        <v>193</v>
      </c>
      <c r="B29" s="16" t="s">
        <v>361</v>
      </c>
      <c r="C29" s="16"/>
      <c r="D29" s="16" t="s">
        <v>358</v>
      </c>
      <c r="E29" s="16" t="s">
        <v>331</v>
      </c>
      <c r="F29" s="16" t="s">
        <v>349</v>
      </c>
      <c r="G29" s="16" t="s">
        <v>350</v>
      </c>
      <c r="H29" s="117"/>
      <c r="I29" s="117" t="s">
        <v>334</v>
      </c>
      <c r="J29" s="117"/>
      <c r="K29" s="117"/>
      <c r="L29" s="117"/>
      <c r="M29" s="117"/>
      <c r="N29" s="117"/>
    </row>
    <row r="30" customFormat="false" ht="12" hidden="false" customHeight="false" outlineLevel="0" collapsed="false">
      <c r="A30" s="16" t="s">
        <v>362</v>
      </c>
      <c r="B30" s="16" t="s">
        <v>363</v>
      </c>
      <c r="C30" s="16"/>
      <c r="D30" s="16" t="s">
        <v>358</v>
      </c>
      <c r="E30" s="16" t="s">
        <v>331</v>
      </c>
      <c r="F30" s="16" t="s">
        <v>349</v>
      </c>
      <c r="G30" s="16" t="s">
        <v>350</v>
      </c>
      <c r="H30" s="117"/>
      <c r="I30" s="117" t="s">
        <v>334</v>
      </c>
      <c r="J30" s="117"/>
      <c r="K30" s="117"/>
      <c r="L30" s="117"/>
      <c r="M30" s="117"/>
      <c r="N30" s="117"/>
    </row>
    <row r="31" customFormat="false" ht="12" hidden="false" customHeight="false" outlineLevel="0" collapsed="false">
      <c r="A31" s="16" t="s">
        <v>362</v>
      </c>
      <c r="B31" s="16" t="s">
        <v>364</v>
      </c>
      <c r="C31" s="16"/>
      <c r="D31" s="16" t="s">
        <v>358</v>
      </c>
      <c r="E31" s="16" t="s">
        <v>331</v>
      </c>
      <c r="F31" s="16" t="s">
        <v>349</v>
      </c>
      <c r="G31" s="16" t="s">
        <v>350</v>
      </c>
      <c r="H31" s="117"/>
      <c r="I31" s="117" t="s">
        <v>334</v>
      </c>
      <c r="J31" s="117"/>
      <c r="K31" s="117"/>
      <c r="L31" s="117"/>
      <c r="M31" s="117"/>
      <c r="N31" s="117"/>
    </row>
    <row r="32" customFormat="false" ht="12" hidden="false" customHeight="false" outlineLevel="0" collapsed="false">
      <c r="A32" s="16" t="s">
        <v>362</v>
      </c>
      <c r="B32" s="16" t="s">
        <v>365</v>
      </c>
      <c r="C32" s="16"/>
      <c r="D32" s="16" t="s">
        <v>358</v>
      </c>
      <c r="E32" s="16" t="s">
        <v>331</v>
      </c>
      <c r="F32" s="16" t="s">
        <v>349</v>
      </c>
      <c r="G32" s="16" t="s">
        <v>350</v>
      </c>
      <c r="H32" s="117"/>
      <c r="I32" s="117" t="s">
        <v>334</v>
      </c>
      <c r="J32" s="117"/>
      <c r="K32" s="117"/>
      <c r="L32" s="117"/>
      <c r="M32" s="117"/>
      <c r="N32" s="117"/>
    </row>
    <row r="33" customFormat="false" ht="12" hidden="false" customHeight="false" outlineLevel="0" collapsed="false">
      <c r="A33" s="16" t="s">
        <v>212</v>
      </c>
      <c r="B33" s="16" t="s">
        <v>366</v>
      </c>
      <c r="C33" s="16" t="s">
        <v>44</v>
      </c>
      <c r="D33" s="16" t="s">
        <v>330</v>
      </c>
      <c r="E33" s="16" t="s">
        <v>331</v>
      </c>
      <c r="F33" s="16" t="s">
        <v>332</v>
      </c>
      <c r="G33" s="16" t="s">
        <v>333</v>
      </c>
      <c r="H33" s="117" t="s">
        <v>334</v>
      </c>
      <c r="I33" s="117" t="s">
        <v>334</v>
      </c>
      <c r="J33" s="117"/>
      <c r="K33" s="117"/>
      <c r="L33" s="117"/>
      <c r="M33" s="117"/>
      <c r="N33" s="117"/>
    </row>
    <row r="34" customFormat="false" ht="12" hidden="false" customHeight="false" outlineLevel="0" collapsed="false">
      <c r="A34" s="16" t="s">
        <v>212</v>
      </c>
      <c r="B34" s="16" t="s">
        <v>366</v>
      </c>
      <c r="C34" s="16" t="s">
        <v>44</v>
      </c>
      <c r="D34" s="16" t="s">
        <v>335</v>
      </c>
      <c r="E34" s="16" t="s">
        <v>336</v>
      </c>
      <c r="F34" s="16" t="s">
        <v>332</v>
      </c>
      <c r="G34" s="16" t="s">
        <v>333</v>
      </c>
      <c r="H34" s="117" t="s">
        <v>334</v>
      </c>
      <c r="I34" s="117" t="s">
        <v>334</v>
      </c>
      <c r="J34" s="117"/>
      <c r="K34" s="117"/>
      <c r="L34" s="117"/>
      <c r="M34" s="117"/>
      <c r="N34" s="117"/>
    </row>
    <row r="35" customFormat="false" ht="12" hidden="false" customHeight="false" outlineLevel="0" collapsed="false">
      <c r="A35" s="16" t="s">
        <v>212</v>
      </c>
      <c r="B35" s="16" t="s">
        <v>367</v>
      </c>
      <c r="C35" s="11"/>
      <c r="D35" s="11" t="s">
        <v>348</v>
      </c>
      <c r="E35" s="11" t="s">
        <v>331</v>
      </c>
      <c r="F35" s="11" t="s">
        <v>349</v>
      </c>
      <c r="G35" s="11" t="s">
        <v>350</v>
      </c>
      <c r="H35" s="116"/>
      <c r="I35" s="116" t="s">
        <v>334</v>
      </c>
      <c r="J35" s="116"/>
      <c r="K35" s="116"/>
      <c r="L35" s="116"/>
      <c r="M35" s="116"/>
      <c r="N35" s="116"/>
    </row>
    <row r="36" customFormat="false" ht="12" hidden="false" customHeight="false" outlineLevel="0" collapsed="false">
      <c r="A36" s="16" t="s">
        <v>241</v>
      </c>
      <c r="B36" s="16" t="s">
        <v>242</v>
      </c>
      <c r="C36" s="11" t="s">
        <v>17</v>
      </c>
      <c r="D36" s="11" t="s">
        <v>330</v>
      </c>
      <c r="E36" s="11" t="s">
        <v>331</v>
      </c>
      <c r="F36" s="11" t="s">
        <v>332</v>
      </c>
      <c r="G36" s="11" t="s">
        <v>333</v>
      </c>
      <c r="H36" s="116"/>
      <c r="I36" s="116"/>
      <c r="J36" s="116"/>
      <c r="K36" s="116"/>
      <c r="L36" s="116" t="s">
        <v>334</v>
      </c>
      <c r="M36" s="116" t="s">
        <v>334</v>
      </c>
      <c r="N36" s="116"/>
    </row>
    <row r="37" customFormat="false" ht="12" hidden="false" customHeight="false" outlineLevel="0" collapsed="false">
      <c r="A37" s="16" t="s">
        <v>241</v>
      </c>
      <c r="B37" s="16" t="s">
        <v>242</v>
      </c>
      <c r="C37" s="11" t="s">
        <v>17</v>
      </c>
      <c r="D37" s="11" t="s">
        <v>335</v>
      </c>
      <c r="E37" s="11" t="s">
        <v>336</v>
      </c>
      <c r="F37" s="11" t="s">
        <v>332</v>
      </c>
      <c r="G37" s="11" t="s">
        <v>333</v>
      </c>
      <c r="H37" s="116" t="s">
        <v>334</v>
      </c>
      <c r="I37" s="116"/>
      <c r="J37" s="116"/>
      <c r="K37" s="116"/>
      <c r="L37" s="116"/>
      <c r="M37" s="116"/>
      <c r="N37" s="116"/>
    </row>
    <row r="38" customFormat="false" ht="12" hidden="false" customHeight="false" outlineLevel="0" collapsed="false">
      <c r="A38" s="16" t="s">
        <v>241</v>
      </c>
      <c r="B38" s="16" t="s">
        <v>242</v>
      </c>
      <c r="C38" s="11" t="s">
        <v>17</v>
      </c>
      <c r="D38" s="11" t="s">
        <v>337</v>
      </c>
      <c r="E38" s="11" t="s">
        <v>331</v>
      </c>
      <c r="F38" s="11" t="s">
        <v>332</v>
      </c>
      <c r="G38" s="11" t="s">
        <v>333</v>
      </c>
      <c r="H38" s="116" t="s">
        <v>334</v>
      </c>
      <c r="I38" s="116"/>
      <c r="J38" s="116"/>
      <c r="K38" s="116"/>
      <c r="L38" s="116"/>
      <c r="M38" s="116"/>
      <c r="N38" s="116"/>
    </row>
    <row r="39" customFormat="false" ht="12" hidden="false" customHeight="false" outlineLevel="0" collapsed="false">
      <c r="A39" s="16" t="s">
        <v>241</v>
      </c>
      <c r="B39" s="16" t="s">
        <v>242</v>
      </c>
      <c r="C39" s="11" t="s">
        <v>17</v>
      </c>
      <c r="D39" s="11" t="s">
        <v>338</v>
      </c>
      <c r="E39" s="11" t="s">
        <v>336</v>
      </c>
      <c r="F39" s="11" t="s">
        <v>332</v>
      </c>
      <c r="G39" s="11" t="s">
        <v>333</v>
      </c>
      <c r="H39" s="116" t="s">
        <v>334</v>
      </c>
      <c r="I39" s="116"/>
      <c r="J39" s="116"/>
      <c r="K39" s="116"/>
      <c r="L39" s="116"/>
      <c r="M39" s="116"/>
      <c r="N39" s="116"/>
    </row>
    <row r="40" customFormat="false" ht="12" hidden="false" customHeight="false" outlineLevel="0" collapsed="false">
      <c r="A40" s="16" t="s">
        <v>241</v>
      </c>
      <c r="B40" s="16" t="s">
        <v>242</v>
      </c>
      <c r="C40" s="11" t="s">
        <v>44</v>
      </c>
      <c r="D40" s="11" t="s">
        <v>330</v>
      </c>
      <c r="E40" s="11" t="s">
        <v>331</v>
      </c>
      <c r="F40" s="11" t="s">
        <v>332</v>
      </c>
      <c r="G40" s="11" t="s">
        <v>333</v>
      </c>
      <c r="H40" s="116" t="s">
        <v>334</v>
      </c>
      <c r="I40" s="116" t="s">
        <v>334</v>
      </c>
      <c r="J40" s="116" t="s">
        <v>334</v>
      </c>
      <c r="K40" s="116" t="s">
        <v>334</v>
      </c>
      <c r="L40" s="116" t="s">
        <v>334</v>
      </c>
      <c r="M40" s="116" t="s">
        <v>334</v>
      </c>
      <c r="N40" s="116" t="s">
        <v>334</v>
      </c>
    </row>
    <row r="41" customFormat="false" ht="12" hidden="false" customHeight="false" outlineLevel="0" collapsed="false">
      <c r="A41" s="16" t="s">
        <v>241</v>
      </c>
      <c r="B41" s="16" t="s">
        <v>242</v>
      </c>
      <c r="C41" s="11" t="s">
        <v>44</v>
      </c>
      <c r="D41" s="11" t="s">
        <v>335</v>
      </c>
      <c r="E41" s="11" t="s">
        <v>336</v>
      </c>
      <c r="F41" s="11" t="s">
        <v>332</v>
      </c>
      <c r="G41" s="11" t="s">
        <v>333</v>
      </c>
      <c r="H41" s="116" t="s">
        <v>334</v>
      </c>
      <c r="I41" s="116" t="s">
        <v>334</v>
      </c>
      <c r="J41" s="116"/>
      <c r="K41" s="116"/>
      <c r="L41" s="116"/>
      <c r="M41" s="116"/>
      <c r="N41" s="116"/>
    </row>
    <row r="42" customFormat="false" ht="12" hidden="false" customHeight="false" outlineLevel="0" collapsed="false">
      <c r="A42" s="16" t="s">
        <v>241</v>
      </c>
      <c r="B42" s="16" t="s">
        <v>242</v>
      </c>
      <c r="C42" s="11" t="s">
        <v>44</v>
      </c>
      <c r="D42" s="11" t="s">
        <v>337</v>
      </c>
      <c r="E42" s="11" t="s">
        <v>331</v>
      </c>
      <c r="F42" s="11" t="s">
        <v>332</v>
      </c>
      <c r="G42" s="11" t="s">
        <v>333</v>
      </c>
      <c r="H42" s="116" t="s">
        <v>334</v>
      </c>
      <c r="I42" s="116"/>
      <c r="J42" s="116"/>
      <c r="K42" s="116"/>
      <c r="L42" s="116"/>
      <c r="M42" s="116"/>
      <c r="N42" s="116"/>
    </row>
    <row r="43" customFormat="false" ht="12" hidden="false" customHeight="false" outlineLevel="0" collapsed="false">
      <c r="A43" s="16" t="s">
        <v>241</v>
      </c>
      <c r="B43" s="16" t="s">
        <v>242</v>
      </c>
      <c r="C43" s="11" t="s">
        <v>44</v>
      </c>
      <c r="D43" s="11" t="s">
        <v>338</v>
      </c>
      <c r="E43" s="11" t="s">
        <v>336</v>
      </c>
      <c r="F43" s="11" t="s">
        <v>332</v>
      </c>
      <c r="G43" s="11" t="s">
        <v>333</v>
      </c>
      <c r="H43" s="116" t="s">
        <v>334</v>
      </c>
      <c r="I43" s="116"/>
      <c r="J43" s="116"/>
      <c r="K43" s="116"/>
      <c r="L43" s="116"/>
      <c r="M43" s="116"/>
      <c r="N43" s="116"/>
    </row>
    <row r="44" customFormat="false" ht="12" hidden="false" customHeight="false" outlineLevel="0" collapsed="false">
      <c r="A44" s="16" t="s">
        <v>241</v>
      </c>
      <c r="B44" s="16" t="s">
        <v>242</v>
      </c>
      <c r="C44" s="11" t="s">
        <v>45</v>
      </c>
      <c r="D44" s="11" t="s">
        <v>330</v>
      </c>
      <c r="E44" s="11" t="s">
        <v>331</v>
      </c>
      <c r="F44" s="11" t="s">
        <v>332</v>
      </c>
      <c r="G44" s="11" t="s">
        <v>333</v>
      </c>
      <c r="H44" s="116" t="s">
        <v>334</v>
      </c>
      <c r="I44" s="116" t="s">
        <v>334</v>
      </c>
      <c r="J44" s="116"/>
      <c r="K44" s="116"/>
      <c r="L44" s="116"/>
      <c r="M44" s="116"/>
      <c r="N44" s="116"/>
    </row>
    <row r="45" customFormat="false" ht="12" hidden="false" customHeight="false" outlineLevel="0" collapsed="false">
      <c r="A45" s="16" t="s">
        <v>241</v>
      </c>
      <c r="B45" s="16" t="s">
        <v>242</v>
      </c>
      <c r="C45" s="11" t="s">
        <v>45</v>
      </c>
      <c r="D45" s="11" t="s">
        <v>335</v>
      </c>
      <c r="E45" s="11" t="s">
        <v>336</v>
      </c>
      <c r="F45" s="11" t="s">
        <v>332</v>
      </c>
      <c r="G45" s="11" t="s">
        <v>333</v>
      </c>
      <c r="H45" s="116" t="s">
        <v>334</v>
      </c>
      <c r="I45" s="116" t="s">
        <v>334</v>
      </c>
      <c r="J45" s="116"/>
      <c r="K45" s="116"/>
      <c r="L45" s="116"/>
      <c r="M45" s="116"/>
      <c r="N45" s="116"/>
    </row>
    <row r="46" customFormat="false" ht="12" hidden="false" customHeight="false" outlineLevel="0" collapsed="false">
      <c r="A46" s="16" t="s">
        <v>241</v>
      </c>
      <c r="B46" s="16" t="s">
        <v>242</v>
      </c>
      <c r="C46" s="11" t="s">
        <v>45</v>
      </c>
      <c r="D46" s="11" t="s">
        <v>342</v>
      </c>
      <c r="E46" s="11" t="s">
        <v>343</v>
      </c>
      <c r="F46" s="11" t="s">
        <v>332</v>
      </c>
      <c r="G46" s="11" t="s">
        <v>333</v>
      </c>
      <c r="H46" s="116" t="s">
        <v>334</v>
      </c>
      <c r="I46" s="116" t="s">
        <v>334</v>
      </c>
      <c r="J46" s="116"/>
      <c r="K46" s="116"/>
      <c r="L46" s="116"/>
      <c r="M46" s="116"/>
      <c r="N46" s="116"/>
    </row>
    <row r="47" customFormat="false" ht="12" hidden="false" customHeight="false" outlineLevel="0" collapsed="false">
      <c r="A47" s="16" t="s">
        <v>241</v>
      </c>
      <c r="B47" s="16" t="s">
        <v>251</v>
      </c>
      <c r="C47" s="11"/>
      <c r="D47" s="11" t="s">
        <v>348</v>
      </c>
      <c r="E47" s="11" t="s">
        <v>331</v>
      </c>
      <c r="F47" s="11" t="s">
        <v>349</v>
      </c>
      <c r="G47" s="11" t="s">
        <v>350</v>
      </c>
      <c r="H47" s="116"/>
      <c r="I47" s="116" t="s">
        <v>334</v>
      </c>
      <c r="J47" s="116"/>
      <c r="K47" s="116"/>
      <c r="L47" s="116"/>
      <c r="M47" s="116"/>
      <c r="N47" s="116"/>
    </row>
    <row r="48" customFormat="false" ht="12" hidden="false" customHeight="false" outlineLevel="0" collapsed="false">
      <c r="A48" s="16" t="s">
        <v>241</v>
      </c>
      <c r="B48" s="16" t="s">
        <v>260</v>
      </c>
      <c r="C48" s="11"/>
      <c r="D48" s="11" t="s">
        <v>348</v>
      </c>
      <c r="E48" s="11" t="s">
        <v>331</v>
      </c>
      <c r="F48" s="11" t="s">
        <v>349</v>
      </c>
      <c r="G48" s="11" t="s">
        <v>350</v>
      </c>
      <c r="H48" s="116"/>
      <c r="I48" s="116" t="s">
        <v>334</v>
      </c>
      <c r="J48" s="116"/>
      <c r="K48" s="116"/>
      <c r="L48" s="116"/>
      <c r="M48" s="116"/>
      <c r="N48" s="116"/>
    </row>
    <row r="49" customFormat="false" ht="12" hidden="false" customHeight="false" outlineLevel="0" collapsed="false">
      <c r="A49" s="16" t="s">
        <v>368</v>
      </c>
      <c r="B49" s="16" t="s">
        <v>75</v>
      </c>
      <c r="C49" s="11"/>
      <c r="D49" s="11" t="s">
        <v>369</v>
      </c>
      <c r="E49" s="11" t="s">
        <v>331</v>
      </c>
      <c r="F49" s="11" t="s">
        <v>332</v>
      </c>
      <c r="G49" s="11" t="s">
        <v>333</v>
      </c>
      <c r="H49" s="116"/>
      <c r="I49" s="116" t="s">
        <v>334</v>
      </c>
      <c r="J49" s="116"/>
      <c r="K49" s="116"/>
      <c r="L49" s="116"/>
      <c r="M49" s="116"/>
      <c r="N49" s="116"/>
    </row>
    <row r="50" customFormat="false" ht="12" hidden="false" customHeight="false" outlineLevel="0" collapsed="false">
      <c r="A50" s="16" t="s">
        <v>370</v>
      </c>
      <c r="B50" s="16" t="s">
        <v>371</v>
      </c>
      <c r="C50" s="11"/>
      <c r="D50" s="11" t="s">
        <v>372</v>
      </c>
      <c r="E50" s="11" t="s">
        <v>331</v>
      </c>
      <c r="F50" s="11" t="s">
        <v>349</v>
      </c>
      <c r="G50" s="11" t="s">
        <v>350</v>
      </c>
      <c r="H50" s="116"/>
      <c r="I50" s="116" t="s">
        <v>334</v>
      </c>
      <c r="J50" s="116"/>
      <c r="K50" s="116"/>
      <c r="L50" s="116"/>
      <c r="M50" s="116"/>
      <c r="N50" s="116"/>
    </row>
    <row r="51" customFormat="false" ht="12" hidden="false" customHeight="false" outlineLevel="0" collapsed="false">
      <c r="A51" s="16" t="s">
        <v>370</v>
      </c>
      <c r="B51" s="16" t="s">
        <v>373</v>
      </c>
      <c r="C51" s="11"/>
      <c r="D51" s="11" t="s">
        <v>372</v>
      </c>
      <c r="E51" s="11" t="s">
        <v>331</v>
      </c>
      <c r="F51" s="11" t="s">
        <v>349</v>
      </c>
      <c r="G51" s="11" t="s">
        <v>350</v>
      </c>
      <c r="H51" s="116"/>
      <c r="I51" s="116" t="s">
        <v>334</v>
      </c>
      <c r="J51" s="116"/>
      <c r="K51" s="116"/>
      <c r="L51" s="116"/>
      <c r="M51" s="116"/>
      <c r="N51" s="116"/>
    </row>
    <row r="52" customFormat="false" ht="12" hidden="false" customHeight="false" outlineLevel="0" collapsed="false">
      <c r="A52" s="16" t="s">
        <v>374</v>
      </c>
      <c r="B52" s="16" t="s">
        <v>375</v>
      </c>
      <c r="C52" s="11"/>
      <c r="D52" s="11" t="s">
        <v>376</v>
      </c>
      <c r="E52" s="11" t="s">
        <v>343</v>
      </c>
      <c r="F52" s="11" t="s">
        <v>349</v>
      </c>
      <c r="G52" s="11" t="s">
        <v>350</v>
      </c>
      <c r="H52" s="116"/>
      <c r="I52" s="116" t="s">
        <v>334</v>
      </c>
      <c r="J52" s="116"/>
      <c r="K52" s="116"/>
      <c r="L52" s="116"/>
      <c r="M52" s="116"/>
      <c r="N52" s="116"/>
    </row>
    <row r="53" customFormat="false" ht="12" hidden="false" customHeight="false" outlineLevel="0" collapsed="false">
      <c r="A53" s="16" t="s">
        <v>374</v>
      </c>
      <c r="B53" s="16" t="s">
        <v>377</v>
      </c>
      <c r="C53" s="11"/>
      <c r="D53" s="11" t="s">
        <v>378</v>
      </c>
      <c r="E53" s="11" t="s">
        <v>343</v>
      </c>
      <c r="F53" s="11" t="s">
        <v>349</v>
      </c>
      <c r="G53" s="11" t="s">
        <v>350</v>
      </c>
      <c r="H53" s="116"/>
      <c r="I53" s="116" t="s">
        <v>334</v>
      </c>
      <c r="J53" s="116"/>
      <c r="K53" s="116"/>
      <c r="L53" s="116"/>
      <c r="M53" s="116"/>
      <c r="N53" s="116"/>
    </row>
    <row r="54" customFormat="false" ht="12" hidden="false" customHeight="false" outlineLevel="0" collapsed="false">
      <c r="A54" s="11" t="s">
        <v>374</v>
      </c>
      <c r="B54" s="13" t="s">
        <v>379</v>
      </c>
      <c r="C54" s="11"/>
      <c r="D54" s="11" t="s">
        <v>380</v>
      </c>
      <c r="E54" s="11" t="s">
        <v>343</v>
      </c>
      <c r="F54" s="11" t="s">
        <v>349</v>
      </c>
      <c r="G54" s="11" t="s">
        <v>350</v>
      </c>
      <c r="H54" s="116"/>
      <c r="I54" s="116" t="s">
        <v>334</v>
      </c>
      <c r="J54" s="116"/>
      <c r="K54" s="116"/>
      <c r="L54" s="116" t="s">
        <v>334</v>
      </c>
      <c r="M54" s="116"/>
      <c r="N54" s="116"/>
    </row>
    <row r="55" customFormat="false" ht="12" hidden="false" customHeight="false" outlineLevel="0" collapsed="false">
      <c r="A55" s="11" t="s">
        <v>374</v>
      </c>
      <c r="B55" s="13" t="s">
        <v>381</v>
      </c>
      <c r="C55" s="11"/>
      <c r="D55" s="11" t="s">
        <v>380</v>
      </c>
      <c r="E55" s="11" t="s">
        <v>343</v>
      </c>
      <c r="F55" s="11" t="s">
        <v>349</v>
      </c>
      <c r="G55" s="11" t="s">
        <v>350</v>
      </c>
      <c r="H55" s="116"/>
      <c r="I55" s="116" t="s">
        <v>334</v>
      </c>
      <c r="J55" s="116"/>
      <c r="K55" s="116"/>
      <c r="L55" s="116" t="s">
        <v>334</v>
      </c>
      <c r="M55" s="116"/>
      <c r="N55" s="116"/>
    </row>
    <row r="60" customFormat="false" ht="12" hidden="false" customHeight="false" outlineLevel="0" collapsed="false">
      <c r="A60" s="110" t="s">
        <v>382</v>
      </c>
    </row>
    <row r="63" customFormat="false" ht="12" hidden="false" customHeight="false" outlineLevel="0" collapsed="false">
      <c r="A63" s="110" t="s">
        <v>383</v>
      </c>
    </row>
    <row r="64" customFormat="false" ht="12" hidden="false" customHeight="false" outlineLevel="0" collapsed="false">
      <c r="A64" s="110" t="s">
        <v>384</v>
      </c>
    </row>
    <row r="65" customFormat="false" ht="12" hidden="false" customHeight="false" outlineLevel="0" collapsed="false">
      <c r="A65" s="110" t="s">
        <v>385</v>
      </c>
    </row>
    <row r="66" customFormat="false" ht="12" hidden="false" customHeight="false" outlineLevel="0" collapsed="false">
      <c r="A66" s="110" t="s">
        <v>386</v>
      </c>
    </row>
    <row r="67" customFormat="false" ht="12" hidden="false" customHeight="false" outlineLevel="0" collapsed="false">
      <c r="A67" s="110" t="s">
        <v>387</v>
      </c>
    </row>
    <row r="73" customFormat="false" ht="15.75" hidden="false" customHeight="true" outlineLevel="0" collapsed="false">
      <c r="E73" s="118"/>
      <c r="F73" s="119" t="s">
        <v>388</v>
      </c>
      <c r="G73" s="120"/>
    </row>
    <row r="74" customFormat="false" ht="34.5" hidden="false" customHeight="true" outlineLevel="0" collapsed="false">
      <c r="D74" s="121" t="s">
        <v>327</v>
      </c>
      <c r="E74" s="122" t="s">
        <v>324</v>
      </c>
      <c r="F74" s="122" t="s">
        <v>325</v>
      </c>
      <c r="G74" s="122" t="s">
        <v>326</v>
      </c>
    </row>
    <row r="75" customFormat="false" ht="13.5" hidden="false" customHeight="false" outlineLevel="0" collapsed="false">
      <c r="D75" s="123" t="s">
        <v>389</v>
      </c>
      <c r="E75" s="124"/>
      <c r="F75" s="124"/>
      <c r="G75" s="124"/>
      <c r="H75" s="125"/>
      <c r="J75" s="125"/>
    </row>
    <row r="76" customFormat="false" ht="13.5" hidden="false" customHeight="false" outlineLevel="0" collapsed="false">
      <c r="D76" s="126" t="s">
        <v>390</v>
      </c>
      <c r="E76" s="127" t="s">
        <v>334</v>
      </c>
      <c r="F76" s="127" t="s">
        <v>391</v>
      </c>
      <c r="G76" s="127" t="s">
        <v>334</v>
      </c>
      <c r="H76" s="128"/>
      <c r="J76" s="128"/>
    </row>
    <row r="77" customFormat="false" ht="13.5" hidden="false" customHeight="false" outlineLevel="0" collapsed="false">
      <c r="D77" s="126" t="s">
        <v>392</v>
      </c>
      <c r="E77" s="127" t="s">
        <v>334</v>
      </c>
      <c r="F77" s="127" t="s">
        <v>334</v>
      </c>
      <c r="G77" s="127" t="s">
        <v>334</v>
      </c>
      <c r="H77" s="128"/>
      <c r="J77" s="128"/>
    </row>
    <row r="78" customFormat="false" ht="13.5" hidden="false" customHeight="false" outlineLevel="0" collapsed="false">
      <c r="D78" s="126" t="s">
        <v>393</v>
      </c>
      <c r="E78" s="127" t="s">
        <v>334</v>
      </c>
      <c r="F78" s="129" t="s">
        <v>391</v>
      </c>
      <c r="G78" s="129" t="s">
        <v>391</v>
      </c>
    </row>
    <row r="79" customFormat="false" ht="13.5" hidden="false" customHeight="false" outlineLevel="0" collapsed="false">
      <c r="D79" s="123" t="s">
        <v>351</v>
      </c>
      <c r="E79" s="130"/>
      <c r="F79" s="130"/>
      <c r="G79" s="130"/>
    </row>
    <row r="80" customFormat="false" ht="13.5" hidden="false" customHeight="false" outlineLevel="0" collapsed="false">
      <c r="D80" s="126" t="s">
        <v>390</v>
      </c>
      <c r="E80" s="127" t="s">
        <v>334</v>
      </c>
      <c r="F80" s="127" t="s">
        <v>391</v>
      </c>
      <c r="G80" s="127" t="s">
        <v>334</v>
      </c>
      <c r="H80" s="128"/>
      <c r="J80" s="128"/>
    </row>
    <row r="81" customFormat="false" ht="13.5" hidden="false" customHeight="false" outlineLevel="0" collapsed="false">
      <c r="D81" s="126" t="s">
        <v>392</v>
      </c>
      <c r="E81" s="127" t="s">
        <v>334</v>
      </c>
      <c r="F81" s="127" t="s">
        <v>334</v>
      </c>
      <c r="G81" s="127" t="s">
        <v>334</v>
      </c>
      <c r="H81" s="128"/>
      <c r="J81" s="128"/>
    </row>
    <row r="87" customFormat="false" ht="12" hidden="false" customHeight="false" outlineLevel="0" collapsed="false">
      <c r="D87" s="110" t="s">
        <v>394</v>
      </c>
    </row>
    <row r="88" customFormat="false" ht="12" hidden="false" customHeight="false" outlineLevel="0" collapsed="false">
      <c r="D88" s="110" t="s">
        <v>395</v>
      </c>
      <c r="E88" s="110" t="s">
        <v>396</v>
      </c>
      <c r="H88" s="110" t="s">
        <v>397</v>
      </c>
    </row>
    <row r="89" customFormat="false" ht="12" hidden="false" customHeight="false" outlineLevel="0" collapsed="false">
      <c r="D89" s="110" t="s">
        <v>398</v>
      </c>
      <c r="E89" s="110" t="s">
        <v>399</v>
      </c>
      <c r="H89" s="110" t="s">
        <v>400</v>
      </c>
    </row>
    <row r="90" customFormat="false" ht="12" hidden="false" customHeight="false" outlineLevel="0" collapsed="false">
      <c r="D90" s="110" t="s">
        <v>401</v>
      </c>
      <c r="E90" s="110" t="s">
        <v>402</v>
      </c>
      <c r="H90" s="110" t="s">
        <v>403</v>
      </c>
    </row>
    <row r="91" customFormat="false" ht="12" hidden="false" customHeight="false" outlineLevel="0" collapsed="false">
      <c r="D91" s="110" t="s">
        <v>404</v>
      </c>
      <c r="E91" s="110" t="s">
        <v>405</v>
      </c>
      <c r="H91" s="110" t="s">
        <v>406</v>
      </c>
    </row>
  </sheetData>
  <mergeCells count="2">
    <mergeCell ref="J2:K2"/>
    <mergeCell ref="L2:N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504D"/>
    <pageSetUpPr fitToPage="tru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K8" activeCellId="0" sqref="K8"/>
    </sheetView>
  </sheetViews>
  <sheetFormatPr defaultColWidth="9.14453125" defaultRowHeight="12.75" zeroHeight="false" outlineLevelRow="0" outlineLevelCol="0"/>
  <cols>
    <col collapsed="false" customWidth="true" hidden="false" outlineLevel="0" max="1" min="1" style="131" width="2"/>
    <col collapsed="false" customWidth="true" hidden="false" outlineLevel="0" max="2" min="2" style="131" width="36.14"/>
    <col collapsed="false" customWidth="true" hidden="false" outlineLevel="0" max="3" min="3" style="131" width="20.85"/>
    <col collapsed="false" customWidth="true" hidden="false" outlineLevel="0" max="4" min="4" style="131" width="16.14"/>
    <col collapsed="false" customWidth="true" hidden="false" outlineLevel="0" max="5" min="5" style="131" width="16.71"/>
    <col collapsed="false" customWidth="true" hidden="false" outlineLevel="0" max="6" min="6" style="131" width="20.71"/>
    <col collapsed="false" customWidth="true" hidden="false" outlineLevel="0" max="7" min="7" style="131" width="23.72"/>
    <col collapsed="false" customWidth="true" hidden="false" outlineLevel="0" max="8" min="8" style="131" width="17.57"/>
    <col collapsed="false" customWidth="true" hidden="false" outlineLevel="0" max="10" min="9" style="131" width="18.28"/>
    <col collapsed="false" customWidth="true" hidden="false" outlineLevel="0" max="11" min="11" style="131" width="19"/>
    <col collapsed="false" customWidth="true" hidden="false" outlineLevel="0" max="12" min="12" style="131" width="18"/>
    <col collapsed="false" customWidth="true" hidden="false" outlineLevel="0" max="13" min="13" style="131" width="18.57"/>
    <col collapsed="false" customWidth="false" hidden="false" outlineLevel="0" max="14" min="14" style="131" width="9.14"/>
    <col collapsed="false" customWidth="true" hidden="false" outlineLevel="0" max="15" min="15" style="131" width="16.71"/>
    <col collapsed="false" customWidth="false" hidden="false" outlineLevel="0" max="1024" min="16" style="131" width="9.14"/>
  </cols>
  <sheetData>
    <row r="1" customFormat="false" ht="12.75" hidden="false" customHeight="false" outlineLevel="0" collapsed="false">
      <c r="A1" s="111" t="s">
        <v>407</v>
      </c>
    </row>
    <row r="2" customFormat="false" ht="12.75" hidden="false" customHeight="false" outlineLevel="0" collapsed="false">
      <c r="O2" s="132" t="s">
        <v>408</v>
      </c>
    </row>
    <row r="3" customFormat="false" ht="24" hidden="false" customHeight="true" outlineLevel="0" collapsed="false">
      <c r="B3" s="133"/>
      <c r="C3" s="134" t="s">
        <v>409</v>
      </c>
      <c r="D3" s="134"/>
      <c r="E3" s="135"/>
      <c r="F3" s="136" t="s">
        <v>410</v>
      </c>
      <c r="G3" s="137"/>
      <c r="H3" s="135"/>
      <c r="I3" s="136" t="s">
        <v>411</v>
      </c>
      <c r="J3" s="137"/>
      <c r="K3" s="135"/>
      <c r="L3" s="136" t="s">
        <v>412</v>
      </c>
      <c r="M3" s="137"/>
      <c r="O3" s="134" t="s">
        <v>413</v>
      </c>
    </row>
    <row r="4" customFormat="false" ht="12.75" hidden="false" customHeight="false" outlineLevel="0" collapsed="false">
      <c r="B4" s="138" t="s">
        <v>414</v>
      </c>
      <c r="C4" s="139" t="s">
        <v>415</v>
      </c>
      <c r="D4" s="139" t="s">
        <v>416</v>
      </c>
      <c r="E4" s="139" t="s">
        <v>417</v>
      </c>
      <c r="F4" s="139" t="s">
        <v>164</v>
      </c>
      <c r="G4" s="139" t="s">
        <v>418</v>
      </c>
      <c r="H4" s="139" t="s">
        <v>419</v>
      </c>
      <c r="I4" s="139" t="s">
        <v>420</v>
      </c>
      <c r="J4" s="139" t="s">
        <v>421</v>
      </c>
      <c r="K4" s="139" t="s">
        <v>422</v>
      </c>
      <c r="L4" s="139" t="s">
        <v>423</v>
      </c>
      <c r="M4" s="139" t="s">
        <v>164</v>
      </c>
      <c r="O4" s="139" t="s">
        <v>424</v>
      </c>
    </row>
    <row r="5" customFormat="false" ht="6.75" hidden="false" customHeight="true" outlineLevel="0" collapsed="false">
      <c r="B5" s="140" t="s">
        <v>414</v>
      </c>
      <c r="C5" s="141" t="s">
        <v>415</v>
      </c>
      <c r="D5" s="141" t="s">
        <v>416</v>
      </c>
      <c r="E5" s="141" t="s">
        <v>417</v>
      </c>
      <c r="F5" s="141" t="s">
        <v>164</v>
      </c>
      <c r="G5" s="141" t="s">
        <v>418</v>
      </c>
      <c r="H5" s="141" t="s">
        <v>419</v>
      </c>
      <c r="I5" s="141" t="s">
        <v>420</v>
      </c>
      <c r="J5" s="141" t="s">
        <v>425</v>
      </c>
      <c r="K5" s="141" t="s">
        <v>422</v>
      </c>
      <c r="L5" s="141" t="s">
        <v>423</v>
      </c>
      <c r="M5" s="141" t="s">
        <v>426</v>
      </c>
      <c r="O5" s="141" t="s">
        <v>424</v>
      </c>
    </row>
    <row r="6" customFormat="false" ht="51" hidden="false" customHeight="false" outlineLevel="0" collapsed="false">
      <c r="B6" s="142" t="s">
        <v>427</v>
      </c>
      <c r="C6" s="143" t="s">
        <v>156</v>
      </c>
      <c r="D6" s="143" t="s">
        <v>428</v>
      </c>
      <c r="E6" s="143" t="s">
        <v>429</v>
      </c>
      <c r="F6" s="143" t="s">
        <v>156</v>
      </c>
      <c r="G6" s="143" t="s">
        <v>156</v>
      </c>
      <c r="H6" s="143" t="s">
        <v>430</v>
      </c>
      <c r="I6" s="143" t="s">
        <v>430</v>
      </c>
      <c r="J6" s="143" t="s">
        <v>431</v>
      </c>
      <c r="K6" s="143" t="s">
        <v>432</v>
      </c>
      <c r="L6" s="143" t="s">
        <v>433</v>
      </c>
      <c r="M6" s="143" t="s">
        <v>434</v>
      </c>
      <c r="O6" s="143" t="s">
        <v>156</v>
      </c>
    </row>
    <row r="7" customFormat="false" ht="12.75" hidden="false" customHeight="false" outlineLevel="0" collapsed="false">
      <c r="B7" s="142" t="s">
        <v>435</v>
      </c>
      <c r="C7" s="143" t="s">
        <v>436</v>
      </c>
      <c r="D7" s="143" t="n">
        <v>36</v>
      </c>
      <c r="E7" s="143" t="s">
        <v>436</v>
      </c>
      <c r="F7" s="143" t="s">
        <v>436</v>
      </c>
      <c r="G7" s="143" t="s">
        <v>436</v>
      </c>
      <c r="H7" s="143" t="n">
        <v>36</v>
      </c>
      <c r="I7" s="143" t="n">
        <v>36</v>
      </c>
      <c r="J7" s="143" t="n">
        <v>36</v>
      </c>
      <c r="K7" s="143" t="s">
        <v>436</v>
      </c>
      <c r="L7" s="143" t="s">
        <v>436</v>
      </c>
      <c r="M7" s="143" t="s">
        <v>436</v>
      </c>
      <c r="O7" s="143" t="s">
        <v>436</v>
      </c>
    </row>
    <row r="8" customFormat="false" ht="89.25" hidden="false" customHeight="false" outlineLevel="0" collapsed="false">
      <c r="B8" s="142" t="s">
        <v>437</v>
      </c>
      <c r="C8" s="144" t="s">
        <v>438</v>
      </c>
      <c r="D8" s="144" t="s">
        <v>439</v>
      </c>
      <c r="E8" s="143" t="s">
        <v>440</v>
      </c>
      <c r="F8" s="144" t="s">
        <v>438</v>
      </c>
      <c r="G8" s="144" t="s">
        <v>441</v>
      </c>
      <c r="H8" s="143" t="s">
        <v>442</v>
      </c>
      <c r="I8" s="143" t="s">
        <v>443</v>
      </c>
      <c r="J8" s="143" t="s">
        <v>442</v>
      </c>
      <c r="K8" s="143" t="s">
        <v>444</v>
      </c>
      <c r="L8" s="143" t="s">
        <v>445</v>
      </c>
      <c r="M8" s="143" t="s">
        <v>445</v>
      </c>
      <c r="O8" s="144" t="n">
        <v>1</v>
      </c>
    </row>
    <row r="9" customFormat="false" ht="25.5" hidden="false" customHeight="false" outlineLevel="0" collapsed="false">
      <c r="B9" s="145" t="s">
        <v>446</v>
      </c>
      <c r="C9" s="143" t="n">
        <v>1</v>
      </c>
      <c r="D9" s="143" t="n">
        <v>1</v>
      </c>
      <c r="E9" s="143" t="s">
        <v>447</v>
      </c>
      <c r="F9" s="143" t="n">
        <v>1</v>
      </c>
      <c r="G9" s="143" t="n">
        <v>1</v>
      </c>
      <c r="H9" s="143" t="s">
        <v>448</v>
      </c>
      <c r="I9" s="143" t="s">
        <v>448</v>
      </c>
      <c r="J9" s="143" t="s">
        <v>448</v>
      </c>
      <c r="K9" s="143" t="s">
        <v>449</v>
      </c>
      <c r="L9" s="143" t="s">
        <v>450</v>
      </c>
      <c r="M9" s="143" t="s">
        <v>450</v>
      </c>
      <c r="O9" s="143" t="n">
        <v>1</v>
      </c>
    </row>
    <row r="10" customFormat="false" ht="25.5" hidden="false" customHeight="false" outlineLevel="0" collapsed="false">
      <c r="B10" s="145" t="s">
        <v>451</v>
      </c>
      <c r="C10" s="143" t="s">
        <v>18</v>
      </c>
      <c r="D10" s="143" t="s">
        <v>18</v>
      </c>
      <c r="E10" s="143" t="s">
        <v>334</v>
      </c>
      <c r="F10" s="143" t="s">
        <v>18</v>
      </c>
      <c r="G10" s="143" t="s">
        <v>18</v>
      </c>
      <c r="H10" s="143" t="s">
        <v>452</v>
      </c>
      <c r="I10" s="143" t="s">
        <v>452</v>
      </c>
      <c r="J10" s="143" t="s">
        <v>452</v>
      </c>
      <c r="K10" s="143" t="s">
        <v>453</v>
      </c>
      <c r="L10" s="143" t="s">
        <v>454</v>
      </c>
      <c r="M10" s="143" t="s">
        <v>454</v>
      </c>
      <c r="O10" s="143" t="s">
        <v>18</v>
      </c>
    </row>
    <row r="11" customFormat="false" ht="25.5" hidden="false" customHeight="false" outlineLevel="0" collapsed="false">
      <c r="B11" s="145" t="s">
        <v>455</v>
      </c>
      <c r="C11" s="143" t="s">
        <v>456</v>
      </c>
      <c r="D11" s="143" t="s">
        <v>456</v>
      </c>
      <c r="E11" s="143" t="s">
        <v>456</v>
      </c>
      <c r="F11" s="143" t="s">
        <v>457</v>
      </c>
      <c r="G11" s="143" t="s">
        <v>457</v>
      </c>
      <c r="H11" s="143" t="s">
        <v>456</v>
      </c>
      <c r="I11" s="143" t="s">
        <v>456</v>
      </c>
      <c r="J11" s="143" t="s">
        <v>456</v>
      </c>
      <c r="K11" s="143" t="s">
        <v>456</v>
      </c>
      <c r="L11" s="143" t="s">
        <v>456</v>
      </c>
      <c r="M11" s="143" t="s">
        <v>457</v>
      </c>
      <c r="O11" s="143" t="s">
        <v>456</v>
      </c>
    </row>
    <row r="12" customFormat="false" ht="25.5" hidden="false" customHeight="false" outlineLevel="0" collapsed="false">
      <c r="B12" s="145" t="s">
        <v>458</v>
      </c>
      <c r="C12" s="143" t="s">
        <v>459</v>
      </c>
      <c r="D12" s="143" t="s">
        <v>459</v>
      </c>
      <c r="E12" s="143" t="s">
        <v>459</v>
      </c>
      <c r="F12" s="143" t="s">
        <v>460</v>
      </c>
      <c r="G12" s="143" t="s">
        <v>460</v>
      </c>
      <c r="H12" s="143" t="s">
        <v>461</v>
      </c>
      <c r="I12" s="143" t="s">
        <v>461</v>
      </c>
      <c r="J12" s="143" t="s">
        <v>461</v>
      </c>
      <c r="K12" s="143" t="s">
        <v>461</v>
      </c>
      <c r="L12" s="143" t="s">
        <v>461</v>
      </c>
      <c r="M12" s="143" t="s">
        <v>462</v>
      </c>
      <c r="O12" s="143" t="s">
        <v>459</v>
      </c>
    </row>
    <row r="13" customFormat="false" ht="25.5" hidden="false" customHeight="false" outlineLevel="0" collapsed="false">
      <c r="B13" s="145" t="s">
        <v>463</v>
      </c>
      <c r="C13" s="143" t="s">
        <v>464</v>
      </c>
      <c r="D13" s="143" t="s">
        <v>334</v>
      </c>
      <c r="E13" s="143" t="s">
        <v>18</v>
      </c>
      <c r="F13" s="143" t="s">
        <v>18</v>
      </c>
      <c r="G13" s="143" t="s">
        <v>18</v>
      </c>
      <c r="H13" s="143" t="s">
        <v>453</v>
      </c>
      <c r="I13" s="143" t="s">
        <v>453</v>
      </c>
      <c r="J13" s="143" t="s">
        <v>453</v>
      </c>
      <c r="K13" s="143" t="s">
        <v>452</v>
      </c>
      <c r="L13" s="143" t="s">
        <v>452</v>
      </c>
      <c r="M13" s="143" t="s">
        <v>452</v>
      </c>
      <c r="O13" s="143" t="s">
        <v>334</v>
      </c>
    </row>
    <row r="14" customFormat="false" ht="12.75" hidden="false" customHeight="false" outlineLevel="0" collapsed="false">
      <c r="B14" s="146" t="s">
        <v>465</v>
      </c>
      <c r="C14" s="147" t="s">
        <v>466</v>
      </c>
      <c r="D14" s="147" t="s">
        <v>466</v>
      </c>
      <c r="E14" s="147" t="s">
        <v>466</v>
      </c>
      <c r="F14" s="147" t="s">
        <v>466</v>
      </c>
      <c r="G14" s="147" t="s">
        <v>466</v>
      </c>
      <c r="H14" s="147" t="s">
        <v>466</v>
      </c>
      <c r="I14" s="147" t="s">
        <v>466</v>
      </c>
      <c r="J14" s="147" t="s">
        <v>466</v>
      </c>
      <c r="K14" s="147" t="s">
        <v>466</v>
      </c>
      <c r="L14" s="147" t="s">
        <v>466</v>
      </c>
      <c r="M14" s="147" t="s">
        <v>466</v>
      </c>
      <c r="O14" s="147" t="s">
        <v>466</v>
      </c>
    </row>
    <row r="15" customFormat="false" ht="12.75" hidden="false" customHeight="false" outlineLevel="0" collapsed="false">
      <c r="B15" s="145" t="s">
        <v>467</v>
      </c>
      <c r="C15" s="143" t="s">
        <v>468</v>
      </c>
      <c r="D15" s="143" t="s">
        <v>456</v>
      </c>
      <c r="E15" s="143" t="s">
        <v>468</v>
      </c>
      <c r="F15" s="143" t="s">
        <v>468</v>
      </c>
      <c r="G15" s="143" t="s">
        <v>468</v>
      </c>
      <c r="H15" s="143" t="s">
        <v>469</v>
      </c>
      <c r="I15" s="143" t="s">
        <v>470</v>
      </c>
      <c r="J15" s="143" t="s">
        <v>469</v>
      </c>
      <c r="K15" s="143" t="s">
        <v>470</v>
      </c>
      <c r="L15" s="143" t="s">
        <v>470</v>
      </c>
      <c r="M15" s="143" t="s">
        <v>470</v>
      </c>
      <c r="O15" s="143" t="s">
        <v>468</v>
      </c>
    </row>
    <row r="16" customFormat="false" ht="12.75" hidden="false" customHeight="false" outlineLevel="0" collapsed="false">
      <c r="B16" s="145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O16" s="143"/>
    </row>
    <row r="17" customFormat="false" ht="25.5" hidden="false" customHeight="true" outlineLevel="0" collapsed="false">
      <c r="B17" s="145" t="s">
        <v>471</v>
      </c>
      <c r="C17" s="143" t="s">
        <v>18</v>
      </c>
      <c r="D17" s="143" t="s">
        <v>18</v>
      </c>
      <c r="E17" s="143" t="s">
        <v>334</v>
      </c>
      <c r="F17" s="143" t="s">
        <v>18</v>
      </c>
      <c r="G17" s="143" t="s">
        <v>18</v>
      </c>
      <c r="H17" s="143" t="s">
        <v>452</v>
      </c>
      <c r="I17" s="143" t="s">
        <v>452</v>
      </c>
      <c r="J17" s="143" t="s">
        <v>452</v>
      </c>
      <c r="K17" s="143" t="s">
        <v>472</v>
      </c>
      <c r="L17" s="143" t="s">
        <v>452</v>
      </c>
      <c r="M17" s="143" t="s">
        <v>452</v>
      </c>
      <c r="O17" s="143" t="s">
        <v>18</v>
      </c>
    </row>
    <row r="18" customFormat="false" ht="12.75" hidden="false" customHeight="false" outlineLevel="0" collapsed="false">
      <c r="B18" s="145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O18" s="143"/>
    </row>
    <row r="19" customFormat="false" ht="76.5" hidden="false" customHeight="false" outlineLevel="0" collapsed="false">
      <c r="B19" s="145" t="s">
        <v>473</v>
      </c>
      <c r="C19" s="143" t="s">
        <v>474</v>
      </c>
      <c r="D19" s="143" t="s">
        <v>475</v>
      </c>
      <c r="E19" s="143" t="s">
        <v>476</v>
      </c>
      <c r="F19" s="143" t="s">
        <v>477</v>
      </c>
      <c r="G19" s="143" t="s">
        <v>478</v>
      </c>
      <c r="H19" s="143" t="s">
        <v>479</v>
      </c>
      <c r="I19" s="143" t="s">
        <v>480</v>
      </c>
      <c r="J19" s="143" t="s">
        <v>481</v>
      </c>
      <c r="K19" s="143" t="s">
        <v>482</v>
      </c>
      <c r="L19" s="143" t="s">
        <v>483</v>
      </c>
      <c r="M19" s="143" t="s">
        <v>484</v>
      </c>
      <c r="O19" s="143" t="s">
        <v>474</v>
      </c>
    </row>
    <row r="20" customFormat="false" ht="51" hidden="false" customHeight="false" outlineLevel="0" collapsed="false">
      <c r="B20" s="145" t="s">
        <v>485</v>
      </c>
      <c r="C20" s="143" t="s">
        <v>475</v>
      </c>
      <c r="D20" s="143" t="s">
        <v>475</v>
      </c>
      <c r="E20" s="143" t="s">
        <v>475</v>
      </c>
      <c r="F20" s="143" t="s">
        <v>477</v>
      </c>
      <c r="G20" s="143" t="s">
        <v>478</v>
      </c>
      <c r="H20" s="143" t="s">
        <v>475</v>
      </c>
      <c r="I20" s="143" t="s">
        <v>475</v>
      </c>
      <c r="J20" s="143" t="s">
        <v>475</v>
      </c>
      <c r="K20" s="143" t="s">
        <v>475</v>
      </c>
      <c r="L20" s="143" t="s">
        <v>475</v>
      </c>
      <c r="M20" s="143" t="s">
        <v>475</v>
      </c>
      <c r="O20" s="143" t="s">
        <v>475</v>
      </c>
    </row>
    <row r="21" customFormat="false" ht="12.75" hidden="false" customHeight="false" outlineLevel="0" collapsed="false">
      <c r="B21" s="145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O21" s="143"/>
    </row>
    <row r="22" customFormat="false" ht="51" hidden="false" customHeight="false" outlineLevel="0" collapsed="false">
      <c r="B22" s="145" t="s">
        <v>486</v>
      </c>
      <c r="C22" s="143" t="s">
        <v>18</v>
      </c>
      <c r="D22" s="143" t="s">
        <v>487</v>
      </c>
      <c r="E22" s="143" t="s">
        <v>334</v>
      </c>
      <c r="F22" s="143" t="s">
        <v>18</v>
      </c>
      <c r="G22" s="143" t="s">
        <v>18</v>
      </c>
      <c r="H22" s="143" t="s">
        <v>488</v>
      </c>
      <c r="I22" s="143" t="s">
        <v>489</v>
      </c>
      <c r="J22" s="143" t="s">
        <v>488</v>
      </c>
      <c r="K22" s="143" t="s">
        <v>453</v>
      </c>
      <c r="L22" s="143" t="s">
        <v>454</v>
      </c>
      <c r="M22" s="143" t="s">
        <v>454</v>
      </c>
      <c r="O22" s="143" t="s">
        <v>18</v>
      </c>
    </row>
    <row r="23" customFormat="false" ht="12.75" hidden="false" customHeight="false" outlineLevel="0" collapsed="false">
      <c r="B23" s="145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O23" s="143"/>
    </row>
    <row r="24" customFormat="false" ht="25.5" hidden="false" customHeight="false" outlineLevel="0" collapsed="false">
      <c r="B24" s="145" t="s">
        <v>490</v>
      </c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O24" s="143"/>
    </row>
    <row r="25" customFormat="false" ht="38.25" hidden="false" customHeight="false" outlineLevel="0" collapsed="false">
      <c r="B25" s="145" t="s">
        <v>491</v>
      </c>
      <c r="C25" s="143" t="s">
        <v>18</v>
      </c>
      <c r="D25" s="143" t="s">
        <v>492</v>
      </c>
      <c r="E25" s="143" t="s">
        <v>492</v>
      </c>
      <c r="F25" s="143" t="s">
        <v>18</v>
      </c>
      <c r="G25" s="143" t="s">
        <v>18</v>
      </c>
      <c r="H25" s="143" t="s">
        <v>493</v>
      </c>
      <c r="I25" s="143" t="s">
        <v>494</v>
      </c>
      <c r="J25" s="143" t="s">
        <v>495</v>
      </c>
      <c r="K25" s="143" t="s">
        <v>495</v>
      </c>
      <c r="L25" s="143" t="s">
        <v>494</v>
      </c>
      <c r="M25" s="143" t="s">
        <v>494</v>
      </c>
      <c r="O25" s="143" t="s">
        <v>18</v>
      </c>
    </row>
    <row r="26" customFormat="false" ht="51" hidden="false" customHeight="false" outlineLevel="0" collapsed="false">
      <c r="B26" s="145" t="s">
        <v>496</v>
      </c>
      <c r="C26" s="143" t="s">
        <v>18</v>
      </c>
      <c r="D26" s="143" t="s">
        <v>475</v>
      </c>
      <c r="E26" s="143" t="s">
        <v>475</v>
      </c>
      <c r="F26" s="143" t="s">
        <v>18</v>
      </c>
      <c r="G26" s="143" t="s">
        <v>18</v>
      </c>
      <c r="H26" s="143" t="s">
        <v>497</v>
      </c>
      <c r="I26" s="143" t="s">
        <v>498</v>
      </c>
      <c r="J26" s="143" t="s">
        <v>497</v>
      </c>
      <c r="K26" s="143" t="s">
        <v>497</v>
      </c>
      <c r="L26" s="143" t="s">
        <v>498</v>
      </c>
      <c r="M26" s="143" t="s">
        <v>498</v>
      </c>
      <c r="O26" s="143" t="s">
        <v>18</v>
      </c>
    </row>
    <row r="27" customFormat="false" ht="12.75" hidden="false" customHeight="false" outlineLevel="0" collapsed="false">
      <c r="B27" s="145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O27" s="143"/>
    </row>
    <row r="28" customFormat="false" ht="12.75" hidden="false" customHeight="false" outlineLevel="0" collapsed="false">
      <c r="B28" s="145" t="s">
        <v>499</v>
      </c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O28" s="143"/>
    </row>
    <row r="29" customFormat="false" ht="63.75" hidden="false" customHeight="false" outlineLevel="0" collapsed="false">
      <c r="B29" s="145" t="s">
        <v>491</v>
      </c>
      <c r="C29" s="143" t="s">
        <v>18</v>
      </c>
      <c r="D29" s="143" t="s">
        <v>500</v>
      </c>
      <c r="E29" s="143" t="s">
        <v>500</v>
      </c>
      <c r="F29" s="143" t="s">
        <v>18</v>
      </c>
      <c r="G29" s="143" t="s">
        <v>18</v>
      </c>
      <c r="H29" s="143" t="s">
        <v>501</v>
      </c>
      <c r="I29" s="143" t="s">
        <v>502</v>
      </c>
      <c r="J29" s="143" t="s">
        <v>501</v>
      </c>
      <c r="K29" s="143" t="s">
        <v>501</v>
      </c>
      <c r="L29" s="143" t="s">
        <v>502</v>
      </c>
      <c r="M29" s="143" t="s">
        <v>502</v>
      </c>
      <c r="O29" s="143" t="s">
        <v>18</v>
      </c>
    </row>
    <row r="30" customFormat="false" ht="63.75" hidden="false" customHeight="false" outlineLevel="0" collapsed="false">
      <c r="B30" s="145" t="s">
        <v>496</v>
      </c>
      <c r="C30" s="143" t="s">
        <v>18</v>
      </c>
      <c r="D30" s="143" t="s">
        <v>500</v>
      </c>
      <c r="E30" s="143" t="s">
        <v>500</v>
      </c>
      <c r="F30" s="143" t="s">
        <v>18</v>
      </c>
      <c r="G30" s="143" t="s">
        <v>18</v>
      </c>
      <c r="H30" s="143" t="s">
        <v>501</v>
      </c>
      <c r="I30" s="143" t="s">
        <v>502</v>
      </c>
      <c r="J30" s="143" t="s">
        <v>501</v>
      </c>
      <c r="K30" s="143" t="s">
        <v>501</v>
      </c>
      <c r="L30" s="143" t="s">
        <v>502</v>
      </c>
      <c r="M30" s="143" t="s">
        <v>502</v>
      </c>
      <c r="O30" s="143" t="s">
        <v>18</v>
      </c>
    </row>
    <row r="33" customFormat="false" ht="12.75" hidden="false" customHeight="false" outlineLevel="0" collapsed="false">
      <c r="B33" s="131" t="s">
        <v>503</v>
      </c>
    </row>
    <row r="34" customFormat="false" ht="12.75" hidden="false" customHeight="false" outlineLevel="0" collapsed="false">
      <c r="B34" s="131" t="s">
        <v>504</v>
      </c>
    </row>
  </sheetData>
  <mergeCells count="1">
    <mergeCell ref="C3:D3"/>
  </mergeCells>
  <printOptions headings="false" gridLines="false" gridLinesSet="true" horizontalCentered="false" verticalCentered="false"/>
  <pageMargins left="0.170138888888889" right="0.170138888888889" top="0.170138888888889" bottom="0.29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G188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E186" activeCellId="0" sqref="E186"/>
    </sheetView>
  </sheetViews>
  <sheetFormatPr defaultColWidth="9.14453125" defaultRowHeight="12.75" zeroHeight="false" outlineLevelRow="0" outlineLevelCol="0"/>
  <cols>
    <col collapsed="false" customWidth="true" hidden="false" outlineLevel="0" max="1" min="1" style="131" width="5.85"/>
    <col collapsed="false" customWidth="true" hidden="false" outlineLevel="0" max="2" min="2" style="131" width="33.14"/>
    <col collapsed="false" customWidth="true" hidden="false" outlineLevel="0" max="3" min="3" style="131" width="32"/>
    <col collapsed="false" customWidth="false" hidden="false" outlineLevel="0" max="4" min="4" style="131" width="9.14"/>
    <col collapsed="false" customWidth="true" hidden="false" outlineLevel="0" max="5" min="5" style="131" width="10.85"/>
    <col collapsed="false" customWidth="true" hidden="false" outlineLevel="0" max="6" min="6" style="131" width="43.71"/>
    <col collapsed="false" customWidth="true" hidden="false" outlineLevel="0" max="7" min="7" style="131" width="53.71"/>
    <col collapsed="false" customWidth="false" hidden="false" outlineLevel="0" max="1024" min="8" style="131" width="9.14"/>
  </cols>
  <sheetData>
    <row r="1" customFormat="false" ht="24.95" hidden="false" customHeight="true" outlineLevel="0" collapsed="false">
      <c r="A1" s="148" t="s">
        <v>10</v>
      </c>
      <c r="B1" s="148"/>
      <c r="C1" s="148"/>
      <c r="E1" s="148" t="s">
        <v>9</v>
      </c>
      <c r="F1" s="148"/>
      <c r="G1" s="148"/>
    </row>
    <row r="2" customFormat="false" ht="12.75" hidden="false" customHeight="false" outlineLevel="0" collapsed="false">
      <c r="A2" s="149" t="s">
        <v>505</v>
      </c>
      <c r="B2" s="149" t="s">
        <v>506</v>
      </c>
      <c r="C2" s="149" t="s">
        <v>507</v>
      </c>
      <c r="E2" s="149" t="s">
        <v>508</v>
      </c>
      <c r="F2" s="149" t="s">
        <v>509</v>
      </c>
      <c r="G2" s="149" t="s">
        <v>510</v>
      </c>
    </row>
    <row r="3" customFormat="false" ht="12.75" hidden="false" customHeight="false" outlineLevel="0" collapsed="false">
      <c r="A3" s="150" t="s">
        <v>308</v>
      </c>
      <c r="B3" s="150" t="s">
        <v>511</v>
      </c>
      <c r="C3" s="150" t="s">
        <v>512</v>
      </c>
      <c r="E3" s="151" t="s">
        <v>21</v>
      </c>
      <c r="F3" s="151" t="s">
        <v>513</v>
      </c>
      <c r="G3" s="151" t="s">
        <v>514</v>
      </c>
    </row>
    <row r="4" customFormat="false" ht="12.75" hidden="false" customHeight="false" outlineLevel="0" collapsed="false">
      <c r="A4" s="151" t="s">
        <v>240</v>
      </c>
      <c r="B4" s="151" t="s">
        <v>515</v>
      </c>
      <c r="C4" s="151" t="s">
        <v>516</v>
      </c>
      <c r="E4" s="151" t="s">
        <v>160</v>
      </c>
      <c r="F4" s="151" t="s">
        <v>517</v>
      </c>
      <c r="G4" s="151" t="s">
        <v>518</v>
      </c>
    </row>
    <row r="5" customFormat="false" ht="12.75" hidden="false" customHeight="false" outlineLevel="0" collapsed="false">
      <c r="A5" s="151" t="s">
        <v>233</v>
      </c>
      <c r="B5" s="151" t="s">
        <v>519</v>
      </c>
      <c r="C5" s="152" t="s">
        <v>520</v>
      </c>
      <c r="E5" s="151" t="s">
        <v>99</v>
      </c>
      <c r="F5" s="151" t="s">
        <v>521</v>
      </c>
      <c r="G5" s="151" t="s">
        <v>522</v>
      </c>
    </row>
    <row r="6" customFormat="false" ht="12.75" hidden="false" customHeight="false" outlineLevel="0" collapsed="false">
      <c r="A6" s="151" t="s">
        <v>523</v>
      </c>
      <c r="B6" s="151" t="s">
        <v>524</v>
      </c>
      <c r="C6" s="151" t="s">
        <v>525</v>
      </c>
      <c r="E6" s="151" t="s">
        <v>81</v>
      </c>
      <c r="F6" s="151" t="s">
        <v>526</v>
      </c>
      <c r="G6" s="151" t="s">
        <v>527</v>
      </c>
    </row>
    <row r="7" customFormat="false" ht="12.75" hidden="false" customHeight="false" outlineLevel="0" collapsed="false">
      <c r="A7" s="151" t="s">
        <v>192</v>
      </c>
      <c r="B7" s="151" t="s">
        <v>528</v>
      </c>
      <c r="C7" s="151" t="s">
        <v>529</v>
      </c>
      <c r="E7" s="151" t="s">
        <v>530</v>
      </c>
      <c r="F7" s="151" t="s">
        <v>531</v>
      </c>
      <c r="G7" s="151" t="s">
        <v>532</v>
      </c>
    </row>
    <row r="8" customFormat="false" ht="12.75" hidden="false" customHeight="true" outlineLevel="0" collapsed="false">
      <c r="A8" s="151" t="s">
        <v>294</v>
      </c>
      <c r="B8" s="151" t="s">
        <v>533</v>
      </c>
      <c r="C8" s="151" t="s">
        <v>534</v>
      </c>
      <c r="E8" s="151" t="s">
        <v>165</v>
      </c>
      <c r="F8" s="151" t="s">
        <v>535</v>
      </c>
      <c r="G8" s="151" t="s">
        <v>536</v>
      </c>
    </row>
    <row r="9" customFormat="false" ht="12.75" hidden="false" customHeight="false" outlineLevel="0" collapsed="false">
      <c r="A9" s="151" t="s">
        <v>295</v>
      </c>
      <c r="B9" s="151" t="s">
        <v>537</v>
      </c>
      <c r="C9" s="151" t="s">
        <v>538</v>
      </c>
      <c r="E9" s="151" t="s">
        <v>52</v>
      </c>
      <c r="F9" s="151" t="s">
        <v>539</v>
      </c>
      <c r="G9" s="151" t="s">
        <v>540</v>
      </c>
    </row>
    <row r="10" customFormat="false" ht="12.75" hidden="false" customHeight="false" outlineLevel="0" collapsed="false">
      <c r="A10" s="151" t="s">
        <v>293</v>
      </c>
      <c r="B10" s="151" t="s">
        <v>541</v>
      </c>
      <c r="C10" s="151" t="s">
        <v>542</v>
      </c>
      <c r="E10" s="151" t="s">
        <v>148</v>
      </c>
      <c r="F10" s="151" t="s">
        <v>543</v>
      </c>
      <c r="G10" s="151" t="s">
        <v>544</v>
      </c>
    </row>
    <row r="11" customFormat="false" ht="12.75" hidden="false" customHeight="false" outlineLevel="0" collapsed="false">
      <c r="A11" s="151" t="s">
        <v>85</v>
      </c>
      <c r="B11" s="151" t="s">
        <v>545</v>
      </c>
      <c r="C11" s="151" t="s">
        <v>546</v>
      </c>
    </row>
    <row r="12" customFormat="false" ht="12.75" hidden="false" customHeight="false" outlineLevel="0" collapsed="false">
      <c r="A12" s="151" t="s">
        <v>87</v>
      </c>
      <c r="B12" s="151" t="s">
        <v>547</v>
      </c>
      <c r="C12" s="151" t="s">
        <v>548</v>
      </c>
    </row>
    <row r="13" customFormat="false" ht="12.75" hidden="false" customHeight="false" outlineLevel="0" collapsed="false">
      <c r="A13" s="151" t="s">
        <v>82</v>
      </c>
      <c r="B13" s="151" t="s">
        <v>549</v>
      </c>
      <c r="C13" s="151" t="s">
        <v>550</v>
      </c>
    </row>
    <row r="14" customFormat="false" ht="12.75" hidden="false" customHeight="false" outlineLevel="0" collapsed="false">
      <c r="A14" s="151" t="s">
        <v>288</v>
      </c>
      <c r="B14" s="151" t="s">
        <v>551</v>
      </c>
      <c r="C14" s="151" t="s">
        <v>552</v>
      </c>
    </row>
    <row r="15" customFormat="false" ht="12.75" hidden="false" customHeight="false" outlineLevel="0" collapsed="false">
      <c r="A15" s="153" t="s">
        <v>161</v>
      </c>
      <c r="B15" s="153" t="s">
        <v>553</v>
      </c>
      <c r="C15" s="153" t="s">
        <v>554</v>
      </c>
    </row>
    <row r="16" customFormat="false" ht="12.75" hidden="false" customHeight="false" outlineLevel="0" collapsed="false">
      <c r="A16" s="150" t="s">
        <v>298</v>
      </c>
      <c r="B16" s="150" t="s">
        <v>555</v>
      </c>
      <c r="C16" s="150" t="s">
        <v>556</v>
      </c>
    </row>
    <row r="17" customFormat="false" ht="12.75" hidden="false" customHeight="false" outlineLevel="0" collapsed="false">
      <c r="A17" s="150" t="s">
        <v>296</v>
      </c>
      <c r="B17" s="150" t="s">
        <v>557</v>
      </c>
      <c r="C17" s="150" t="s">
        <v>558</v>
      </c>
    </row>
    <row r="18" customFormat="false" ht="12.75" hidden="false" customHeight="false" outlineLevel="0" collapsed="false">
      <c r="A18" s="150" t="s">
        <v>162</v>
      </c>
      <c r="B18" s="150" t="s">
        <v>559</v>
      </c>
      <c r="C18" s="150" t="s">
        <v>560</v>
      </c>
    </row>
    <row r="19" customFormat="false" ht="12.75" hidden="false" customHeight="false" outlineLevel="0" collapsed="false">
      <c r="A19" s="153" t="s">
        <v>86</v>
      </c>
      <c r="B19" s="153" t="s">
        <v>561</v>
      </c>
      <c r="C19" s="151" t="s">
        <v>562</v>
      </c>
    </row>
    <row r="20" customFormat="false" ht="12.75" hidden="false" customHeight="false" outlineLevel="0" collapsed="false">
      <c r="A20" s="153" t="s">
        <v>88</v>
      </c>
      <c r="B20" s="153" t="s">
        <v>563</v>
      </c>
      <c r="C20" s="151" t="s">
        <v>564</v>
      </c>
    </row>
    <row r="21" customFormat="false" ht="12.75" hidden="false" customHeight="false" outlineLevel="0" collapsed="false">
      <c r="A21" s="151" t="s">
        <v>84</v>
      </c>
      <c r="B21" s="151" t="s">
        <v>565</v>
      </c>
      <c r="C21" s="151" t="s">
        <v>566</v>
      </c>
    </row>
    <row r="22" customFormat="false" ht="12.75" hidden="false" customHeight="false" outlineLevel="0" collapsed="false">
      <c r="A22" s="150" t="s">
        <v>297</v>
      </c>
      <c r="B22" s="150" t="s">
        <v>567</v>
      </c>
      <c r="C22" s="150" t="s">
        <v>568</v>
      </c>
    </row>
    <row r="23" customFormat="false" ht="12.75" hidden="false" customHeight="false" outlineLevel="0" collapsed="false">
      <c r="A23" s="151" t="s">
        <v>203</v>
      </c>
      <c r="B23" s="151" t="s">
        <v>569</v>
      </c>
      <c r="C23" s="151" t="s">
        <v>570</v>
      </c>
    </row>
    <row r="24" customFormat="false" ht="12.75" hidden="false" customHeight="false" outlineLevel="0" collapsed="false">
      <c r="A24" s="151" t="s">
        <v>205</v>
      </c>
      <c r="B24" s="151" t="s">
        <v>571</v>
      </c>
      <c r="C24" s="151" t="s">
        <v>572</v>
      </c>
    </row>
    <row r="25" customFormat="false" ht="12.75" hidden="false" customHeight="false" outlineLevel="0" collapsed="false">
      <c r="A25" s="151" t="s">
        <v>204</v>
      </c>
      <c r="B25" s="151" t="s">
        <v>573</v>
      </c>
      <c r="C25" s="151" t="s">
        <v>574</v>
      </c>
    </row>
    <row r="26" customFormat="false" ht="12.75" hidden="false" customHeight="false" outlineLevel="0" collapsed="false">
      <c r="A26" s="151" t="s">
        <v>207</v>
      </c>
      <c r="B26" s="151" t="s">
        <v>575</v>
      </c>
      <c r="C26" s="151" t="s">
        <v>576</v>
      </c>
    </row>
    <row r="27" customFormat="false" ht="12.75" hidden="false" customHeight="false" outlineLevel="0" collapsed="false">
      <c r="A27" s="150" t="s">
        <v>303</v>
      </c>
      <c r="B27" s="150" t="s">
        <v>577</v>
      </c>
      <c r="C27" s="150" t="s">
        <v>578</v>
      </c>
    </row>
    <row r="28" customFormat="false" ht="12.75" hidden="false" customHeight="false" outlineLevel="0" collapsed="false">
      <c r="A28" s="150" t="s">
        <v>301</v>
      </c>
      <c r="B28" s="150" t="s">
        <v>579</v>
      </c>
      <c r="C28" s="150" t="s">
        <v>580</v>
      </c>
    </row>
    <row r="29" customFormat="false" ht="12.75" hidden="false" customHeight="false" outlineLevel="0" collapsed="false">
      <c r="A29" s="150" t="s">
        <v>307</v>
      </c>
      <c r="B29" s="150" t="s">
        <v>581</v>
      </c>
      <c r="C29" s="150" t="s">
        <v>582</v>
      </c>
    </row>
    <row r="30" customFormat="false" ht="12.75" hidden="false" customHeight="false" outlineLevel="0" collapsed="false">
      <c r="A30" s="150" t="s">
        <v>300</v>
      </c>
      <c r="B30" s="150" t="s">
        <v>583</v>
      </c>
      <c r="C30" s="150" t="s">
        <v>584</v>
      </c>
    </row>
    <row r="31" customFormat="false" ht="12.75" hidden="false" customHeight="false" outlineLevel="0" collapsed="false">
      <c r="A31" s="150" t="s">
        <v>304</v>
      </c>
      <c r="B31" s="150" t="s">
        <v>585</v>
      </c>
      <c r="C31" s="150" t="s">
        <v>586</v>
      </c>
    </row>
    <row r="32" customFormat="false" ht="12.75" hidden="false" customHeight="false" outlineLevel="0" collapsed="false">
      <c r="A32" s="150" t="s">
        <v>302</v>
      </c>
      <c r="B32" s="150" t="s">
        <v>587</v>
      </c>
      <c r="C32" s="150" t="s">
        <v>588</v>
      </c>
    </row>
    <row r="33" customFormat="false" ht="12.75" hidden="false" customHeight="false" outlineLevel="0" collapsed="false">
      <c r="A33" s="150" t="s">
        <v>305</v>
      </c>
      <c r="B33" s="150" t="s">
        <v>589</v>
      </c>
      <c r="C33" s="150" t="s">
        <v>590</v>
      </c>
    </row>
    <row r="34" customFormat="false" ht="12.75" hidden="false" customHeight="false" outlineLevel="0" collapsed="false">
      <c r="A34" s="150" t="s">
        <v>306</v>
      </c>
      <c r="B34" s="150" t="s">
        <v>591</v>
      </c>
      <c r="C34" s="150" t="s">
        <v>592</v>
      </c>
    </row>
    <row r="35" customFormat="false" ht="12.75" hidden="false" customHeight="false" outlineLevel="0" collapsed="false">
      <c r="A35" s="150" t="s">
        <v>309</v>
      </c>
      <c r="B35" s="150" t="s">
        <v>593</v>
      </c>
      <c r="C35" s="150" t="s">
        <v>594</v>
      </c>
    </row>
    <row r="36" customFormat="false" ht="12.75" hidden="false" customHeight="false" outlineLevel="0" collapsed="false">
      <c r="A36" s="153" t="s">
        <v>105</v>
      </c>
      <c r="B36" s="153" t="s">
        <v>595</v>
      </c>
      <c r="C36" s="153" t="s">
        <v>596</v>
      </c>
    </row>
    <row r="37" customFormat="false" ht="12.75" hidden="false" customHeight="false" outlineLevel="0" collapsed="false">
      <c r="A37" s="153" t="s">
        <v>101</v>
      </c>
      <c r="B37" s="153" t="s">
        <v>597</v>
      </c>
      <c r="C37" s="153" t="s">
        <v>598</v>
      </c>
    </row>
    <row r="38" customFormat="false" ht="12.75" hidden="false" customHeight="false" outlineLevel="0" collapsed="false">
      <c r="A38" s="153" t="s">
        <v>113</v>
      </c>
      <c r="B38" s="153" t="s">
        <v>599</v>
      </c>
      <c r="C38" s="153" t="s">
        <v>600</v>
      </c>
    </row>
    <row r="39" customFormat="false" ht="12.75" hidden="false" customHeight="false" outlineLevel="0" collapsed="false">
      <c r="A39" s="153" t="s">
        <v>100</v>
      </c>
      <c r="B39" s="153" t="s">
        <v>601</v>
      </c>
      <c r="C39" s="153" t="s">
        <v>602</v>
      </c>
    </row>
    <row r="40" customFormat="false" ht="12.75" hidden="false" customHeight="false" outlineLevel="0" collapsed="false">
      <c r="A40" s="153" t="s">
        <v>107</v>
      </c>
      <c r="B40" s="153" t="s">
        <v>603</v>
      </c>
      <c r="C40" s="153" t="s">
        <v>604</v>
      </c>
    </row>
    <row r="41" customFormat="false" ht="12.75" hidden="false" customHeight="false" outlineLevel="0" collapsed="false">
      <c r="A41" s="153" t="s">
        <v>103</v>
      </c>
      <c r="B41" s="153" t="s">
        <v>605</v>
      </c>
      <c r="C41" s="153" t="s">
        <v>606</v>
      </c>
    </row>
    <row r="42" customFormat="false" ht="12.75" hidden="false" customHeight="false" outlineLevel="0" collapsed="false">
      <c r="A42" s="153" t="s">
        <v>109</v>
      </c>
      <c r="B42" s="153" t="s">
        <v>607</v>
      </c>
      <c r="C42" s="153" t="s">
        <v>608</v>
      </c>
    </row>
    <row r="43" customFormat="false" ht="12.75" hidden="false" customHeight="false" outlineLevel="0" collapsed="false">
      <c r="A43" s="153" t="s">
        <v>138</v>
      </c>
      <c r="B43" s="153" t="s">
        <v>609</v>
      </c>
      <c r="C43" s="153" t="s">
        <v>610</v>
      </c>
    </row>
    <row r="44" customFormat="false" ht="12.75" hidden="false" customHeight="false" outlineLevel="0" collapsed="false">
      <c r="A44" s="153" t="s">
        <v>111</v>
      </c>
      <c r="B44" s="153" t="s">
        <v>611</v>
      </c>
      <c r="C44" s="153" t="s">
        <v>612</v>
      </c>
    </row>
    <row r="45" customFormat="false" ht="12.75" hidden="false" customHeight="false" outlineLevel="0" collapsed="false">
      <c r="A45" s="150" t="s">
        <v>311</v>
      </c>
      <c r="B45" s="150" t="s">
        <v>613</v>
      </c>
      <c r="C45" s="150" t="s">
        <v>614</v>
      </c>
    </row>
    <row r="46" customFormat="false" ht="12.75" hidden="false" customHeight="false" outlineLevel="0" collapsed="false">
      <c r="A46" s="153" t="s">
        <v>131</v>
      </c>
      <c r="B46" s="153" t="s">
        <v>615</v>
      </c>
      <c r="C46" s="153" t="s">
        <v>616</v>
      </c>
    </row>
    <row r="47" customFormat="false" ht="12.75" hidden="false" customHeight="false" outlineLevel="0" collapsed="false">
      <c r="A47" s="153" t="s">
        <v>129</v>
      </c>
      <c r="B47" s="153" t="s">
        <v>617</v>
      </c>
      <c r="C47" s="153" t="s">
        <v>618</v>
      </c>
    </row>
    <row r="48" customFormat="false" ht="12.75" hidden="false" customHeight="false" outlineLevel="0" collapsed="false">
      <c r="A48" s="153" t="s">
        <v>135</v>
      </c>
      <c r="B48" s="153" t="s">
        <v>619</v>
      </c>
      <c r="C48" s="153" t="s">
        <v>620</v>
      </c>
    </row>
    <row r="49" customFormat="false" ht="12.75" hidden="false" customHeight="false" outlineLevel="0" collapsed="false">
      <c r="A49" s="153" t="s">
        <v>128</v>
      </c>
      <c r="B49" s="153" t="s">
        <v>621</v>
      </c>
      <c r="C49" s="153" t="s">
        <v>622</v>
      </c>
    </row>
    <row r="50" customFormat="false" ht="12.75" hidden="false" customHeight="false" outlineLevel="0" collapsed="false">
      <c r="A50" s="153" t="s">
        <v>132</v>
      </c>
      <c r="B50" s="153" t="s">
        <v>623</v>
      </c>
      <c r="C50" s="153" t="s">
        <v>624</v>
      </c>
    </row>
    <row r="51" customFormat="false" ht="12.75" hidden="false" customHeight="false" outlineLevel="0" collapsed="false">
      <c r="A51" s="153" t="s">
        <v>130</v>
      </c>
      <c r="B51" s="153" t="s">
        <v>625</v>
      </c>
      <c r="C51" s="153" t="s">
        <v>626</v>
      </c>
    </row>
    <row r="52" customFormat="false" ht="12.75" hidden="false" customHeight="false" outlineLevel="0" collapsed="false">
      <c r="A52" s="153" t="s">
        <v>133</v>
      </c>
      <c r="B52" s="153" t="s">
        <v>627</v>
      </c>
      <c r="C52" s="153" t="s">
        <v>628</v>
      </c>
    </row>
    <row r="53" customFormat="false" ht="12.75" hidden="false" customHeight="false" outlineLevel="0" collapsed="false">
      <c r="A53" s="153" t="s">
        <v>134</v>
      </c>
      <c r="B53" s="153" t="s">
        <v>629</v>
      </c>
      <c r="C53" s="153" t="s">
        <v>630</v>
      </c>
    </row>
    <row r="54" customFormat="false" ht="12.75" hidden="false" customHeight="false" outlineLevel="0" collapsed="false">
      <c r="A54" s="150" t="s">
        <v>310</v>
      </c>
      <c r="B54" s="150" t="s">
        <v>631</v>
      </c>
      <c r="C54" s="150" t="s">
        <v>632</v>
      </c>
    </row>
    <row r="55" customFormat="false" ht="12.75" hidden="false" customHeight="false" outlineLevel="0" collapsed="false">
      <c r="A55" s="153" t="s">
        <v>120</v>
      </c>
      <c r="B55" s="153" t="s">
        <v>633</v>
      </c>
      <c r="C55" s="153" t="s">
        <v>634</v>
      </c>
    </row>
    <row r="56" customFormat="false" ht="12.75" hidden="false" customHeight="false" outlineLevel="0" collapsed="false">
      <c r="A56" s="153" t="s">
        <v>118</v>
      </c>
      <c r="B56" s="153" t="s">
        <v>635</v>
      </c>
      <c r="C56" s="153" t="s">
        <v>636</v>
      </c>
    </row>
    <row r="57" customFormat="false" ht="12.75" hidden="false" customHeight="false" outlineLevel="0" collapsed="false">
      <c r="A57" s="153" t="s">
        <v>124</v>
      </c>
      <c r="B57" s="153" t="s">
        <v>637</v>
      </c>
      <c r="C57" s="153" t="s">
        <v>638</v>
      </c>
    </row>
    <row r="58" customFormat="false" ht="12.75" hidden="false" customHeight="false" outlineLevel="0" collapsed="false">
      <c r="A58" s="153" t="s">
        <v>117</v>
      </c>
      <c r="B58" s="153" t="s">
        <v>639</v>
      </c>
      <c r="C58" s="153" t="s">
        <v>640</v>
      </c>
    </row>
    <row r="59" customFormat="false" ht="12.75" hidden="false" customHeight="false" outlineLevel="0" collapsed="false">
      <c r="A59" s="153" t="s">
        <v>121</v>
      </c>
      <c r="B59" s="153" t="s">
        <v>641</v>
      </c>
      <c r="C59" s="153" t="s">
        <v>642</v>
      </c>
    </row>
    <row r="60" customFormat="false" ht="12.75" hidden="false" customHeight="false" outlineLevel="0" collapsed="false">
      <c r="A60" s="153" t="s">
        <v>119</v>
      </c>
      <c r="B60" s="153" t="s">
        <v>643</v>
      </c>
      <c r="C60" s="153" t="s">
        <v>644</v>
      </c>
    </row>
    <row r="61" customFormat="false" ht="12.75" hidden="false" customHeight="false" outlineLevel="0" collapsed="false">
      <c r="A61" s="153" t="s">
        <v>122</v>
      </c>
      <c r="B61" s="153" t="s">
        <v>645</v>
      </c>
      <c r="C61" s="153" t="s">
        <v>646</v>
      </c>
    </row>
    <row r="62" customFormat="false" ht="12.75" hidden="false" customHeight="false" outlineLevel="0" collapsed="false">
      <c r="A62" s="153" t="s">
        <v>123</v>
      </c>
      <c r="B62" s="153" t="s">
        <v>647</v>
      </c>
      <c r="C62" s="153" t="s">
        <v>648</v>
      </c>
    </row>
    <row r="63" customFormat="false" ht="12.75" hidden="false" customHeight="false" outlineLevel="0" collapsed="false">
      <c r="A63" s="151" t="s">
        <v>649</v>
      </c>
      <c r="B63" s="151" t="s">
        <v>650</v>
      </c>
      <c r="C63" s="151" t="s">
        <v>651</v>
      </c>
    </row>
    <row r="64" customFormat="false" ht="12.75" hidden="false" customHeight="false" outlineLevel="0" collapsed="false">
      <c r="A64" s="151" t="s">
        <v>291</v>
      </c>
      <c r="B64" s="151" t="s">
        <v>652</v>
      </c>
      <c r="C64" s="151" t="s">
        <v>653</v>
      </c>
    </row>
    <row r="65" customFormat="false" ht="12.75" hidden="false" customHeight="false" outlineLevel="0" collapsed="false">
      <c r="A65" s="151" t="s">
        <v>142</v>
      </c>
      <c r="B65" s="151" t="s">
        <v>654</v>
      </c>
      <c r="C65" s="151" t="s">
        <v>655</v>
      </c>
    </row>
    <row r="66" customFormat="false" ht="12.75" hidden="false" customHeight="false" outlineLevel="0" collapsed="false">
      <c r="A66" s="151" t="s">
        <v>143</v>
      </c>
      <c r="B66" s="151" t="s">
        <v>656</v>
      </c>
      <c r="C66" s="151" t="s">
        <v>657</v>
      </c>
    </row>
    <row r="67" customFormat="false" ht="12.75" hidden="false" customHeight="false" outlineLevel="0" collapsed="false">
      <c r="A67" s="151" t="s">
        <v>145</v>
      </c>
      <c r="B67" s="151" t="s">
        <v>658</v>
      </c>
      <c r="C67" s="151" t="s">
        <v>659</v>
      </c>
    </row>
    <row r="68" customFormat="false" ht="12.75" hidden="false" customHeight="false" outlineLevel="0" collapsed="false">
      <c r="A68" s="151" t="s">
        <v>152</v>
      </c>
      <c r="B68" s="151" t="s">
        <v>660</v>
      </c>
      <c r="C68" s="151" t="s">
        <v>661</v>
      </c>
    </row>
    <row r="69" customFormat="false" ht="12.75" hidden="false" customHeight="false" outlineLevel="0" collapsed="false">
      <c r="A69" s="150" t="s">
        <v>72</v>
      </c>
      <c r="B69" s="150" t="s">
        <v>662</v>
      </c>
      <c r="C69" s="150" t="s">
        <v>663</v>
      </c>
    </row>
    <row r="70" customFormat="false" ht="12.75" hidden="false" customHeight="false" outlineLevel="0" collapsed="false">
      <c r="A70" s="150" t="s">
        <v>70</v>
      </c>
      <c r="B70" s="150" t="s">
        <v>664</v>
      </c>
      <c r="C70" s="150" t="s">
        <v>665</v>
      </c>
    </row>
    <row r="71" customFormat="false" ht="12.75" hidden="false" customHeight="false" outlineLevel="0" collapsed="false">
      <c r="A71" s="150" t="s">
        <v>71</v>
      </c>
      <c r="B71" s="150" t="s">
        <v>666</v>
      </c>
      <c r="C71" s="150" t="s">
        <v>667</v>
      </c>
    </row>
    <row r="72" customFormat="false" ht="12.75" hidden="false" customHeight="false" outlineLevel="0" collapsed="false">
      <c r="A72" s="151" t="s">
        <v>187</v>
      </c>
      <c r="B72" s="151" t="s">
        <v>668</v>
      </c>
      <c r="C72" s="151" t="s">
        <v>669</v>
      </c>
    </row>
    <row r="73" customFormat="false" ht="12.75" hidden="false" customHeight="false" outlineLevel="0" collapsed="false">
      <c r="A73" s="151" t="s">
        <v>188</v>
      </c>
      <c r="B73" s="151" t="s">
        <v>670</v>
      </c>
      <c r="C73" s="151" t="s">
        <v>671</v>
      </c>
    </row>
    <row r="74" customFormat="false" ht="12.75" hidden="false" customHeight="false" outlineLevel="0" collapsed="false">
      <c r="A74" s="151" t="s">
        <v>189</v>
      </c>
      <c r="B74" s="151" t="s">
        <v>672</v>
      </c>
      <c r="C74" s="151" t="s">
        <v>673</v>
      </c>
    </row>
    <row r="75" customFormat="false" ht="12.75" hidden="false" customHeight="false" outlineLevel="0" collapsed="false">
      <c r="A75" s="150" t="s">
        <v>234</v>
      </c>
      <c r="B75" s="150" t="s">
        <v>674</v>
      </c>
      <c r="C75" s="150" t="s">
        <v>675</v>
      </c>
    </row>
    <row r="76" customFormat="false" ht="12.75" hidden="false" customHeight="false" outlineLevel="0" collapsed="false">
      <c r="A76" s="151" t="s">
        <v>231</v>
      </c>
      <c r="B76" s="151" t="s">
        <v>676</v>
      </c>
      <c r="C76" s="151" t="s">
        <v>677</v>
      </c>
    </row>
    <row r="77" customFormat="false" ht="12.75" hidden="false" customHeight="false" outlineLevel="0" collapsed="false">
      <c r="A77" s="151" t="s">
        <v>229</v>
      </c>
      <c r="B77" s="151" t="s">
        <v>678</v>
      </c>
      <c r="C77" s="151" t="s">
        <v>679</v>
      </c>
    </row>
    <row r="78" customFormat="false" ht="12.75" hidden="false" customHeight="false" outlineLevel="0" collapsed="false">
      <c r="A78" s="151" t="s">
        <v>230</v>
      </c>
      <c r="B78" s="151" t="s">
        <v>680</v>
      </c>
      <c r="C78" s="151" t="s">
        <v>681</v>
      </c>
    </row>
    <row r="79" customFormat="false" ht="12.75" hidden="false" customHeight="false" outlineLevel="0" collapsed="false">
      <c r="A79" s="151" t="s">
        <v>228</v>
      </c>
      <c r="B79" s="151" t="s">
        <v>682</v>
      </c>
      <c r="C79" s="151" t="s">
        <v>683</v>
      </c>
    </row>
    <row r="80" customFormat="false" ht="12.75" hidden="false" customHeight="false" outlineLevel="0" collapsed="false">
      <c r="A80" s="153" t="s">
        <v>137</v>
      </c>
      <c r="B80" s="153" t="s">
        <v>684</v>
      </c>
      <c r="C80" s="153" t="s">
        <v>685</v>
      </c>
    </row>
    <row r="81" customFormat="false" ht="12.75" hidden="false" customHeight="false" outlineLevel="0" collapsed="false">
      <c r="A81" s="151" t="s">
        <v>227</v>
      </c>
      <c r="B81" s="151" t="s">
        <v>686</v>
      </c>
      <c r="C81" s="151" t="s">
        <v>687</v>
      </c>
    </row>
    <row r="82" customFormat="false" ht="12.75" hidden="false" customHeight="false" outlineLevel="0" collapsed="false">
      <c r="A82" s="151" t="s">
        <v>236</v>
      </c>
      <c r="B82" s="151" t="s">
        <v>688</v>
      </c>
      <c r="C82" s="151" t="s">
        <v>689</v>
      </c>
    </row>
    <row r="83" customFormat="false" ht="12.75" hidden="false" customHeight="false" outlineLevel="0" collapsed="false">
      <c r="A83" s="151" t="s">
        <v>238</v>
      </c>
      <c r="B83" s="151" t="s">
        <v>690</v>
      </c>
      <c r="C83" s="151" t="s">
        <v>691</v>
      </c>
    </row>
    <row r="84" customFormat="false" ht="12.75" hidden="false" customHeight="false" outlineLevel="0" collapsed="false">
      <c r="A84" s="151" t="s">
        <v>237</v>
      </c>
      <c r="B84" s="151" t="s">
        <v>692</v>
      </c>
      <c r="C84" s="151" t="s">
        <v>693</v>
      </c>
    </row>
    <row r="85" customFormat="false" ht="12.75" hidden="false" customHeight="false" outlineLevel="0" collapsed="false">
      <c r="A85" s="151" t="s">
        <v>214</v>
      </c>
      <c r="B85" s="151" t="s">
        <v>694</v>
      </c>
      <c r="C85" s="151" t="s">
        <v>695</v>
      </c>
    </row>
    <row r="86" customFormat="false" ht="12.75" hidden="false" customHeight="false" outlineLevel="0" collapsed="false">
      <c r="A86" s="150" t="s">
        <v>184</v>
      </c>
      <c r="B86" s="150" t="s">
        <v>696</v>
      </c>
      <c r="C86" s="150" t="s">
        <v>697</v>
      </c>
    </row>
    <row r="87" customFormat="false" ht="12.75" hidden="false" customHeight="false" outlineLevel="0" collapsed="false">
      <c r="A87" s="151" t="s">
        <v>180</v>
      </c>
      <c r="B87" s="151" t="s">
        <v>698</v>
      </c>
      <c r="C87" s="151" t="s">
        <v>699</v>
      </c>
    </row>
    <row r="88" customFormat="false" ht="12.75" hidden="false" customHeight="false" outlineLevel="0" collapsed="false">
      <c r="A88" s="151" t="s">
        <v>166</v>
      </c>
      <c r="B88" s="151" t="s">
        <v>700</v>
      </c>
      <c r="C88" s="151" t="s">
        <v>701</v>
      </c>
    </row>
    <row r="89" customFormat="false" ht="12.75" hidden="false" customHeight="false" outlineLevel="0" collapsed="false">
      <c r="A89" s="151" t="s">
        <v>179</v>
      </c>
      <c r="B89" s="151" t="s">
        <v>702</v>
      </c>
      <c r="C89" s="151" t="s">
        <v>703</v>
      </c>
    </row>
    <row r="90" customFormat="false" ht="12.75" hidden="false" customHeight="false" outlineLevel="0" collapsed="false">
      <c r="A90" s="153" t="s">
        <v>115</v>
      </c>
      <c r="B90" s="153" t="s">
        <v>704</v>
      </c>
      <c r="C90" s="153" t="s">
        <v>705</v>
      </c>
    </row>
    <row r="91" customFormat="false" ht="12.75" hidden="false" customHeight="false" outlineLevel="0" collapsed="false">
      <c r="A91" s="151" t="s">
        <v>182</v>
      </c>
      <c r="B91" s="151" t="s">
        <v>706</v>
      </c>
      <c r="C91" s="151" t="s">
        <v>707</v>
      </c>
    </row>
    <row r="92" customFormat="false" ht="12.75" hidden="false" customHeight="false" outlineLevel="0" collapsed="false">
      <c r="A92" s="150" t="s">
        <v>253</v>
      </c>
      <c r="B92" s="150" t="s">
        <v>708</v>
      </c>
      <c r="C92" s="150" t="s">
        <v>709</v>
      </c>
    </row>
    <row r="93" customFormat="false" ht="12.75" hidden="false" customHeight="false" outlineLevel="0" collapsed="false">
      <c r="A93" s="151" t="s">
        <v>167</v>
      </c>
      <c r="B93" s="151" t="s">
        <v>710</v>
      </c>
      <c r="C93" s="151" t="s">
        <v>711</v>
      </c>
    </row>
    <row r="94" customFormat="false" ht="12.75" hidden="false" customHeight="false" outlineLevel="0" collapsed="false">
      <c r="A94" s="150" t="s">
        <v>255</v>
      </c>
      <c r="B94" s="150" t="s">
        <v>712</v>
      </c>
      <c r="C94" s="150" t="s">
        <v>713</v>
      </c>
    </row>
    <row r="95" customFormat="false" ht="12.75" hidden="false" customHeight="false" outlineLevel="0" collapsed="false">
      <c r="A95" s="150" t="s">
        <v>252</v>
      </c>
      <c r="B95" s="150" t="s">
        <v>714</v>
      </c>
      <c r="C95" s="150" t="s">
        <v>715</v>
      </c>
    </row>
    <row r="96" customFormat="false" ht="12.75" hidden="false" customHeight="false" outlineLevel="0" collapsed="false">
      <c r="A96" s="150" t="s">
        <v>254</v>
      </c>
      <c r="B96" s="150" t="s">
        <v>716</v>
      </c>
      <c r="C96" s="150" t="s">
        <v>717</v>
      </c>
    </row>
    <row r="97" customFormat="false" ht="12.75" hidden="false" customHeight="false" outlineLevel="0" collapsed="false">
      <c r="A97" s="151" t="s">
        <v>172</v>
      </c>
      <c r="B97" s="151" t="s">
        <v>718</v>
      </c>
      <c r="C97" s="151" t="s">
        <v>719</v>
      </c>
    </row>
    <row r="98" customFormat="false" ht="12.75" hidden="false" customHeight="false" outlineLevel="0" collapsed="false">
      <c r="A98" s="150" t="s">
        <v>256</v>
      </c>
      <c r="B98" s="150" t="s">
        <v>720</v>
      </c>
      <c r="C98" s="150" t="s">
        <v>721</v>
      </c>
    </row>
    <row r="99" customFormat="false" ht="12.75" hidden="false" customHeight="false" outlineLevel="0" collapsed="false">
      <c r="A99" s="151" t="s">
        <v>93</v>
      </c>
      <c r="B99" s="151" t="s">
        <v>722</v>
      </c>
      <c r="C99" s="151" t="s">
        <v>723</v>
      </c>
    </row>
    <row r="100" customFormat="false" ht="12.75" hidden="false" customHeight="false" outlineLevel="0" collapsed="false">
      <c r="A100" s="151" t="s">
        <v>94</v>
      </c>
      <c r="B100" s="151" t="s">
        <v>724</v>
      </c>
      <c r="C100" s="151" t="s">
        <v>725</v>
      </c>
    </row>
    <row r="101" customFormat="false" ht="12.75" hidden="false" customHeight="false" outlineLevel="0" collapsed="false">
      <c r="A101" s="151" t="s">
        <v>92</v>
      </c>
      <c r="B101" s="151" t="s">
        <v>726</v>
      </c>
      <c r="C101" s="151" t="s">
        <v>727</v>
      </c>
    </row>
    <row r="102" customFormat="false" ht="12.75" hidden="false" customHeight="false" outlineLevel="0" collapsed="false">
      <c r="A102" s="150" t="s">
        <v>299</v>
      </c>
      <c r="B102" s="150" t="s">
        <v>728</v>
      </c>
      <c r="C102" s="150" t="s">
        <v>729</v>
      </c>
    </row>
    <row r="103" customFormat="false" ht="12.75" hidden="false" customHeight="false" outlineLevel="0" collapsed="false">
      <c r="A103" s="151" t="s">
        <v>175</v>
      </c>
      <c r="B103" s="151" t="s">
        <v>730</v>
      </c>
      <c r="C103" s="151" t="s">
        <v>731</v>
      </c>
    </row>
    <row r="104" customFormat="false" ht="12.75" hidden="false" customHeight="false" outlineLevel="0" collapsed="false">
      <c r="A104" s="150" t="s">
        <v>176</v>
      </c>
      <c r="B104" s="150" t="s">
        <v>732</v>
      </c>
      <c r="C104" s="150" t="s">
        <v>733</v>
      </c>
    </row>
    <row r="105" customFormat="false" ht="12.75" hidden="false" customHeight="false" outlineLevel="0" collapsed="false">
      <c r="A105" s="151" t="s">
        <v>290</v>
      </c>
      <c r="B105" s="151" t="s">
        <v>734</v>
      </c>
      <c r="C105" s="151" t="s">
        <v>735</v>
      </c>
    </row>
    <row r="106" customFormat="false" ht="12.75" hidden="false" customHeight="false" outlineLevel="0" collapsed="false">
      <c r="A106" s="151" t="s">
        <v>177</v>
      </c>
      <c r="B106" s="151" t="s">
        <v>736</v>
      </c>
      <c r="C106" s="151" t="s">
        <v>737</v>
      </c>
    </row>
    <row r="107" customFormat="false" ht="12.75" hidden="false" customHeight="false" outlineLevel="0" collapsed="false">
      <c r="A107" s="150" t="s">
        <v>178</v>
      </c>
      <c r="B107" s="150" t="s">
        <v>738</v>
      </c>
      <c r="C107" s="150" t="s">
        <v>739</v>
      </c>
    </row>
    <row r="108" customFormat="false" ht="12.75" hidden="false" customHeight="false" outlineLevel="0" collapsed="false">
      <c r="A108" s="151" t="s">
        <v>171</v>
      </c>
      <c r="B108" s="151" t="s">
        <v>740</v>
      </c>
      <c r="C108" s="151" t="s">
        <v>741</v>
      </c>
    </row>
    <row r="109" customFormat="false" ht="12.75" hidden="false" customHeight="false" outlineLevel="0" collapsed="false">
      <c r="A109" s="150" t="s">
        <v>185</v>
      </c>
      <c r="B109" s="150" t="s">
        <v>742</v>
      </c>
      <c r="C109" s="150" t="s">
        <v>743</v>
      </c>
    </row>
    <row r="110" customFormat="false" ht="12.75" hidden="false" customHeight="false" outlineLevel="0" collapsed="false">
      <c r="A110" s="151" t="s">
        <v>183</v>
      </c>
      <c r="B110" s="151" t="s">
        <v>744</v>
      </c>
      <c r="C110" s="151" t="s">
        <v>745</v>
      </c>
    </row>
    <row r="111" customFormat="false" ht="12.75" hidden="false" customHeight="false" outlineLevel="0" collapsed="false">
      <c r="A111" s="150" t="s">
        <v>67</v>
      </c>
      <c r="B111" s="150" t="s">
        <v>746</v>
      </c>
      <c r="C111" s="150" t="s">
        <v>747</v>
      </c>
    </row>
    <row r="112" customFormat="false" ht="12.75" hidden="false" customHeight="false" outlineLevel="0" collapsed="false">
      <c r="A112" s="150" t="s">
        <v>68</v>
      </c>
      <c r="B112" s="150" t="s">
        <v>748</v>
      </c>
      <c r="C112" s="150" t="s">
        <v>749</v>
      </c>
    </row>
    <row r="113" customFormat="false" ht="12.75" hidden="false" customHeight="false" outlineLevel="0" collapsed="false">
      <c r="A113" s="151" t="s">
        <v>53</v>
      </c>
      <c r="B113" s="151" t="s">
        <v>750</v>
      </c>
      <c r="C113" s="151" t="s">
        <v>751</v>
      </c>
    </row>
    <row r="114" customFormat="false" ht="12.75" hidden="false" customHeight="false" outlineLevel="0" collapsed="false">
      <c r="A114" s="150" t="s">
        <v>262</v>
      </c>
      <c r="B114" s="150" t="s">
        <v>752</v>
      </c>
      <c r="C114" s="150" t="s">
        <v>753</v>
      </c>
    </row>
    <row r="115" customFormat="false" ht="12.75" hidden="false" customHeight="false" outlineLevel="0" collapsed="false">
      <c r="A115" s="151" t="s">
        <v>54</v>
      </c>
      <c r="B115" s="151" t="s">
        <v>754</v>
      </c>
      <c r="C115" s="151" t="s">
        <v>755</v>
      </c>
    </row>
    <row r="116" customFormat="false" ht="12.75" hidden="false" customHeight="false" outlineLevel="0" collapsed="false">
      <c r="A116" s="150" t="s">
        <v>264</v>
      </c>
      <c r="B116" s="150" t="s">
        <v>756</v>
      </c>
      <c r="C116" s="150" t="s">
        <v>757</v>
      </c>
    </row>
    <row r="117" customFormat="false" ht="12.75" hidden="false" customHeight="false" outlineLevel="0" collapsed="false">
      <c r="A117" s="150" t="s">
        <v>261</v>
      </c>
      <c r="B117" s="150" t="s">
        <v>758</v>
      </c>
      <c r="C117" s="150" t="s">
        <v>759</v>
      </c>
    </row>
    <row r="118" customFormat="false" ht="12.75" hidden="false" customHeight="false" outlineLevel="0" collapsed="false">
      <c r="A118" s="150" t="s">
        <v>263</v>
      </c>
      <c r="B118" s="150" t="s">
        <v>760</v>
      </c>
      <c r="C118" s="150" t="s">
        <v>761</v>
      </c>
    </row>
    <row r="119" customFormat="false" ht="12.75" hidden="false" customHeight="false" outlineLevel="0" collapsed="false">
      <c r="A119" s="151" t="s">
        <v>60</v>
      </c>
      <c r="B119" s="151" t="s">
        <v>762</v>
      </c>
      <c r="C119" s="151" t="s">
        <v>747</v>
      </c>
    </row>
    <row r="120" customFormat="false" ht="12.75" hidden="false" customHeight="false" outlineLevel="0" collapsed="false">
      <c r="A120" s="151" t="s">
        <v>65</v>
      </c>
      <c r="B120" s="151" t="s">
        <v>763</v>
      </c>
      <c r="C120" s="151" t="s">
        <v>764</v>
      </c>
    </row>
    <row r="121" customFormat="false" ht="12.75" hidden="false" customHeight="false" outlineLevel="0" collapsed="false">
      <c r="A121" s="153" t="s">
        <v>66</v>
      </c>
      <c r="B121" s="153" t="s">
        <v>765</v>
      </c>
      <c r="C121" s="153" t="s">
        <v>749</v>
      </c>
    </row>
    <row r="122" customFormat="false" ht="12.75" hidden="false" customHeight="false" outlineLevel="0" collapsed="false">
      <c r="A122" s="150" t="s">
        <v>265</v>
      </c>
      <c r="B122" s="150" t="s">
        <v>766</v>
      </c>
      <c r="C122" s="150" t="s">
        <v>767</v>
      </c>
    </row>
    <row r="123" customFormat="false" ht="12.75" hidden="false" customHeight="false" outlineLevel="0" collapsed="false">
      <c r="A123" s="151" t="s">
        <v>61</v>
      </c>
      <c r="B123" s="151" t="s">
        <v>768</v>
      </c>
      <c r="C123" s="151" t="s">
        <v>769</v>
      </c>
    </row>
    <row r="124" customFormat="false" ht="12.75" hidden="false" customHeight="false" outlineLevel="0" collapsed="false">
      <c r="A124" s="150" t="s">
        <v>62</v>
      </c>
      <c r="B124" s="150" t="s">
        <v>770</v>
      </c>
      <c r="C124" s="150" t="s">
        <v>771</v>
      </c>
    </row>
    <row r="125" customFormat="false" ht="12.75" hidden="false" customHeight="false" outlineLevel="0" collapsed="false">
      <c r="A125" s="151" t="s">
        <v>289</v>
      </c>
      <c r="B125" s="151" t="s">
        <v>772</v>
      </c>
      <c r="C125" s="151" t="s">
        <v>773</v>
      </c>
    </row>
    <row r="126" customFormat="false" ht="12.75" hidden="false" customHeight="false" outlineLevel="0" collapsed="false">
      <c r="A126" s="151" t="s">
        <v>63</v>
      </c>
      <c r="B126" s="151" t="s">
        <v>774</v>
      </c>
      <c r="C126" s="151" t="s">
        <v>775</v>
      </c>
    </row>
    <row r="127" customFormat="false" ht="12.75" hidden="false" customHeight="false" outlineLevel="0" collapsed="false">
      <c r="A127" s="150" t="s">
        <v>64</v>
      </c>
      <c r="B127" s="150" t="s">
        <v>776</v>
      </c>
      <c r="C127" s="150" t="s">
        <v>777</v>
      </c>
    </row>
    <row r="128" customFormat="false" ht="12.75" hidden="false" customHeight="false" outlineLevel="0" collapsed="false">
      <c r="A128" s="151" t="s">
        <v>57</v>
      </c>
      <c r="B128" s="151" t="s">
        <v>778</v>
      </c>
      <c r="C128" s="151" t="s">
        <v>779</v>
      </c>
    </row>
    <row r="129" customFormat="false" ht="12.75" hidden="false" customHeight="false" outlineLevel="0" collapsed="false">
      <c r="A129" s="150" t="s">
        <v>69</v>
      </c>
      <c r="B129" s="150" t="s">
        <v>780</v>
      </c>
      <c r="C129" s="150" t="s">
        <v>764</v>
      </c>
    </row>
    <row r="130" customFormat="false" ht="12.75" hidden="false" customHeight="false" outlineLevel="0" collapsed="false">
      <c r="A130" s="153" t="s">
        <v>126</v>
      </c>
      <c r="B130" s="153" t="s">
        <v>781</v>
      </c>
      <c r="C130" s="153" t="s">
        <v>782</v>
      </c>
    </row>
    <row r="131" customFormat="false" ht="12.75" hidden="false" customHeight="false" outlineLevel="0" collapsed="false">
      <c r="A131" s="151" t="s">
        <v>95</v>
      </c>
      <c r="B131" s="151" t="s">
        <v>783</v>
      </c>
      <c r="C131" s="151" t="s">
        <v>784</v>
      </c>
    </row>
    <row r="132" customFormat="false" ht="12.75" hidden="false" customHeight="false" outlineLevel="0" collapsed="false">
      <c r="A132" s="153" t="s">
        <v>97</v>
      </c>
      <c r="B132" s="153" t="s">
        <v>785</v>
      </c>
      <c r="C132" s="153" t="s">
        <v>786</v>
      </c>
    </row>
    <row r="133" customFormat="false" ht="12.75" hidden="false" customHeight="false" outlineLevel="0" collapsed="false">
      <c r="A133" s="153" t="s">
        <v>96</v>
      </c>
      <c r="B133" s="153" t="s">
        <v>787</v>
      </c>
      <c r="C133" s="153" t="s">
        <v>788</v>
      </c>
    </row>
    <row r="134" customFormat="false" ht="12.75" hidden="false" customHeight="false" outlineLevel="0" collapsed="false">
      <c r="A134" s="151" t="s">
        <v>198</v>
      </c>
      <c r="B134" s="151" t="s">
        <v>789</v>
      </c>
      <c r="C134" s="151" t="s">
        <v>790</v>
      </c>
    </row>
    <row r="135" customFormat="false" ht="12.75" hidden="false" customHeight="false" outlineLevel="0" collapsed="false">
      <c r="A135" s="151" t="s">
        <v>197</v>
      </c>
      <c r="B135" s="151" t="s">
        <v>791</v>
      </c>
      <c r="C135" s="151" t="s">
        <v>792</v>
      </c>
    </row>
    <row r="136" customFormat="false" ht="12.75" hidden="false" customHeight="false" outlineLevel="0" collapsed="false">
      <c r="A136" s="151" t="s">
        <v>199</v>
      </c>
      <c r="B136" s="151" t="s">
        <v>793</v>
      </c>
      <c r="C136" s="151" t="s">
        <v>794</v>
      </c>
    </row>
    <row r="137" customFormat="false" ht="12.75" hidden="false" customHeight="false" outlineLevel="0" collapsed="false">
      <c r="A137" s="151" t="s">
        <v>795</v>
      </c>
      <c r="B137" s="151" t="s">
        <v>796</v>
      </c>
      <c r="C137" s="151" t="s">
        <v>797</v>
      </c>
    </row>
    <row r="138" customFormat="false" ht="12.75" hidden="false" customHeight="false" outlineLevel="0" collapsed="false">
      <c r="A138" s="151" t="s">
        <v>292</v>
      </c>
      <c r="B138" s="151" t="s">
        <v>798</v>
      </c>
      <c r="C138" s="151" t="s">
        <v>799</v>
      </c>
    </row>
    <row r="139" customFormat="false" ht="12.75" hidden="false" customHeight="false" outlineLevel="0" collapsed="false">
      <c r="A139" s="151" t="s">
        <v>195</v>
      </c>
      <c r="B139" s="151" t="s">
        <v>800</v>
      </c>
      <c r="C139" s="151" t="s">
        <v>801</v>
      </c>
    </row>
    <row r="140" customFormat="false" ht="12.75" hidden="false" customHeight="false" outlineLevel="0" collapsed="false">
      <c r="A140" s="151" t="s">
        <v>530</v>
      </c>
      <c r="B140" s="151" t="s">
        <v>802</v>
      </c>
      <c r="C140" s="151" t="s">
        <v>803</v>
      </c>
    </row>
    <row r="141" customFormat="false" ht="12.75" hidden="false" customHeight="false" outlineLevel="0" collapsed="false">
      <c r="A141" s="151" t="s">
        <v>154</v>
      </c>
      <c r="B141" s="151" t="s">
        <v>804</v>
      </c>
      <c r="C141" s="151" t="s">
        <v>805</v>
      </c>
    </row>
    <row r="142" customFormat="false" ht="12.75" hidden="false" customHeight="false" outlineLevel="0" collapsed="false">
      <c r="A142" s="151" t="s">
        <v>48</v>
      </c>
      <c r="B142" s="151" t="s">
        <v>806</v>
      </c>
      <c r="C142" s="151" t="s">
        <v>807</v>
      </c>
    </row>
    <row r="143" customFormat="false" ht="12.75" hidden="false" customHeight="false" outlineLevel="0" collapsed="false">
      <c r="A143" s="151" t="s">
        <v>219</v>
      </c>
      <c r="B143" s="151" t="s">
        <v>808</v>
      </c>
      <c r="C143" s="151" t="s">
        <v>809</v>
      </c>
    </row>
    <row r="144" customFormat="false" ht="12.75" hidden="false" customHeight="false" outlineLevel="0" collapsed="false">
      <c r="A144" s="153" t="s">
        <v>223</v>
      </c>
      <c r="B144" s="153" t="s">
        <v>810</v>
      </c>
      <c r="C144" s="153" t="s">
        <v>811</v>
      </c>
    </row>
    <row r="145" customFormat="false" ht="12.75" hidden="false" customHeight="false" outlineLevel="0" collapsed="false">
      <c r="A145" s="153" t="s">
        <v>149</v>
      </c>
      <c r="B145" s="153" t="s">
        <v>812</v>
      </c>
      <c r="C145" s="153" t="s">
        <v>813</v>
      </c>
    </row>
    <row r="146" customFormat="false" ht="12.75" hidden="false" customHeight="false" outlineLevel="0" collapsed="false">
      <c r="A146" s="153" t="s">
        <v>30</v>
      </c>
      <c r="B146" s="153" t="s">
        <v>814</v>
      </c>
      <c r="C146" s="153" t="s">
        <v>815</v>
      </c>
    </row>
    <row r="147" customFormat="false" ht="12.75" hidden="false" customHeight="false" outlineLevel="0" collapsed="false">
      <c r="A147" s="150" t="s">
        <v>32</v>
      </c>
      <c r="B147" s="150" t="s">
        <v>816</v>
      </c>
      <c r="C147" s="150" t="s">
        <v>817</v>
      </c>
    </row>
    <row r="148" customFormat="false" ht="12.75" hidden="false" customHeight="false" outlineLevel="0" collapsed="false">
      <c r="A148" s="153" t="s">
        <v>22</v>
      </c>
      <c r="B148" s="153" t="s">
        <v>818</v>
      </c>
      <c r="C148" s="153" t="s">
        <v>819</v>
      </c>
    </row>
    <row r="149" customFormat="false" ht="12.75" hidden="false" customHeight="false" outlineLevel="0" collapsed="false">
      <c r="A149" s="150" t="s">
        <v>36</v>
      </c>
      <c r="B149" s="150" t="s">
        <v>820</v>
      </c>
      <c r="C149" s="150" t="s">
        <v>821</v>
      </c>
    </row>
    <row r="150" customFormat="false" ht="12.75" hidden="false" customHeight="false" outlineLevel="0" collapsed="false">
      <c r="A150" s="153" t="s">
        <v>76</v>
      </c>
      <c r="B150" s="153" t="s">
        <v>822</v>
      </c>
      <c r="C150" s="153" t="s">
        <v>823</v>
      </c>
    </row>
    <row r="151" customFormat="false" ht="12.75" hidden="false" customHeight="false" outlineLevel="0" collapsed="false">
      <c r="A151" s="153" t="s">
        <v>77</v>
      </c>
      <c r="B151" s="153" t="s">
        <v>824</v>
      </c>
      <c r="C151" s="153" t="s">
        <v>825</v>
      </c>
    </row>
    <row r="152" customFormat="false" ht="12.75" hidden="false" customHeight="false" outlineLevel="0" collapsed="false">
      <c r="A152" s="150" t="s">
        <v>42</v>
      </c>
      <c r="B152" s="150" t="s">
        <v>826</v>
      </c>
      <c r="C152" s="150" t="s">
        <v>827</v>
      </c>
    </row>
    <row r="153" customFormat="false" ht="12.75" hidden="false" customHeight="false" outlineLevel="0" collapsed="false">
      <c r="A153" s="150" t="s">
        <v>244</v>
      </c>
      <c r="B153" s="150" t="s">
        <v>828</v>
      </c>
      <c r="C153" s="150" t="s">
        <v>829</v>
      </c>
    </row>
    <row r="154" customFormat="false" ht="12.75" hidden="false" customHeight="false" outlineLevel="0" collapsed="false">
      <c r="A154" s="153" t="s">
        <v>23</v>
      </c>
      <c r="B154" s="153" t="s">
        <v>830</v>
      </c>
      <c r="C154" s="153" t="s">
        <v>831</v>
      </c>
    </row>
    <row r="155" customFormat="false" ht="12.75" hidden="false" customHeight="false" outlineLevel="0" collapsed="false">
      <c r="A155" s="150" t="s">
        <v>246</v>
      </c>
      <c r="B155" s="150" t="s">
        <v>832</v>
      </c>
      <c r="C155" s="150" t="s">
        <v>833</v>
      </c>
    </row>
    <row r="156" customFormat="false" ht="12.75" hidden="false" customHeight="false" outlineLevel="0" collapsed="false">
      <c r="A156" s="150" t="s">
        <v>243</v>
      </c>
      <c r="B156" s="150" t="s">
        <v>834</v>
      </c>
      <c r="C156" s="150" t="s">
        <v>835</v>
      </c>
    </row>
    <row r="157" customFormat="false" ht="12.75" hidden="false" customHeight="false" outlineLevel="0" collapsed="false">
      <c r="A157" s="150" t="s">
        <v>245</v>
      </c>
      <c r="B157" s="150" t="s">
        <v>836</v>
      </c>
      <c r="C157" s="150" t="s">
        <v>837</v>
      </c>
    </row>
    <row r="158" customFormat="false" ht="12.75" hidden="false" customHeight="false" outlineLevel="0" collapsed="false">
      <c r="A158" s="153" t="s">
        <v>28</v>
      </c>
      <c r="B158" s="153" t="s">
        <v>838</v>
      </c>
      <c r="C158" s="153" t="s">
        <v>839</v>
      </c>
    </row>
    <row r="159" customFormat="false" ht="12.75" hidden="false" customHeight="false" outlineLevel="0" collapsed="false">
      <c r="A159" s="153" t="s">
        <v>37</v>
      </c>
      <c r="B159" s="153" t="s">
        <v>840</v>
      </c>
      <c r="C159" s="153" t="s">
        <v>841</v>
      </c>
    </row>
    <row r="160" customFormat="false" ht="12.75" hidden="false" customHeight="false" outlineLevel="0" collapsed="false">
      <c r="A160" s="153" t="s">
        <v>38</v>
      </c>
      <c r="B160" s="153" t="s">
        <v>842</v>
      </c>
      <c r="C160" s="153" t="s">
        <v>843</v>
      </c>
    </row>
    <row r="161" customFormat="false" ht="12.75" hidden="false" customHeight="false" outlineLevel="0" collapsed="false">
      <c r="A161" s="150" t="s">
        <v>40</v>
      </c>
      <c r="B161" s="150" t="s">
        <v>844</v>
      </c>
      <c r="C161" s="150" t="s">
        <v>845</v>
      </c>
    </row>
    <row r="162" customFormat="false" ht="12.75" hidden="false" customHeight="false" outlineLevel="0" collapsed="false">
      <c r="A162" s="150" t="s">
        <v>247</v>
      </c>
      <c r="B162" s="150" t="s">
        <v>846</v>
      </c>
      <c r="C162" s="150" t="s">
        <v>847</v>
      </c>
    </row>
    <row r="163" customFormat="false" ht="12.75" hidden="false" customHeight="false" outlineLevel="0" collapsed="false">
      <c r="A163" s="150" t="s">
        <v>41</v>
      </c>
      <c r="B163" s="150" t="s">
        <v>848</v>
      </c>
      <c r="C163" s="150" t="s">
        <v>849</v>
      </c>
    </row>
    <row r="164" customFormat="false" ht="12.75" hidden="false" customHeight="false" outlineLevel="0" collapsed="false">
      <c r="A164" s="153" t="s">
        <v>287</v>
      </c>
      <c r="B164" s="153" t="s">
        <v>850</v>
      </c>
      <c r="C164" s="153" t="s">
        <v>851</v>
      </c>
    </row>
    <row r="165" customFormat="false" ht="12.75" hidden="false" customHeight="false" outlineLevel="0" collapsed="false">
      <c r="A165" s="151" t="s">
        <v>33</v>
      </c>
      <c r="B165" s="151" t="s">
        <v>852</v>
      </c>
      <c r="C165" s="151" t="s">
        <v>853</v>
      </c>
    </row>
    <row r="166" customFormat="false" ht="12.75" hidden="false" customHeight="false" outlineLevel="0" collapsed="false">
      <c r="A166" s="150" t="s">
        <v>34</v>
      </c>
      <c r="B166" s="150" t="s">
        <v>854</v>
      </c>
      <c r="C166" s="150" t="s">
        <v>855</v>
      </c>
    </row>
    <row r="167" customFormat="false" ht="12.75" hidden="false" customHeight="false" outlineLevel="0" collapsed="false">
      <c r="A167" s="153" t="s">
        <v>26</v>
      </c>
      <c r="B167" s="153" t="s">
        <v>856</v>
      </c>
      <c r="C167" s="153" t="s">
        <v>857</v>
      </c>
    </row>
    <row r="168" customFormat="false" ht="12.75" hidden="false" customHeight="false" outlineLevel="0" collapsed="false">
      <c r="A168" s="150" t="s">
        <v>43</v>
      </c>
      <c r="B168" s="150" t="s">
        <v>858</v>
      </c>
      <c r="C168" s="150" t="s">
        <v>859</v>
      </c>
    </row>
    <row r="169" customFormat="false" ht="12.75" hidden="false" customHeight="false" outlineLevel="0" collapsed="false">
      <c r="A169" s="153" t="s">
        <v>157</v>
      </c>
      <c r="B169" s="153" t="s">
        <v>155</v>
      </c>
      <c r="C169" s="153" t="s">
        <v>860</v>
      </c>
    </row>
    <row r="170" customFormat="false" ht="12.75" hidden="false" customHeight="false" outlineLevel="0" collapsed="false">
      <c r="A170" s="150" t="s">
        <v>211</v>
      </c>
      <c r="B170" s="150" t="s">
        <v>861</v>
      </c>
      <c r="C170" s="150" t="s">
        <v>862</v>
      </c>
    </row>
    <row r="171" customFormat="false" ht="12.75" hidden="false" customHeight="false" outlineLevel="0" collapsed="false">
      <c r="A171" s="131" t="s">
        <v>35</v>
      </c>
      <c r="B171" s="153" t="s">
        <v>863</v>
      </c>
      <c r="C171" s="131" t="s">
        <v>864</v>
      </c>
    </row>
    <row r="172" customFormat="false" ht="12.75" hidden="false" customHeight="false" outlineLevel="0" collapsed="false">
      <c r="A172" s="153" t="s">
        <v>59</v>
      </c>
      <c r="B172" s="131" t="s">
        <v>865</v>
      </c>
      <c r="C172" s="131" t="s">
        <v>866</v>
      </c>
    </row>
    <row r="173" customFormat="false" ht="12.75" hidden="false" customHeight="false" outlineLevel="0" collapsed="false">
      <c r="A173" s="131" t="s">
        <v>170</v>
      </c>
      <c r="B173" s="131" t="s">
        <v>867</v>
      </c>
      <c r="C173" s="131" t="s">
        <v>868</v>
      </c>
    </row>
    <row r="174" customFormat="false" ht="12.75" hidden="false" customHeight="false" outlineLevel="0" collapsed="false">
      <c r="A174" s="131" t="s">
        <v>250</v>
      </c>
      <c r="B174" s="131" t="s">
        <v>869</v>
      </c>
      <c r="C174" s="131" t="s">
        <v>870</v>
      </c>
    </row>
    <row r="175" customFormat="false" ht="12.75" hidden="false" customHeight="false" outlineLevel="0" collapsed="false">
      <c r="A175" s="131" t="s">
        <v>268</v>
      </c>
      <c r="B175" s="131" t="s">
        <v>871</v>
      </c>
      <c r="C175" s="131" t="s">
        <v>872</v>
      </c>
    </row>
    <row r="176" customFormat="false" ht="12.75" hidden="false" customHeight="false" outlineLevel="0" collapsed="false">
      <c r="A176" s="131" t="s">
        <v>259</v>
      </c>
      <c r="B176" s="131" t="s">
        <v>873</v>
      </c>
      <c r="C176" s="131" t="s">
        <v>874</v>
      </c>
    </row>
    <row r="177" customFormat="false" ht="12.75" hidden="false" customHeight="false" outlineLevel="0" collapsed="false">
      <c r="A177" s="131" t="s">
        <v>24</v>
      </c>
      <c r="B177" s="131" t="s">
        <v>875</v>
      </c>
      <c r="C177" s="131" t="s">
        <v>876</v>
      </c>
    </row>
    <row r="178" customFormat="false" ht="12.75" hidden="false" customHeight="false" outlineLevel="0" collapsed="false">
      <c r="A178" s="131" t="s">
        <v>55</v>
      </c>
      <c r="B178" s="131" t="s">
        <v>877</v>
      </c>
      <c r="C178" s="131" t="s">
        <v>878</v>
      </c>
    </row>
    <row r="179" customFormat="false" ht="12.75" hidden="false" customHeight="false" outlineLevel="0" collapsed="false">
      <c r="A179" s="131" t="s">
        <v>168</v>
      </c>
      <c r="B179" s="131" t="s">
        <v>879</v>
      </c>
      <c r="C179" s="131" t="s">
        <v>880</v>
      </c>
    </row>
    <row r="180" customFormat="false" ht="12.75" hidden="false" customHeight="false" outlineLevel="0" collapsed="false">
      <c r="A180" s="131" t="s">
        <v>25</v>
      </c>
      <c r="B180" s="131" t="s">
        <v>881</v>
      </c>
      <c r="C180" s="131" t="s">
        <v>882</v>
      </c>
    </row>
    <row r="181" customFormat="false" ht="12.75" hidden="false" customHeight="false" outlineLevel="0" collapsed="false">
      <c r="A181" s="131" t="s">
        <v>56</v>
      </c>
      <c r="B181" s="131" t="s">
        <v>883</v>
      </c>
      <c r="C181" s="131" t="s">
        <v>884</v>
      </c>
    </row>
    <row r="182" customFormat="false" ht="12.75" hidden="false" customHeight="false" outlineLevel="0" collapsed="false">
      <c r="A182" s="131" t="s">
        <v>169</v>
      </c>
      <c r="B182" s="131" t="s">
        <v>885</v>
      </c>
      <c r="C182" s="131" t="s">
        <v>886</v>
      </c>
    </row>
    <row r="183" customFormat="false" ht="12.75" hidden="false" customHeight="false" outlineLevel="0" collapsed="false">
      <c r="A183" s="131" t="s">
        <v>248</v>
      </c>
      <c r="B183" s="131" t="s">
        <v>887</v>
      </c>
      <c r="C183" s="131" t="s">
        <v>888</v>
      </c>
    </row>
    <row r="184" customFormat="false" ht="12.75" hidden="false" customHeight="false" outlineLevel="0" collapsed="false">
      <c r="A184" s="131" t="s">
        <v>257</v>
      </c>
      <c r="B184" s="131" t="s">
        <v>889</v>
      </c>
      <c r="C184" s="131" t="s">
        <v>890</v>
      </c>
    </row>
    <row r="185" customFormat="false" ht="12.75" hidden="false" customHeight="false" outlineLevel="0" collapsed="false">
      <c r="A185" s="131" t="s">
        <v>266</v>
      </c>
      <c r="B185" s="131" t="s">
        <v>891</v>
      </c>
      <c r="C185" s="131" t="s">
        <v>892</v>
      </c>
    </row>
    <row r="186" customFormat="false" ht="12.75" hidden="false" customHeight="false" outlineLevel="0" collapsed="false">
      <c r="A186" s="131" t="s">
        <v>249</v>
      </c>
      <c r="B186" s="131" t="s">
        <v>893</v>
      </c>
      <c r="C186" s="131" t="s">
        <v>894</v>
      </c>
    </row>
    <row r="187" customFormat="false" ht="12.75" hidden="false" customHeight="false" outlineLevel="0" collapsed="false">
      <c r="A187" s="131" t="s">
        <v>258</v>
      </c>
      <c r="B187" s="131" t="s">
        <v>895</v>
      </c>
      <c r="C187" s="131" t="s">
        <v>896</v>
      </c>
    </row>
    <row r="188" customFormat="false" ht="12.75" hidden="false" customHeight="false" outlineLevel="0" collapsed="false">
      <c r="A188" s="131" t="s">
        <v>267</v>
      </c>
      <c r="B188" s="131" t="s">
        <v>897</v>
      </c>
      <c r="C188" s="131" t="s">
        <v>898</v>
      </c>
    </row>
  </sheetData>
  <mergeCells count="2">
    <mergeCell ref="A1:C1"/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LibreOffice/7.2.3.2$Linux_X86_64 LibreOffice_project/a49ed84f3d037188bbbcb324f9afc3796d887539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2014-07-16T13:44:22Z</dcterms:created>
  <dc:creator>Козик Игорь Александрович</dc:creator>
  <dc:description/>
  <dc:language>en-US</dc:language>
  <cp:lastModifiedBy/>
  <cp:lastPrinted>2015-06-17T10:19:15Z</cp:lastPrinted>
  <dcterms:modified xsi:type="dcterms:W3CDTF">2021-12-13T10:25:21Z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