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4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5"/>
  <c r="H8"/>
  <c r="H7"/>
  <c r="G14" l="1"/>
  <c r="F14"/>
  <c r="H2"/>
  <c r="H3" s="1"/>
  <c r="H4" s="1"/>
  <c r="H5" s="1"/>
  <c r="H6" s="1"/>
  <c r="C46" i="4"/>
  <c r="C45"/>
  <c r="C44"/>
  <c r="B42"/>
  <c r="B41"/>
  <c r="C47"/>
  <c r="H30"/>
  <c r="G35"/>
  <c r="F3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14" i="5" l="1"/>
  <c r="H15" s="1"/>
  <c r="B47" i="4"/>
  <c r="H35"/>
  <c r="H3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<sst xmlns="http://schemas.openxmlformats.org/spreadsheetml/2006/main" count="466" uniqueCount="265">
  <si>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</si>
  <si>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</si>
  <si>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</si>
  <si>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</si>
  <si>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</si>
  <si>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</si>
  <si>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</si>
  <si>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</si>
  <si>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</si>
  <si>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</si>
  <si>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</si>
  <si>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</si>
  <si>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</si>
  <si>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</si>
  <si>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</si>
  <si>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</si>
  <si>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</si>
  <si>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</si>
  <si>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</si>
  <si>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</si>
  <si>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</si>
  <si>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</si>
  <si>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</si>
  <si>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</si>
  <si>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</si>
  <si>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</si>
  <si>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</si>
  <si>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</si>
  <si>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</si>
  <si>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</si>
  <si>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</si>
  <si>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</si>
  <si>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</si>
  <si>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</si>
  <si>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</si>
  <si>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</si>
  <si>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</si>
  <si>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</si>
  <si>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</si>
  <si>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</si>
  <si>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</si>
  <si>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</si>
  <si>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</si>
  <si>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</si>
  <si>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</si>
  <si>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</si>
  <si>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</si>
  <si>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</si>
  <si>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</si>
  <si>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</si>
  <si>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</si>
  <si>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</si>
  <si>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</si>
  <si>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</si>
  <si>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</si>
  <si>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</si>
  <si>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</si>
  <si>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</si>
  <si>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</si>
  <si>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</si>
  <si>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</si>
  <si>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</si>
  <si>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</si>
  <si>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</si>
  <si>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</si>
  <si>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</si>
  <si>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</si>
  <si>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</si>
  <si>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</si>
  <si>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</si>
  <si>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</si>
  <si>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</si>
  <si>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</si>
  <si>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</si>
  <si>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</si>
  <si>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</si>
  <si>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</si>
  <si>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</si>
  <si>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</si>
  <si>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</si>
  <si>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</si>
  <si>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</si>
  <si>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</si>
  <si>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</si>
  <si>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</si>
  <si>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</si>
  <si>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</si>
  <si>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</si>
  <si>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</si>
  <si>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</si>
  <si>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</si>
  <si>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</si>
  <si>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</si>
  <si>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</si>
  <si>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</si>
  <si>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</si>
  <si>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</si>
  <si>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</si>
  <si>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</si>
  <si>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</si>
  <si>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</si>
  <si>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</si>
  <si>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</si>
  <si>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</si>
  <si>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</si>
  <si>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</si>
  <si>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</si>
  <si>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</si>
  <si>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</si>
  <si>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</si>
  <si>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</si>
  <si>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</si>
  <si>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</si>
  <si>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</si>
  <si>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</si>
  <si>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</si>
  <si>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</si>
  <si>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</si>
  <si>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</si>
  <si>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</si>
  <si>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</si>
  <si>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</si>
  <si>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</si>
  <si>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</si>
  <si>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</si>
  <si>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</si>
  <si>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</si>
  <si>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</si>
  <si>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</si>
  <si>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</si>
  <si>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</si>
  <si>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</si>
  <si>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</si>
  <si>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</si>
  <si>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</si>
  <si>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</si>
  <si>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</si>
  <si>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</si>
  <si>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</si>
  <si>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</si>
  <si>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</si>
  <si>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</si>
  <si>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</si>
  <si>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</si>
  <si>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</si>
  <si>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</si>
  <si>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</si>
  <si>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</si>
  <si>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</si>
  <si>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</si>
  <si>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</si>
  <si>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</si>
  <si>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</si>
  <si>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</si>
  <si>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</si>
  <si>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</si>
  <si>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</si>
  <si>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</si>
  <si>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</si>
  <si>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</si>
  <si>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</si>
  <si>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</si>
  <si>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</si>
  <si>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</si>
  <si>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</si>
  <si>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</si>
  <si>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</si>
  <si>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</si>
  <si>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</si>
  <si>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</si>
  <si>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</si>
  <si>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</si>
  <si>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</si>
  <si>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</si>
  <si>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</si>
  <si>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</si>
  <si>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</si>
  <si>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</si>
  <si>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</si>
  <si>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</si>
  <si>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</si>
  <si>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</si>
  <si>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</si>
  <si>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</si>
  <si>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</si>
  <si>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</si>
  <si>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</si>
  <si>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</si>
  <si>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</si>
  <si>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</si>
  <si>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</si>
  <si>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</si>
  <si>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</si>
  <si>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</si>
  <si>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</si>
  <si>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</si>
  <si>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</si>
  <si>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</si>
  <si>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</si>
  <si>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</si>
  <si>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</si>
  <si>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</si>
  <si>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</si>
  <si>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</si>
  <si>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</si>
  <si>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</si>
  <si>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</si>
  <si>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</si>
  <si>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</si>
  <si>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</si>
  <si>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</si>
  <si>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</si>
  <si>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</si>
  <si>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</si>
  <si>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</si>
  <si>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</si>
  <si>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</si>
  <si>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</si>
  <si>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</si>
  <si>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</si>
  <si>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</si>
  <si>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</si>
  <si>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</si>
  <si>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</si>
  <si>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</si>
  <si>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</si>
  <si>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</si>
  <si>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</si>
  <si>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</si>
  <si>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</si>
  <si>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</si>
  <si>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</si>
  <si>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</si>
  <si>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</si>
  <si>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</si>
  <si>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</si>
  <si>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</si>
  <si>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</si>
  <si>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</si>
  <si>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</si>
  <si>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</si>
  <si>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1，一人申报3500，单位支出4761.96，见工资表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</si>
  <si>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</si>
  <si>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</si>
  <si>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</si>
  <si>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</si>
  <si>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</si>
  <si>
    <t>邢颖</t>
    <phoneticPr fontId="1" type="noConversion"/>
  </si>
  <si>
    <t>日常</t>
    <phoneticPr fontId="1" type="noConversion"/>
  </si>
  <si>
    <t>购买零食和兼职员工劳务</t>
    <phoneticPr fontId="1" type="noConversion"/>
  </si>
  <si>
    <t>期末余额</t>
    <phoneticPr fontId="1" type="noConversion"/>
  </si>
  <si>
    <t>李响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</si>
  <si>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</si>
  <si>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</si>
  <si>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</si>
  <si>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入181201</t>
    <phoneticPr fontId="1" type="noConversion"/>
  </si>
  <si>
    <t>预订收入</t>
    <phoneticPr fontId="1" type="noConversion"/>
  </si>
  <si>
    <t>入181202</t>
    <phoneticPr fontId="1" type="noConversion"/>
  </si>
  <si>
    <t>李响</t>
    <phoneticPr fontId="1" type="noConversion"/>
  </si>
  <si>
    <t>日常</t>
    <phoneticPr fontId="1" type="noConversion"/>
  </si>
  <si>
    <t>打印机墨水</t>
    <phoneticPr fontId="1" type="noConversion"/>
  </si>
  <si>
    <t>邢颖</t>
    <phoneticPr fontId="1" type="noConversion"/>
  </si>
  <si>
    <t>人员</t>
    <phoneticPr fontId="1" type="noConversion"/>
  </si>
  <si>
    <t>兼职店长劳务</t>
    <phoneticPr fontId="1" type="noConversion"/>
  </si>
  <si>
    <t>霸王餐和门店维护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</si>
</sst>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A42" sqref="A42:C50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opLeftCell="A31" zoomScale="140" zoomScaleNormal="140" workbookViewId="0">
      <selection activeCell="H36" sqref="H36"/>
    </sheetView>
  </sheetViews>
  <sheetFormatPr defaultColWidth="8.875" defaultRowHeight="14.25"/>
  <cols>
    <col min="1" max="1" width="8.25" customWidth="1"/>
    <col min="2" max="2" width="10.875" bestFit="1" customWidth="1"/>
    <col min="3" max="3" width="10.12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30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A29">
        <v>181128</v>
      </c>
      <c r="B29" s="1" t="s">
        <v>15</v>
      </c>
      <c r="C29" s="1" t="s">
        <v>239</v>
      </c>
      <c r="D29" s="1" t="s">
        <v>240</v>
      </c>
      <c r="E29" s="1">
        <v>181122</v>
      </c>
      <c r="G29" s="7">
        <v>4761.96</v>
      </c>
      <c r="H29" s="7">
        <f t="shared" si="0"/>
        <v>260198.63999999998</v>
      </c>
      <c r="I29" s="1" t="s">
        <v>241</v>
      </c>
    </row>
    <row r="30" spans="1:9">
      <c r="A30">
        <v>181128</v>
      </c>
      <c r="B30" s="1" t="s">
        <v>242</v>
      </c>
      <c r="C30" s="1" t="s">
        <v>243</v>
      </c>
      <c r="D30" s="1" t="s">
        <v>244</v>
      </c>
      <c r="E30" s="1" t="s">
        <v>245</v>
      </c>
      <c r="F30" s="7">
        <v>5330.82</v>
      </c>
      <c r="H30" s="7">
        <f t="shared" si="0"/>
        <v>265529.45999999996</v>
      </c>
      <c r="I30" s="1" t="s">
        <v>246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24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25</v>
      </c>
      <c r="F36"/>
      <c r="H36" s="7">
        <f>H35+H2</f>
        <v>265529.46000000002</v>
      </c>
    </row>
    <row r="39" spans="1:8">
      <c r="B39" s="1" t="s">
        <v>5</v>
      </c>
      <c r="C39" s="1" t="s">
        <v>6</v>
      </c>
    </row>
    <row r="40" spans="1:8">
      <c r="A40" s="1" t="s">
        <v>152</v>
      </c>
      <c r="B40">
        <v>0</v>
      </c>
    </row>
    <row r="41" spans="1:8">
      <c r="A41" s="1" t="s">
        <v>153</v>
      </c>
      <c r="B41" s="7">
        <f>F11+F12+F25+F26+F30</f>
        <v>17789.63</v>
      </c>
    </row>
    <row r="42" spans="1:8">
      <c r="A42" s="1" t="s">
        <v>154</v>
      </c>
      <c r="B42" s="7">
        <f>F6</f>
        <v>2350</v>
      </c>
    </row>
    <row r="43" spans="1:8">
      <c r="A43" s="1" t="s">
        <v>155</v>
      </c>
      <c r="C43" s="7">
        <v>0</v>
      </c>
    </row>
    <row r="44" spans="1:8">
      <c r="A44" s="1" t="s">
        <v>156</v>
      </c>
      <c r="C44" s="7">
        <f>G3+G8+G4+G13+G17+G19+G20</f>
        <v>13221.8</v>
      </c>
    </row>
    <row r="45" spans="1:8">
      <c r="A45" s="1" t="s">
        <v>157</v>
      </c>
      <c r="C45" s="7">
        <f>G5+G7+G9+G10+G15+G16+G18+G21+G22+G24+G27+G28</f>
        <v>10566.9</v>
      </c>
    </row>
    <row r="46" spans="1:8">
      <c r="A46" s="1" t="s">
        <v>158</v>
      </c>
      <c r="C46" s="7">
        <f>G14+G23+G29</f>
        <v>13811.96</v>
      </c>
    </row>
    <row r="47" spans="1:8">
      <c r="B47" s="7">
        <f>SUM(B40:B42)</f>
        <v>20139.63</v>
      </c>
      <c r="C47" s="7">
        <f>SUM(C43:C46)</f>
        <v>37600.659999999996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15"/>
  <sheetViews>
    <sheetView tabSelected="1" zoomScale="130" zoomScaleNormal="130" workbookViewId="0">
      <selection activeCell="D9" sqref="D9"/>
    </sheetView>
  </sheetViews>
  <sheetFormatPr defaultColWidth="8.875" defaultRowHeight="14.25"/>
  <cols>
    <col min="4" max="4" width="19.375" customWidth="1"/>
    <col min="8" max="8" width="11.875" bestFit="1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>
        <f>'11月明细账'!H36</f>
        <v>265529.46000000002</v>
      </c>
    </row>
    <row r="3" spans="1:9">
      <c r="A3">
        <v>181206</v>
      </c>
      <c r="B3" s="1" t="s">
        <v>247</v>
      </c>
      <c r="C3" s="1" t="s">
        <v>248</v>
      </c>
      <c r="D3" s="1" t="s">
        <v>249</v>
      </c>
      <c r="E3">
        <v>181201</v>
      </c>
      <c r="G3">
        <v>720.8</v>
      </c>
      <c r="H3" s="7">
        <f>H2+F3-G3</f>
        <v>264808.66000000003</v>
      </c>
    </row>
    <row r="4" spans="1:9">
      <c r="A4">
        <v>181206</v>
      </c>
      <c r="B4" s="1" t="s">
        <v>251</v>
      </c>
      <c r="C4" s="1" t="s">
        <v>248</v>
      </c>
      <c r="E4">
        <v>181202</v>
      </c>
      <c r="G4">
        <v>14</v>
      </c>
      <c r="H4" s="7">
        <f>H3+F4-G4</f>
        <v>264794.66000000003</v>
      </c>
    </row>
    <row r="5" spans="1:9">
      <c r="A5">
        <v>181207</v>
      </c>
      <c r="B5" s="1" t="s">
        <v>252</v>
      </c>
      <c r="C5" s="1" t="s">
        <v>253</v>
      </c>
      <c r="D5" s="1" t="s">
        <v>254</v>
      </c>
      <c r="E5" s="1" t="s">
        <v>255</v>
      </c>
      <c r="F5">
        <v>2078.42</v>
      </c>
      <c r="H5" s="7">
        <f>H4+F5-G5</f>
        <v>266873.08</v>
      </c>
    </row>
    <row r="6" spans="1:9">
      <c r="A6">
        <v>181207</v>
      </c>
      <c r="B6" s="1" t="s">
        <v>252</v>
      </c>
      <c r="C6" s="1" t="s">
        <v>253</v>
      </c>
      <c r="D6" s="1" t="s">
        <v>256</v>
      </c>
      <c r="E6" s="1" t="s">
        <v>257</v>
      </c>
      <c r="F6">
        <v>6160.32</v>
      </c>
      <c r="H6" s="7">
        <f>H5+F6-G6</f>
        <v>273033.40000000002</v>
      </c>
    </row>
    <row r="7" spans="1:9">
      <c r="A7">
        <v>181210</v>
      </c>
      <c r="B7" s="1" t="s">
        <v>258</v>
      </c>
      <c r="C7" s="1" t="s">
        <v>259</v>
      </c>
      <c r="D7" s="1" t="s">
        <v>260</v>
      </c>
      <c r="E7" s="1">
        <v>181203</v>
      </c>
      <c r="G7">
        <v>185</v>
      </c>
      <c r="H7" s="7">
        <f>H6+F7-G7</f>
        <v>272848.40000000002</v>
      </c>
    </row>
    <row r="8" spans="1:9">
      <c r="A8">
        <v>181210</v>
      </c>
      <c r="B8" s="1" t="s">
        <v>261</v>
      </c>
      <c r="C8" s="1" t="s">
        <v>262</v>
      </c>
      <c r="D8" s="1" t="s">
        <v>263</v>
      </c>
      <c r="E8" s="1">
        <v>181204</v>
      </c>
      <c r="G8">
        <v>700</v>
      </c>
      <c r="H8" s="7">
        <f>H7+F8-G8</f>
        <v>272148.40000000002</v>
      </c>
    </row>
    <row r="9" spans="1:9">
      <c r="A9">
        <v>181210</v>
      </c>
      <c r="B9" s="1" t="s">
        <v>261</v>
      </c>
      <c r="C9" s="1" t="s">
        <v>259</v>
      </c>
      <c r="D9" s="1" t="s">
        <v>264</v>
      </c>
      <c r="E9" s="1">
        <v>181205</v>
      </c>
      <c r="G9">
        <v>312.8</v>
      </c>
      <c r="H9" s="7">
        <f>H8+F9-G9</f>
        <v>271835.60000000003</v>
      </c>
    </row>
    <row r="14" spans="1:9">
      <c r="A14" s="1" t="s">
        <v>24</v>
      </c>
      <c r="D14" s="1"/>
      <c r="F14" s="7">
        <f>SUM(F3:F13)</f>
        <v>8238.74</v>
      </c>
      <c r="G14" s="7">
        <f>SUM(G3:G13)</f>
        <v>1932.6</v>
      </c>
      <c r="H14" s="7">
        <f>F14-G14</f>
        <v>6306.1399999999994</v>
      </c>
    </row>
    <row r="15" spans="1:9">
      <c r="A15" s="1" t="s">
        <v>250</v>
      </c>
      <c r="H15" s="7">
        <f>H2+H14</f>
        <v>271835.60000000003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2018-12-10T02:32:54Z</dcterms:modified>
</cp:coreProperties>
</file>