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4" i="1" l="1"/>
  <c r="V14" i="1"/>
  <c r="W6" i="1"/>
  <c r="W7" i="1"/>
  <c r="W8" i="1"/>
  <c r="W9" i="1"/>
  <c r="W10" i="1"/>
  <c r="W5" i="1"/>
  <c r="V6" i="1"/>
  <c r="V7" i="1"/>
  <c r="V8" i="1"/>
  <c r="V9" i="1"/>
  <c r="V10" i="1"/>
  <c r="D5" i="1"/>
  <c r="G5" i="1"/>
  <c r="V5" i="1"/>
  <c r="M5" i="1"/>
  <c r="N10" i="1"/>
  <c r="N9" i="1"/>
  <c r="N8" i="1"/>
  <c r="N7" i="1"/>
  <c r="N5" i="1"/>
  <c r="E10" i="1"/>
  <c r="E9" i="1"/>
  <c r="E8" i="1"/>
  <c r="E7" i="1"/>
  <c r="E5" i="1"/>
  <c r="M9" i="1"/>
  <c r="R9" i="1"/>
  <c r="T9" i="1"/>
  <c r="R5" i="1"/>
  <c r="T5" i="1"/>
  <c r="M7" i="1"/>
  <c r="R7" i="1"/>
  <c r="T7" i="1"/>
  <c r="M8" i="1"/>
  <c r="R8" i="1"/>
  <c r="T8" i="1"/>
  <c r="M10" i="1"/>
  <c r="R10" i="1"/>
  <c r="T10" i="1"/>
  <c r="T6" i="1"/>
  <c r="T14" i="1"/>
  <c r="S14" i="1"/>
  <c r="R14" i="1"/>
  <c r="D9" i="1"/>
  <c r="I9" i="1"/>
  <c r="K9" i="1"/>
  <c r="I5" i="1"/>
  <c r="K5" i="1"/>
  <c r="D7" i="1"/>
  <c r="I7" i="1"/>
  <c r="K7" i="1"/>
  <c r="D8" i="1"/>
  <c r="I8" i="1"/>
  <c r="K8" i="1"/>
  <c r="D10" i="1"/>
  <c r="I10" i="1"/>
  <c r="K10" i="1"/>
  <c r="I6" i="1"/>
  <c r="K6" i="1"/>
  <c r="K14" i="1"/>
  <c r="J14" i="1"/>
  <c r="I14" i="1"/>
  <c r="H14" i="1"/>
  <c r="G7" i="1"/>
  <c r="G8" i="1"/>
  <c r="G9" i="1"/>
  <c r="G10" i="1"/>
  <c r="G14" i="1"/>
  <c r="R6" i="1"/>
  <c r="G6" i="1"/>
</calcChain>
</file>

<file path=xl/sharedStrings.xml><?xml version="1.0" encoding="utf-8"?>
<sst xmlns="http://schemas.openxmlformats.org/spreadsheetml/2006/main" count="34" uniqueCount="34">
  <si>
    <t>姓名</t>
    <phoneticPr fontId="1" type="noConversion"/>
  </si>
  <si>
    <t>身份证号</t>
    <phoneticPr fontId="1" type="noConversion"/>
  </si>
  <si>
    <t>应发工资</t>
    <phoneticPr fontId="1" type="noConversion"/>
  </si>
  <si>
    <t>养老个人</t>
    <phoneticPr fontId="1" type="noConversion"/>
  </si>
  <si>
    <t>失业个人</t>
    <phoneticPr fontId="1" type="noConversion"/>
  </si>
  <si>
    <t>医疗个人</t>
    <phoneticPr fontId="1" type="noConversion"/>
  </si>
  <si>
    <t>个税</t>
    <phoneticPr fontId="1" type="noConversion"/>
  </si>
  <si>
    <t>实发工资</t>
    <phoneticPr fontId="1" type="noConversion"/>
  </si>
  <si>
    <t>养老单位</t>
    <phoneticPr fontId="1" type="noConversion"/>
  </si>
  <si>
    <t>失业单位</t>
    <phoneticPr fontId="1" type="noConversion"/>
  </si>
  <si>
    <t>工伤单位</t>
    <phoneticPr fontId="1" type="noConversion"/>
  </si>
  <si>
    <t>生育单位</t>
    <phoneticPr fontId="1" type="noConversion"/>
  </si>
  <si>
    <t>医疗单位</t>
    <phoneticPr fontId="1" type="noConversion"/>
  </si>
  <si>
    <t>社保单位</t>
    <phoneticPr fontId="1" type="noConversion"/>
  </si>
  <si>
    <t>单位总支出</t>
    <phoneticPr fontId="1" type="noConversion"/>
  </si>
  <si>
    <t>卢安</t>
    <phoneticPr fontId="1" type="noConversion"/>
  </si>
  <si>
    <t>610102198206303559</t>
    <phoneticPr fontId="1" type="noConversion"/>
  </si>
  <si>
    <t>纪青丽</t>
    <phoneticPr fontId="1" type="noConversion"/>
  </si>
  <si>
    <t>马瑞</t>
    <phoneticPr fontId="1" type="noConversion"/>
  </si>
  <si>
    <t>申报工资</t>
    <phoneticPr fontId="1" type="noConversion"/>
  </si>
  <si>
    <t>640202198203140513</t>
    <phoneticPr fontId="1" type="noConversion"/>
  </si>
  <si>
    <t>610103195411222427</t>
    <phoneticPr fontId="1" type="noConversion"/>
  </si>
  <si>
    <t>社保个人</t>
    <phoneticPr fontId="1" type="noConversion"/>
  </si>
  <si>
    <t>公积金个人</t>
    <phoneticPr fontId="1" type="noConversion"/>
  </si>
  <si>
    <t>公积金单位</t>
    <phoneticPr fontId="1" type="noConversion"/>
  </si>
  <si>
    <t>任利军</t>
    <phoneticPr fontId="1" type="noConversion"/>
  </si>
  <si>
    <t>130821198801020011</t>
    <phoneticPr fontId="1" type="noConversion"/>
  </si>
  <si>
    <t>320602198301150528</t>
  </si>
  <si>
    <t>蒋小青</t>
    <phoneticPr fontId="1" type="noConversion"/>
  </si>
  <si>
    <t>耿绍瑀</t>
  </si>
  <si>
    <t>220282198807195658</t>
  </si>
  <si>
    <t>合计</t>
    <phoneticPr fontId="1" type="noConversion"/>
  </si>
  <si>
    <t>代扣社保</t>
    <phoneticPr fontId="1" type="noConversion"/>
  </si>
  <si>
    <t>代扣公积金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</si>
</sst>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#,##0.00_ "/>
  </numFmts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4" fontId="0" fillId="0" borderId="0" xfId="0" applyNumberFormat="1"/>
    <xf numFmtId="177" fontId="0" fillId="0" borderId="0" xfId="0" applyNumberFormat="1"/>
  </cellXfs>
  <cellStyles count="11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14"/>
  <sheetViews>
    <sheetView tabSelected="1" showRuler="0" topLeftCell="G1" zoomScale="150" zoomScaleNormal="150" zoomScalePageLayoutView="150" workbookViewId="0">
      <selection activeCell="M15" sqref="M15"/>
    </sheetView>
  </sheetViews>
  <sheetFormatPr baseColWidth="10" defaultRowHeight="15" x14ac:dyDescent="0"/>
  <cols>
    <col min="2" max="2" width="20.1640625" style="1" customWidth="1"/>
    <col min="5" max="5" width="10.83203125" style="2"/>
    <col min="7" max="7" width="10.83203125" style="2"/>
    <col min="9" max="9" width="10.83203125" style="2"/>
    <col min="11" max="11" width="10.83203125" style="2"/>
    <col min="12" max="12" width="2.6640625" style="2" customWidth="1"/>
    <col min="14" max="14" width="10.83203125" style="2"/>
    <col min="18" max="18" width="10.83203125" style="2"/>
    <col min="20" max="20" width="10.83203125" style="2"/>
    <col min="21" max="21" width="2.6640625" style="2" customWidth="1"/>
  </cols>
  <sheetData>
    <row r="4" spans="1:23">
      <c r="A4" t="s">
        <v>0</v>
      </c>
      <c r="B4" s="1" t="s">
        <v>1</v>
      </c>
      <c r="C4" t="s">
        <v>19</v>
      </c>
      <c r="D4" t="s">
        <v>3</v>
      </c>
      <c r="E4" s="2" t="s">
        <v>4</v>
      </c>
      <c r="F4" t="s">
        <v>5</v>
      </c>
      <c r="G4" s="2" t="s">
        <v>22</v>
      </c>
      <c r="H4" t="s">
        <v>23</v>
      </c>
      <c r="I4" s="2" t="s">
        <v>2</v>
      </c>
      <c r="J4" t="s">
        <v>6</v>
      </c>
      <c r="K4" s="2" t="s">
        <v>7</v>
      </c>
      <c r="M4" t="s">
        <v>8</v>
      </c>
      <c r="N4" s="2" t="s">
        <v>9</v>
      </c>
      <c r="O4" t="s">
        <v>10</v>
      </c>
      <c r="P4" t="s">
        <v>11</v>
      </c>
      <c r="Q4" t="s">
        <v>12</v>
      </c>
      <c r="R4" s="2" t="s">
        <v>13</v>
      </c>
      <c r="S4" t="s">
        <v>24</v>
      </c>
      <c r="T4" s="2" t="s">
        <v>14</v>
      </c>
      <c r="V4" t="s">
        <v>32</v>
      </c>
      <c r="W4" s="2" t="s">
        <v>33</v>
      </c>
    </row>
    <row r="5" spans="1:23">
      <c r="A5" t="s">
        <v>15</v>
      </c>
      <c r="B5" s="1" t="s">
        <v>16</v>
      </c>
      <c r="C5">
        <v>5000</v>
      </c>
      <c r="D5">
        <f>C5*0.08</f>
        <v>400</v>
      </c>
      <c r="E5" s="2">
        <f>C5*0.2%</f>
        <v>10</v>
      </c>
      <c r="F5">
        <v>104.6</v>
      </c>
      <c r="G5" s="2">
        <f>D5+E5+F5</f>
        <v>514.6</v>
      </c>
      <c r="H5">
        <v>780</v>
      </c>
      <c r="I5" s="2">
        <f>(C5-D5-E5-F5-H5)</f>
        <v>3705.3999999999996</v>
      </c>
      <c r="J5">
        <v>6.16</v>
      </c>
      <c r="K5" s="2">
        <f t="shared" ref="K5:K10" si="0">(I5-J5)</f>
        <v>3699.24</v>
      </c>
      <c r="M5">
        <f>C5*0.19</f>
        <v>950</v>
      </c>
      <c r="N5" s="2">
        <f>C5*0.8%</f>
        <v>40</v>
      </c>
      <c r="O5">
        <v>20.32</v>
      </c>
      <c r="P5">
        <v>40.64</v>
      </c>
      <c r="Q5">
        <v>508</v>
      </c>
      <c r="R5" s="2">
        <f t="shared" ref="R5:R10" si="1">SUM(M5:Q5)</f>
        <v>1558.96</v>
      </c>
      <c r="S5">
        <v>780</v>
      </c>
      <c r="T5" s="2">
        <f>(C5+R5+S5)</f>
        <v>7338.96</v>
      </c>
      <c r="V5" s="3">
        <f>G5+R5</f>
        <v>2073.56</v>
      </c>
      <c r="W5">
        <f>H5+S5</f>
        <v>1560</v>
      </c>
    </row>
    <row r="6" spans="1:23">
      <c r="A6" t="s">
        <v>17</v>
      </c>
      <c r="B6" s="1" t="s">
        <v>21</v>
      </c>
      <c r="C6">
        <v>4000</v>
      </c>
      <c r="D6">
        <v>0</v>
      </c>
      <c r="E6" s="2">
        <v>0</v>
      </c>
      <c r="F6">
        <v>0</v>
      </c>
      <c r="G6" s="2">
        <f t="shared" ref="G6:G10" si="2">D6+E6+F6</f>
        <v>0</v>
      </c>
      <c r="H6">
        <v>0</v>
      </c>
      <c r="I6" s="2">
        <f t="shared" ref="I6:I10" si="3">(C6-D6-E6-F6-H6)</f>
        <v>4000</v>
      </c>
      <c r="J6">
        <v>15</v>
      </c>
      <c r="K6" s="2">
        <f t="shared" si="0"/>
        <v>3985</v>
      </c>
      <c r="M6">
        <v>0</v>
      </c>
      <c r="N6" s="2">
        <v>0</v>
      </c>
      <c r="O6">
        <v>0</v>
      </c>
      <c r="P6">
        <v>0</v>
      </c>
      <c r="Q6">
        <v>0</v>
      </c>
      <c r="R6" s="2">
        <f t="shared" si="1"/>
        <v>0</v>
      </c>
      <c r="S6">
        <v>0</v>
      </c>
      <c r="T6" s="2">
        <f t="shared" ref="T6:T10" si="4">(C6+R6+S6)</f>
        <v>4000</v>
      </c>
      <c r="V6" s="3">
        <f t="shared" ref="V6:V10" si="5">G6+R6</f>
        <v>0</v>
      </c>
      <c r="W6">
        <f t="shared" ref="W6:W10" si="6">H6+S6</f>
        <v>0</v>
      </c>
    </row>
    <row r="7" spans="1:23">
      <c r="A7" t="s">
        <v>18</v>
      </c>
      <c r="B7" s="1" t="s">
        <v>20</v>
      </c>
      <c r="C7">
        <v>6000</v>
      </c>
      <c r="D7">
        <f>C7*8%</f>
        <v>480</v>
      </c>
      <c r="E7" s="2">
        <f>C7*0.2%</f>
        <v>12</v>
      </c>
      <c r="F7">
        <v>123</v>
      </c>
      <c r="G7" s="2">
        <f t="shared" si="2"/>
        <v>615</v>
      </c>
      <c r="H7">
        <v>1008</v>
      </c>
      <c r="I7" s="2">
        <f t="shared" si="3"/>
        <v>4377</v>
      </c>
      <c r="J7">
        <v>26.31</v>
      </c>
      <c r="K7" s="2">
        <f t="shared" si="0"/>
        <v>4350.6899999999996</v>
      </c>
      <c r="M7">
        <f>C7*19%</f>
        <v>1140</v>
      </c>
      <c r="N7" s="2">
        <f>C7*0.8%</f>
        <v>48</v>
      </c>
      <c r="O7">
        <v>24</v>
      </c>
      <c r="P7">
        <v>48</v>
      </c>
      <c r="Q7">
        <v>600</v>
      </c>
      <c r="R7" s="2">
        <f t="shared" si="1"/>
        <v>1860</v>
      </c>
      <c r="S7">
        <v>1008</v>
      </c>
      <c r="T7" s="2">
        <f t="shared" si="4"/>
        <v>8868</v>
      </c>
      <c r="V7" s="3">
        <f t="shared" si="5"/>
        <v>2475</v>
      </c>
      <c r="W7">
        <f t="shared" si="6"/>
        <v>2016</v>
      </c>
    </row>
    <row r="8" spans="1:23">
      <c r="A8" t="s">
        <v>25</v>
      </c>
      <c r="B8" s="1" t="s">
        <v>26</v>
      </c>
      <c r="C8">
        <v>3387</v>
      </c>
      <c r="D8">
        <f>C8*8%</f>
        <v>270.95999999999998</v>
      </c>
      <c r="E8" s="2">
        <f>C8*0.2%</f>
        <v>6.774</v>
      </c>
      <c r="F8">
        <v>104.6</v>
      </c>
      <c r="G8" s="2">
        <f t="shared" si="2"/>
        <v>382.33399999999995</v>
      </c>
      <c r="H8">
        <v>480</v>
      </c>
      <c r="I8" s="2">
        <f t="shared" si="3"/>
        <v>2524.6660000000002</v>
      </c>
      <c r="J8">
        <v>0</v>
      </c>
      <c r="K8" s="2">
        <f t="shared" si="0"/>
        <v>2524.6660000000002</v>
      </c>
      <c r="M8">
        <f>C8*19%</f>
        <v>643.53</v>
      </c>
      <c r="N8" s="2">
        <f>C8*0.8%</f>
        <v>27.096</v>
      </c>
      <c r="O8">
        <v>20.32</v>
      </c>
      <c r="P8">
        <v>40.64</v>
      </c>
      <c r="Q8">
        <v>508</v>
      </c>
      <c r="R8" s="2">
        <f t="shared" si="1"/>
        <v>1239.586</v>
      </c>
      <c r="S8">
        <v>480</v>
      </c>
      <c r="T8" s="2">
        <f t="shared" si="4"/>
        <v>5106.5860000000002</v>
      </c>
      <c r="V8" s="3">
        <f t="shared" si="5"/>
        <v>1621.92</v>
      </c>
      <c r="W8">
        <f t="shared" si="6"/>
        <v>960</v>
      </c>
    </row>
    <row r="9" spans="1:23">
      <c r="A9" t="s">
        <v>28</v>
      </c>
      <c r="B9" s="1" t="s">
        <v>27</v>
      </c>
      <c r="C9">
        <v>3387</v>
      </c>
      <c r="D9">
        <f>C9*8%</f>
        <v>270.95999999999998</v>
      </c>
      <c r="E9" s="2">
        <f>C9*0.2%</f>
        <v>6.774</v>
      </c>
      <c r="F9">
        <v>104.6</v>
      </c>
      <c r="G9" s="2">
        <f t="shared" si="2"/>
        <v>382.33399999999995</v>
      </c>
      <c r="H9">
        <v>480</v>
      </c>
      <c r="I9" s="2">
        <f t="shared" si="3"/>
        <v>2524.6660000000002</v>
      </c>
      <c r="J9">
        <v>0</v>
      </c>
      <c r="K9" s="2">
        <f t="shared" si="0"/>
        <v>2524.6660000000002</v>
      </c>
      <c r="M9">
        <f>C9*19%</f>
        <v>643.53</v>
      </c>
      <c r="N9" s="2">
        <f>C9*0.8%</f>
        <v>27.096</v>
      </c>
      <c r="O9">
        <v>20.32</v>
      </c>
      <c r="P9">
        <v>40.64</v>
      </c>
      <c r="Q9">
        <v>508</v>
      </c>
      <c r="R9" s="2">
        <f t="shared" si="1"/>
        <v>1239.586</v>
      </c>
      <c r="S9">
        <v>480</v>
      </c>
      <c r="T9" s="2">
        <f t="shared" si="4"/>
        <v>5106.5860000000002</v>
      </c>
      <c r="V9" s="3">
        <f t="shared" si="5"/>
        <v>1621.92</v>
      </c>
      <c r="W9">
        <f t="shared" si="6"/>
        <v>960</v>
      </c>
    </row>
    <row r="10" spans="1:23">
      <c r="A10" t="s">
        <v>29</v>
      </c>
      <c r="B10" s="1" t="s">
        <v>30</v>
      </c>
      <c r="C10">
        <v>3387</v>
      </c>
      <c r="D10">
        <f>C10*8%</f>
        <v>270.95999999999998</v>
      </c>
      <c r="E10" s="2">
        <f>C10*0.2%</f>
        <v>6.774</v>
      </c>
      <c r="F10">
        <v>104.6</v>
      </c>
      <c r="G10" s="2">
        <f t="shared" si="2"/>
        <v>382.33399999999995</v>
      </c>
      <c r="H10">
        <v>480</v>
      </c>
      <c r="I10" s="2">
        <f t="shared" si="3"/>
        <v>2524.6660000000002</v>
      </c>
      <c r="J10">
        <v>0</v>
      </c>
      <c r="K10" s="2">
        <f t="shared" si="0"/>
        <v>2524.6660000000002</v>
      </c>
      <c r="M10">
        <f>C10*19%</f>
        <v>643.53</v>
      </c>
      <c r="N10" s="2">
        <f>C10*0.8%</f>
        <v>27.096</v>
      </c>
      <c r="O10">
        <v>20.32</v>
      </c>
      <c r="P10">
        <v>40.64</v>
      </c>
      <c r="Q10">
        <v>508</v>
      </c>
      <c r="R10" s="2">
        <f t="shared" si="1"/>
        <v>1239.586</v>
      </c>
      <c r="S10">
        <v>480</v>
      </c>
      <c r="T10" s="2">
        <f t="shared" si="4"/>
        <v>5106.5860000000002</v>
      </c>
      <c r="V10" s="3">
        <f t="shared" si="5"/>
        <v>1621.92</v>
      </c>
      <c r="W10">
        <f t="shared" si="6"/>
        <v>960</v>
      </c>
    </row>
    <row r="14" spans="1:23">
      <c r="A14" t="s">
        <v>31</v>
      </c>
      <c r="G14" s="2">
        <f>SUM(G5:G12)</f>
        <v>2276.6019999999994</v>
      </c>
      <c r="H14">
        <f>SUM(H5:H12)</f>
        <v>3228</v>
      </c>
      <c r="I14" s="2">
        <f>SUM(I5:I12)</f>
        <v>19656.398000000001</v>
      </c>
      <c r="J14">
        <f>SUM(J5:J12)</f>
        <v>47.47</v>
      </c>
      <c r="K14" s="2">
        <f>SUM(K5:K12)</f>
        <v>19608.928000000004</v>
      </c>
      <c r="R14" s="2">
        <f>SUM(R5:R12)</f>
        <v>7137.7180000000008</v>
      </c>
      <c r="S14">
        <f>SUM(S5:S12)</f>
        <v>3228</v>
      </c>
      <c r="T14" s="2">
        <f>SUM(T5:T12)</f>
        <v>35526.718000000001</v>
      </c>
      <c r="V14" s="3">
        <f>SUM(V5:V12)</f>
        <v>9414.32</v>
      </c>
      <c r="W14">
        <f>SUM(W5:W12)</f>
        <v>6456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</dc:creator>
  <cp:lastModifiedBy>lu</cp:lastModifiedBy>
  <dcterms:created xsi:type="dcterms:W3CDTF">2016-11-25T04:40:02Z</dcterms:created>
  <dcterms:modified xsi:type="dcterms:W3CDTF">2018-06-21T02:08:40Z</dcterms:modified>
</cp:coreProperties>
</file>