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0" windowWidth="20640" windowHeight="11760" activeTab="2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" i="3"/>
  <c r="G25"/>
  <c r="G2"/>
  <c r="G3" s="1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E28" i="2"/>
  <c r="F28"/>
  <c r="G28"/>
  <c r="G3" i="1"/>
  <c r="G4"/>
  <c r="G5"/>
  <c r="G6"/>
  <c r="G7"/>
  <c r="G8"/>
  <c r="G9"/>
  <c r="G10"/>
  <c r="G13"/>
  <c r="G2" i="2"/>
  <c r="G29"/>
  <c r="F34" i="3"/>
  <c r="G34" s="1"/>
  <c r="E34"/>
  <c r="G3" i="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E12" i="1"/>
  <c r="F12"/>
  <c r="G12"/>
  <c r="G35" i="3" l="1"/>
</calcChain>
</file>

<file path=xl/sharedStrings.xml><?xml version="1.0" encoding="utf-8"?>
<sst xmlns="http://schemas.openxmlformats.org/spreadsheetml/2006/main" count="213" uniqueCount="130">
  <si>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</si>
  <si>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</si>
  <si>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</si>
  <si>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</si>
  <si>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</si>
  <si>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</si>
  <si>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</si>
  <si>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</si>
  <si>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</si>
  <si>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</si>
  <si>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</si>
  <si>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</si>
  <si>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</si>
  <si>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</si>
  <si>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</si>
  <si>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</si>
  <si>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</si>
  <si>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</si>
  <si>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</si>
  <si>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</si>
  <si>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</si>
  <si>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</si>
  <si>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</si>
  <si>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</si>
  <si>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</si>
  <si>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</si>
  <si>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</si>
  <si>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</si>
  <si>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</si>
  <si>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</si>
  <si>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</si>
  <si>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</si>
  <si>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</si>
  <si>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</si>
  <si>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</si>
  <si>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</si>
  <si>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</si>
  <si>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</si>
  <si>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</si>
  <si>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</si>
  <si>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</si>
  <si>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</si>
  <si>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</si>
  <si>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</si>
  <si>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</si>
  <si>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</si>
  <si>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</si>
  <si>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借款，未完成房租定金中介费
剩余500元购电和杂项
9月23日支付2-705佣金</t>
    <phoneticPr fontId="1" type="noConversion"/>
  </si>
  <si>
    <t>史哲</t>
    <phoneticPr fontId="1" type="noConversion"/>
  </si>
  <si>
    <t>锁具和门禁卡</t>
    <phoneticPr fontId="1" type="noConversion"/>
  </si>
  <si>
    <t>装修预付款</t>
    <phoneticPr fontId="1" type="noConversion"/>
  </si>
  <si>
    <t>李响</t>
    <phoneticPr fontId="1" type="noConversion"/>
  </si>
  <si>
    <t>吸顶灯和手机</t>
    <phoneticPr fontId="1" type="noConversion"/>
  </si>
  <si>
    <t>员工餐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</si>
  <si>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日午餐</t>
    </r>
    <phoneticPr fontId="1" type="noConversion"/>
  </si>
  <si>
    <t>史哲</t>
    <phoneticPr fontId="1" type="noConversion"/>
  </si>
  <si>
    <t>私聊酒水费</t>
    <phoneticPr fontId="1" type="noConversion"/>
  </si>
  <si>
    <t>李响</t>
    <phoneticPr fontId="1" type="noConversion"/>
  </si>
  <si>
    <t>员工餐和空调打孔费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</si>
  <si>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日晚餐</t>
    </r>
    <r>
      <rPr>
        <sz val="11"/>
        <color theme="1"/>
        <rFont val="Tahoma"/>
        <family val="2"/>
        <charset val="134"/>
      </rPr>
      <t>44
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26</t>
    </r>
    <r>
      <rPr>
        <sz val="11"/>
        <color theme="1"/>
        <rFont val="宋体"/>
        <family val="3"/>
        <charset val="134"/>
      </rPr>
      <t>日空调打孔费</t>
    </r>
    <r>
      <rPr>
        <sz val="11"/>
        <color theme="1"/>
        <rFont val="Tahoma"/>
        <family val="2"/>
        <charset val="134"/>
      </rPr>
      <t>120</t>
    </r>
    <r>
      <rPr>
        <sz val="11"/>
        <color theme="1"/>
        <rFont val="宋体"/>
        <family val="3"/>
        <charset val="134"/>
      </rPr>
      <t>（现金支付）</t>
    </r>
    <phoneticPr fontId="1" type="noConversion"/>
  </si>
  <si>
    <t>备注2</t>
    <phoneticPr fontId="1" type="noConversion"/>
  </si>
  <si>
    <t>无发票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</si>
  <si>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日在红庙私聊茶馆开会</t>
    </r>
    <phoneticPr fontId="1" type="noConversion"/>
  </si>
  <si>
    <t>壁纸和壁纸胶</t>
    <phoneticPr fontId="1" type="noConversion"/>
  </si>
  <si>
    <t>无发票</t>
    <phoneticPr fontId="1" type="noConversion"/>
  </si>
  <si>
    <r>
      <rPr>
        <sz val="11"/>
        <color theme="1"/>
        <rFont val="宋体"/>
        <family val="3"/>
        <charset val="134"/>
      </rPr>
      <t>壁纸胶</t>
    </r>
    <r>
      <rPr>
        <sz val="11"/>
        <color theme="1"/>
        <rFont val="Tahoma"/>
        <family val="2"/>
        <charset val="134"/>
      </rPr>
      <t xml:space="preserve">62.27X15
</t>
    </r>
    <r>
      <rPr>
        <sz val="11"/>
        <color theme="1"/>
        <rFont val="宋体"/>
        <family val="3"/>
        <charset val="134"/>
      </rPr>
      <t>壁纸</t>
    </r>
    <r>
      <rPr>
        <sz val="11"/>
        <color theme="1"/>
        <rFont val="Tahoma"/>
        <family val="2"/>
        <charset val="134"/>
      </rPr>
      <t>35.71X59</t>
    </r>
    <phoneticPr fontId="1" type="noConversion"/>
  </si>
  <si>
    <t>邢颖</t>
    <phoneticPr fontId="1" type="noConversion"/>
  </si>
  <si>
    <t>剧本、更衣柜和员工餐</t>
    <phoneticPr fontId="1" type="noConversion"/>
  </si>
  <si>
    <r>
      <rPr>
        <sz val="11"/>
        <color theme="1"/>
        <rFont val="宋体"/>
        <family val="3"/>
        <charset val="134"/>
      </rPr>
      <t>剧本</t>
    </r>
    <r>
      <rPr>
        <sz val="11"/>
        <color theme="1"/>
        <rFont val="Tahoma"/>
        <family val="2"/>
        <charset val="134"/>
      </rPr>
      <t>650</t>
    </r>
    <r>
      <rPr>
        <sz val="11"/>
        <color theme="1"/>
        <rFont val="宋体"/>
        <family val="3"/>
        <charset val="134"/>
      </rPr>
      <t>，更衣柜</t>
    </r>
    <r>
      <rPr>
        <sz val="11"/>
        <color theme="1"/>
        <rFont val="Tahoma"/>
        <family val="2"/>
        <charset val="134"/>
      </rPr>
      <t>750</t>
    </r>
    <r>
      <rPr>
        <sz val="11"/>
        <color theme="1"/>
        <rFont val="宋体"/>
        <family val="3"/>
        <charset val="134"/>
      </rPr>
      <t>，员工餐</t>
    </r>
    <r>
      <rPr>
        <sz val="11"/>
        <color theme="1"/>
        <rFont val="Tahoma"/>
        <family val="2"/>
        <charset val="134"/>
      </rPr>
      <t>58</t>
    </r>
    <phoneticPr fontId="1" type="noConversion"/>
  </si>
  <si>
    <t>李响</t>
    <phoneticPr fontId="1" type="noConversion"/>
  </si>
  <si>
    <t>邢颖</t>
    <phoneticPr fontId="1" type="noConversion"/>
  </si>
  <si>
    <t>服装费</t>
    <phoneticPr fontId="1" type="noConversion"/>
  </si>
  <si>
    <t>宽带费</t>
    <phoneticPr fontId="1" type="noConversion"/>
  </si>
  <si>
    <t>卢安</t>
    <phoneticPr fontId="1" type="noConversion"/>
  </si>
  <si>
    <t>微信认证等四项</t>
    <phoneticPr fontId="1" type="noConversion"/>
  </si>
  <si>
    <t>发票不全，延缓报销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</si>
  <si>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，微信认证费</t>
    </r>
    <r>
      <rPr>
        <sz val="11"/>
        <color theme="1"/>
        <rFont val="Tahoma"/>
        <family val="2"/>
        <charset val="134"/>
      </rPr>
      <t>300
2</t>
    </r>
    <r>
      <rPr>
        <sz val="11"/>
        <color theme="1"/>
        <rFont val="宋体"/>
        <family val="3"/>
        <charset val="134"/>
      </rPr>
      <t>，孙中山画像</t>
    </r>
    <r>
      <rPr>
        <sz val="11"/>
        <color theme="1"/>
        <rFont val="Tahoma"/>
        <family val="2"/>
        <charset val="134"/>
      </rPr>
      <t>24
3</t>
    </r>
    <r>
      <rPr>
        <sz val="11"/>
        <color theme="1"/>
        <rFont val="宋体"/>
        <family val="3"/>
        <charset val="134"/>
      </rPr>
      <t>，玩具手枪</t>
    </r>
    <r>
      <rPr>
        <sz val="11"/>
        <color theme="1"/>
        <rFont val="Tahoma"/>
        <family val="2"/>
        <charset val="134"/>
      </rPr>
      <t>51.96
4</t>
    </r>
    <r>
      <rPr>
        <sz val="11"/>
        <color theme="1"/>
        <rFont val="宋体"/>
        <family val="3"/>
        <charset val="134"/>
      </rPr>
      <t>，日本刀</t>
    </r>
    <r>
      <rPr>
        <sz val="11"/>
        <color theme="1"/>
        <rFont val="Tahoma"/>
        <family val="2"/>
        <charset val="134"/>
      </rPr>
      <t>14.9</t>
    </r>
    <phoneticPr fontId="1" type="noConversion"/>
  </si>
  <si>
    <t>李响</t>
    <phoneticPr fontId="1" type="noConversion"/>
  </si>
  <si>
    <t>网络设备和桌游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</si>
  <si>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，无线路由器</t>
    </r>
    <r>
      <rPr>
        <sz val="11"/>
        <color theme="1"/>
        <rFont val="Tahoma"/>
        <family val="2"/>
        <charset val="134"/>
      </rPr>
      <t>899
2</t>
    </r>
    <r>
      <rPr>
        <sz val="11"/>
        <color theme="1"/>
        <rFont val="宋体"/>
        <family val="3"/>
        <charset val="134"/>
      </rPr>
      <t>，手机充电坞</t>
    </r>
    <r>
      <rPr>
        <sz val="11"/>
        <color theme="1"/>
        <rFont val="Tahoma"/>
        <family val="2"/>
        <charset val="134"/>
      </rPr>
      <t>28.9
3</t>
    </r>
    <r>
      <rPr>
        <sz val="11"/>
        <color theme="1"/>
        <rFont val="宋体"/>
        <family val="3"/>
        <charset val="134"/>
      </rPr>
      <t>，插座扩展</t>
    </r>
    <r>
      <rPr>
        <sz val="11"/>
        <color theme="1"/>
        <rFont val="Tahoma"/>
        <family val="2"/>
        <charset val="134"/>
      </rPr>
      <t>349
4</t>
    </r>
    <r>
      <rPr>
        <sz val="11"/>
        <color theme="1"/>
        <rFont val="宋体"/>
        <family val="3"/>
        <charset val="134"/>
      </rPr>
      <t>，桌游</t>
    </r>
    <r>
      <rPr>
        <sz val="11"/>
        <color theme="1"/>
        <rFont val="Tahoma"/>
        <family val="2"/>
        <charset val="134"/>
      </rPr>
      <t>252.2</t>
    </r>
    <phoneticPr fontId="1" type="noConversion"/>
  </si>
  <si>
    <t>卢安</t>
    <phoneticPr fontId="1" type="noConversion"/>
  </si>
  <si>
    <t>装修尾款</t>
    <phoneticPr fontId="1" type="noConversion"/>
  </si>
  <si>
    <t>史哲</t>
    <phoneticPr fontId="1" type="noConversion"/>
  </si>
  <si>
    <t>餐费</t>
    <phoneticPr fontId="1" type="noConversion"/>
  </si>
  <si>
    <t>太熟悉家常菜请学生参与剧本测试</t>
    <phoneticPr fontId="1" type="noConversion"/>
  </si>
  <si>
    <t>李响</t>
    <phoneticPr fontId="1" type="noConversion"/>
  </si>
  <si>
    <t>小米电视及配件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</si>
  <si>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，电视2099，2支架159</t>
    </r>
    <phoneticPr fontId="1" type="noConversion"/>
  </si>
  <si>
    <t xml:space="preserve">邢颖 </t>
    <phoneticPr fontId="1" type="noConversion"/>
  </si>
  <si>
    <t>保洁费，茶水费和买书壳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</si>
  <si>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，保洁费600，现金支，2茶水60，3，道具书335</t>
    </r>
    <phoneticPr fontId="1" type="noConversion"/>
  </si>
  <si>
    <t>史哲</t>
    <phoneticPr fontId="1" type="noConversion"/>
  </si>
  <si>
    <t>餐费</t>
    <phoneticPr fontId="1" type="noConversion"/>
  </si>
  <si>
    <r>
      <t>10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日太熟悉家常菜餐费，请学生测试剧本</t>
    </r>
    <phoneticPr fontId="1" type="noConversion"/>
  </si>
  <si>
    <t>购买家具等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</si>
  <si>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，模特</t>
    </r>
    <r>
      <rPr>
        <sz val="11"/>
        <color theme="1"/>
        <rFont val="Tahoma"/>
        <family val="2"/>
        <charset val="134"/>
      </rPr>
      <t>165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，写字台</t>
    </r>
    <r>
      <rPr>
        <sz val="11"/>
        <color theme="1"/>
        <rFont val="Tahoma"/>
        <family val="2"/>
        <charset val="134"/>
      </rPr>
      <t>99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，沙发</t>
    </r>
    <r>
      <rPr>
        <sz val="11"/>
        <color theme="1"/>
        <rFont val="Tahoma"/>
        <family val="2"/>
        <charset val="134"/>
      </rPr>
      <t>2000</t>
    </r>
    <phoneticPr fontId="1" type="noConversion"/>
  </si>
  <si>
    <t>史哲</t>
    <phoneticPr fontId="1" type="noConversion"/>
  </si>
  <si>
    <t>购买1002的家具</t>
    <phoneticPr fontId="1" type="noConversion"/>
  </si>
  <si>
    <r>
      <rPr>
        <sz val="11"/>
        <color theme="1"/>
        <rFont val="宋体"/>
        <family val="3"/>
        <charset val="134"/>
      </rPr>
      <t>购买</t>
    </r>
    <r>
      <rPr>
        <sz val="11"/>
        <color theme="1"/>
        <rFont val="Tahoma"/>
        <family val="2"/>
        <charset val="134"/>
      </rPr>
      <t>1002</t>
    </r>
    <r>
      <rPr>
        <sz val="11"/>
        <color theme="1"/>
        <rFont val="宋体"/>
        <family val="3"/>
        <charset val="134"/>
      </rPr>
      <t>的家具，支付给张姐</t>
    </r>
    <phoneticPr fontId="1" type="noConversion"/>
  </si>
  <si>
    <t>购买多种家具</t>
    <phoneticPr fontId="1" type="noConversion"/>
  </si>
  <si>
    <t>见明细</t>
    <phoneticPr fontId="1" type="noConversion"/>
  </si>
  <si>
    <t>史哲</t>
    <phoneticPr fontId="1" type="noConversion"/>
  </si>
  <si>
    <t>购买地毯和家具拉手</t>
    <phoneticPr fontId="1" type="noConversion"/>
  </si>
  <si>
    <t>1，地毯76；2，家具拉手19.7</t>
    <phoneticPr fontId="1" type="noConversion"/>
  </si>
  <si>
    <t>见明细</t>
    <phoneticPr fontId="1" type="noConversion"/>
  </si>
  <si>
    <t>购买多种服装</t>
    <phoneticPr fontId="1" type="noConversion"/>
  </si>
  <si>
    <t>1,物美购物94.51；2，拼多多买食品51.66</t>
    <phoneticPr fontId="1" type="noConversion"/>
  </si>
  <si>
    <t>卢安</t>
    <phoneticPr fontId="1" type="noConversion"/>
  </si>
  <si>
    <t>物美和拼多多买食品</t>
    <phoneticPr fontId="1" type="noConversion"/>
  </si>
  <si>
    <t>多种物品</t>
    <phoneticPr fontId="1" type="noConversion"/>
  </si>
  <si>
    <t>见明细</t>
    <phoneticPr fontId="1" type="noConversion"/>
  </si>
  <si>
    <t xml:space="preserve">邢颖 </t>
    <phoneticPr fontId="1" type="noConversion"/>
  </si>
  <si>
    <t>史哲</t>
    <phoneticPr fontId="1" type="noConversion"/>
  </si>
  <si>
    <t>李响</t>
    <phoneticPr fontId="1" type="noConversion"/>
  </si>
  <si>
    <t>多种物品</t>
    <phoneticPr fontId="1" type="noConversion"/>
  </si>
  <si>
    <t>见采购明细</t>
    <phoneticPr fontId="1" type="noConversion"/>
  </si>
  <si>
    <t>多种物品和服务费</t>
    <phoneticPr fontId="1" type="noConversion"/>
  </si>
  <si>
    <t>多种物品</t>
    <phoneticPr fontId="1" type="noConversion"/>
  </si>
  <si>
    <t>布艺门帘X3</t>
    <phoneticPr fontId="1" type="noConversion"/>
  </si>
  <si>
    <t>定做</t>
    <phoneticPr fontId="1" type="noConversion"/>
  </si>
  <si>
    <t>李响</t>
    <phoneticPr fontId="1" type="noConversion"/>
  </si>
  <si>
    <t>京东购物</t>
    <phoneticPr fontId="1" type="noConversion"/>
  </si>
  <si>
    <t>1,钻头套装90.97；2，插线板113.69</t>
    <phoneticPr fontId="1" type="noConversion"/>
  </si>
  <si>
    <t>见明细</t>
    <phoneticPr fontId="1" type="noConversion"/>
  </si>
  <si>
    <t>史哲</t>
    <phoneticPr fontId="1" type="noConversion"/>
  </si>
  <si>
    <t>多种物品</t>
    <phoneticPr fontId="1" type="noConversion"/>
  </si>
  <si>
    <t>见明细</t>
    <phoneticPr fontId="1" type="noConversion"/>
  </si>
  <si>
    <t>多种物品</t>
    <phoneticPr fontId="1" type="noConversion"/>
  </si>
  <si>
    <t>卢安</t>
    <phoneticPr fontId="1" type="noConversion"/>
  </si>
  <si>
    <t>支付美团点评上线费用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</si>
</sst>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&quot;¥&quot;#,##0.00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pane ySplit="1" topLeftCell="A2" activePane="bottomLeft" state="frozen"/>
      <selection pane="bottomLeft" activeCell="G13" sqref="G13"/>
    </sheetView>
  </sheetViews>
  <sheetFormatPr defaultColWidth="8.875" defaultRowHeight="14.25"/>
  <cols>
    <col min="1" max="1" width="9.5" bestFit="1" customWidth="1"/>
    <col min="3" max="3" width="24.875" customWidth="1"/>
    <col min="7" max="7" width="11.625" style="3" bestFit="1" customWidth="1"/>
    <col min="8" max="8" width="26.62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</row>
    <row r="2" spans="1:8">
      <c r="A2" s="1" t="s">
        <v>1</v>
      </c>
      <c r="B2" s="1"/>
      <c r="C2" s="1" t="s">
        <v>8</v>
      </c>
      <c r="D2" s="1"/>
      <c r="G2" s="3">
        <v>0</v>
      </c>
    </row>
    <row r="3" spans="1:8">
      <c r="A3">
        <v>20180828</v>
      </c>
      <c r="B3" s="1" t="s">
        <v>10</v>
      </c>
      <c r="C3" s="1" t="s">
        <v>11</v>
      </c>
      <c r="D3" t="s">
        <v>12</v>
      </c>
      <c r="E3">
        <v>50000</v>
      </c>
      <c r="G3" s="3">
        <f>G2+E3-F3</f>
        <v>50000</v>
      </c>
    </row>
    <row r="4" spans="1:8">
      <c r="A4">
        <v>20180828</v>
      </c>
      <c r="B4" s="1" t="s">
        <v>13</v>
      </c>
      <c r="C4" s="1" t="s">
        <v>11</v>
      </c>
      <c r="D4" t="s">
        <v>14</v>
      </c>
      <c r="E4">
        <v>50000</v>
      </c>
      <c r="G4" s="3">
        <f t="shared" ref="G4:G10" si="0">G3+E4-F4</f>
        <v>100000</v>
      </c>
    </row>
    <row r="5" spans="1:8">
      <c r="A5">
        <v>20180828</v>
      </c>
      <c r="B5" s="1" t="s">
        <v>15</v>
      </c>
      <c r="C5" s="1" t="s">
        <v>11</v>
      </c>
      <c r="D5" t="s">
        <v>16</v>
      </c>
      <c r="E5">
        <v>50000</v>
      </c>
      <c r="G5" s="3">
        <f t="shared" si="0"/>
        <v>150000</v>
      </c>
    </row>
    <row r="6" spans="1:8">
      <c r="A6">
        <v>20180829</v>
      </c>
      <c r="B6" s="1" t="s">
        <v>17</v>
      </c>
      <c r="C6" s="1" t="s">
        <v>11</v>
      </c>
      <c r="D6" t="s">
        <v>18</v>
      </c>
      <c r="E6">
        <v>50000</v>
      </c>
      <c r="G6" s="3">
        <f t="shared" si="0"/>
        <v>200000</v>
      </c>
    </row>
    <row r="7" spans="1:8" ht="41.25">
      <c r="A7">
        <v>20180829</v>
      </c>
      <c r="B7" s="1" t="s">
        <v>10</v>
      </c>
      <c r="C7" s="1" t="s">
        <v>19</v>
      </c>
      <c r="D7">
        <v>180801</v>
      </c>
      <c r="F7">
        <v>18000</v>
      </c>
      <c r="G7" s="3">
        <f t="shared" si="0"/>
        <v>182000</v>
      </c>
      <c r="H7" s="5" t="s">
        <v>47</v>
      </c>
    </row>
    <row r="8" spans="1:8">
      <c r="A8">
        <v>20180829</v>
      </c>
      <c r="B8" s="1" t="s">
        <v>17</v>
      </c>
      <c r="C8" s="1" t="s">
        <v>11</v>
      </c>
      <c r="D8" t="s">
        <v>20</v>
      </c>
      <c r="E8">
        <v>50000</v>
      </c>
      <c r="G8" s="3">
        <f t="shared" si="0"/>
        <v>232000</v>
      </c>
    </row>
    <row r="9" spans="1:8">
      <c r="A9">
        <v>20180831</v>
      </c>
      <c r="B9" s="1" t="s">
        <v>21</v>
      </c>
      <c r="C9" s="1" t="s">
        <v>23</v>
      </c>
      <c r="D9">
        <v>180802</v>
      </c>
      <c r="F9">
        <v>158</v>
      </c>
      <c r="G9" s="3">
        <f t="shared" si="0"/>
        <v>231842</v>
      </c>
    </row>
    <row r="10" spans="1:8">
      <c r="A10">
        <v>20180831</v>
      </c>
      <c r="B10" s="1" t="s">
        <v>21</v>
      </c>
      <c r="C10" s="1" t="s">
        <v>22</v>
      </c>
      <c r="D10">
        <v>180803</v>
      </c>
      <c r="F10">
        <v>94</v>
      </c>
      <c r="G10" s="3">
        <f t="shared" si="0"/>
        <v>231748</v>
      </c>
    </row>
    <row r="12" spans="1:8">
      <c r="A12" s="1" t="s">
        <v>24</v>
      </c>
      <c r="C12" s="1"/>
      <c r="E12">
        <f>SUM(E3:E10)</f>
        <v>250000</v>
      </c>
      <c r="F12">
        <f>SUM(F3:F10)</f>
        <v>18252</v>
      </c>
      <c r="G12" s="3">
        <f>E12-F12</f>
        <v>231748</v>
      </c>
    </row>
    <row r="13" spans="1:8">
      <c r="A13" s="1" t="s">
        <v>25</v>
      </c>
      <c r="G13" s="3">
        <f>G10</f>
        <v>231748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zoomScale="150" zoomScaleNormal="150" zoomScalePageLayoutView="150" workbookViewId="0">
      <pane ySplit="1" topLeftCell="A14" activePane="bottomLeft" state="frozen"/>
      <selection pane="bottomLeft" activeCell="B12" sqref="B12"/>
    </sheetView>
  </sheetViews>
  <sheetFormatPr defaultColWidth="8.875" defaultRowHeight="14.25"/>
  <cols>
    <col min="3" max="3" width="15.125" customWidth="1"/>
    <col min="7" max="7" width="11.875" style="3" bestFit="1" customWidth="1"/>
    <col min="8" max="8" width="31.5" customWidth="1"/>
  </cols>
  <sheetData>
    <row r="1" spans="1:9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  <c r="I1" s="1" t="s">
        <v>60</v>
      </c>
    </row>
    <row r="2" spans="1:9">
      <c r="A2" s="1" t="s">
        <v>1</v>
      </c>
      <c r="B2" s="1" t="s">
        <v>9</v>
      </c>
      <c r="C2" s="1" t="s">
        <v>8</v>
      </c>
      <c r="D2" s="1" t="s">
        <v>9</v>
      </c>
      <c r="G2" s="3">
        <f>'8月明细账'!G13</f>
        <v>231748</v>
      </c>
    </row>
    <row r="3" spans="1:9">
      <c r="A3">
        <v>180902</v>
      </c>
      <c r="B3" s="1" t="s">
        <v>27</v>
      </c>
      <c r="C3" t="s">
        <v>28</v>
      </c>
      <c r="D3">
        <v>180901</v>
      </c>
      <c r="F3">
        <v>106</v>
      </c>
      <c r="G3" s="3">
        <f t="shared" ref="G3:G22" si="0">G2-F3+E3</f>
        <v>231642</v>
      </c>
    </row>
    <row r="4" spans="1:9">
      <c r="A4">
        <v>180904</v>
      </c>
      <c r="B4" s="1" t="s">
        <v>29</v>
      </c>
      <c r="C4" s="1" t="s">
        <v>30</v>
      </c>
      <c r="D4" t="s">
        <v>31</v>
      </c>
      <c r="E4">
        <v>100000</v>
      </c>
      <c r="G4" s="3">
        <f t="shared" si="0"/>
        <v>331642</v>
      </c>
    </row>
    <row r="5" spans="1:9">
      <c r="A5">
        <v>180904</v>
      </c>
      <c r="B5" s="1" t="s">
        <v>32</v>
      </c>
      <c r="C5" s="1" t="s">
        <v>33</v>
      </c>
      <c r="D5" t="s">
        <v>34</v>
      </c>
      <c r="E5">
        <v>50000</v>
      </c>
      <c r="G5" s="3">
        <f t="shared" si="0"/>
        <v>381642</v>
      </c>
    </row>
    <row r="6" spans="1:9">
      <c r="A6">
        <v>180905</v>
      </c>
      <c r="B6" s="1" t="s">
        <v>35</v>
      </c>
      <c r="C6" s="1" t="s">
        <v>36</v>
      </c>
      <c r="D6" t="s">
        <v>37</v>
      </c>
      <c r="E6">
        <v>100000</v>
      </c>
      <c r="G6" s="3">
        <f t="shared" si="0"/>
        <v>481642</v>
      </c>
    </row>
    <row r="7" spans="1:9">
      <c r="A7">
        <v>180908</v>
      </c>
      <c r="B7" s="1" t="s">
        <v>38</v>
      </c>
      <c r="C7" s="1" t="s">
        <v>39</v>
      </c>
      <c r="D7" t="s">
        <v>40</v>
      </c>
      <c r="E7">
        <v>50000</v>
      </c>
      <c r="G7" s="3">
        <f t="shared" si="0"/>
        <v>531642</v>
      </c>
    </row>
    <row r="8" spans="1:9">
      <c r="A8">
        <v>180921</v>
      </c>
      <c r="B8" s="1" t="s">
        <v>41</v>
      </c>
      <c r="C8" s="1" t="s">
        <v>42</v>
      </c>
      <c r="D8" s="1" t="s">
        <v>43</v>
      </c>
      <c r="E8">
        <v>127.12</v>
      </c>
      <c r="G8" s="3">
        <f t="shared" si="0"/>
        <v>531769.12</v>
      </c>
    </row>
    <row r="9" spans="1:9" ht="30" customHeight="1">
      <c r="A9">
        <v>180923</v>
      </c>
      <c r="B9" s="1" t="s">
        <v>44</v>
      </c>
      <c r="C9" s="1" t="s">
        <v>45</v>
      </c>
      <c r="D9">
        <v>180902</v>
      </c>
      <c r="F9">
        <v>122500</v>
      </c>
      <c r="G9" s="3">
        <f t="shared" si="0"/>
        <v>409269.12</v>
      </c>
      <c r="H9" s="4" t="s">
        <v>46</v>
      </c>
      <c r="I9" s="1" t="s">
        <v>61</v>
      </c>
    </row>
    <row r="10" spans="1:9">
      <c r="A10">
        <v>180925</v>
      </c>
      <c r="B10" s="1" t="s">
        <v>48</v>
      </c>
      <c r="C10" s="1" t="s">
        <v>49</v>
      </c>
      <c r="D10">
        <v>180903</v>
      </c>
      <c r="F10">
        <v>600</v>
      </c>
      <c r="G10" s="3">
        <f t="shared" si="0"/>
        <v>408669.12</v>
      </c>
    </row>
    <row r="11" spans="1:9">
      <c r="A11">
        <v>180925</v>
      </c>
      <c r="B11" s="1" t="s">
        <v>48</v>
      </c>
      <c r="C11" s="1" t="s">
        <v>50</v>
      </c>
      <c r="D11">
        <v>180904</v>
      </c>
      <c r="F11">
        <v>1000</v>
      </c>
      <c r="G11" s="3">
        <f t="shared" si="0"/>
        <v>407669.12</v>
      </c>
    </row>
    <row r="12" spans="1:9">
      <c r="A12">
        <v>180926</v>
      </c>
      <c r="B12" s="1" t="s">
        <v>51</v>
      </c>
      <c r="C12" s="1" t="s">
        <v>52</v>
      </c>
      <c r="D12">
        <v>180905</v>
      </c>
      <c r="F12">
        <v>4597.3</v>
      </c>
      <c r="G12" s="3">
        <f t="shared" si="0"/>
        <v>403071.82</v>
      </c>
      <c r="I12" s="1" t="s">
        <v>61</v>
      </c>
    </row>
    <row r="13" spans="1:9">
      <c r="A13">
        <v>180925</v>
      </c>
      <c r="B13" s="1" t="s">
        <v>48</v>
      </c>
      <c r="C13" s="1" t="s">
        <v>53</v>
      </c>
      <c r="D13">
        <v>180906</v>
      </c>
      <c r="F13">
        <v>77</v>
      </c>
      <c r="G13" s="3">
        <f t="shared" si="0"/>
        <v>402994.82</v>
      </c>
      <c r="H13" t="s">
        <v>54</v>
      </c>
    </row>
    <row r="14" spans="1:9">
      <c r="A14">
        <v>180926</v>
      </c>
      <c r="B14" s="1" t="s">
        <v>55</v>
      </c>
      <c r="C14" s="1" t="s">
        <v>56</v>
      </c>
      <c r="D14">
        <v>180907</v>
      </c>
      <c r="F14">
        <v>160</v>
      </c>
      <c r="G14" s="3">
        <f t="shared" si="0"/>
        <v>402834.82</v>
      </c>
      <c r="H14" t="s">
        <v>62</v>
      </c>
    </row>
    <row r="15" spans="1:9" ht="34.5" customHeight="1">
      <c r="A15">
        <v>180926</v>
      </c>
      <c r="B15" s="1" t="s">
        <v>57</v>
      </c>
      <c r="C15" s="1" t="s">
        <v>58</v>
      </c>
      <c r="D15">
        <v>180908</v>
      </c>
      <c r="F15">
        <v>164</v>
      </c>
      <c r="G15" s="3">
        <f t="shared" si="0"/>
        <v>402670.82</v>
      </c>
      <c r="H15" s="4" t="s">
        <v>59</v>
      </c>
    </row>
    <row r="16" spans="1:9" ht="28.5">
      <c r="A16">
        <v>180927</v>
      </c>
      <c r="B16" s="1" t="s">
        <v>55</v>
      </c>
      <c r="C16" s="1" t="s">
        <v>63</v>
      </c>
      <c r="D16">
        <v>180909</v>
      </c>
      <c r="F16">
        <v>4811</v>
      </c>
      <c r="G16" s="3">
        <f t="shared" si="0"/>
        <v>397859.82</v>
      </c>
      <c r="H16" s="4" t="s">
        <v>65</v>
      </c>
      <c r="I16" s="1" t="s">
        <v>64</v>
      </c>
    </row>
    <row r="17" spans="1:8">
      <c r="A17">
        <v>180928</v>
      </c>
      <c r="B17" s="1" t="s">
        <v>66</v>
      </c>
      <c r="C17" s="1" t="s">
        <v>67</v>
      </c>
      <c r="D17">
        <v>180910</v>
      </c>
      <c r="F17">
        <v>1458</v>
      </c>
      <c r="G17" s="3">
        <f t="shared" si="0"/>
        <v>396401.82</v>
      </c>
      <c r="H17" s="4" t="s">
        <v>68</v>
      </c>
    </row>
    <row r="18" spans="1:8">
      <c r="A18">
        <v>180928</v>
      </c>
      <c r="B18" s="1" t="s">
        <v>69</v>
      </c>
      <c r="C18" s="1"/>
      <c r="D18">
        <v>180911</v>
      </c>
      <c r="F18">
        <v>0</v>
      </c>
      <c r="G18" s="3">
        <f t="shared" si="0"/>
        <v>396401.82</v>
      </c>
      <c r="H18" s="1" t="s">
        <v>75</v>
      </c>
    </row>
    <row r="19" spans="1:8">
      <c r="A19">
        <v>180929</v>
      </c>
      <c r="B19" s="1" t="s">
        <v>70</v>
      </c>
      <c r="C19" s="1" t="s">
        <v>71</v>
      </c>
      <c r="D19">
        <v>180912</v>
      </c>
      <c r="F19">
        <v>1788</v>
      </c>
      <c r="G19" s="3">
        <f t="shared" si="0"/>
        <v>394613.82</v>
      </c>
    </row>
    <row r="20" spans="1:8">
      <c r="A20">
        <v>180929</v>
      </c>
      <c r="B20" s="1" t="s">
        <v>69</v>
      </c>
      <c r="C20" s="1" t="s">
        <v>72</v>
      </c>
      <c r="D20">
        <v>180913</v>
      </c>
      <c r="F20">
        <v>1372</v>
      </c>
      <c r="G20" s="3">
        <f t="shared" si="0"/>
        <v>393241.82</v>
      </c>
    </row>
    <row r="21" spans="1:8" ht="57">
      <c r="A21">
        <v>180930</v>
      </c>
      <c r="B21" s="1" t="s">
        <v>73</v>
      </c>
      <c r="C21" s="1" t="s">
        <v>74</v>
      </c>
      <c r="D21">
        <v>180914</v>
      </c>
      <c r="F21">
        <v>390.86</v>
      </c>
      <c r="G21" s="3">
        <f t="shared" si="0"/>
        <v>392850.96</v>
      </c>
      <c r="H21" s="4" t="s">
        <v>76</v>
      </c>
    </row>
    <row r="22" spans="1:8" ht="57">
      <c r="A22">
        <v>180930</v>
      </c>
      <c r="B22" s="1" t="s">
        <v>77</v>
      </c>
      <c r="C22" s="1" t="s">
        <v>78</v>
      </c>
      <c r="D22">
        <v>180915</v>
      </c>
      <c r="F22">
        <v>1529.1</v>
      </c>
      <c r="G22" s="3">
        <f t="shared" si="0"/>
        <v>391321.86000000004</v>
      </c>
      <c r="H22" s="4" t="s">
        <v>79</v>
      </c>
    </row>
    <row r="23" spans="1:8">
      <c r="B23" s="1"/>
      <c r="C23" s="1"/>
    </row>
    <row r="24" spans="1:8">
      <c r="B24" s="1"/>
      <c r="C24" s="1"/>
    </row>
    <row r="25" spans="1:8">
      <c r="B25" s="1"/>
      <c r="C25" s="1"/>
    </row>
    <row r="28" spans="1:8">
      <c r="A28" s="1" t="s">
        <v>24</v>
      </c>
      <c r="C28" s="1"/>
      <c r="E28">
        <f>SUM(E3:E26)</f>
        <v>300127.12</v>
      </c>
      <c r="F28">
        <f>SUM(F3:F26)</f>
        <v>140553.25999999998</v>
      </c>
      <c r="G28" s="3">
        <f>E28-F28</f>
        <v>159573.86000000002</v>
      </c>
    </row>
    <row r="29" spans="1:8">
      <c r="A29" s="1" t="s">
        <v>25</v>
      </c>
      <c r="G29" s="3">
        <f>G28+G2</f>
        <v>391321.86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35"/>
  <sheetViews>
    <sheetView tabSelected="1" topLeftCell="B16" zoomScale="150" zoomScaleNormal="150" zoomScalePageLayoutView="150" workbookViewId="0">
      <selection activeCell="H26" sqref="H26"/>
    </sheetView>
  </sheetViews>
  <sheetFormatPr defaultColWidth="8.875" defaultRowHeight="14.25"/>
  <cols>
    <col min="3" max="3" width="15.375" customWidth="1"/>
    <col min="7" max="7" width="11.875" style="7" bestFit="1" customWidth="1"/>
    <col min="8" max="8" width="42.12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6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  <c r="G2" s="7">
        <f>'9月明细账'!G29</f>
        <v>391321.86</v>
      </c>
    </row>
    <row r="3" spans="1:8">
      <c r="A3">
        <v>181003</v>
      </c>
      <c r="B3" s="1" t="s">
        <v>80</v>
      </c>
      <c r="C3" s="1" t="s">
        <v>81</v>
      </c>
      <c r="D3">
        <v>181001</v>
      </c>
      <c r="F3">
        <v>10580</v>
      </c>
      <c r="G3" s="7">
        <f t="shared" ref="G3:G26" si="0">G2+E3-F3</f>
        <v>380741.86</v>
      </c>
    </row>
    <row r="4" spans="1:8">
      <c r="A4">
        <v>181003</v>
      </c>
      <c r="B4" s="1" t="s">
        <v>82</v>
      </c>
      <c r="C4" s="1" t="s">
        <v>83</v>
      </c>
      <c r="D4">
        <v>181002</v>
      </c>
      <c r="F4">
        <v>508</v>
      </c>
      <c r="G4" s="7">
        <f t="shared" si="0"/>
        <v>380233.86</v>
      </c>
      <c r="H4" s="1" t="s">
        <v>84</v>
      </c>
    </row>
    <row r="5" spans="1:8">
      <c r="A5">
        <v>181005</v>
      </c>
      <c r="B5" s="1" t="s">
        <v>85</v>
      </c>
      <c r="C5" s="1" t="s">
        <v>86</v>
      </c>
      <c r="D5">
        <v>181003</v>
      </c>
      <c r="F5">
        <v>2258</v>
      </c>
      <c r="G5" s="7">
        <f t="shared" si="0"/>
        <v>377975.86</v>
      </c>
      <c r="H5" t="s">
        <v>87</v>
      </c>
    </row>
    <row r="6" spans="1:8">
      <c r="A6">
        <v>181005</v>
      </c>
      <c r="B6" s="1" t="s">
        <v>88</v>
      </c>
      <c r="C6" s="1" t="s">
        <v>89</v>
      </c>
      <c r="D6">
        <v>181004</v>
      </c>
      <c r="F6">
        <v>995</v>
      </c>
      <c r="G6" s="7">
        <f t="shared" si="0"/>
        <v>376980.86</v>
      </c>
      <c r="H6" t="s">
        <v>90</v>
      </c>
    </row>
    <row r="7" spans="1:8">
      <c r="A7">
        <v>181006</v>
      </c>
      <c r="B7" s="1" t="s">
        <v>91</v>
      </c>
      <c r="C7" s="1" t="s">
        <v>92</v>
      </c>
      <c r="D7">
        <v>181005</v>
      </c>
      <c r="F7">
        <v>884</v>
      </c>
      <c r="G7" s="7">
        <f t="shared" si="0"/>
        <v>376096.86</v>
      </c>
      <c r="H7" t="s">
        <v>93</v>
      </c>
    </row>
    <row r="8" spans="1:8">
      <c r="A8">
        <v>181006</v>
      </c>
      <c r="B8" s="1" t="s">
        <v>88</v>
      </c>
      <c r="C8" s="1" t="s">
        <v>94</v>
      </c>
      <c r="D8">
        <v>181006</v>
      </c>
      <c r="F8">
        <v>2264</v>
      </c>
      <c r="G8" s="7">
        <f t="shared" si="0"/>
        <v>373832.86</v>
      </c>
      <c r="H8" t="s">
        <v>95</v>
      </c>
    </row>
    <row r="9" spans="1:8">
      <c r="A9">
        <v>181007</v>
      </c>
      <c r="B9" s="1" t="s">
        <v>96</v>
      </c>
      <c r="C9" s="1" t="s">
        <v>97</v>
      </c>
      <c r="D9">
        <v>181007</v>
      </c>
      <c r="F9">
        <v>280</v>
      </c>
      <c r="G9" s="7">
        <f t="shared" si="0"/>
        <v>373552.86</v>
      </c>
      <c r="H9" t="s">
        <v>98</v>
      </c>
    </row>
    <row r="10" spans="1:8">
      <c r="A10">
        <v>181007</v>
      </c>
      <c r="B10" s="1" t="s">
        <v>88</v>
      </c>
      <c r="C10" s="1" t="s">
        <v>99</v>
      </c>
      <c r="D10">
        <v>181008</v>
      </c>
      <c r="F10">
        <v>7522.4</v>
      </c>
      <c r="G10" s="7">
        <f t="shared" si="0"/>
        <v>366030.45999999996</v>
      </c>
      <c r="H10" s="1" t="s">
        <v>100</v>
      </c>
    </row>
    <row r="11" spans="1:8">
      <c r="A11">
        <v>181008</v>
      </c>
      <c r="B11" s="1" t="s">
        <v>101</v>
      </c>
      <c r="C11" s="1" t="s">
        <v>102</v>
      </c>
      <c r="D11">
        <v>181009</v>
      </c>
      <c r="F11">
        <v>95.7</v>
      </c>
      <c r="G11" s="7">
        <f t="shared" si="0"/>
        <v>365934.75999999995</v>
      </c>
      <c r="H11" s="1" t="s">
        <v>103</v>
      </c>
    </row>
    <row r="12" spans="1:8">
      <c r="A12">
        <v>181008</v>
      </c>
      <c r="B12" s="1" t="s">
        <v>88</v>
      </c>
      <c r="C12" s="1" t="s">
        <v>105</v>
      </c>
      <c r="D12">
        <v>181010</v>
      </c>
      <c r="F12">
        <v>2567.62</v>
      </c>
      <c r="G12" s="7">
        <f t="shared" si="0"/>
        <v>363367.13999999996</v>
      </c>
      <c r="H12" s="1" t="s">
        <v>104</v>
      </c>
    </row>
    <row r="13" spans="1:8">
      <c r="A13">
        <v>181012</v>
      </c>
      <c r="B13" s="1" t="s">
        <v>107</v>
      </c>
      <c r="C13" s="1" t="s">
        <v>108</v>
      </c>
      <c r="D13">
        <v>181011</v>
      </c>
      <c r="F13">
        <v>146.16999999999999</v>
      </c>
      <c r="G13" s="7">
        <f t="shared" si="0"/>
        <v>363220.97</v>
      </c>
      <c r="H13" s="1" t="s">
        <v>106</v>
      </c>
    </row>
    <row r="14" spans="1:8">
      <c r="A14">
        <v>181013</v>
      </c>
      <c r="B14" s="1" t="s">
        <v>88</v>
      </c>
      <c r="C14" s="1" t="s">
        <v>109</v>
      </c>
      <c r="D14">
        <v>181012</v>
      </c>
      <c r="F14">
        <v>2589.4699999999998</v>
      </c>
      <c r="G14" s="7">
        <f t="shared" si="0"/>
        <v>360631.5</v>
      </c>
      <c r="H14" s="1" t="s">
        <v>110</v>
      </c>
    </row>
    <row r="15" spans="1:8">
      <c r="A15">
        <v>181014</v>
      </c>
      <c r="B15" s="1" t="s">
        <v>111</v>
      </c>
      <c r="C15" s="1" t="s">
        <v>109</v>
      </c>
      <c r="D15">
        <v>181013</v>
      </c>
      <c r="F15">
        <v>5093.8100000000004</v>
      </c>
      <c r="G15" s="7">
        <f t="shared" si="0"/>
        <v>355537.69</v>
      </c>
      <c r="H15" s="1" t="s">
        <v>110</v>
      </c>
    </row>
    <row r="16" spans="1:8">
      <c r="A16">
        <v>181014</v>
      </c>
      <c r="B16" s="1" t="s">
        <v>112</v>
      </c>
      <c r="C16" s="1" t="s">
        <v>109</v>
      </c>
      <c r="D16">
        <v>181014</v>
      </c>
      <c r="F16">
        <v>1333.77</v>
      </c>
      <c r="G16" s="7">
        <f t="shared" si="0"/>
        <v>354203.92</v>
      </c>
      <c r="H16" s="1" t="s">
        <v>110</v>
      </c>
    </row>
    <row r="17" spans="1:8">
      <c r="A17">
        <v>181017</v>
      </c>
      <c r="B17" s="1" t="s">
        <v>113</v>
      </c>
      <c r="C17" s="1" t="s">
        <v>114</v>
      </c>
      <c r="D17">
        <v>181015</v>
      </c>
      <c r="F17">
        <v>9120.7999999999993</v>
      </c>
      <c r="G17" s="7">
        <f t="shared" si="0"/>
        <v>345083.12</v>
      </c>
      <c r="H17" s="1" t="s">
        <v>115</v>
      </c>
    </row>
    <row r="18" spans="1:8">
      <c r="A18">
        <v>181019</v>
      </c>
      <c r="B18" s="1" t="s">
        <v>88</v>
      </c>
      <c r="C18" s="1" t="s">
        <v>116</v>
      </c>
      <c r="D18">
        <v>181016</v>
      </c>
      <c r="F18">
        <v>1373.24</v>
      </c>
      <c r="G18" s="7">
        <f t="shared" si="0"/>
        <v>343709.88</v>
      </c>
      <c r="H18" s="1" t="s">
        <v>100</v>
      </c>
    </row>
    <row r="19" spans="1:8">
      <c r="A19">
        <v>181019</v>
      </c>
      <c r="B19" s="1" t="s">
        <v>91</v>
      </c>
      <c r="C19" s="1" t="s">
        <v>109</v>
      </c>
      <c r="D19">
        <v>181017</v>
      </c>
      <c r="F19">
        <v>1361.18</v>
      </c>
      <c r="G19" s="7">
        <f t="shared" si="0"/>
        <v>342348.7</v>
      </c>
      <c r="H19" s="1" t="s">
        <v>100</v>
      </c>
    </row>
    <row r="20" spans="1:8">
      <c r="A20">
        <v>181019</v>
      </c>
      <c r="B20" s="1" t="s">
        <v>88</v>
      </c>
      <c r="C20" s="1" t="s">
        <v>117</v>
      </c>
      <c r="D20">
        <v>181018</v>
      </c>
      <c r="F20">
        <v>320.8</v>
      </c>
      <c r="G20" s="7">
        <f t="shared" si="0"/>
        <v>342027.9</v>
      </c>
      <c r="H20" s="1" t="s">
        <v>100</v>
      </c>
    </row>
    <row r="21" spans="1:8">
      <c r="A21">
        <v>181021</v>
      </c>
      <c r="B21" s="1" t="s">
        <v>91</v>
      </c>
      <c r="C21" s="1" t="s">
        <v>118</v>
      </c>
      <c r="D21">
        <v>181019</v>
      </c>
      <c r="F21">
        <v>397</v>
      </c>
      <c r="G21" s="7">
        <f t="shared" si="0"/>
        <v>341630.9</v>
      </c>
      <c r="H21" s="1" t="s">
        <v>119</v>
      </c>
    </row>
    <row r="22" spans="1:8">
      <c r="A22">
        <v>181023</v>
      </c>
      <c r="B22" s="1" t="s">
        <v>120</v>
      </c>
      <c r="C22" s="1" t="s">
        <v>121</v>
      </c>
      <c r="D22">
        <v>181020</v>
      </c>
      <c r="F22">
        <v>204.66</v>
      </c>
      <c r="G22" s="7">
        <f t="shared" si="0"/>
        <v>341426.24000000005</v>
      </c>
      <c r="H22" s="1" t="s">
        <v>122</v>
      </c>
    </row>
    <row r="23" spans="1:8">
      <c r="A23">
        <v>181023</v>
      </c>
      <c r="B23" s="1" t="s">
        <v>88</v>
      </c>
      <c r="C23" s="1" t="s">
        <v>109</v>
      </c>
      <c r="D23">
        <v>181021</v>
      </c>
      <c r="F23">
        <v>9538.23</v>
      </c>
      <c r="G23" s="7">
        <f t="shared" si="0"/>
        <v>331888.01000000007</v>
      </c>
      <c r="H23" s="1" t="s">
        <v>123</v>
      </c>
    </row>
    <row r="24" spans="1:8">
      <c r="A24">
        <v>181026</v>
      </c>
      <c r="B24" s="1" t="s">
        <v>124</v>
      </c>
      <c r="C24" s="1" t="s">
        <v>125</v>
      </c>
      <c r="D24">
        <v>181022</v>
      </c>
      <c r="F24">
        <v>187.54</v>
      </c>
      <c r="G24" s="7">
        <f t="shared" si="0"/>
        <v>331700.47000000009</v>
      </c>
      <c r="H24" s="1" t="s">
        <v>126</v>
      </c>
    </row>
    <row r="25" spans="1:8">
      <c r="A25">
        <v>181026</v>
      </c>
      <c r="B25" s="1" t="s">
        <v>88</v>
      </c>
      <c r="C25" s="1" t="s">
        <v>127</v>
      </c>
      <c r="D25">
        <v>181023</v>
      </c>
      <c r="F25">
        <v>4273.42</v>
      </c>
      <c r="G25" s="7">
        <f t="shared" si="0"/>
        <v>327427.0500000001</v>
      </c>
      <c r="H25" s="1" t="s">
        <v>126</v>
      </c>
    </row>
    <row r="26" spans="1:8">
      <c r="A26">
        <v>181026</v>
      </c>
      <c r="B26" s="1" t="s">
        <v>128</v>
      </c>
      <c r="C26" s="1" t="s">
        <v>129</v>
      </c>
      <c r="D26">
        <v>181024</v>
      </c>
      <c r="F26">
        <v>26800</v>
      </c>
      <c r="G26" s="7">
        <f t="shared" si="0"/>
        <v>300627.0500000001</v>
      </c>
      <c r="H26" s="1"/>
    </row>
    <row r="27" spans="1:8">
      <c r="B27" s="1"/>
      <c r="C27" s="1"/>
      <c r="H27" s="1"/>
    </row>
    <row r="28" spans="1:8">
      <c r="B28" s="1"/>
      <c r="C28" s="1"/>
      <c r="H28" s="1"/>
    </row>
    <row r="29" spans="1:8">
      <c r="B29" s="1"/>
      <c r="C29" s="1"/>
      <c r="H29" s="1"/>
    </row>
    <row r="30" spans="1:8">
      <c r="B30" s="1"/>
      <c r="C30" s="1"/>
      <c r="H30" s="1"/>
    </row>
    <row r="31" spans="1:8">
      <c r="H31" s="1"/>
    </row>
    <row r="34" spans="1:7">
      <c r="A34" s="1" t="s">
        <v>24</v>
      </c>
      <c r="C34" s="1"/>
      <c r="E34">
        <f>SUM(E3:E32)</f>
        <v>0</v>
      </c>
      <c r="F34">
        <f>SUM(F3:F32)</f>
        <v>90694.81</v>
      </c>
      <c r="G34" s="7">
        <f>E34-F34</f>
        <v>-90694.81</v>
      </c>
    </row>
    <row r="35" spans="1:7">
      <c r="A35" s="1" t="s">
        <v>25</v>
      </c>
      <c r="G35" s="7">
        <f>G34+G2</f>
        <v>300627.05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G2" sqref="G2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C13" sqref="C13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2018-10-26T11:22:20Z</dcterms:modified>
</cp:coreProperties>
</file>