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4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5"/>
  <c r="H5"/>
  <c r="G11" l="1"/>
  <c r="F11"/>
  <c r="H2"/>
  <c r="H3" s="1"/>
  <c r="H4" s="1"/>
  <c r="C46" i="4"/>
  <c r="C45"/>
  <c r="C44"/>
  <c r="B42"/>
  <c r="B41"/>
  <c r="C47"/>
  <c r="H30"/>
  <c r="G35"/>
  <c r="F35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11" i="5" l="1"/>
  <c r="H12" s="1"/>
  <c r="B47" i="4"/>
  <c r="H35"/>
  <c r="H36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<sst xmlns="http://schemas.openxmlformats.org/spreadsheetml/2006/main" count="457" uniqueCount="258">
  <si>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</si>
  <si>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</si>
  <si>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</si>
  <si>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</si>
  <si>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</si>
  <si>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</si>
  <si>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</si>
  <si>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</si>
  <si>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</si>
  <si>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</si>
  <si>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</si>
  <si>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</si>
  <si>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</si>
  <si>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</si>
  <si>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</si>
  <si>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</si>
  <si>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</si>
  <si>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</si>
  <si>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</si>
  <si>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</si>
  <si>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</si>
  <si>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</si>
  <si>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</si>
  <si>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</si>
  <si>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</si>
  <si>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</si>
  <si>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</si>
  <si>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</si>
  <si>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</si>
  <si>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</si>
  <si>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</si>
  <si>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</si>
  <si>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</si>
  <si>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</si>
  <si>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</si>
  <si>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</si>
  <si>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</si>
  <si>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</si>
  <si>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</si>
  <si>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</si>
  <si>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</si>
  <si>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</si>
  <si>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</si>
  <si>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</si>
  <si>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</si>
  <si>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</si>
  <si>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</si>
  <si>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</si>
  <si>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</si>
  <si>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</si>
  <si>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</si>
  <si>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</si>
  <si>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</si>
  <si>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</si>
  <si>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</si>
  <si>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</si>
  <si>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</si>
  <si>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</si>
  <si>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</si>
  <si>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</si>
  <si>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</si>
  <si>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</si>
  <si>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</si>
  <si>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</si>
  <si>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</si>
  <si>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</si>
  <si>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</si>
  <si>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</si>
  <si>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</si>
  <si>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</si>
  <si>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</si>
  <si>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</si>
  <si>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</si>
  <si>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</si>
  <si>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</si>
  <si>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</si>
  <si>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</si>
  <si>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</si>
  <si>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</si>
  <si>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</si>
  <si>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</si>
  <si>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</si>
  <si>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</si>
  <si>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</si>
  <si>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</si>
  <si>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</si>
  <si>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</si>
  <si>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</si>
  <si>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</si>
  <si>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</si>
  <si>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</si>
  <si>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</si>
  <si>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</si>
  <si>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</si>
  <si>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</si>
  <si>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</si>
  <si>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</si>
  <si>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</si>
  <si>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</si>
  <si>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</si>
  <si>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</si>
  <si>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</si>
  <si>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</si>
  <si>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</si>
  <si>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</si>
  <si>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</si>
  <si>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</si>
  <si>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</si>
  <si>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</si>
  <si>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</si>
  <si>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</si>
  <si>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</si>
  <si>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</si>
  <si>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</si>
  <si>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</si>
  <si>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</si>
  <si>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</si>
  <si>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</si>
  <si>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</si>
  <si>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</si>
  <si>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</si>
  <si>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</si>
  <si>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</si>
  <si>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</si>
  <si>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</si>
  <si>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</si>
  <si>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</si>
  <si>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</si>
  <si>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</si>
  <si>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</si>
  <si>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</si>
  <si>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</si>
  <si>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</si>
  <si>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</si>
  <si>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</si>
  <si>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</si>
  <si>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</si>
  <si>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</si>
  <si>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</si>
  <si>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</si>
  <si>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</si>
  <si>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</si>
  <si>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</si>
  <si>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</si>
  <si>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</si>
  <si>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</si>
  <si>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</si>
  <si>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</si>
  <si>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</si>
  <si>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</si>
  <si>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</si>
  <si>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</si>
  <si>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</si>
  <si>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</si>
  <si>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</si>
  <si>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</si>
  <si>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</si>
  <si>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</si>
  <si>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</si>
  <si>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</si>
  <si>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</si>
  <si>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</si>
  <si>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</si>
  <si>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</si>
  <si>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</si>
  <si>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</si>
  <si>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</si>
  <si>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</si>
  <si>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</si>
  <si>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</si>
  <si>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</si>
  <si>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</si>
  <si>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</si>
  <si>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</si>
  <si>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</si>
  <si>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</si>
  <si>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</si>
  <si>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</si>
  <si>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</si>
  <si>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</si>
  <si>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</si>
  <si>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</si>
  <si>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</si>
  <si>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</si>
  <si>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</si>
  <si>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</si>
  <si>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</si>
  <si>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</si>
  <si>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</si>
  <si>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</si>
  <si>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</si>
  <si>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</si>
  <si>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</si>
  <si>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</si>
  <si>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</si>
  <si>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</si>
  <si>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</si>
  <si>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</si>
  <si>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</si>
  <si>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</si>
  <si>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</si>
  <si>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</si>
  <si>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</si>
  <si>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</si>
  <si>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</si>
  <si>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</si>
  <si>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</si>
  <si>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</si>
  <si>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</si>
  <si>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</si>
  <si>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</si>
  <si>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</si>
  <si>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铁笼子的运费</t>
    <phoneticPr fontId="1" type="noConversion"/>
  </si>
  <si>
    <t>笼子的运费</t>
    <phoneticPr fontId="1" type="noConversion"/>
  </si>
  <si>
    <t>笼子的上楼费</t>
    <phoneticPr fontId="1" type="noConversion"/>
  </si>
  <si>
    <t>上楼费</t>
    <phoneticPr fontId="1" type="noConversion"/>
  </si>
  <si>
    <t>一人霸王餐</t>
    <phoneticPr fontId="1" type="noConversion"/>
  </si>
  <si>
    <t>史哲</t>
    <phoneticPr fontId="1" type="noConversion"/>
  </si>
  <si>
    <t>日常</t>
    <phoneticPr fontId="1" type="noConversion"/>
  </si>
  <si>
    <t>保洁费和员工餐</t>
    <phoneticPr fontId="1" type="noConversion"/>
  </si>
  <si>
    <t>1，保洁费700；2，员工餐215</t>
    <phoneticPr fontId="1" type="noConversion"/>
  </si>
  <si>
    <t>邢颖</t>
    <phoneticPr fontId="1" type="noConversion"/>
  </si>
  <si>
    <t>人员</t>
    <phoneticPr fontId="1" type="noConversion"/>
  </si>
  <si>
    <t>配钥匙和小潘劳务</t>
    <phoneticPr fontId="1" type="noConversion"/>
  </si>
  <si>
    <t>1，配钥匙100；2，小潘店长劳务1750</t>
    <phoneticPr fontId="1" type="noConversion"/>
  </si>
  <si>
    <t>零食费用和霸王餐</t>
    <phoneticPr fontId="1" type="noConversion"/>
  </si>
  <si>
    <t>见明细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</si>
  <si>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</si>
  <si>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</si>
  <si>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</si>
  <si>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入181104</t>
    <phoneticPr fontId="1" type="noConversion"/>
  </si>
  <si>
    <t>预订收入</t>
    <phoneticPr fontId="1" type="noConversion"/>
  </si>
  <si>
    <t>入181105</t>
    <phoneticPr fontId="1" type="noConversion"/>
  </si>
  <si>
    <t>邢颖</t>
    <phoneticPr fontId="1" type="noConversion"/>
  </si>
  <si>
    <t>日常</t>
    <phoneticPr fontId="1" type="noConversion"/>
  </si>
  <si>
    <t>道具购买和霸王餐</t>
    <phoneticPr fontId="1" type="noConversion"/>
  </si>
  <si>
    <t>邢颖</t>
    <phoneticPr fontId="1" type="noConversion"/>
  </si>
  <si>
    <t>零散物品及劳务</t>
    <phoneticPr fontId="1" type="noConversion"/>
  </si>
  <si>
    <t>1,胶水27.6；2，婷婷劳务</t>
    <phoneticPr fontId="1" type="noConversion"/>
  </si>
  <si>
    <t>人员</t>
    <phoneticPr fontId="1" type="noConversion"/>
  </si>
  <si>
    <t>单位工资支出</t>
    <phoneticPr fontId="1" type="noConversion"/>
  </si>
  <si>
    <t>1，一人申报3500，单位支出4761.96，见工资表</t>
    <phoneticPr fontId="1" type="noConversion"/>
  </si>
  <si>
    <t>卢安</t>
    <phoneticPr fontId="1" type="noConversion"/>
  </si>
  <si>
    <t xml:space="preserve">主营 </t>
    <phoneticPr fontId="1" type="noConversion"/>
  </si>
  <si>
    <t>微信支付</t>
    <phoneticPr fontId="1" type="noConversion"/>
  </si>
  <si>
    <t>入181106</t>
    <phoneticPr fontId="1" type="noConversion"/>
  </si>
  <si>
    <t>本月微信扫码支付，扣除手续费</t>
    <phoneticPr fontId="1" type="noConversion"/>
  </si>
  <si>
    <t>邢颖</t>
    <phoneticPr fontId="1" type="noConversion"/>
  </si>
  <si>
    <t>日常</t>
    <phoneticPr fontId="1" type="noConversion"/>
  </si>
  <si>
    <t>购买零食和兼职员工劳务</t>
    <phoneticPr fontId="1" type="noConversion"/>
  </si>
  <si>
    <t>期末余额</t>
    <phoneticPr fontId="1" type="noConversion"/>
  </si>
  <si>
    <t>李响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</si>
  <si>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</si>
  <si>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</si>
  <si>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</si>
  <si>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入181201</t>
    <phoneticPr fontId="1" type="noConversion"/>
  </si>
  <si>
    <t>预订收入</t>
    <phoneticPr fontId="1" type="noConversion"/>
  </si>
  <si>
    <t>入181202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</si>
</sst>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A42" sqref="A42:C50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47"/>
  <sheetViews>
    <sheetView topLeftCell="A31" zoomScale="140" zoomScaleNormal="140" workbookViewId="0">
      <selection activeCell="H36" sqref="H36"/>
    </sheetView>
  </sheetViews>
  <sheetFormatPr defaultColWidth="8.875" defaultRowHeight="14.25"/>
  <cols>
    <col min="1" max="1" width="8.25" customWidth="1"/>
    <col min="2" max="2" width="10.875" bestFit="1" customWidth="1"/>
    <col min="3" max="3" width="10.12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30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17" spans="1:9">
      <c r="A17">
        <v>181115</v>
      </c>
      <c r="B17" s="1" t="s">
        <v>206</v>
      </c>
      <c r="C17" s="1" t="s">
        <v>207</v>
      </c>
      <c r="D17" s="1" t="s">
        <v>209</v>
      </c>
      <c r="E17" s="1">
        <v>181112</v>
      </c>
      <c r="G17" s="7">
        <v>4228</v>
      </c>
      <c r="H17" s="7">
        <f t="shared" si="0"/>
        <v>264947.08999999997</v>
      </c>
      <c r="I17" s="1" t="s">
        <v>208</v>
      </c>
    </row>
    <row r="18" spans="1:9">
      <c r="A18">
        <v>181115</v>
      </c>
      <c r="B18" s="1" t="s">
        <v>10</v>
      </c>
      <c r="C18" s="1" t="s">
        <v>148</v>
      </c>
      <c r="D18" s="1" t="s">
        <v>210</v>
      </c>
      <c r="E18" s="1">
        <v>181113</v>
      </c>
      <c r="G18" s="7">
        <v>870</v>
      </c>
      <c r="H18" s="7">
        <f t="shared" si="0"/>
        <v>264077.08999999997</v>
      </c>
      <c r="I18" s="1" t="s">
        <v>211</v>
      </c>
    </row>
    <row r="19" spans="1:9">
      <c r="A19">
        <v>181115</v>
      </c>
      <c r="B19" s="1" t="s">
        <v>17</v>
      </c>
      <c r="C19" s="1" t="s">
        <v>150</v>
      </c>
      <c r="D19" s="1" t="s">
        <v>213</v>
      </c>
      <c r="E19" s="1">
        <v>181114</v>
      </c>
      <c r="G19" s="7">
        <v>222</v>
      </c>
      <c r="H19" s="7">
        <f t="shared" si="0"/>
        <v>263855.08999999997</v>
      </c>
      <c r="I19" s="1" t="s">
        <v>212</v>
      </c>
    </row>
    <row r="20" spans="1:9">
      <c r="A20">
        <v>181115</v>
      </c>
      <c r="B20" s="1" t="s">
        <v>10</v>
      </c>
      <c r="C20" s="1" t="s">
        <v>150</v>
      </c>
      <c r="D20" s="1" t="s">
        <v>214</v>
      </c>
      <c r="E20" s="1">
        <v>181115</v>
      </c>
      <c r="G20" s="7">
        <v>200</v>
      </c>
      <c r="H20" s="7">
        <f t="shared" si="0"/>
        <v>263655.08999999997</v>
      </c>
      <c r="I20" s="1" t="s">
        <v>215</v>
      </c>
    </row>
    <row r="21" spans="1:9">
      <c r="A21">
        <v>181115</v>
      </c>
      <c r="B21" s="1" t="s">
        <v>17</v>
      </c>
      <c r="C21" s="1" t="s">
        <v>148</v>
      </c>
      <c r="D21" s="1" t="s">
        <v>210</v>
      </c>
      <c r="E21" s="1">
        <v>181116</v>
      </c>
      <c r="G21" s="7">
        <v>145</v>
      </c>
      <c r="H21" s="7">
        <f t="shared" si="0"/>
        <v>263510.08999999997</v>
      </c>
      <c r="I21" s="1" t="s">
        <v>216</v>
      </c>
    </row>
    <row r="22" spans="1:9">
      <c r="A22">
        <v>181116</v>
      </c>
      <c r="B22" s="1" t="s">
        <v>217</v>
      </c>
      <c r="C22" s="1" t="s">
        <v>218</v>
      </c>
      <c r="D22" s="1" t="s">
        <v>219</v>
      </c>
      <c r="E22" s="1">
        <v>181117</v>
      </c>
      <c r="G22" s="7">
        <v>915</v>
      </c>
      <c r="H22" s="7">
        <f t="shared" si="0"/>
        <v>262595.08999999997</v>
      </c>
      <c r="I22" s="1" t="s">
        <v>220</v>
      </c>
    </row>
    <row r="23" spans="1:9">
      <c r="A23">
        <v>181116</v>
      </c>
      <c r="B23" s="1" t="s">
        <v>221</v>
      </c>
      <c r="C23" s="1" t="s">
        <v>222</v>
      </c>
      <c r="D23" s="1" t="s">
        <v>223</v>
      </c>
      <c r="E23" s="1">
        <v>181118</v>
      </c>
      <c r="G23" s="7">
        <v>1850</v>
      </c>
      <c r="H23" s="7">
        <f t="shared" si="0"/>
        <v>260745.08999999997</v>
      </c>
      <c r="I23" s="1" t="s">
        <v>224</v>
      </c>
    </row>
    <row r="24" spans="1:9">
      <c r="A24">
        <v>181118</v>
      </c>
      <c r="B24" s="1" t="s">
        <v>17</v>
      </c>
      <c r="C24" s="1" t="s">
        <v>148</v>
      </c>
      <c r="D24" s="1" t="s">
        <v>225</v>
      </c>
      <c r="E24" s="1">
        <v>181119</v>
      </c>
      <c r="G24" s="7">
        <v>1172.5</v>
      </c>
      <c r="H24" s="7">
        <f t="shared" si="0"/>
        <v>259572.58999999997</v>
      </c>
      <c r="I24" s="1" t="s">
        <v>226</v>
      </c>
    </row>
    <row r="25" spans="1:9">
      <c r="A25">
        <v>181123</v>
      </c>
      <c r="B25" s="1" t="s">
        <v>227</v>
      </c>
      <c r="C25" s="1" t="s">
        <v>228</v>
      </c>
      <c r="D25" s="1" t="s">
        <v>229</v>
      </c>
      <c r="E25" s="1" t="s">
        <v>230</v>
      </c>
      <c r="F25" s="7">
        <v>5916.26</v>
      </c>
      <c r="H25" s="7">
        <f t="shared" si="0"/>
        <v>265488.84999999998</v>
      </c>
      <c r="I25" s="1"/>
    </row>
    <row r="26" spans="1:9">
      <c r="A26">
        <v>181123</v>
      </c>
      <c r="B26" s="1" t="s">
        <v>107</v>
      </c>
      <c r="C26" s="1" t="s">
        <v>190</v>
      </c>
      <c r="D26" s="1" t="s">
        <v>231</v>
      </c>
      <c r="E26" s="1" t="s">
        <v>232</v>
      </c>
      <c r="F26" s="7">
        <v>1483.35</v>
      </c>
      <c r="H26" s="7">
        <f t="shared" si="0"/>
        <v>266972.19999999995</v>
      </c>
      <c r="I26" s="1"/>
    </row>
    <row r="27" spans="1:9">
      <c r="A27">
        <v>181123</v>
      </c>
      <c r="B27" s="1" t="s">
        <v>233</v>
      </c>
      <c r="C27" s="1" t="s">
        <v>234</v>
      </c>
      <c r="D27" s="1" t="s">
        <v>235</v>
      </c>
      <c r="E27" s="1">
        <v>181120</v>
      </c>
      <c r="G27" s="7">
        <v>1884</v>
      </c>
      <c r="H27" s="7">
        <f t="shared" si="0"/>
        <v>265088.19999999995</v>
      </c>
      <c r="I27" s="1"/>
    </row>
    <row r="28" spans="1:9">
      <c r="A28">
        <v>181126</v>
      </c>
      <c r="B28" s="1" t="s">
        <v>236</v>
      </c>
      <c r="C28" s="1" t="s">
        <v>148</v>
      </c>
      <c r="D28" s="1" t="s">
        <v>237</v>
      </c>
      <c r="E28" s="1">
        <v>181121</v>
      </c>
      <c r="G28" s="7">
        <v>127.6</v>
      </c>
      <c r="H28" s="7">
        <f t="shared" si="0"/>
        <v>264960.59999999998</v>
      </c>
      <c r="I28" s="1" t="s">
        <v>238</v>
      </c>
    </row>
    <row r="29" spans="1:9">
      <c r="A29">
        <v>181128</v>
      </c>
      <c r="B29" s="1" t="s">
        <v>15</v>
      </c>
      <c r="C29" s="1" t="s">
        <v>239</v>
      </c>
      <c r="D29" s="1" t="s">
        <v>240</v>
      </c>
      <c r="E29" s="1">
        <v>181122</v>
      </c>
      <c r="G29" s="7">
        <v>4761.96</v>
      </c>
      <c r="H29" s="7">
        <f t="shared" si="0"/>
        <v>260198.63999999998</v>
      </c>
      <c r="I29" s="1" t="s">
        <v>241</v>
      </c>
    </row>
    <row r="30" spans="1:9">
      <c r="A30">
        <v>181128</v>
      </c>
      <c r="B30" s="1" t="s">
        <v>242</v>
      </c>
      <c r="C30" s="1" t="s">
        <v>243</v>
      </c>
      <c r="D30" s="1" t="s">
        <v>244</v>
      </c>
      <c r="E30" s="1" t="s">
        <v>245</v>
      </c>
      <c r="F30" s="7">
        <v>5330.82</v>
      </c>
      <c r="H30" s="7">
        <f t="shared" si="0"/>
        <v>265529.45999999996</v>
      </c>
      <c r="I30" s="1" t="s">
        <v>246</v>
      </c>
    </row>
    <row r="31" spans="1:9">
      <c r="B31" s="1"/>
      <c r="C31" s="1"/>
      <c r="D31" s="1"/>
      <c r="E31" s="1"/>
      <c r="H31" s="7"/>
      <c r="I31" s="1"/>
    </row>
    <row r="35" spans="1:8">
      <c r="A35" s="1" t="s">
        <v>24</v>
      </c>
      <c r="D35" s="1"/>
      <c r="F35" s="7">
        <f>SUM(F3:F34)</f>
        <v>20139.63</v>
      </c>
      <c r="G35" s="7">
        <f>SUM(G3:G34)</f>
        <v>37600.659999999996</v>
      </c>
      <c r="H35" s="7">
        <f>F35-G35</f>
        <v>-17461.029999999995</v>
      </c>
    </row>
    <row r="36" spans="1:8">
      <c r="A36" s="1" t="s">
        <v>25</v>
      </c>
      <c r="F36"/>
      <c r="H36" s="7">
        <f>H35+H2</f>
        <v>265529.46000000002</v>
      </c>
    </row>
    <row r="39" spans="1:8">
      <c r="B39" s="1" t="s">
        <v>5</v>
      </c>
      <c r="C39" s="1" t="s">
        <v>6</v>
      </c>
    </row>
    <row r="40" spans="1:8">
      <c r="A40" s="1" t="s">
        <v>152</v>
      </c>
      <c r="B40">
        <v>0</v>
      </c>
    </row>
    <row r="41" spans="1:8">
      <c r="A41" s="1" t="s">
        <v>153</v>
      </c>
      <c r="B41" s="7">
        <f>F11+F12+F25+F26+F30</f>
        <v>17789.63</v>
      </c>
    </row>
    <row r="42" spans="1:8">
      <c r="A42" s="1" t="s">
        <v>154</v>
      </c>
      <c r="B42" s="7">
        <f>F6</f>
        <v>2350</v>
      </c>
    </row>
    <row r="43" spans="1:8">
      <c r="A43" s="1" t="s">
        <v>155</v>
      </c>
      <c r="C43" s="7">
        <v>0</v>
      </c>
    </row>
    <row r="44" spans="1:8">
      <c r="A44" s="1" t="s">
        <v>156</v>
      </c>
      <c r="C44" s="7">
        <f>G3+G8+G4+G13+G17+G19+G20</f>
        <v>13221.8</v>
      </c>
    </row>
    <row r="45" spans="1:8">
      <c r="A45" s="1" t="s">
        <v>157</v>
      </c>
      <c r="C45" s="7">
        <f>G5+G7+G9+G10+G15+G16+G18+G21+G22+G24+G27+G28</f>
        <v>10566.9</v>
      </c>
    </row>
    <row r="46" spans="1:8">
      <c r="A46" s="1" t="s">
        <v>158</v>
      </c>
      <c r="C46" s="7">
        <f>G14+G23+G29</f>
        <v>13811.96</v>
      </c>
    </row>
    <row r="47" spans="1:8">
      <c r="B47" s="7">
        <f>SUM(B40:B42)</f>
        <v>20139.63</v>
      </c>
      <c r="C47" s="7">
        <f>SUM(C43:C46)</f>
        <v>37600.659999999996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12"/>
  <sheetViews>
    <sheetView tabSelected="1" zoomScale="130" zoomScaleNormal="130" workbookViewId="0">
      <selection activeCell="K6" sqref="K6"/>
    </sheetView>
  </sheetViews>
  <sheetFormatPr defaultColWidth="8.875" defaultRowHeight="14.25"/>
  <cols>
    <col min="4" max="4" width="19.375" customWidth="1"/>
    <col min="8" max="8" width="11.875" bestFit="1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>
        <f>'11月明细账'!H36</f>
        <v>265529.46000000002</v>
      </c>
    </row>
    <row r="3" spans="1:9">
      <c r="A3">
        <v>181206</v>
      </c>
      <c r="B3" s="1" t="s">
        <v>247</v>
      </c>
      <c r="C3" s="1" t="s">
        <v>248</v>
      </c>
      <c r="D3" s="1" t="s">
        <v>249</v>
      </c>
      <c r="E3">
        <v>181201</v>
      </c>
      <c r="G3">
        <v>720.8</v>
      </c>
      <c r="H3" s="7">
        <f>H2+F3-G3</f>
        <v>264808.66000000003</v>
      </c>
    </row>
    <row r="4" spans="1:9">
      <c r="A4">
        <v>181206</v>
      </c>
      <c r="B4" s="1" t="s">
        <v>251</v>
      </c>
      <c r="C4" s="1" t="s">
        <v>248</v>
      </c>
      <c r="E4">
        <v>181202</v>
      </c>
      <c r="G4">
        <v>14</v>
      </c>
      <c r="H4" s="7">
        <f>H3+F4-G4</f>
        <v>264794.66000000003</v>
      </c>
    </row>
    <row r="5" spans="1:9">
      <c r="A5">
        <v>181207</v>
      </c>
      <c r="B5" s="1" t="s">
        <v>252</v>
      </c>
      <c r="C5" s="1" t="s">
        <v>253</v>
      </c>
      <c r="D5" s="1" t="s">
        <v>254</v>
      </c>
      <c r="E5" s="1" t="s">
        <v>255</v>
      </c>
      <c r="F5">
        <v>2078.42</v>
      </c>
      <c r="H5" s="7">
        <f>H4+F5-G5</f>
        <v>266873.08</v>
      </c>
    </row>
    <row r="6" spans="1:9">
      <c r="A6">
        <v>181207</v>
      </c>
      <c r="B6" s="1" t="s">
        <v>252</v>
      </c>
      <c r="C6" s="1" t="s">
        <v>253</v>
      </c>
      <c r="D6" s="1" t="s">
        <v>256</v>
      </c>
      <c r="E6" s="1" t="s">
        <v>257</v>
      </c>
      <c r="F6">
        <v>6160.32</v>
      </c>
      <c r="H6" s="7">
        <f>H5+F6-G6</f>
        <v>273033.40000000002</v>
      </c>
    </row>
    <row r="11" spans="1:9">
      <c r="A11" s="1" t="s">
        <v>24</v>
      </c>
      <c r="D11" s="1"/>
      <c r="F11" s="7">
        <f>SUM(F3:F10)</f>
        <v>8238.74</v>
      </c>
      <c r="G11" s="7">
        <f>SUM(G3:G10)</f>
        <v>734.8</v>
      </c>
      <c r="H11" s="7">
        <f>F11-G11</f>
        <v>7503.94</v>
      </c>
    </row>
    <row r="12" spans="1:9">
      <c r="A12" s="1" t="s">
        <v>250</v>
      </c>
      <c r="H12" s="7">
        <f>H2+H11</f>
        <v>273033.40000000002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2018-12-09T06:52:26Z</dcterms:modified>
</cp:coreProperties>
</file>