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 activeTab="1"/>
  </bookViews>
  <sheets>
    <sheet name="1月明细账" sheetId="1" r:id="rId1"/>
    <sheet name="2月明细" sheetId="2" r:id="rId2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/>
  <c r="C33"/>
  <c r="H16"/>
  <c r="H15"/>
  <c r="H14"/>
  <c r="H13"/>
  <c r="H12"/>
  <c r="H11"/>
  <c r="H10"/>
  <c r="H9"/>
  <c r="B28"/>
  <c r="B34" s="1"/>
  <c r="G20"/>
  <c r="F20"/>
  <c r="H20" l="1"/>
  <c r="C34"/>
  <c r="B34" i="1"/>
  <c r="C37"/>
  <c r="C39"/>
  <c r="C38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" i="2" s="1"/>
  <c r="H3" l="1"/>
  <c r="H4" s="1"/>
  <c r="H5" s="1"/>
  <c r="H6" s="1"/>
  <c r="H7" s="1"/>
  <c r="H8" s="1"/>
  <c r="H21"/>
  <c r="C40" i="1"/>
  <c r="B40"/>
  <c r="F27"/>
  <c r="G27"/>
  <c r="H27" l="1"/>
  <c r="H28" s="1"/>
</calcChain>
</file>

<file path=xl/sharedStrings.xml><?xml version="1.0" encoding="utf-8"?>
<sst xmlns="http://schemas.openxmlformats.org/spreadsheetml/2006/main" count="170" uniqueCount="107">
  <si>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</si>
  <si>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</si>
  <si>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</si>
  <si>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</si>
  <si>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</si>
  <si>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</si>
  <si>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</si>
  <si>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</si>
  <si>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</si>
  <si>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</si>
  <si>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</si>
  <si>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</si>
  <si>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</si>
  <si>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</si>
  <si>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</si>
  <si>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</si>
  <si>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</si>
  <si>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</si>
  <si>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</si>
  <si>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</si>
  <si>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</si>
  <si>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</si>
  <si>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</si>
  <si>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</si>
  <si>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</si>
  <si>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</si>
  <si>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</si>
  <si>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</si>
  <si>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</si>
  <si>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</si>
  <si>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</si>
  <si>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</si>
  <si>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</si>
  <si>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</si>
  <si>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</si>
  <si>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</si>
  <si>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</si>
  <si>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</si>
  <si>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</si>
  <si>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</si>
  <si>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</si>
  <si>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</si>
  <si>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</si>
  <si>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</si>
  <si>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</si>
  <si>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</si>
  <si>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</si>
  <si>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</si>
  <si>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</si>
  <si>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</si>
  <si>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</si>
  <si>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</si>
  <si>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</si>
  <si>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</si>
  <si>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</si>
  <si>
    <t>长期</t>
    <phoneticPr fontId="1" type="noConversion"/>
  </si>
  <si>
    <t>采购沙发和服装</t>
    <phoneticPr fontId="1" type="noConversion"/>
  </si>
  <si>
    <t>购买零食</t>
    <phoneticPr fontId="1" type="noConversion"/>
  </si>
  <si>
    <t>卢安</t>
    <phoneticPr fontId="1" type="noConversion"/>
  </si>
  <si>
    <t>主营</t>
    <phoneticPr fontId="1" type="noConversion"/>
  </si>
  <si>
    <t>入190102</t>
    <phoneticPr fontId="1" type="noConversion"/>
  </si>
  <si>
    <t>店长和员工劳务</t>
    <phoneticPr fontId="1" type="noConversion"/>
  </si>
  <si>
    <t>日常</t>
    <phoneticPr fontId="1" type="noConversion"/>
  </si>
  <si>
    <t>补充饮料</t>
    <phoneticPr fontId="1" type="noConversion"/>
  </si>
  <si>
    <t>长期</t>
    <phoneticPr fontId="1" type="noConversion"/>
  </si>
  <si>
    <t>沙发搬运费</t>
    <phoneticPr fontId="1" type="noConversion"/>
  </si>
  <si>
    <t>卢安</t>
    <phoneticPr fontId="1" type="noConversion"/>
  </si>
  <si>
    <t>人员</t>
    <phoneticPr fontId="1" type="noConversion"/>
  </si>
  <si>
    <t>全职人员工资</t>
    <phoneticPr fontId="1" type="noConversion"/>
  </si>
  <si>
    <t>主营</t>
    <phoneticPr fontId="1" type="noConversion"/>
  </si>
  <si>
    <t>拼场退费</t>
    <phoneticPr fontId="1" type="noConversion"/>
  </si>
  <si>
    <t>微信支付结款</t>
    <phoneticPr fontId="1" type="noConversion"/>
  </si>
  <si>
    <t>入190103</t>
    <phoneticPr fontId="1" type="noConversion"/>
  </si>
  <si>
    <t>卢安</t>
    <phoneticPr fontId="1" type="noConversion"/>
  </si>
  <si>
    <t>入190201</t>
    <phoneticPr fontId="1" type="noConversion"/>
  </si>
  <si>
    <t>日常</t>
    <phoneticPr fontId="1" type="noConversion"/>
  </si>
  <si>
    <t>推广通充值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</si>
  <si>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5000</t>
    </r>
    <r>
      <rPr>
        <sz val="11"/>
        <color theme="1"/>
        <rFont val="宋体"/>
        <family val="3"/>
        <charset val="134"/>
      </rPr>
      <t>，抵用券</t>
    </r>
    <r>
      <rPr>
        <sz val="11"/>
        <color theme="1"/>
        <rFont val="Tahoma"/>
        <family val="2"/>
        <charset val="134"/>
      </rPr>
      <t>150</t>
    </r>
    <phoneticPr fontId="1" type="noConversion"/>
  </si>
  <si>
    <t>邢颖</t>
    <phoneticPr fontId="1" type="noConversion"/>
  </si>
  <si>
    <t>人员</t>
    <phoneticPr fontId="1" type="noConversion"/>
  </si>
  <si>
    <t>兼职员工劳务</t>
    <phoneticPr fontId="1" type="noConversion"/>
  </si>
  <si>
    <t>主营</t>
    <phoneticPr fontId="1" type="noConversion"/>
  </si>
  <si>
    <t>顾客退费</t>
    <phoneticPr fontId="1" type="noConversion"/>
  </si>
  <si>
    <t>日常</t>
    <phoneticPr fontId="1" type="noConversion"/>
  </si>
  <si>
    <t>海报和水费</t>
    <phoneticPr fontId="1" type="noConversion"/>
  </si>
  <si>
    <t>日常</t>
    <phoneticPr fontId="1" type="noConversion"/>
  </si>
  <si>
    <t>相关人员感谢费</t>
    <phoneticPr fontId="1" type="noConversion"/>
  </si>
  <si>
    <t>邢颖</t>
    <phoneticPr fontId="1" type="noConversion"/>
  </si>
  <si>
    <t>人员</t>
    <phoneticPr fontId="1" type="noConversion"/>
  </si>
  <si>
    <t>兼职人员劳务和优惠</t>
    <phoneticPr fontId="1" type="noConversion"/>
  </si>
  <si>
    <t>主营</t>
    <phoneticPr fontId="1" type="noConversion"/>
  </si>
  <si>
    <t>自己人拼场</t>
    <phoneticPr fontId="1" type="noConversion"/>
  </si>
  <si>
    <t>史哲</t>
    <phoneticPr fontId="1" type="noConversion"/>
  </si>
  <si>
    <t>日常</t>
    <phoneticPr fontId="1" type="noConversion"/>
  </si>
  <si>
    <t>商务接待</t>
    <phoneticPr fontId="1" type="noConversion"/>
  </si>
  <si>
    <t>兼职员工劳务及两个红包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</si>
  <si>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14</t>
    </r>
    <r>
      <rPr>
        <sz val="11"/>
        <color theme="1"/>
        <rFont val="宋体"/>
        <family val="3"/>
        <charset val="134"/>
      </rPr>
      <t>日劳务及春节和情人节红包</t>
    </r>
    <phoneticPr fontId="1" type="noConversion"/>
  </si>
  <si>
    <r>
      <rPr>
        <sz val="11"/>
        <color theme="1"/>
        <rFont val="宋体"/>
        <family val="3"/>
        <charset val="134"/>
      </rPr>
      <t>预订</t>
    </r>
    <r>
      <rPr>
        <sz val="11"/>
        <color theme="1"/>
        <rFont val="Tahoma"/>
        <family val="2"/>
        <charset val="134"/>
      </rPr>
      <t>20058.24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0</t>
    </r>
    <phoneticPr fontId="1" type="noConversion"/>
  </si>
  <si>
    <t>卢安</t>
    <phoneticPr fontId="1" type="noConversion"/>
  </si>
  <si>
    <t>大众点评结款</t>
  </si>
  <si>
    <t>大众点评结款</t>
    <phoneticPr fontId="1" type="noConversion"/>
  </si>
  <si>
    <t>入190202</t>
    <phoneticPr fontId="1" type="noConversion"/>
  </si>
  <si>
    <r>
      <rPr>
        <sz val="11"/>
        <color theme="1"/>
        <rFont val="宋体"/>
        <family val="3"/>
        <charset val="134"/>
      </rPr>
      <t>团购</t>
    </r>
    <r>
      <rPr>
        <sz val="11"/>
        <color theme="1"/>
        <rFont val="Tahoma"/>
        <family val="2"/>
        <charset val="134"/>
      </rPr>
      <t>3272.66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21572.28</t>
    </r>
    <phoneticPr fontId="1" type="noConversion"/>
  </si>
  <si>
    <t>补充饮料等</t>
    <phoneticPr fontId="1" type="noConversion"/>
  </si>
  <si>
    <t>饮料和证据物品</t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</si>
  <si>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日至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日，春节期间双薪，见明细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</si>
  <si>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日劳务</t>
    </r>
    <phoneticPr fontId="1" type="noConversion"/>
  </si>
</sst>
</file>

<file path=xl/styles.xml><?xml version="1.0" encoding="utf-8"?>
<styleSheet xmlns="http://schemas.openxmlformats.org/spreadsheetml/2006/main">
  <numFmts count="3">
    <numFmt numFmtId="7" formatCode="&quot;¥&quot;#,##0.00;&quot;¥&quot;\-#,##0.00"/>
    <numFmt numFmtId="8" formatCode="&quot;¥&quot;#,##0.00;[Red]&quot;¥&quot;\-#,##0.00"/>
    <numFmt numFmtId="176" formatCode="&quot;¥&quot;#,##0.00_);[Red]\(&quot;¥&quot;#,##0.00\)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  <xf numFmtId="176" fontId="0" fillId="0" borderId="0" xfId="0" applyNumberFormat="1"/>
    <xf numFmtId="176" fontId="2" fillId="0" borderId="0" xfId="0" applyNumberFormat="1" applyFont="1"/>
    <xf numFmtId="58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zoomScale="130" zoomScaleNormal="130" workbookViewId="0">
      <pane ySplit="1" topLeftCell="A17" activePane="bottomLeft" state="frozen"/>
      <selection pane="bottomLeft" activeCell="A32" sqref="A32:C40"/>
    </sheetView>
  </sheetViews>
  <sheetFormatPr defaultColWidth="8.875" defaultRowHeight="14.25"/>
  <cols>
    <col min="1" max="1" width="9.5" bestFit="1" customWidth="1"/>
    <col min="2" max="2" width="10.875" bestFit="1" customWidth="1"/>
    <col min="3" max="3" width="9.7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24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A15">
        <v>20190116</v>
      </c>
      <c r="B15" s="1" t="s">
        <v>9</v>
      </c>
      <c r="C15" s="1" t="s">
        <v>55</v>
      </c>
      <c r="D15" s="1" t="s">
        <v>56</v>
      </c>
      <c r="E15">
        <v>190112</v>
      </c>
      <c r="G15" s="4">
        <v>2098.3200000000002</v>
      </c>
      <c r="H15" s="4">
        <f t="shared" si="0"/>
        <v>293434</v>
      </c>
      <c r="I15" s="1"/>
    </row>
    <row r="16" spans="1:9">
      <c r="A16">
        <v>20190116</v>
      </c>
      <c r="B16" s="1" t="s">
        <v>9</v>
      </c>
      <c r="C16" s="1" t="s">
        <v>14</v>
      </c>
      <c r="D16" s="1" t="s">
        <v>57</v>
      </c>
      <c r="E16">
        <v>190113</v>
      </c>
      <c r="G16" s="4">
        <v>87.32</v>
      </c>
      <c r="H16" s="4">
        <f t="shared" si="0"/>
        <v>293346.68</v>
      </c>
      <c r="I16" s="1"/>
    </row>
    <row r="17" spans="1:9">
      <c r="A17">
        <v>20190118</v>
      </c>
      <c r="B17" s="1" t="s">
        <v>58</v>
      </c>
      <c r="C17" s="1" t="s">
        <v>59</v>
      </c>
      <c r="D17" s="1" t="s">
        <v>33</v>
      </c>
      <c r="E17" s="1" t="s">
        <v>60</v>
      </c>
      <c r="F17" s="6">
        <v>10237.44</v>
      </c>
      <c r="H17" s="4">
        <f t="shared" si="0"/>
        <v>303584.12</v>
      </c>
      <c r="I17" s="1"/>
    </row>
    <row r="18" spans="1:9">
      <c r="A18">
        <v>20190121</v>
      </c>
      <c r="B18" s="1" t="s">
        <v>9</v>
      </c>
      <c r="C18" s="1" t="s">
        <v>40</v>
      </c>
      <c r="D18" s="1" t="s">
        <v>41</v>
      </c>
      <c r="E18" s="1">
        <v>190114</v>
      </c>
      <c r="G18" s="4">
        <v>1153</v>
      </c>
      <c r="H18" s="4">
        <f t="shared" si="0"/>
        <v>302431.12</v>
      </c>
      <c r="I18" s="1"/>
    </row>
    <row r="19" spans="1:9">
      <c r="A19">
        <v>20190129</v>
      </c>
      <c r="B19" s="1" t="s">
        <v>9</v>
      </c>
      <c r="C19" s="1" t="s">
        <v>40</v>
      </c>
      <c r="D19" s="1" t="s">
        <v>61</v>
      </c>
      <c r="E19" s="1">
        <v>190115</v>
      </c>
      <c r="G19" s="4">
        <v>800</v>
      </c>
      <c r="H19" s="4">
        <f t="shared" si="0"/>
        <v>301631.12</v>
      </c>
      <c r="I19" s="1"/>
    </row>
    <row r="20" spans="1:9">
      <c r="A20">
        <v>20190129</v>
      </c>
      <c r="B20" s="1" t="s">
        <v>9</v>
      </c>
      <c r="C20" s="1" t="s">
        <v>62</v>
      </c>
      <c r="D20" s="1" t="s">
        <v>63</v>
      </c>
      <c r="E20" s="1">
        <v>190116</v>
      </c>
      <c r="G20" s="4">
        <v>405.6</v>
      </c>
      <c r="H20" s="4">
        <f t="shared" si="0"/>
        <v>301225.52</v>
      </c>
      <c r="I20" s="1"/>
    </row>
    <row r="21" spans="1:9">
      <c r="A21">
        <v>20190129</v>
      </c>
      <c r="B21" s="1" t="s">
        <v>9</v>
      </c>
      <c r="C21" s="1" t="s">
        <v>64</v>
      </c>
      <c r="D21" s="1" t="s">
        <v>65</v>
      </c>
      <c r="E21" s="1">
        <v>190117</v>
      </c>
      <c r="G21" s="4">
        <v>500</v>
      </c>
      <c r="H21" s="4">
        <f t="shared" si="0"/>
        <v>300725.52</v>
      </c>
      <c r="I21" s="1"/>
    </row>
    <row r="22" spans="1:9">
      <c r="A22">
        <v>20190130</v>
      </c>
      <c r="B22" s="1" t="s">
        <v>66</v>
      </c>
      <c r="C22" s="1" t="s">
        <v>67</v>
      </c>
      <c r="D22" s="1" t="s">
        <v>68</v>
      </c>
      <c r="E22" s="1">
        <v>190118</v>
      </c>
      <c r="G22" s="4">
        <v>4761.96</v>
      </c>
      <c r="H22" s="4">
        <f t="shared" si="0"/>
        <v>295963.56</v>
      </c>
      <c r="I22" s="1"/>
    </row>
    <row r="23" spans="1:9">
      <c r="A23">
        <v>20190131</v>
      </c>
      <c r="B23" s="1" t="s">
        <v>9</v>
      </c>
      <c r="C23" s="1" t="s">
        <v>69</v>
      </c>
      <c r="D23" s="1" t="s">
        <v>70</v>
      </c>
      <c r="E23" s="1">
        <v>190119</v>
      </c>
      <c r="F23" s="6">
        <v>-576</v>
      </c>
      <c r="H23" s="4">
        <f t="shared" si="0"/>
        <v>295387.56</v>
      </c>
      <c r="I23" s="1"/>
    </row>
    <row r="24" spans="1:9">
      <c r="A24">
        <v>20190131</v>
      </c>
      <c r="B24" s="1" t="s">
        <v>66</v>
      </c>
      <c r="C24" s="1" t="s">
        <v>69</v>
      </c>
      <c r="D24" s="1" t="s">
        <v>71</v>
      </c>
      <c r="E24" s="1" t="s">
        <v>72</v>
      </c>
      <c r="F24" s="6">
        <v>20140.39</v>
      </c>
      <c r="H24" s="4">
        <f t="shared" si="0"/>
        <v>315527.95</v>
      </c>
      <c r="I24" s="1"/>
    </row>
    <row r="25" spans="1:9">
      <c r="B25" s="1"/>
      <c r="C25" s="1"/>
      <c r="D25" s="1"/>
    </row>
    <row r="27" spans="1:9">
      <c r="A27" s="1" t="s">
        <v>10</v>
      </c>
      <c r="D27" s="1"/>
      <c r="F27" s="6">
        <f>SUM(F3:F25)</f>
        <v>46355.8</v>
      </c>
      <c r="G27" s="4">
        <f>SUM(G3:G25)</f>
        <v>18061.97</v>
      </c>
      <c r="H27" s="4">
        <f>F27-G27</f>
        <v>28293.83</v>
      </c>
    </row>
    <row r="28" spans="1:9">
      <c r="A28" s="1" t="s">
        <v>11</v>
      </c>
      <c r="H28" s="4">
        <f>H2+H27</f>
        <v>315527.95</v>
      </c>
    </row>
    <row r="32" spans="1:9">
      <c r="B32" s="1" t="s">
        <v>23</v>
      </c>
      <c r="C32" s="1" t="s">
        <v>24</v>
      </c>
    </row>
    <row r="33" spans="1:3">
      <c r="A33" s="1" t="s">
        <v>15</v>
      </c>
      <c r="B33">
        <v>0</v>
      </c>
    </row>
    <row r="34" spans="1:3">
      <c r="A34" s="1" t="s">
        <v>16</v>
      </c>
      <c r="B34" s="6">
        <f>F3+F5+F9+F14+F17+F23+F24</f>
        <v>46355.8</v>
      </c>
    </row>
    <row r="35" spans="1:3">
      <c r="A35" s="1" t="s">
        <v>17</v>
      </c>
      <c r="B35">
        <v>0</v>
      </c>
    </row>
    <row r="36" spans="1:3">
      <c r="A36" s="1" t="s">
        <v>18</v>
      </c>
      <c r="C36">
        <v>0</v>
      </c>
    </row>
    <row r="37" spans="1:3">
      <c r="A37" s="1" t="s">
        <v>19</v>
      </c>
      <c r="C37" s="4">
        <f>G10+G11+G15+G21</f>
        <v>8442.69</v>
      </c>
    </row>
    <row r="38" spans="1:3">
      <c r="A38" s="1" t="s">
        <v>20</v>
      </c>
      <c r="C38" s="4">
        <f>G4+G6+G8+G12+G16+G20</f>
        <v>1929.3200000000002</v>
      </c>
    </row>
    <row r="39" spans="1:3">
      <c r="A39" s="1" t="s">
        <v>21</v>
      </c>
      <c r="C39" s="4">
        <f>G7+G13+G18+G19+G22</f>
        <v>7689.96</v>
      </c>
    </row>
    <row r="40" spans="1:3">
      <c r="A40" s="1" t="s">
        <v>22</v>
      </c>
      <c r="B40">
        <f>SUM(B33:B35)</f>
        <v>46355.8</v>
      </c>
      <c r="C40">
        <f>SUM(C36:C39)</f>
        <v>18061.97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tabSelected="1" zoomScale="130" zoomScaleNormal="130" workbookViewId="0">
      <pane ySplit="1" topLeftCell="A11" activePane="bottomLeft" state="frozen"/>
      <selection activeCell="D1" sqref="D1"/>
      <selection pane="bottomLeft" activeCell="F30" sqref="F30"/>
    </sheetView>
  </sheetViews>
  <sheetFormatPr defaultRowHeight="14.25"/>
  <cols>
    <col min="1" max="1" width="10.5" bestFit="1" customWidth="1"/>
    <col min="2" max="2" width="11.625" bestFit="1" customWidth="1"/>
    <col min="3" max="3" width="10.5" bestFit="1" customWidth="1"/>
    <col min="4" max="4" width="22.25" customWidth="1"/>
    <col min="6" max="6" width="11.625" style="6" bestFit="1" customWidth="1"/>
    <col min="7" max="7" width="10.5" style="8" bestFit="1" customWidth="1"/>
    <col min="8" max="8" width="15.875" style="8" customWidth="1"/>
    <col min="9" max="9" width="33.12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9" t="s">
        <v>6</v>
      </c>
      <c r="H1" s="9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8">
        <f>'1月明细账'!H24</f>
        <v>315527.95</v>
      </c>
    </row>
    <row r="3" spans="1:9">
      <c r="A3">
        <v>20190201</v>
      </c>
      <c r="B3" s="1" t="s">
        <v>73</v>
      </c>
      <c r="C3" s="1" t="s">
        <v>27</v>
      </c>
      <c r="D3" s="1" t="s">
        <v>100</v>
      </c>
      <c r="E3" s="1" t="s">
        <v>74</v>
      </c>
      <c r="F3" s="6">
        <v>20058.240000000002</v>
      </c>
      <c r="H3" s="8">
        <f t="shared" ref="H3:H16" si="0">H2+F3-G3</f>
        <v>335586.19</v>
      </c>
      <c r="I3" t="s">
        <v>97</v>
      </c>
    </row>
    <row r="4" spans="1:9">
      <c r="A4">
        <v>20190202</v>
      </c>
      <c r="B4" s="1" t="s">
        <v>73</v>
      </c>
      <c r="C4" s="1" t="s">
        <v>75</v>
      </c>
      <c r="D4" s="1" t="s">
        <v>76</v>
      </c>
      <c r="E4">
        <v>190201</v>
      </c>
      <c r="G4" s="8">
        <v>4850</v>
      </c>
      <c r="H4" s="8">
        <f t="shared" si="0"/>
        <v>330736.19</v>
      </c>
      <c r="I4" t="s">
        <v>77</v>
      </c>
    </row>
    <row r="5" spans="1:9">
      <c r="A5">
        <v>20190203</v>
      </c>
      <c r="B5" s="1" t="s">
        <v>78</v>
      </c>
      <c r="C5" s="1" t="s">
        <v>79</v>
      </c>
      <c r="D5" s="1" t="s">
        <v>80</v>
      </c>
      <c r="E5">
        <v>190202</v>
      </c>
      <c r="G5" s="8">
        <v>500</v>
      </c>
      <c r="H5" s="8">
        <f t="shared" si="0"/>
        <v>330236.19</v>
      </c>
    </row>
    <row r="6" spans="1:9">
      <c r="A6">
        <v>20190203</v>
      </c>
      <c r="B6" s="1" t="s">
        <v>78</v>
      </c>
      <c r="C6" s="1" t="s">
        <v>81</v>
      </c>
      <c r="D6" s="1" t="s">
        <v>82</v>
      </c>
      <c r="E6">
        <v>190203</v>
      </c>
      <c r="F6" s="6">
        <v>-200</v>
      </c>
      <c r="H6" s="8">
        <f t="shared" si="0"/>
        <v>330036.19</v>
      </c>
    </row>
    <row r="7" spans="1:9">
      <c r="A7">
        <v>20190203</v>
      </c>
      <c r="B7" s="1" t="s">
        <v>78</v>
      </c>
      <c r="C7" s="1" t="s">
        <v>83</v>
      </c>
      <c r="D7" s="1" t="s">
        <v>84</v>
      </c>
      <c r="E7">
        <v>190204</v>
      </c>
      <c r="G7" s="8">
        <v>130</v>
      </c>
      <c r="H7" s="8">
        <f t="shared" si="0"/>
        <v>329906.19</v>
      </c>
    </row>
    <row r="8" spans="1:9">
      <c r="A8">
        <v>20190206</v>
      </c>
      <c r="B8" s="1" t="s">
        <v>78</v>
      </c>
      <c r="C8" s="1" t="s">
        <v>85</v>
      </c>
      <c r="D8" s="1" t="s">
        <v>86</v>
      </c>
      <c r="E8">
        <v>190205</v>
      </c>
      <c r="G8" s="8">
        <v>333.32</v>
      </c>
      <c r="H8" s="8">
        <f t="shared" si="0"/>
        <v>329572.87</v>
      </c>
    </row>
    <row r="9" spans="1:9">
      <c r="A9">
        <v>20190206</v>
      </c>
      <c r="B9" s="1" t="s">
        <v>78</v>
      </c>
      <c r="C9" s="1" t="s">
        <v>79</v>
      </c>
      <c r="D9" s="1" t="s">
        <v>80</v>
      </c>
      <c r="E9">
        <v>190206</v>
      </c>
      <c r="G9" s="8">
        <v>220</v>
      </c>
      <c r="H9" s="8">
        <f t="shared" si="0"/>
        <v>329352.87</v>
      </c>
    </row>
    <row r="10" spans="1:9">
      <c r="A10">
        <v>20190216</v>
      </c>
      <c r="B10" s="1" t="s">
        <v>98</v>
      </c>
      <c r="C10" s="1" t="s">
        <v>90</v>
      </c>
      <c r="D10" s="1" t="s">
        <v>99</v>
      </c>
      <c r="E10" s="1" t="s">
        <v>101</v>
      </c>
      <c r="F10" s="6">
        <v>24844.94</v>
      </c>
      <c r="H10" s="8">
        <f t="shared" si="0"/>
        <v>354197.81</v>
      </c>
      <c r="I10" s="10" t="s">
        <v>102</v>
      </c>
    </row>
    <row r="11" spans="1:9">
      <c r="A11">
        <v>20190216</v>
      </c>
      <c r="B11" s="1" t="s">
        <v>87</v>
      </c>
      <c r="C11" s="1" t="s">
        <v>88</v>
      </c>
      <c r="D11" s="1" t="s">
        <v>89</v>
      </c>
      <c r="E11">
        <v>190207</v>
      </c>
      <c r="G11" s="8">
        <v>3360</v>
      </c>
      <c r="H11" s="8">
        <f t="shared" si="0"/>
        <v>350837.81</v>
      </c>
      <c r="I11" t="s">
        <v>105</v>
      </c>
    </row>
    <row r="12" spans="1:9">
      <c r="A12">
        <v>20190216</v>
      </c>
      <c r="B12" s="1" t="s">
        <v>87</v>
      </c>
      <c r="C12" s="1" t="s">
        <v>90</v>
      </c>
      <c r="D12" s="1" t="s">
        <v>91</v>
      </c>
      <c r="E12">
        <v>190208</v>
      </c>
      <c r="F12" s="6">
        <v>-268</v>
      </c>
      <c r="H12" s="8">
        <f t="shared" si="0"/>
        <v>350569.81</v>
      </c>
    </row>
    <row r="13" spans="1:9">
      <c r="A13">
        <v>20190216</v>
      </c>
      <c r="B13" s="1" t="s">
        <v>92</v>
      </c>
      <c r="C13" s="1" t="s">
        <v>93</v>
      </c>
      <c r="D13" s="1" t="s">
        <v>94</v>
      </c>
      <c r="E13">
        <v>190209</v>
      </c>
      <c r="G13" s="8">
        <v>154.4</v>
      </c>
      <c r="H13" s="8">
        <f t="shared" si="0"/>
        <v>350415.41</v>
      </c>
    </row>
    <row r="14" spans="1:9" ht="15.75" customHeight="1">
      <c r="A14">
        <v>20190216</v>
      </c>
      <c r="B14" s="1" t="s">
        <v>87</v>
      </c>
      <c r="C14" s="1" t="s">
        <v>88</v>
      </c>
      <c r="D14" s="1" t="s">
        <v>95</v>
      </c>
      <c r="E14">
        <v>190210</v>
      </c>
      <c r="G14" s="8">
        <v>340</v>
      </c>
      <c r="H14" s="8">
        <f t="shared" si="0"/>
        <v>350075.41</v>
      </c>
      <c r="I14" s="10" t="s">
        <v>96</v>
      </c>
    </row>
    <row r="15" spans="1:9">
      <c r="A15">
        <v>20190216</v>
      </c>
      <c r="B15" s="1" t="s">
        <v>87</v>
      </c>
      <c r="C15" s="1" t="s">
        <v>75</v>
      </c>
      <c r="D15" s="1" t="s">
        <v>103</v>
      </c>
      <c r="E15">
        <v>190211</v>
      </c>
      <c r="G15" s="8">
        <v>191.5</v>
      </c>
      <c r="H15" s="8">
        <f t="shared" si="0"/>
        <v>349883.91</v>
      </c>
      <c r="I15" s="1" t="s">
        <v>104</v>
      </c>
    </row>
    <row r="16" spans="1:9">
      <c r="A16">
        <v>20190216</v>
      </c>
      <c r="B16" s="1" t="s">
        <v>87</v>
      </c>
      <c r="C16" s="1" t="s">
        <v>88</v>
      </c>
      <c r="D16" s="1" t="s">
        <v>80</v>
      </c>
      <c r="E16">
        <v>190212</v>
      </c>
      <c r="G16" s="8">
        <v>200</v>
      </c>
      <c r="H16" s="8">
        <f t="shared" si="0"/>
        <v>349683.91</v>
      </c>
      <c r="I16" t="s">
        <v>106</v>
      </c>
    </row>
    <row r="20" spans="1:8">
      <c r="A20" s="1" t="s">
        <v>10</v>
      </c>
      <c r="F20" s="6">
        <f>SUM(F3:F19)</f>
        <v>44435.18</v>
      </c>
      <c r="G20" s="8">
        <f>SUM(G3:G19)</f>
        <v>10279.219999999999</v>
      </c>
      <c r="H20" s="8">
        <f>F20-G20</f>
        <v>34155.96</v>
      </c>
    </row>
    <row r="21" spans="1:8">
      <c r="A21" s="1" t="s">
        <v>11</v>
      </c>
      <c r="H21" s="8">
        <f>H2+H20</f>
        <v>349683.91000000003</v>
      </c>
    </row>
    <row r="26" spans="1:8">
      <c r="B26" s="1" t="s">
        <v>23</v>
      </c>
      <c r="C26" s="1" t="s">
        <v>24</v>
      </c>
    </row>
    <row r="27" spans="1:8">
      <c r="A27" s="1" t="s">
        <v>15</v>
      </c>
      <c r="B27" s="8">
        <v>0</v>
      </c>
      <c r="C27" s="8"/>
    </row>
    <row r="28" spans="1:8">
      <c r="A28" s="1" t="s">
        <v>16</v>
      </c>
      <c r="B28" s="8">
        <f>F3+F6+F12</f>
        <v>19590.240000000002</v>
      </c>
      <c r="C28" s="8"/>
    </row>
    <row r="29" spans="1:8">
      <c r="A29" s="1" t="s">
        <v>17</v>
      </c>
      <c r="B29" s="8">
        <v>0</v>
      </c>
      <c r="C29" s="8"/>
    </row>
    <row r="30" spans="1:8">
      <c r="A30" s="1" t="s">
        <v>18</v>
      </c>
      <c r="B30" s="8"/>
      <c r="C30" s="8">
        <v>0</v>
      </c>
    </row>
    <row r="31" spans="1:8">
      <c r="A31" s="1" t="s">
        <v>19</v>
      </c>
      <c r="B31" s="8"/>
      <c r="C31" s="8">
        <v>0</v>
      </c>
    </row>
    <row r="32" spans="1:8">
      <c r="A32" s="1" t="s">
        <v>20</v>
      </c>
      <c r="B32" s="8"/>
      <c r="C32" s="8">
        <f>G4+G7+G8+G13+G15</f>
        <v>5659.2199999999993</v>
      </c>
    </row>
    <row r="33" spans="1:3">
      <c r="A33" s="1" t="s">
        <v>21</v>
      </c>
      <c r="B33" s="8"/>
      <c r="C33" s="8">
        <f>G5+G9+G11+G14+G16</f>
        <v>4620</v>
      </c>
    </row>
    <row r="34" spans="1:3">
      <c r="A34" s="1" t="s">
        <v>22</v>
      </c>
      <c r="B34" s="8">
        <f>SUM(B27:B29)</f>
        <v>19590.240000000002</v>
      </c>
      <c r="C34" s="8">
        <f>SUM(C30:C33)</f>
        <v>10279.219999999999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1月明细账</vt:lpstr>
      <vt:lpstr>2月明细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2019-02-16T03:17:30Z</dcterms:modified>
</cp:coreProperties>
</file>