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1"/>
  </bookViews>
  <sheets>
    <sheet name="1月明细账" sheetId="1" r:id="rId1"/>
    <sheet name="2月明细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2"/>
  <c r="C28" s="1"/>
  <c r="B22"/>
  <c r="B28" s="1"/>
  <c r="H15"/>
  <c r="H14"/>
  <c r="G14"/>
  <c r="F14"/>
  <c r="H4"/>
  <c r="B34" i="1" l="1"/>
  <c r="C37"/>
  <c r="C39"/>
  <c r="C38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" i="2" s="1"/>
  <c r="H3" s="1"/>
  <c r="C40" i="1" l="1"/>
  <c r="B40"/>
  <c r="F27"/>
  <c r="G27"/>
  <c r="H27" l="1"/>
  <c r="H28" s="1"/>
</calcChain>
</file>

<file path=xl/sharedStrings.xml><?xml version="1.0" encoding="utf-8"?>
<sst xmlns="http://schemas.openxmlformats.org/spreadsheetml/2006/main" count="127" uniqueCount="79">
  <si>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</si>
  <si>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</si>
  <si>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</si>
  <si>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</si>
  <si>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</si>
  <si>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</si>
  <si>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</si>
  <si>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</si>
  <si>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</si>
  <si>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</si>
  <si>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</si>
  <si>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</si>
  <si>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</si>
  <si>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</si>
  <si>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</si>
  <si>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</si>
  <si>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</si>
  <si>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</si>
  <si>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</si>
  <si>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</si>
  <si>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</si>
  <si>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</si>
  <si>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</si>
  <si>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</si>
  <si>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</si>
  <si>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</si>
  <si>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</si>
  <si>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</si>
  <si>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</si>
  <si>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</si>
  <si>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</si>
  <si>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</si>
  <si>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</si>
  <si>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</si>
  <si>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</si>
  <si>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</si>
  <si>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</si>
  <si>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</si>
  <si>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</si>
  <si>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</si>
  <si>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</si>
  <si>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</si>
  <si>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</si>
  <si>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</si>
  <si>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</si>
  <si>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</si>
  <si>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</si>
  <si>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</si>
  <si>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</si>
  <si>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</si>
  <si>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</si>
  <si>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</si>
  <si>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</si>
  <si>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</si>
  <si>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</si>
  <si>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</si>
  <si>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</si>
  <si>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</si>
  <si>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</si>
  <si>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</si>
  <si>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</si>
  <si>
    <t>店长和员工劳务</t>
    <phoneticPr fontId="1" type="noConversion"/>
  </si>
  <si>
    <t>日常</t>
    <phoneticPr fontId="1" type="noConversion"/>
  </si>
  <si>
    <t>补充饮料</t>
    <phoneticPr fontId="1" type="noConversion"/>
  </si>
  <si>
    <t>长期</t>
    <phoneticPr fontId="1" type="noConversion"/>
  </si>
  <si>
    <t>沙发搬运费</t>
    <phoneticPr fontId="1" type="noConversion"/>
  </si>
  <si>
    <t>卢安</t>
    <phoneticPr fontId="1" type="noConversion"/>
  </si>
  <si>
    <t>人员</t>
    <phoneticPr fontId="1" type="noConversion"/>
  </si>
  <si>
    <t>全职人员工资</t>
    <phoneticPr fontId="1" type="noConversion"/>
  </si>
  <si>
    <t>主营</t>
    <phoneticPr fontId="1" type="noConversion"/>
  </si>
  <si>
    <t>拼场退费</t>
    <phoneticPr fontId="1" type="noConversion"/>
  </si>
  <si>
    <t>微信支付结款</t>
    <phoneticPr fontId="1" type="noConversion"/>
  </si>
  <si>
    <t>入190103</t>
    <phoneticPr fontId="1" type="noConversion"/>
  </si>
  <si>
    <t>卢安</t>
    <phoneticPr fontId="1" type="noConversion"/>
  </si>
  <si>
    <t>大众点评借款</t>
    <phoneticPr fontId="1" type="noConversion"/>
  </si>
  <si>
    <t>入190201</t>
    <phoneticPr fontId="1" type="noConversion"/>
  </si>
  <si>
    <t>日常</t>
    <phoneticPr fontId="1" type="noConversion"/>
  </si>
  <si>
    <t>推广通充值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</si>
  <si>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5000</t>
    </r>
    <r>
      <rPr>
        <sz val="11"/>
        <color theme="1"/>
        <rFont val="宋体"/>
        <family val="3"/>
        <charset val="134"/>
      </rPr>
      <t>，抵用券</t>
    </r>
    <r>
      <rPr>
        <sz val="11"/>
        <color theme="1"/>
        <rFont val="Tahoma"/>
        <family val="2"/>
        <charset val="134"/>
      </rPr>
      <t>150</t>
    </r>
    <phoneticPr fontId="1" type="noConversion"/>
  </si>
</sst>
</file>

<file path=xl/styles.xml><?xml version="1.0" encoding="utf-8"?>
<styleSheet xmlns="http://schemas.openxmlformats.org/spreadsheetml/2006/main">
  <numFmts count="3">
    <numFmt numFmtId="7" formatCode="&quot;¥&quot;#,##0.00;&quot;¥&quot;\-#,##0.00"/>
    <numFmt numFmtId="8" formatCode="&quot;¥&quot;#,##0.00;[Red]&quot;¥&quot;\-#,##0.00"/>
    <numFmt numFmtId="176" formatCode="&quot;¥&quot;#,##0.00_);[Red]\(&quot;¥&quot;#,##0.00\)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  <xf numFmtId="176" fontId="0" fillId="0" borderId="0" xfId="0" applyNumberFormat="1"/>
    <xf numFmtId="176" fontId="2" fillId="0" borderId="0" xfId="0" applyNumberFormat="1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zoomScale="130" zoomScaleNormal="130" workbookViewId="0">
      <pane ySplit="1" topLeftCell="A17" activePane="bottomLeft" state="frozen"/>
      <selection pane="bottomLeft" activeCell="A32" sqref="A32:C40"/>
    </sheetView>
  </sheetViews>
  <sheetFormatPr defaultColWidth="8.875" defaultRowHeight="14.25"/>
  <cols>
    <col min="1" max="1" width="9.5" bestFit="1" customWidth="1"/>
    <col min="2" max="2" width="10.87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24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A18">
        <v>20190121</v>
      </c>
      <c r="B18" s="1" t="s">
        <v>9</v>
      </c>
      <c r="C18" s="1" t="s">
        <v>40</v>
      </c>
      <c r="D18" s="1" t="s">
        <v>41</v>
      </c>
      <c r="E18" s="1">
        <v>190114</v>
      </c>
      <c r="G18" s="4">
        <v>1153</v>
      </c>
      <c r="H18" s="4">
        <f t="shared" si="0"/>
        <v>302431.12</v>
      </c>
      <c r="I18" s="1"/>
    </row>
    <row r="19" spans="1:9">
      <c r="A19">
        <v>20190129</v>
      </c>
      <c r="B19" s="1" t="s">
        <v>9</v>
      </c>
      <c r="C19" s="1" t="s">
        <v>40</v>
      </c>
      <c r="D19" s="1" t="s">
        <v>61</v>
      </c>
      <c r="E19" s="1">
        <v>190115</v>
      </c>
      <c r="G19" s="4">
        <v>800</v>
      </c>
      <c r="H19" s="4">
        <f t="shared" si="0"/>
        <v>301631.12</v>
      </c>
      <c r="I19" s="1"/>
    </row>
    <row r="20" spans="1:9">
      <c r="A20">
        <v>20190129</v>
      </c>
      <c r="B20" s="1" t="s">
        <v>9</v>
      </c>
      <c r="C20" s="1" t="s">
        <v>62</v>
      </c>
      <c r="D20" s="1" t="s">
        <v>63</v>
      </c>
      <c r="E20" s="1">
        <v>190116</v>
      </c>
      <c r="G20" s="4">
        <v>405.6</v>
      </c>
      <c r="H20" s="4">
        <f t="shared" si="0"/>
        <v>301225.52</v>
      </c>
      <c r="I20" s="1"/>
    </row>
    <row r="21" spans="1:9">
      <c r="A21">
        <v>20190129</v>
      </c>
      <c r="B21" s="1" t="s">
        <v>9</v>
      </c>
      <c r="C21" s="1" t="s">
        <v>64</v>
      </c>
      <c r="D21" s="1" t="s">
        <v>65</v>
      </c>
      <c r="E21" s="1">
        <v>190117</v>
      </c>
      <c r="G21" s="4">
        <v>500</v>
      </c>
      <c r="H21" s="4">
        <f t="shared" si="0"/>
        <v>300725.52</v>
      </c>
      <c r="I21" s="1"/>
    </row>
    <row r="22" spans="1:9">
      <c r="A22">
        <v>20190130</v>
      </c>
      <c r="B22" s="1" t="s">
        <v>66</v>
      </c>
      <c r="C22" s="1" t="s">
        <v>67</v>
      </c>
      <c r="D22" s="1" t="s">
        <v>68</v>
      </c>
      <c r="E22" s="1">
        <v>190118</v>
      </c>
      <c r="G22" s="4">
        <v>4761.96</v>
      </c>
      <c r="H22" s="4">
        <f t="shared" si="0"/>
        <v>295963.56</v>
      </c>
      <c r="I22" s="1"/>
    </row>
    <row r="23" spans="1:9">
      <c r="A23">
        <v>20190131</v>
      </c>
      <c r="B23" s="1" t="s">
        <v>9</v>
      </c>
      <c r="C23" s="1" t="s">
        <v>69</v>
      </c>
      <c r="D23" s="1" t="s">
        <v>70</v>
      </c>
      <c r="E23" s="1">
        <v>190119</v>
      </c>
      <c r="F23" s="6">
        <v>-576</v>
      </c>
      <c r="H23" s="4">
        <f t="shared" si="0"/>
        <v>295387.56</v>
      </c>
      <c r="I23" s="1"/>
    </row>
    <row r="24" spans="1:9">
      <c r="A24">
        <v>20190131</v>
      </c>
      <c r="B24" s="1" t="s">
        <v>66</v>
      </c>
      <c r="C24" s="1" t="s">
        <v>69</v>
      </c>
      <c r="D24" s="1" t="s">
        <v>71</v>
      </c>
      <c r="E24" s="1" t="s">
        <v>72</v>
      </c>
      <c r="F24" s="6">
        <v>20140.39</v>
      </c>
      <c r="H24" s="4">
        <f t="shared" si="0"/>
        <v>315527.95</v>
      </c>
      <c r="I24" s="1"/>
    </row>
    <row r="25" spans="1:9">
      <c r="B25" s="1"/>
      <c r="C25" s="1"/>
      <c r="D25" s="1"/>
    </row>
    <row r="27" spans="1:9">
      <c r="A27" s="1" t="s">
        <v>10</v>
      </c>
      <c r="D27" s="1"/>
      <c r="F27" s="6">
        <f>SUM(F3:F25)</f>
        <v>46355.8</v>
      </c>
      <c r="G27" s="4">
        <f>SUM(G3:G25)</f>
        <v>18061.97</v>
      </c>
      <c r="H27" s="4">
        <f>F27-G27</f>
        <v>28293.83</v>
      </c>
    </row>
    <row r="28" spans="1:9">
      <c r="A28" s="1" t="s">
        <v>11</v>
      </c>
      <c r="H28" s="4">
        <f>H2+H27</f>
        <v>315527.95</v>
      </c>
    </row>
    <row r="32" spans="1:9">
      <c r="B32" s="1" t="s">
        <v>23</v>
      </c>
      <c r="C32" s="1" t="s">
        <v>24</v>
      </c>
    </row>
    <row r="33" spans="1:3">
      <c r="A33" s="1" t="s">
        <v>15</v>
      </c>
      <c r="B33">
        <v>0</v>
      </c>
    </row>
    <row r="34" spans="1:3">
      <c r="A34" s="1" t="s">
        <v>16</v>
      </c>
      <c r="B34" s="6">
        <f>F3+F5+F9+F14+F17+F23+F24</f>
        <v>46355.8</v>
      </c>
    </row>
    <row r="35" spans="1:3">
      <c r="A35" s="1" t="s">
        <v>17</v>
      </c>
      <c r="B35">
        <v>0</v>
      </c>
    </row>
    <row r="36" spans="1:3">
      <c r="A36" s="1" t="s">
        <v>18</v>
      </c>
      <c r="C36">
        <v>0</v>
      </c>
    </row>
    <row r="37" spans="1:3">
      <c r="A37" s="1" t="s">
        <v>19</v>
      </c>
      <c r="C37" s="4">
        <f>G10+G11+G15+G21</f>
        <v>8442.69</v>
      </c>
    </row>
    <row r="38" spans="1:3">
      <c r="A38" s="1" t="s">
        <v>20</v>
      </c>
      <c r="C38" s="4">
        <f>G4+G6+G8+G12+G16+G20</f>
        <v>1929.3200000000002</v>
      </c>
    </row>
    <row r="39" spans="1:3">
      <c r="A39" s="1" t="s">
        <v>21</v>
      </c>
      <c r="C39" s="4">
        <f>G7+G13+G18+G19+G22</f>
        <v>7689.96</v>
      </c>
    </row>
    <row r="40" spans="1:3">
      <c r="A40" s="1" t="s">
        <v>22</v>
      </c>
      <c r="B40">
        <f>SUM(B33:B35)</f>
        <v>46355.8</v>
      </c>
      <c r="C40">
        <f>SUM(C36:C39)</f>
        <v>18061.97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tabSelected="1" zoomScale="130" zoomScaleNormal="130" workbookViewId="0">
      <pane ySplit="1" topLeftCell="A2" activePane="bottomLeft" state="frozen"/>
      <selection activeCell="D1" sqref="D1"/>
      <selection pane="bottomLeft" activeCell="D17" sqref="D17"/>
    </sheetView>
  </sheetViews>
  <sheetFormatPr defaultRowHeight="14.25"/>
  <cols>
    <col min="1" max="1" width="9.5" bestFit="1" customWidth="1"/>
    <col min="2" max="2" width="11.625" bestFit="1" customWidth="1"/>
    <col min="3" max="3" width="10.5" bestFit="1" customWidth="1"/>
    <col min="4" max="4" width="22.25" customWidth="1"/>
    <col min="6" max="6" width="11.625" style="8" bestFit="1" customWidth="1"/>
    <col min="7" max="7" width="10.5" style="8" bestFit="1" customWidth="1"/>
    <col min="8" max="8" width="15.875" style="8" customWidth="1"/>
    <col min="9" max="9" width="21.62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9" t="s">
        <v>5</v>
      </c>
      <c r="G1" s="9" t="s">
        <v>6</v>
      </c>
      <c r="H1" s="9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8">
        <f>'1月明细账'!H24</f>
        <v>315527.95</v>
      </c>
    </row>
    <row r="3" spans="1:9">
      <c r="A3">
        <v>20190201</v>
      </c>
      <c r="B3" s="1" t="s">
        <v>73</v>
      </c>
      <c r="C3" s="1" t="s">
        <v>27</v>
      </c>
      <c r="D3" s="1" t="s">
        <v>74</v>
      </c>
      <c r="E3" s="1" t="s">
        <v>75</v>
      </c>
      <c r="F3" s="8">
        <v>20058.240000000002</v>
      </c>
      <c r="H3" s="8">
        <f>H2+F3-G3</f>
        <v>335586.19</v>
      </c>
    </row>
    <row r="4" spans="1:9">
      <c r="A4">
        <v>20190202</v>
      </c>
      <c r="B4" s="1" t="s">
        <v>73</v>
      </c>
      <c r="C4" s="1" t="s">
        <v>76</v>
      </c>
      <c r="D4" s="1" t="s">
        <v>77</v>
      </c>
      <c r="E4">
        <v>190201</v>
      </c>
      <c r="G4" s="8">
        <v>4850</v>
      </c>
      <c r="H4" s="8">
        <f>H3+F4-G4</f>
        <v>330736.19</v>
      </c>
      <c r="I4" t="s">
        <v>78</v>
      </c>
    </row>
    <row r="14" spans="1:9">
      <c r="A14" s="1" t="s">
        <v>10</v>
      </c>
      <c r="F14" s="8">
        <f>SUM(F3:F13)</f>
        <v>20058.240000000002</v>
      </c>
      <c r="G14" s="8">
        <f>SUM(G3:G13)</f>
        <v>4850</v>
      </c>
      <c r="H14" s="8">
        <f>F14-G14</f>
        <v>15208.240000000002</v>
      </c>
    </row>
    <row r="15" spans="1:9">
      <c r="A15" s="1" t="s">
        <v>11</v>
      </c>
      <c r="H15" s="8">
        <f>H2+H14</f>
        <v>330736.19</v>
      </c>
    </row>
    <row r="20" spans="1:3">
      <c r="B20" s="1" t="s">
        <v>23</v>
      </c>
      <c r="C20" s="1" t="s">
        <v>24</v>
      </c>
    </row>
    <row r="21" spans="1:3">
      <c r="A21" s="1" t="s">
        <v>15</v>
      </c>
      <c r="B21" s="8">
        <v>0</v>
      </c>
      <c r="C21" s="8"/>
    </row>
    <row r="22" spans="1:3">
      <c r="A22" s="1" t="s">
        <v>16</v>
      </c>
      <c r="B22" s="8">
        <f>F3</f>
        <v>20058.240000000002</v>
      </c>
      <c r="C22" s="8"/>
    </row>
    <row r="23" spans="1:3">
      <c r="A23" s="1" t="s">
        <v>17</v>
      </c>
      <c r="B23" s="8">
        <v>0</v>
      </c>
      <c r="C23" s="8"/>
    </row>
    <row r="24" spans="1:3">
      <c r="A24" s="1" t="s">
        <v>18</v>
      </c>
      <c r="B24" s="8"/>
      <c r="C24" s="8">
        <v>0</v>
      </c>
    </row>
    <row r="25" spans="1:3">
      <c r="A25" s="1" t="s">
        <v>19</v>
      </c>
      <c r="B25" s="8"/>
      <c r="C25" s="8">
        <v>0</v>
      </c>
    </row>
    <row r="26" spans="1:3">
      <c r="A26" s="1" t="s">
        <v>20</v>
      </c>
      <c r="B26" s="8"/>
      <c r="C26" s="8">
        <f>G4</f>
        <v>4850</v>
      </c>
    </row>
    <row r="27" spans="1:3">
      <c r="A27" s="1" t="s">
        <v>21</v>
      </c>
      <c r="B27" s="8"/>
      <c r="C27" s="8">
        <v>0</v>
      </c>
    </row>
    <row r="28" spans="1:3">
      <c r="A28" s="1" t="s">
        <v>22</v>
      </c>
      <c r="B28" s="8">
        <f>SUM(B21:B23)</f>
        <v>20058.240000000002</v>
      </c>
      <c r="C28" s="8">
        <f>SUM(C24:C27)</f>
        <v>4850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1月明细账</vt:lpstr>
      <vt:lpstr>2月明细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2019-02-02T12:39:02Z</dcterms:modified>
</cp:coreProperties>
</file>