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7"/>
  </bookViews>
  <sheets>
    <sheet name="汇总表" sheetId="1" r:id="rId1"/>
    <sheet name="京东租赁和淘宝采购" sheetId="2" r:id="rId2"/>
    <sheet name="韩昱" sheetId="3" r:id="rId3"/>
    <sheet name="王刃" sheetId="5" r:id="rId4"/>
    <sheet name="徐斌" sheetId="4" r:id="rId5"/>
    <sheet name="金楠" sheetId="7" r:id="rId6"/>
    <sheet name="刘宁宁" sheetId="8" r:id="rId7"/>
    <sheet name="宋小朋 " sheetId="9" r:id="rId8"/>
    <sheet name="住宿等其他" sheetId="6" r:id="rId9"/>
  </sheets>
  <calcPr calcId="125725"/>
</workbook>
</file>

<file path=xl/calcChain.xml><?xml version="1.0" encoding="utf-8"?>
<calcChain xmlns="http://schemas.openxmlformats.org/spreadsheetml/2006/main">
  <c r="Z32" i="9"/>
  <c r="E13" i="1"/>
  <c r="AO24" i="7"/>
  <c r="B34"/>
  <c r="B33"/>
  <c r="B32"/>
  <c r="B31"/>
  <c r="AM24"/>
  <c r="W32" i="9"/>
  <c r="I28" i="1"/>
  <c r="G13"/>
  <c r="B55" i="3"/>
  <c r="B53"/>
  <c r="B52"/>
  <c r="B51"/>
  <c r="B25" i="4"/>
  <c r="B24"/>
  <c r="AK24" i="7"/>
  <c r="D13" i="1"/>
  <c r="C29" i="5"/>
  <c r="C27"/>
  <c r="C26"/>
  <c r="C13" i="1"/>
  <c r="F13"/>
  <c r="H13"/>
  <c r="C28" i="8"/>
  <c r="C26"/>
  <c r="C25"/>
  <c r="C22"/>
  <c r="B27" i="4"/>
  <c r="H21"/>
  <c r="N24" i="5"/>
  <c r="L24"/>
  <c r="K45" i="3"/>
  <c r="AI24" i="7"/>
  <c r="AG24"/>
  <c r="AF24"/>
  <c r="AD24"/>
  <c r="B44" i="9"/>
  <c r="B41"/>
  <c r="B40"/>
  <c r="B39"/>
  <c r="U32"/>
  <c r="S32"/>
  <c r="I32"/>
  <c r="P32"/>
  <c r="N32"/>
  <c r="L32"/>
  <c r="C24" i="5"/>
  <c r="I24"/>
  <c r="L22" i="8"/>
  <c r="I22"/>
  <c r="C32" i="9"/>
  <c r="F32"/>
  <c r="F24" i="7"/>
  <c r="C26" s="1"/>
  <c r="C27" s="1"/>
  <c r="C24"/>
  <c r="F22" i="8"/>
  <c r="AA24" i="7"/>
  <c r="R24"/>
  <c r="X24"/>
  <c r="U24"/>
  <c r="P24"/>
  <c r="I24"/>
  <c r="L24"/>
  <c r="F24" i="5"/>
  <c r="F21" i="4"/>
  <c r="C21"/>
  <c r="I45" i="3"/>
  <c r="F45"/>
  <c r="C45"/>
  <c r="J25" i="2"/>
  <c r="J24"/>
  <c r="H24"/>
  <c r="F24"/>
  <c r="I23" i="1"/>
  <c r="I7"/>
  <c r="D26" i="2"/>
  <c r="D15"/>
  <c r="I8" i="1"/>
  <c r="I9" l="1"/>
  <c r="I13"/>
  <c r="I30" s="1"/>
  <c r="B36" i="7"/>
  <c r="D32" i="2"/>
  <c r="I27" i="7"/>
</calcChain>
</file>

<file path=xl/sharedStrings.xml><?xml version="1.0" encoding="utf-8"?>
<sst xmlns="http://schemas.openxmlformats.org/spreadsheetml/2006/main" count="329" uniqueCount="213">
  <si>
    <t>刘宁宁</t>
    <phoneticPr fontId="1" type="noConversion"/>
  </si>
  <si>
    <t>陈柏成</t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</si>
  <si>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集</t>
    </r>
    <phoneticPr fontId="1" type="noConversion"/>
  </si>
  <si>
    <t>第1集</t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</si>
  <si>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集</t>
    </r>
    <phoneticPr fontId="1" type="noConversion"/>
  </si>
  <si>
    <t>金楠</t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</si>
  <si>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ahoma"/>
        <family val="2"/>
        <charset val="134"/>
      </rPr>
      <t>4</t>
    </r>
    <r>
      <rPr>
        <sz val="11"/>
        <color theme="1"/>
        <rFont val="宋体"/>
        <family val="3"/>
        <charset val="134"/>
      </rPr>
      <t>集</t>
    </r>
    <phoneticPr fontId="1" type="noConversion"/>
  </si>
  <si>
    <t>宋小朋</t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</si>
  <si>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集</t>
    </r>
    <phoneticPr fontId="1" type="noConversion"/>
  </si>
  <si>
    <t>韩昱</t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</si>
  <si>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集</t>
    </r>
    <phoneticPr fontId="1" type="noConversion"/>
  </si>
  <si>
    <t>徐斌、金楠</t>
    <phoneticPr fontId="1" type="noConversion"/>
  </si>
  <si>
    <t>我爱南宁</t>
    <phoneticPr fontId="1" type="noConversion"/>
  </si>
  <si>
    <t>奋进南宁</t>
    <phoneticPr fontId="1" type="noConversion"/>
  </si>
  <si>
    <t>老友南宁</t>
    <phoneticPr fontId="1" type="noConversion"/>
  </si>
  <si>
    <t>幸福南宁</t>
    <phoneticPr fontId="1" type="noConversion"/>
  </si>
  <si>
    <t>宜居南宁</t>
    <phoneticPr fontId="1" type="noConversion"/>
  </si>
  <si>
    <t>活力南宁</t>
    <phoneticPr fontId="1" type="noConversion"/>
  </si>
  <si>
    <t>合计</t>
    <phoneticPr fontId="1" type="noConversion"/>
  </si>
  <si>
    <t>备注</t>
    <phoneticPr fontId="1" type="noConversion"/>
  </si>
  <si>
    <t>跨世纪大酒店</t>
    <phoneticPr fontId="1" type="noConversion"/>
  </si>
  <si>
    <t>其他地点</t>
    <phoneticPr fontId="1" type="noConversion"/>
  </si>
  <si>
    <t>住宿费</t>
    <phoneticPr fontId="1" type="noConversion"/>
  </si>
  <si>
    <t>餐费</t>
    <phoneticPr fontId="1" type="noConversion"/>
  </si>
  <si>
    <t>交通</t>
    <phoneticPr fontId="1" type="noConversion"/>
  </si>
  <si>
    <t>设备</t>
    <phoneticPr fontId="1" type="noConversion"/>
  </si>
  <si>
    <t>京东租赁</t>
    <phoneticPr fontId="1" type="noConversion"/>
  </si>
  <si>
    <t>租摄像机（张敖）</t>
    <phoneticPr fontId="1" type="noConversion"/>
  </si>
  <si>
    <t>京东新购</t>
    <phoneticPr fontId="1" type="noConversion"/>
  </si>
  <si>
    <t>硬盘2T黑</t>
    <phoneticPr fontId="1" type="noConversion"/>
  </si>
  <si>
    <t>转接环</t>
    <phoneticPr fontId="1" type="noConversion"/>
  </si>
  <si>
    <t>京东自营</t>
    <phoneticPr fontId="1" type="noConversion"/>
  </si>
  <si>
    <t>IPF</t>
    <phoneticPr fontId="1" type="noConversion"/>
  </si>
  <si>
    <r>
      <rPr>
        <sz val="11"/>
        <color theme="1"/>
        <rFont val="宋体"/>
        <family val="3"/>
        <charset val="134"/>
      </rPr>
      <t>佳能镜头</t>
    </r>
    <r>
      <rPr>
        <sz val="11"/>
        <color theme="1"/>
        <rFont val="Tahoma"/>
        <family val="2"/>
        <charset val="134"/>
      </rPr>
      <t>13-35F2.8</t>
    </r>
    <phoneticPr fontId="1" type="noConversion"/>
  </si>
  <si>
    <t>佳能镜头50F1.2</t>
    <phoneticPr fontId="1" type="noConversion"/>
  </si>
  <si>
    <t>金典</t>
    <phoneticPr fontId="1" type="noConversion"/>
  </si>
  <si>
    <t>小蜜蜂</t>
    <phoneticPr fontId="1" type="noConversion"/>
  </si>
  <si>
    <t>咸猪</t>
    <phoneticPr fontId="1" type="noConversion"/>
  </si>
  <si>
    <t>转接环五代</t>
    <phoneticPr fontId="1" type="noConversion"/>
  </si>
  <si>
    <t>硬盘2T银</t>
    <phoneticPr fontId="1" type="noConversion"/>
  </si>
  <si>
    <t>SD卡128G</t>
    <phoneticPr fontId="1" type="noConversion"/>
  </si>
  <si>
    <t>一张电子发票</t>
    <phoneticPr fontId="1" type="noConversion"/>
  </si>
  <si>
    <t>电子发票</t>
    <phoneticPr fontId="1" type="noConversion"/>
  </si>
  <si>
    <t>发票</t>
    <phoneticPr fontId="1" type="noConversion"/>
  </si>
  <si>
    <t>一张票</t>
    <phoneticPr fontId="1" type="noConversion"/>
  </si>
  <si>
    <t>硬盘2T蓝</t>
    <phoneticPr fontId="1" type="noConversion"/>
  </si>
  <si>
    <t>蓝白互调</t>
    <phoneticPr fontId="1" type="noConversion"/>
  </si>
  <si>
    <t>硬盘2T粉金</t>
    <phoneticPr fontId="1" type="noConversion"/>
  </si>
  <si>
    <t>王韧</t>
    <phoneticPr fontId="1" type="noConversion"/>
  </si>
  <si>
    <t>大疆电池</t>
    <phoneticPr fontId="1" type="noConversion"/>
  </si>
  <si>
    <t>淘宝</t>
    <phoneticPr fontId="1" type="noConversion"/>
  </si>
  <si>
    <t>10T硬盘</t>
    <phoneticPr fontId="1" type="noConversion"/>
  </si>
  <si>
    <t>无发票</t>
    <phoneticPr fontId="1" type="noConversion"/>
  </si>
  <si>
    <t>硬盘盒X2</t>
    <phoneticPr fontId="1" type="noConversion"/>
  </si>
  <si>
    <t>8T硬盘X3</t>
    <phoneticPr fontId="1" type="noConversion"/>
  </si>
  <si>
    <t>硬盘盒</t>
    <phoneticPr fontId="1" type="noConversion"/>
  </si>
  <si>
    <t>2950+247.89</t>
    <phoneticPr fontId="1" type="noConversion"/>
  </si>
  <si>
    <t>4900+1050</t>
    <phoneticPr fontId="1" type="noConversion"/>
  </si>
  <si>
    <t>2239+284.7</t>
    <phoneticPr fontId="1" type="noConversion"/>
  </si>
  <si>
    <t>1300+185.06</t>
    <phoneticPr fontId="1" type="noConversion"/>
  </si>
  <si>
    <t>3500+316.47</t>
    <phoneticPr fontId="1" type="noConversion"/>
  </si>
  <si>
    <t>3000+447.41</t>
    <phoneticPr fontId="1" type="noConversion"/>
  </si>
  <si>
    <t>300+173.06</t>
    <phoneticPr fontId="1" type="noConversion"/>
  </si>
  <si>
    <t>纸质发票</t>
    <phoneticPr fontId="1" type="noConversion"/>
  </si>
  <si>
    <t>购买设备合计</t>
    <phoneticPr fontId="1" type="noConversion"/>
  </si>
  <si>
    <t>租赁设备合计</t>
    <phoneticPr fontId="1" type="noConversion"/>
  </si>
  <si>
    <t>70-200</t>
    <phoneticPr fontId="1" type="noConversion"/>
  </si>
  <si>
    <t>已归集</t>
  </si>
  <si>
    <t>已归集</t>
    <phoneticPr fontId="1" type="noConversion"/>
  </si>
  <si>
    <t>房费垫付</t>
    <phoneticPr fontId="1" type="noConversion"/>
  </si>
  <si>
    <t>合计</t>
    <phoneticPr fontId="1" type="noConversion"/>
  </si>
  <si>
    <r>
      <t>20</t>
    </r>
    <r>
      <rPr>
        <sz val="11"/>
        <color theme="1"/>
        <rFont val="宋体"/>
        <family val="3"/>
        <charset val="134"/>
      </rPr>
      <t>元</t>
    </r>
    <r>
      <rPr>
        <sz val="11"/>
        <color theme="1"/>
        <rFont val="Tahoma"/>
        <family val="2"/>
        <charset val="134"/>
      </rPr>
      <t>27</t>
    </r>
    <r>
      <rPr>
        <sz val="11"/>
        <color theme="1"/>
        <rFont val="宋体"/>
        <family val="3"/>
        <charset val="134"/>
      </rPr>
      <t>张</t>
    </r>
    <phoneticPr fontId="1" type="noConversion"/>
  </si>
  <si>
    <r>
      <t>10</t>
    </r>
    <r>
      <rPr>
        <sz val="11"/>
        <color theme="1"/>
        <rFont val="宋体"/>
        <family val="3"/>
        <charset val="134"/>
      </rPr>
      <t>元</t>
    </r>
    <r>
      <rPr>
        <sz val="11"/>
        <color theme="1"/>
        <rFont val="Tahoma"/>
        <family val="2"/>
        <charset val="134"/>
      </rPr>
      <t>9</t>
    </r>
    <r>
      <rPr>
        <sz val="11"/>
        <color theme="1"/>
        <rFont val="宋体"/>
        <family val="3"/>
        <charset val="134"/>
      </rPr>
      <t>张</t>
    </r>
    <phoneticPr fontId="1" type="noConversion"/>
  </si>
  <si>
    <r>
      <t>50</t>
    </r>
    <r>
      <rPr>
        <sz val="11"/>
        <color theme="1"/>
        <rFont val="宋体"/>
        <family val="3"/>
        <charset val="134"/>
      </rPr>
      <t>元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张</t>
    </r>
    <phoneticPr fontId="1" type="noConversion"/>
  </si>
  <si>
    <t>收据无发票</t>
    <phoneticPr fontId="1" type="noConversion"/>
  </si>
  <si>
    <t>机打</t>
    <phoneticPr fontId="1" type="noConversion"/>
  </si>
  <si>
    <t>联机</t>
    <phoneticPr fontId="1" type="noConversion"/>
  </si>
  <si>
    <t>火车</t>
    <phoneticPr fontId="1" type="noConversion"/>
  </si>
  <si>
    <t>出租车</t>
    <phoneticPr fontId="1" type="noConversion"/>
  </si>
  <si>
    <t>20x1</t>
    <phoneticPr fontId="1" type="noConversion"/>
  </si>
  <si>
    <t>5X5</t>
    <phoneticPr fontId="1" type="noConversion"/>
  </si>
  <si>
    <t>2x1</t>
    <phoneticPr fontId="1" type="noConversion"/>
  </si>
  <si>
    <t>租车</t>
    <phoneticPr fontId="1" type="noConversion"/>
  </si>
  <si>
    <t>汽油</t>
    <phoneticPr fontId="1" type="noConversion"/>
  </si>
  <si>
    <t>定额票10x5</t>
    <phoneticPr fontId="1" type="noConversion"/>
  </si>
  <si>
    <t>100x1</t>
    <phoneticPr fontId="1" type="noConversion"/>
  </si>
  <si>
    <t>50x1</t>
    <phoneticPr fontId="1" type="noConversion"/>
  </si>
  <si>
    <t>10x1</t>
    <phoneticPr fontId="1" type="noConversion"/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</si>
  <si>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ahoma"/>
        <family val="2"/>
        <charset val="134"/>
      </rPr>
      <t>10x1</t>
    </r>
    <phoneticPr fontId="1" type="noConversion"/>
  </si>
  <si>
    <r>
      <rPr>
        <sz val="11"/>
        <color theme="1"/>
        <rFont val="宋体"/>
        <family val="3"/>
        <charset val="134"/>
      </rPr>
      <t>北京</t>
    </r>
    <r>
      <rPr>
        <sz val="11"/>
        <color theme="1"/>
        <rFont val="Tahoma"/>
        <family val="2"/>
        <charset val="134"/>
      </rPr>
      <t>25x3</t>
    </r>
    <phoneticPr fontId="1" type="noConversion"/>
  </si>
  <si>
    <t>金楠餐饮</t>
    <phoneticPr fontId="1" type="noConversion"/>
  </si>
  <si>
    <t>联机餐饮</t>
    <phoneticPr fontId="1" type="noConversion"/>
  </si>
  <si>
    <t>金楠交通</t>
    <phoneticPr fontId="1" type="noConversion"/>
  </si>
  <si>
    <r>
      <rPr>
        <sz val="11"/>
        <color theme="1"/>
        <rFont val="宋体"/>
        <family val="3"/>
        <charset val="134"/>
      </rPr>
      <t>定额</t>
    </r>
    <r>
      <rPr>
        <sz val="11"/>
        <color theme="1"/>
        <rFont val="Tahoma"/>
        <family val="2"/>
        <charset val="134"/>
      </rPr>
      <t>5x3</t>
    </r>
    <phoneticPr fontId="1" type="noConversion"/>
  </si>
  <si>
    <t>宋小朋餐饮</t>
    <phoneticPr fontId="1" type="noConversion"/>
  </si>
  <si>
    <t>宋小朋交通</t>
    <phoneticPr fontId="1" type="noConversion"/>
  </si>
  <si>
    <r>
      <rPr>
        <sz val="11"/>
        <color theme="1"/>
        <rFont val="宋体"/>
        <family val="3"/>
        <charset val="134"/>
      </rPr>
      <t>定额</t>
    </r>
    <r>
      <rPr>
        <sz val="11"/>
        <color theme="1"/>
        <rFont val="Tahoma"/>
        <family val="2"/>
        <charset val="134"/>
      </rPr>
      <t>10x3</t>
    </r>
    <phoneticPr fontId="1" type="noConversion"/>
  </si>
  <si>
    <t>王刃餐饮</t>
    <phoneticPr fontId="1" type="noConversion"/>
  </si>
  <si>
    <t>徐斌餐饮</t>
    <phoneticPr fontId="1" type="noConversion"/>
  </si>
  <si>
    <t>徐斌交通</t>
    <phoneticPr fontId="1" type="noConversion"/>
  </si>
  <si>
    <t>预支4000</t>
    <phoneticPr fontId="1" type="noConversion"/>
  </si>
  <si>
    <t>预支1000</t>
    <phoneticPr fontId="1" type="noConversion"/>
  </si>
  <si>
    <t>联机</t>
    <phoneticPr fontId="1" type="noConversion"/>
  </si>
  <si>
    <t>出租车</t>
    <phoneticPr fontId="1" type="noConversion"/>
  </si>
  <si>
    <r>
      <rPr>
        <sz val="11"/>
        <color theme="1"/>
        <rFont val="宋体"/>
        <family val="3"/>
        <charset val="134"/>
      </rPr>
      <t>定额</t>
    </r>
    <r>
      <rPr>
        <sz val="11"/>
        <color theme="1"/>
        <rFont val="Tahoma"/>
        <family val="2"/>
        <charset val="134"/>
      </rPr>
      <t>10x2</t>
    </r>
    <phoneticPr fontId="1" type="noConversion"/>
  </si>
  <si>
    <t>分类小计</t>
    <phoneticPr fontId="1" type="noConversion"/>
  </si>
  <si>
    <t>合计</t>
    <phoneticPr fontId="1" type="noConversion"/>
  </si>
  <si>
    <t>欠票</t>
    <phoneticPr fontId="1" type="noConversion"/>
  </si>
  <si>
    <t>收据</t>
    <phoneticPr fontId="1" type="noConversion"/>
  </si>
  <si>
    <t>预支</t>
    <phoneticPr fontId="1" type="noConversion"/>
  </si>
  <si>
    <t>金楠餐饮</t>
  </si>
  <si>
    <t>金楠餐饮</t>
    <phoneticPr fontId="1" type="noConversion"/>
  </si>
  <si>
    <t>联机</t>
    <phoneticPr fontId="1" type="noConversion"/>
  </si>
  <si>
    <t>金楠交通</t>
  </si>
  <si>
    <t>金楠交通</t>
    <phoneticPr fontId="1" type="noConversion"/>
  </si>
  <si>
    <t>出租车</t>
    <phoneticPr fontId="1" type="noConversion"/>
  </si>
  <si>
    <t>定额5x2</t>
    <phoneticPr fontId="1" type="noConversion"/>
  </si>
  <si>
    <t>机打</t>
    <phoneticPr fontId="1" type="noConversion"/>
  </si>
  <si>
    <r>
      <rPr>
        <sz val="11"/>
        <color theme="1"/>
        <rFont val="宋体"/>
        <family val="3"/>
        <charset val="134"/>
      </rPr>
      <t>定额</t>
    </r>
    <r>
      <rPr>
        <sz val="11"/>
        <color theme="1"/>
        <rFont val="Tahoma"/>
        <family val="2"/>
        <charset val="134"/>
      </rPr>
      <t>5x22</t>
    </r>
    <phoneticPr fontId="1" type="noConversion"/>
  </si>
  <si>
    <t>欠票</t>
    <phoneticPr fontId="1" type="noConversion"/>
  </si>
  <si>
    <t>发票合计</t>
    <phoneticPr fontId="1" type="noConversion"/>
  </si>
  <si>
    <t>预支</t>
    <phoneticPr fontId="1" type="noConversion"/>
  </si>
  <si>
    <r>
      <rPr>
        <sz val="11"/>
        <color theme="1"/>
        <rFont val="宋体"/>
        <family val="3"/>
        <charset val="134"/>
      </rPr>
      <t>王刃</t>
    </r>
    <r>
      <rPr>
        <sz val="11"/>
        <color theme="1"/>
        <rFont val="Tahoma"/>
        <family val="2"/>
        <charset val="134"/>
      </rPr>
      <t>130</t>
    </r>
    <phoneticPr fontId="1" type="noConversion"/>
  </si>
  <si>
    <t>刘宁宁餐饮</t>
    <phoneticPr fontId="1" type="noConversion"/>
  </si>
  <si>
    <t>刘宁宁餐饮+交通</t>
    <phoneticPr fontId="1" type="noConversion"/>
  </si>
  <si>
    <t>汽油</t>
    <phoneticPr fontId="1" type="noConversion"/>
  </si>
  <si>
    <t>韩昱交通</t>
    <phoneticPr fontId="1" type="noConversion"/>
  </si>
  <si>
    <t>韩昱餐饮</t>
    <phoneticPr fontId="1" type="noConversion"/>
  </si>
  <si>
    <t>定额</t>
    <phoneticPr fontId="1" type="noConversion"/>
  </si>
  <si>
    <t>100x1</t>
    <phoneticPr fontId="1" type="noConversion"/>
  </si>
  <si>
    <t>50x1</t>
    <phoneticPr fontId="1" type="noConversion"/>
  </si>
  <si>
    <t>20x2</t>
    <phoneticPr fontId="1" type="noConversion"/>
  </si>
  <si>
    <t>10x10</t>
    <phoneticPr fontId="1" type="noConversion"/>
  </si>
  <si>
    <t>5x1</t>
    <phoneticPr fontId="1" type="noConversion"/>
  </si>
  <si>
    <t>金楠餐饮5月16号</t>
    <phoneticPr fontId="1" type="noConversion"/>
  </si>
  <si>
    <t xml:space="preserve"> 餐饮贴好</t>
    <phoneticPr fontId="1" type="noConversion"/>
  </si>
  <si>
    <t>贴好交通</t>
    <phoneticPr fontId="1" type="noConversion"/>
  </si>
  <si>
    <t>住宿</t>
    <phoneticPr fontId="1" type="noConversion"/>
  </si>
  <si>
    <t>贴好</t>
    <phoneticPr fontId="1" type="noConversion"/>
  </si>
  <si>
    <t>贴好</t>
    <phoneticPr fontId="1" type="noConversion"/>
  </si>
  <si>
    <t>宋小朋</t>
    <phoneticPr fontId="1" type="noConversion"/>
  </si>
  <si>
    <t>欠票综合</t>
    <phoneticPr fontId="1" type="noConversion"/>
  </si>
  <si>
    <t>韩昱</t>
    <phoneticPr fontId="1" type="noConversion"/>
  </si>
  <si>
    <t>联机</t>
    <phoneticPr fontId="1" type="noConversion"/>
  </si>
  <si>
    <t>出租车</t>
    <phoneticPr fontId="1" type="noConversion"/>
  </si>
  <si>
    <t>定额</t>
    <phoneticPr fontId="1" type="noConversion"/>
  </si>
  <si>
    <t>20x3</t>
    <phoneticPr fontId="1" type="noConversion"/>
  </si>
  <si>
    <t>10x4</t>
    <phoneticPr fontId="1" type="noConversion"/>
  </si>
  <si>
    <t>王刃交通（曹）</t>
    <phoneticPr fontId="1" type="noConversion"/>
  </si>
  <si>
    <t>王刃餐饮（曹）</t>
    <phoneticPr fontId="1" type="noConversion"/>
  </si>
  <si>
    <t>宋小朋住宿</t>
    <phoneticPr fontId="1" type="noConversion"/>
  </si>
  <si>
    <t>住宿</t>
    <phoneticPr fontId="1" type="noConversion"/>
  </si>
  <si>
    <t>餐饮</t>
    <phoneticPr fontId="1" type="noConversion"/>
  </si>
  <si>
    <t>联机</t>
    <phoneticPr fontId="1" type="noConversion"/>
  </si>
  <si>
    <t>定额</t>
    <phoneticPr fontId="1" type="noConversion"/>
  </si>
  <si>
    <t>50x4</t>
    <phoneticPr fontId="1" type="noConversion"/>
  </si>
  <si>
    <t>50x5</t>
    <phoneticPr fontId="1" type="noConversion"/>
  </si>
  <si>
    <t>100x5</t>
    <phoneticPr fontId="1" type="noConversion"/>
  </si>
  <si>
    <t>5x1</t>
    <phoneticPr fontId="1" type="noConversion"/>
  </si>
  <si>
    <t>交通</t>
    <phoneticPr fontId="1" type="noConversion"/>
  </si>
  <si>
    <t>加油</t>
    <phoneticPr fontId="1" type="noConversion"/>
  </si>
  <si>
    <t>出租车</t>
    <phoneticPr fontId="1" type="noConversion"/>
  </si>
  <si>
    <t>100x1</t>
    <phoneticPr fontId="1" type="noConversion"/>
  </si>
  <si>
    <t>50x1</t>
    <phoneticPr fontId="1" type="noConversion"/>
  </si>
  <si>
    <t>10x1</t>
    <phoneticPr fontId="1" type="noConversion"/>
  </si>
  <si>
    <t>联机电子</t>
    <phoneticPr fontId="1" type="noConversion"/>
  </si>
  <si>
    <t>欠票</t>
    <phoneticPr fontId="1" type="noConversion"/>
  </si>
  <si>
    <r>
      <rPr>
        <sz val="11"/>
        <color theme="1"/>
        <rFont val="宋体"/>
        <family val="3"/>
        <charset val="134"/>
      </rPr>
      <t>预支</t>
    </r>
    <r>
      <rPr>
        <sz val="11"/>
        <color theme="1"/>
        <rFont val="Tahoma"/>
        <family val="2"/>
        <charset val="134"/>
      </rPr>
      <t>3000</t>
    </r>
    <phoneticPr fontId="1" type="noConversion"/>
  </si>
  <si>
    <t>预支</t>
    <phoneticPr fontId="1" type="noConversion"/>
  </si>
  <si>
    <t>计算：</t>
    <phoneticPr fontId="1" type="noConversion"/>
  </si>
  <si>
    <t>合计：</t>
    <phoneticPr fontId="1" type="noConversion"/>
  </si>
  <si>
    <t>合计</t>
    <phoneticPr fontId="1" type="noConversion"/>
  </si>
  <si>
    <t>贴好</t>
    <phoneticPr fontId="1" type="noConversion"/>
  </si>
  <si>
    <t>贴好</t>
    <phoneticPr fontId="1" type="noConversion"/>
  </si>
  <si>
    <t>购书</t>
    <phoneticPr fontId="1" type="noConversion"/>
  </si>
  <si>
    <t>餐饮0401</t>
    <phoneticPr fontId="1" type="noConversion"/>
  </si>
  <si>
    <t>交通0401</t>
    <phoneticPr fontId="1" type="noConversion"/>
  </si>
  <si>
    <t>购书0401</t>
    <phoneticPr fontId="1" type="noConversion"/>
  </si>
  <si>
    <t>交通补票</t>
    <phoneticPr fontId="1" type="noConversion"/>
  </si>
  <si>
    <r>
      <rPr>
        <sz val="11"/>
        <color theme="1"/>
        <rFont val="宋体"/>
        <family val="3"/>
        <charset val="134"/>
      </rPr>
      <t>交通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16</t>
    </r>
    <r>
      <rPr>
        <sz val="11"/>
        <color theme="1"/>
        <rFont val="宋体"/>
        <family val="3"/>
        <charset val="134"/>
      </rPr>
      <t>日</t>
    </r>
    <phoneticPr fontId="1" type="noConversion"/>
  </si>
  <si>
    <t>其他（购书）</t>
    <phoneticPr fontId="1" type="noConversion"/>
  </si>
  <si>
    <t>顺丰（曹）</t>
    <phoneticPr fontId="1" type="noConversion"/>
  </si>
  <si>
    <t>交通电子票</t>
    <phoneticPr fontId="1" type="noConversion"/>
  </si>
  <si>
    <t>计算：</t>
    <phoneticPr fontId="1" type="noConversion"/>
  </si>
  <si>
    <t>其他</t>
    <phoneticPr fontId="1" type="noConversion"/>
  </si>
  <si>
    <t>合计</t>
    <phoneticPr fontId="1" type="noConversion"/>
  </si>
  <si>
    <t>10x19</t>
    <phoneticPr fontId="1" type="noConversion"/>
  </si>
  <si>
    <t>机打</t>
    <phoneticPr fontId="1" type="noConversion"/>
  </si>
  <si>
    <t>补票</t>
    <phoneticPr fontId="1" type="noConversion"/>
  </si>
  <si>
    <r>
      <rPr>
        <sz val="11"/>
        <color theme="1"/>
        <rFont val="宋体"/>
        <family val="3"/>
        <charset val="134"/>
      </rPr>
      <t>交通（张航舰</t>
    </r>
    <r>
      <rPr>
        <sz val="11"/>
        <color theme="1"/>
        <rFont val="Tahoma"/>
        <family val="2"/>
        <charset val="134"/>
      </rPr>
      <t>0527</t>
    </r>
    <phoneticPr fontId="1" type="noConversion"/>
  </si>
  <si>
    <t>交通</t>
    <phoneticPr fontId="1" type="noConversion"/>
  </si>
  <si>
    <r>
      <rPr>
        <sz val="11"/>
        <color theme="1"/>
        <rFont val="宋体"/>
        <family val="3"/>
        <charset val="134"/>
      </rPr>
      <t>餐饮（张航舰</t>
    </r>
    <r>
      <rPr>
        <sz val="11"/>
        <color theme="1"/>
        <rFont val="Tahoma"/>
        <family val="2"/>
        <charset val="134"/>
      </rPr>
      <t>0527</t>
    </r>
    <phoneticPr fontId="1" type="noConversion"/>
  </si>
  <si>
    <t>计算</t>
    <phoneticPr fontId="1" type="noConversion"/>
  </si>
  <si>
    <t>餐饮交通合计(7+8+9+10+11)</t>
    <phoneticPr fontId="1" type="noConversion"/>
  </si>
  <si>
    <t>租设备（耿）</t>
    <phoneticPr fontId="1" type="noConversion"/>
  </si>
  <si>
    <t>住宿费(5)</t>
    <phoneticPr fontId="1" type="noConversion"/>
  </si>
  <si>
    <t>设备（蒋）</t>
    <phoneticPr fontId="1" type="noConversion"/>
  </si>
  <si>
    <r>
      <rPr>
        <sz val="11"/>
        <color theme="1"/>
        <rFont val="宋体"/>
        <family val="3"/>
        <charset val="134"/>
      </rPr>
      <t>设备合计（</t>
    </r>
    <r>
      <rPr>
        <sz val="11"/>
        <color theme="1"/>
        <rFont val="Tahoma"/>
        <family val="2"/>
        <charset val="134"/>
      </rPr>
      <t>17+18+19+20+21+22)</t>
    </r>
    <phoneticPr fontId="1" type="noConversion"/>
  </si>
  <si>
    <t>设备（耿）</t>
    <phoneticPr fontId="1" type="noConversion"/>
  </si>
  <si>
    <t>设备（蒋）</t>
    <phoneticPr fontId="1" type="noConversion"/>
  </si>
  <si>
    <t>快递</t>
    <phoneticPr fontId="1" type="noConversion"/>
  </si>
  <si>
    <t>打车</t>
    <phoneticPr fontId="1" type="noConversion"/>
  </si>
  <si>
    <t>租车</t>
    <phoneticPr fontId="1" type="noConversion"/>
  </si>
  <si>
    <r>
      <rPr>
        <sz val="11"/>
        <color theme="1"/>
        <rFont val="宋体"/>
        <family val="3"/>
        <charset val="134"/>
      </rPr>
      <t>其他合计（</t>
    </r>
    <r>
      <rPr>
        <sz val="11"/>
        <color theme="1"/>
        <rFont val="Tahoma"/>
        <family val="2"/>
        <charset val="134"/>
      </rPr>
      <t>25+26+27)</t>
    </r>
    <phoneticPr fontId="1" type="noConversion"/>
  </si>
  <si>
    <t>总计(5+13+23+28)</t>
    <phoneticPr fontId="1" type="noConversion"/>
  </si>
  <si>
    <t>交通0527</t>
    <phoneticPr fontId="1" type="noConversion"/>
  </si>
  <si>
    <t>贴好</t>
    <phoneticPr fontId="1" type="noConversion"/>
  </si>
  <si>
    <t>补票</t>
    <phoneticPr fontId="1" type="noConversion"/>
  </si>
  <si>
    <t>其他0527</t>
    <phoneticPr fontId="1" type="noConversion"/>
  </si>
  <si>
    <t>交通4月</t>
    <phoneticPr fontId="1" type="noConversion"/>
  </si>
  <si>
    <t>金楠住宿0527</t>
    <phoneticPr fontId="1" type="noConversion"/>
  </si>
  <si>
    <t>金楠餐饮0527</t>
    <phoneticPr fontId="1" type="noConversion"/>
  </si>
  <si>
    <t>金楠交通0527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</si>
</sst>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FF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"/>
  <sheetViews>
    <sheetView workbookViewId="0">
      <pane ySplit="3" topLeftCell="A7" activePane="bottomLeft" state="frozen"/>
      <selection pane="bottomLeft" activeCell="E13" sqref="E13"/>
    </sheetView>
  </sheetViews>
  <sheetFormatPr defaultRowHeight="14.25"/>
  <cols>
    <col min="1" max="2" width="18" customWidth="1"/>
    <col min="3" max="3" width="14.75" customWidth="1"/>
    <col min="4" max="4" width="14" customWidth="1"/>
    <col min="5" max="5" width="13.25" customWidth="1"/>
    <col min="6" max="6" width="16.5" customWidth="1"/>
    <col min="7" max="7" width="14.5" customWidth="1"/>
    <col min="8" max="8" width="13.5" customWidth="1"/>
    <col min="9" max="9" width="13.625" customWidth="1"/>
  </cols>
  <sheetData>
    <row r="1" spans="1:10" ht="13.5" customHeight="1">
      <c r="C1" s="1" t="s">
        <v>3</v>
      </c>
      <c r="D1" t="s">
        <v>4</v>
      </c>
      <c r="E1" t="s">
        <v>2</v>
      </c>
      <c r="F1" t="s">
        <v>6</v>
      </c>
      <c r="G1" t="s">
        <v>8</v>
      </c>
      <c r="H1" t="s">
        <v>10</v>
      </c>
      <c r="I1" s="1" t="s">
        <v>18</v>
      </c>
      <c r="J1" s="1" t="s">
        <v>19</v>
      </c>
    </row>
    <row r="2" spans="1:10"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</row>
    <row r="3" spans="1:10">
      <c r="C3" s="1" t="s">
        <v>0</v>
      </c>
      <c r="D3" s="1" t="s">
        <v>1</v>
      </c>
      <c r="E3" s="1" t="s">
        <v>5</v>
      </c>
      <c r="F3" s="1" t="s">
        <v>7</v>
      </c>
      <c r="G3" s="1" t="s">
        <v>9</v>
      </c>
      <c r="H3" s="1" t="s">
        <v>11</v>
      </c>
    </row>
    <row r="5" spans="1:10">
      <c r="A5" s="1" t="s">
        <v>195</v>
      </c>
      <c r="B5" s="1" t="s">
        <v>20</v>
      </c>
      <c r="I5">
        <v>46220</v>
      </c>
    </row>
    <row r="6" spans="1:10">
      <c r="B6" s="1"/>
    </row>
    <row r="7" spans="1:10">
      <c r="A7" s="1" t="s">
        <v>22</v>
      </c>
      <c r="B7" s="1" t="s">
        <v>21</v>
      </c>
      <c r="C7">
        <v>0</v>
      </c>
      <c r="D7">
        <v>0</v>
      </c>
      <c r="E7">
        <v>276</v>
      </c>
      <c r="F7">
        <v>2504</v>
      </c>
      <c r="G7">
        <v>0</v>
      </c>
      <c r="H7">
        <v>0</v>
      </c>
      <c r="I7">
        <f>SUM(C7:H7)</f>
        <v>2780</v>
      </c>
    </row>
    <row r="8" spans="1:10">
      <c r="A8" s="1" t="s">
        <v>23</v>
      </c>
      <c r="C8">
        <v>1328</v>
      </c>
      <c r="D8">
        <v>2797</v>
      </c>
      <c r="E8">
        <v>6968.12</v>
      </c>
      <c r="F8">
        <v>4550</v>
      </c>
      <c r="G8">
        <v>9980.6</v>
      </c>
      <c r="H8">
        <v>1844</v>
      </c>
      <c r="I8">
        <f>SUM(C8:H8)</f>
        <v>27467.72</v>
      </c>
    </row>
    <row r="9" spans="1:10">
      <c r="A9" s="1" t="s">
        <v>24</v>
      </c>
      <c r="C9">
        <v>5216.3599999999997</v>
      </c>
      <c r="D9">
        <v>352</v>
      </c>
      <c r="E9">
        <v>2283.8200000000002</v>
      </c>
      <c r="F9">
        <v>2107.6999999999998</v>
      </c>
      <c r="G9">
        <v>4818.5</v>
      </c>
      <c r="H9">
        <v>465</v>
      </c>
      <c r="I9">
        <f>SUM(C9:H9)</f>
        <v>15243.380000000001</v>
      </c>
    </row>
    <row r="10" spans="1:10">
      <c r="A10" s="1" t="s">
        <v>180</v>
      </c>
      <c r="C10">
        <v>0</v>
      </c>
      <c r="D10">
        <v>0</v>
      </c>
      <c r="E10">
        <v>1032.2</v>
      </c>
      <c r="F10">
        <v>690</v>
      </c>
      <c r="G10">
        <v>0</v>
      </c>
      <c r="H10">
        <v>0</v>
      </c>
    </row>
    <row r="11" spans="1:10">
      <c r="A11" s="1" t="s">
        <v>166</v>
      </c>
      <c r="C11">
        <v>0</v>
      </c>
      <c r="D11">
        <v>0</v>
      </c>
      <c r="F11">
        <v>0</v>
      </c>
      <c r="G11">
        <v>0</v>
      </c>
      <c r="H11">
        <v>0</v>
      </c>
    </row>
    <row r="13" spans="1:10">
      <c r="A13" s="1" t="s">
        <v>193</v>
      </c>
      <c r="C13">
        <f t="shared" ref="C13:H13" si="0">SUM(C7:C11)</f>
        <v>6544.36</v>
      </c>
      <c r="D13">
        <f t="shared" si="0"/>
        <v>3149</v>
      </c>
      <c r="E13">
        <f t="shared" si="0"/>
        <v>10560.140000000001</v>
      </c>
      <c r="F13">
        <f t="shared" si="0"/>
        <v>9851.7000000000007</v>
      </c>
      <c r="G13">
        <f t="shared" si="0"/>
        <v>14799.1</v>
      </c>
      <c r="H13">
        <f t="shared" si="0"/>
        <v>2309</v>
      </c>
      <c r="I13">
        <f>C13+D13+E13+F13+H13</f>
        <v>32414.2</v>
      </c>
    </row>
    <row r="16" spans="1:10">
      <c r="A16" s="1" t="s">
        <v>25</v>
      </c>
    </row>
    <row r="17" spans="1:9">
      <c r="B17" s="1" t="s">
        <v>194</v>
      </c>
      <c r="I17">
        <v>4320</v>
      </c>
    </row>
    <row r="18" spans="1:9">
      <c r="B18" s="1" t="s">
        <v>27</v>
      </c>
      <c r="I18" s="3"/>
    </row>
    <row r="19" spans="1:9">
      <c r="B19" s="1" t="s">
        <v>196</v>
      </c>
      <c r="I19">
        <v>800</v>
      </c>
    </row>
    <row r="20" spans="1:9">
      <c r="B20" s="1" t="s">
        <v>26</v>
      </c>
      <c r="I20">
        <v>3126.3</v>
      </c>
    </row>
    <row r="21" spans="1:9">
      <c r="B21" s="1" t="s">
        <v>28</v>
      </c>
      <c r="I21">
        <v>10548.92</v>
      </c>
    </row>
    <row r="22" spans="1:9">
      <c r="B22" s="1" t="s">
        <v>52</v>
      </c>
      <c r="I22">
        <v>2305</v>
      </c>
    </row>
    <row r="23" spans="1:9">
      <c r="A23" t="s">
        <v>197</v>
      </c>
      <c r="B23" s="1"/>
      <c r="I23">
        <f>SUM(I17:I22)</f>
        <v>21100.22</v>
      </c>
    </row>
    <row r="24" spans="1:9">
      <c r="B24" s="1"/>
    </row>
    <row r="25" spans="1:9">
      <c r="A25" s="1" t="s">
        <v>184</v>
      </c>
      <c r="B25" s="1" t="s">
        <v>200</v>
      </c>
      <c r="I25">
        <v>636</v>
      </c>
    </row>
    <row r="26" spans="1:9">
      <c r="B26" s="1" t="s">
        <v>202</v>
      </c>
    </row>
    <row r="27" spans="1:9">
      <c r="B27" s="1"/>
    </row>
    <row r="28" spans="1:9">
      <c r="A28" t="s">
        <v>203</v>
      </c>
      <c r="B28" s="1"/>
      <c r="I28">
        <f>SUM(I25:I27)</f>
        <v>636</v>
      </c>
    </row>
    <row r="29" spans="1:9">
      <c r="B29" s="1"/>
    </row>
    <row r="30" spans="1:9">
      <c r="A30" s="1" t="s">
        <v>204</v>
      </c>
      <c r="I30">
        <f>I5+I13+I23+I25</f>
        <v>100370.42</v>
      </c>
    </row>
    <row r="31" spans="1:9">
      <c r="A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2"/>
  <sheetViews>
    <sheetView workbookViewId="0">
      <pane ySplit="3" topLeftCell="A4" activePane="bottomLeft" state="frozen"/>
      <selection pane="bottomLeft" activeCell="D15" sqref="D15"/>
    </sheetView>
  </sheetViews>
  <sheetFormatPr defaultRowHeight="14.25"/>
  <cols>
    <col min="1" max="1" width="9.5" bestFit="1" customWidth="1"/>
    <col min="2" max="2" width="18.75" customWidth="1"/>
    <col min="3" max="4" width="14" customWidth="1"/>
    <col min="13" max="13" width="12.25" customWidth="1"/>
  </cols>
  <sheetData>
    <row r="1" spans="1:15" ht="13.5" customHeight="1">
      <c r="E1" s="1" t="s">
        <v>3</v>
      </c>
      <c r="F1" t="s">
        <v>4</v>
      </c>
      <c r="G1" t="s">
        <v>2</v>
      </c>
      <c r="H1" t="s">
        <v>6</v>
      </c>
      <c r="I1" t="s">
        <v>8</v>
      </c>
      <c r="J1" t="s">
        <v>10</v>
      </c>
      <c r="K1" s="1" t="s">
        <v>48</v>
      </c>
      <c r="L1" s="1" t="s">
        <v>18</v>
      </c>
      <c r="M1" s="1" t="s">
        <v>43</v>
      </c>
      <c r="N1" s="1" t="s">
        <v>19</v>
      </c>
    </row>
    <row r="2" spans="1:15"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/>
    </row>
    <row r="3" spans="1:15">
      <c r="E3" s="1" t="s">
        <v>0</v>
      </c>
      <c r="F3" s="1" t="s">
        <v>1</v>
      </c>
      <c r="G3" s="1" t="s">
        <v>5</v>
      </c>
      <c r="H3" s="1" t="s">
        <v>7</v>
      </c>
      <c r="I3" s="1" t="s">
        <v>9</v>
      </c>
      <c r="J3" s="1" t="s">
        <v>11</v>
      </c>
      <c r="K3" s="1"/>
    </row>
    <row r="4" spans="1:15">
      <c r="A4">
        <v>20180408</v>
      </c>
      <c r="B4" s="1" t="s">
        <v>29</v>
      </c>
      <c r="C4" s="1" t="s">
        <v>31</v>
      </c>
      <c r="D4" s="1">
        <v>2196</v>
      </c>
      <c r="F4">
        <v>549</v>
      </c>
      <c r="G4">
        <v>549</v>
      </c>
      <c r="H4">
        <v>549</v>
      </c>
      <c r="I4">
        <v>549</v>
      </c>
      <c r="M4" s="1" t="s">
        <v>41</v>
      </c>
      <c r="N4" s="1" t="s">
        <v>44</v>
      </c>
      <c r="O4" s="1" t="s">
        <v>68</v>
      </c>
    </row>
    <row r="5" spans="1:15">
      <c r="A5">
        <v>20180423</v>
      </c>
      <c r="B5" s="1" t="s">
        <v>53</v>
      </c>
      <c r="C5" s="1" t="s">
        <v>50</v>
      </c>
      <c r="D5" s="1">
        <v>281</v>
      </c>
      <c r="E5">
        <v>140.5</v>
      </c>
      <c r="G5">
        <v>140.5</v>
      </c>
      <c r="M5" s="1" t="s">
        <v>41</v>
      </c>
      <c r="N5" s="1" t="s">
        <v>44</v>
      </c>
      <c r="O5" s="1" t="s">
        <v>68</v>
      </c>
    </row>
    <row r="6" spans="1:15">
      <c r="A6">
        <v>20180429</v>
      </c>
      <c r="B6" s="1" t="s">
        <v>40</v>
      </c>
      <c r="C6" s="1" t="s">
        <v>31</v>
      </c>
      <c r="D6" s="1">
        <v>529</v>
      </c>
      <c r="I6">
        <v>529</v>
      </c>
      <c r="M6" s="1" t="s">
        <v>42</v>
      </c>
      <c r="O6" s="1" t="s">
        <v>68</v>
      </c>
    </row>
    <row r="7" spans="1:15">
      <c r="A7">
        <v>20180505</v>
      </c>
      <c r="B7" s="1" t="s">
        <v>45</v>
      </c>
      <c r="C7" s="1" t="s">
        <v>31</v>
      </c>
      <c r="D7" s="1">
        <v>559</v>
      </c>
      <c r="E7">
        <v>559</v>
      </c>
      <c r="M7" s="1" t="s">
        <v>42</v>
      </c>
      <c r="N7" s="1" t="s">
        <v>46</v>
      </c>
      <c r="O7" s="1" t="s">
        <v>68</v>
      </c>
    </row>
    <row r="8" spans="1:15">
      <c r="A8">
        <v>20180509</v>
      </c>
      <c r="B8" s="1" t="s">
        <v>39</v>
      </c>
      <c r="C8" s="1" t="s">
        <v>31</v>
      </c>
      <c r="D8" s="1">
        <v>558.95000000000005</v>
      </c>
      <c r="J8" s="2">
        <v>559</v>
      </c>
      <c r="M8" s="1" t="s">
        <v>42</v>
      </c>
      <c r="N8" s="1"/>
      <c r="O8" s="1" t="s">
        <v>68</v>
      </c>
    </row>
    <row r="9" spans="1:15">
      <c r="A9">
        <v>20180509</v>
      </c>
      <c r="B9" s="1" t="s">
        <v>47</v>
      </c>
      <c r="C9" s="1" t="s">
        <v>31</v>
      </c>
      <c r="D9" s="1">
        <v>558.97</v>
      </c>
      <c r="K9">
        <v>559</v>
      </c>
      <c r="M9" s="1" t="s">
        <v>42</v>
      </c>
      <c r="N9" s="1"/>
      <c r="O9" s="1" t="s">
        <v>68</v>
      </c>
    </row>
    <row r="10" spans="1:15">
      <c r="A10">
        <v>20180512</v>
      </c>
      <c r="B10" s="1" t="s">
        <v>49</v>
      </c>
      <c r="C10" s="1" t="s">
        <v>31</v>
      </c>
      <c r="D10" s="1">
        <v>479</v>
      </c>
      <c r="M10" s="1" t="s">
        <v>42</v>
      </c>
      <c r="N10" s="1"/>
      <c r="O10" s="1" t="s">
        <v>68</v>
      </c>
    </row>
    <row r="11" spans="1:15">
      <c r="A11">
        <v>20180515</v>
      </c>
      <c r="B11" s="1" t="s">
        <v>54</v>
      </c>
      <c r="C11" s="1" t="s">
        <v>50</v>
      </c>
      <c r="D11" s="1">
        <v>5106</v>
      </c>
      <c r="E11">
        <v>1702</v>
      </c>
      <c r="G11">
        <v>1702</v>
      </c>
      <c r="H11">
        <v>1702</v>
      </c>
      <c r="M11" s="1" t="s">
        <v>63</v>
      </c>
      <c r="N11" s="1"/>
      <c r="O11" s="1" t="s">
        <v>68</v>
      </c>
    </row>
    <row r="12" spans="1:15">
      <c r="A12">
        <v>20180509</v>
      </c>
      <c r="B12" s="1" t="s">
        <v>51</v>
      </c>
      <c r="C12" s="1" t="s">
        <v>50</v>
      </c>
      <c r="D12" s="1">
        <v>2305</v>
      </c>
      <c r="I12">
        <v>2305</v>
      </c>
      <c r="M12" s="1" t="s">
        <v>52</v>
      </c>
      <c r="N12" s="1"/>
    </row>
    <row r="13" spans="1:15">
      <c r="A13">
        <v>20150509</v>
      </c>
      <c r="B13" s="1" t="s">
        <v>55</v>
      </c>
      <c r="C13" s="1" t="s">
        <v>50</v>
      </c>
      <c r="D13" s="1">
        <v>129</v>
      </c>
      <c r="I13">
        <v>129</v>
      </c>
      <c r="M13" s="1" t="s">
        <v>63</v>
      </c>
      <c r="N13" s="1"/>
      <c r="O13" s="1" t="s">
        <v>67</v>
      </c>
    </row>
    <row r="14" spans="1:15">
      <c r="A14">
        <v>20150515</v>
      </c>
      <c r="B14" s="1" t="s">
        <v>55</v>
      </c>
      <c r="C14" s="1" t="s">
        <v>50</v>
      </c>
      <c r="D14" s="1">
        <v>152</v>
      </c>
      <c r="H14">
        <v>152</v>
      </c>
      <c r="M14" s="1" t="s">
        <v>63</v>
      </c>
      <c r="N14" s="1"/>
      <c r="O14" s="1" t="s">
        <v>67</v>
      </c>
    </row>
    <row r="15" spans="1:15">
      <c r="B15" s="1" t="s">
        <v>64</v>
      </c>
      <c r="C15" s="1"/>
      <c r="D15" s="1">
        <f>SUM(D4:D14)</f>
        <v>12853.92</v>
      </c>
      <c r="M15" s="1"/>
      <c r="N15" s="1"/>
    </row>
    <row r="16" spans="1:15">
      <c r="B16" s="1"/>
      <c r="C16" s="1"/>
      <c r="D16" s="1"/>
      <c r="M16" s="1"/>
      <c r="N16" s="1"/>
    </row>
    <row r="17" spans="1:14">
      <c r="B17" s="1"/>
      <c r="C17" s="1"/>
      <c r="D17" s="1"/>
      <c r="M17" s="1"/>
      <c r="N17" s="1"/>
    </row>
    <row r="18" spans="1:14">
      <c r="B18" s="1"/>
      <c r="C18" s="1"/>
      <c r="D18" s="1"/>
      <c r="N18" s="1"/>
    </row>
    <row r="19" spans="1:14">
      <c r="A19">
        <v>20180411</v>
      </c>
      <c r="B19" s="1" t="s">
        <v>30</v>
      </c>
      <c r="C19" t="s">
        <v>32</v>
      </c>
      <c r="D19" s="1">
        <v>173.06</v>
      </c>
      <c r="N19" t="s">
        <v>62</v>
      </c>
    </row>
    <row r="20" spans="1:14">
      <c r="A20">
        <v>20180416</v>
      </c>
      <c r="B20" t="s">
        <v>33</v>
      </c>
      <c r="C20" t="s">
        <v>32</v>
      </c>
      <c r="D20" s="1">
        <v>447.41</v>
      </c>
      <c r="N20" t="s">
        <v>61</v>
      </c>
    </row>
    <row r="21" spans="1:14">
      <c r="A21">
        <v>20180416</v>
      </c>
      <c r="B21" s="1" t="s">
        <v>34</v>
      </c>
      <c r="C21" s="1" t="s">
        <v>35</v>
      </c>
      <c r="D21">
        <v>456.47</v>
      </c>
      <c r="N21" t="s">
        <v>60</v>
      </c>
    </row>
    <row r="22" spans="1:14">
      <c r="A22">
        <v>20180424</v>
      </c>
      <c r="B22" s="1" t="s">
        <v>30</v>
      </c>
      <c r="C22" t="s">
        <v>32</v>
      </c>
      <c r="D22">
        <v>424.06</v>
      </c>
      <c r="N22" t="s">
        <v>59</v>
      </c>
    </row>
    <row r="23" spans="1:14">
      <c r="A23">
        <v>20180427</v>
      </c>
      <c r="B23" s="1" t="s">
        <v>36</v>
      </c>
      <c r="C23" s="1" t="s">
        <v>37</v>
      </c>
      <c r="D23">
        <v>327.41000000000003</v>
      </c>
      <c r="N23" t="s">
        <v>58</v>
      </c>
    </row>
    <row r="24" spans="1:14">
      <c r="A24">
        <v>20180501</v>
      </c>
      <c r="B24" s="1" t="s">
        <v>66</v>
      </c>
      <c r="C24" s="1" t="s">
        <v>35</v>
      </c>
      <c r="D24">
        <v>1050</v>
      </c>
      <c r="F24">
        <f>D19+D20+D22+D25</f>
        <v>1292.42</v>
      </c>
      <c r="G24">
        <v>327.41000000000003</v>
      </c>
      <c r="H24">
        <f>D21+D24</f>
        <v>1506.47</v>
      </c>
      <c r="J24">
        <f>SUM(F24:H24)</f>
        <v>3126.3</v>
      </c>
      <c r="N24" t="s">
        <v>57</v>
      </c>
    </row>
    <row r="25" spans="1:14">
      <c r="A25">
        <v>20180512</v>
      </c>
      <c r="B25" s="1" t="s">
        <v>38</v>
      </c>
      <c r="C25" s="1" t="s">
        <v>32</v>
      </c>
      <c r="D25">
        <v>247.89</v>
      </c>
      <c r="F25">
        <v>1214</v>
      </c>
      <c r="G25">
        <v>327.41000000000003</v>
      </c>
      <c r="H25">
        <v>1552</v>
      </c>
      <c r="J25">
        <f>SUM(F25:H25)</f>
        <v>3093.41</v>
      </c>
      <c r="N25" t="s">
        <v>56</v>
      </c>
    </row>
    <row r="26" spans="1:14">
      <c r="B26" s="1" t="s">
        <v>65</v>
      </c>
      <c r="D26">
        <f>SUM(D19:D25)</f>
        <v>3126.2999999999997</v>
      </c>
    </row>
    <row r="29" spans="1:14">
      <c r="A29">
        <v>20180526</v>
      </c>
      <c r="B29" s="1" t="s">
        <v>69</v>
      </c>
      <c r="D29">
        <v>4040</v>
      </c>
    </row>
    <row r="32" spans="1:14">
      <c r="A32" s="1" t="s">
        <v>70</v>
      </c>
      <c r="D32">
        <f>D15+D26+D29</f>
        <v>20020.22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5"/>
  <sheetViews>
    <sheetView workbookViewId="0">
      <pane ySplit="1" topLeftCell="A38" activePane="bottomLeft" state="frozen"/>
      <selection pane="bottomLeft" activeCell="K8" sqref="K8"/>
    </sheetView>
  </sheetViews>
  <sheetFormatPr defaultRowHeight="14.25"/>
  <cols>
    <col min="4" max="4" width="2.5" customWidth="1"/>
    <col min="7" max="7" width="1.875" customWidth="1"/>
    <col min="8" max="8" width="9.5" customWidth="1"/>
  </cols>
  <sheetData>
    <row r="1" spans="2:11">
      <c r="B1" s="1" t="s">
        <v>127</v>
      </c>
      <c r="C1" s="1" t="s">
        <v>127</v>
      </c>
      <c r="D1" s="1"/>
      <c r="E1" s="1" t="s">
        <v>74</v>
      </c>
      <c r="F1" s="1" t="s">
        <v>74</v>
      </c>
      <c r="G1" s="1"/>
      <c r="H1" s="1" t="s">
        <v>126</v>
      </c>
      <c r="I1" s="1" t="s">
        <v>126</v>
      </c>
      <c r="K1" s="1" t="s">
        <v>182</v>
      </c>
    </row>
    <row r="2" spans="2:11">
      <c r="B2" t="s">
        <v>71</v>
      </c>
      <c r="C2">
        <v>540</v>
      </c>
      <c r="E2" s="1" t="s">
        <v>108</v>
      </c>
      <c r="F2">
        <v>30</v>
      </c>
      <c r="H2" s="1" t="s">
        <v>77</v>
      </c>
      <c r="I2">
        <v>870</v>
      </c>
      <c r="K2">
        <v>93.82</v>
      </c>
    </row>
    <row r="3" spans="2:11">
      <c r="B3" t="s">
        <v>72</v>
      </c>
      <c r="C3">
        <v>90</v>
      </c>
      <c r="F3">
        <v>63</v>
      </c>
      <c r="I3">
        <v>243.5</v>
      </c>
      <c r="K3">
        <v>154</v>
      </c>
    </row>
    <row r="4" spans="2:11">
      <c r="B4" t="s">
        <v>73</v>
      </c>
      <c r="C4">
        <v>100</v>
      </c>
      <c r="F4">
        <v>53</v>
      </c>
      <c r="H4" s="1" t="s">
        <v>78</v>
      </c>
      <c r="I4">
        <v>15</v>
      </c>
      <c r="K4">
        <v>150</v>
      </c>
    </row>
    <row r="5" spans="2:11">
      <c r="B5" s="1" t="s">
        <v>75</v>
      </c>
      <c r="C5">
        <v>320</v>
      </c>
      <c r="F5">
        <v>169</v>
      </c>
      <c r="I5">
        <v>142</v>
      </c>
      <c r="K5">
        <v>150</v>
      </c>
    </row>
    <row r="6" spans="2:11">
      <c r="C6">
        <v>706</v>
      </c>
      <c r="F6">
        <v>516</v>
      </c>
      <c r="I6">
        <v>127</v>
      </c>
      <c r="K6">
        <v>152</v>
      </c>
    </row>
    <row r="7" spans="2:11">
      <c r="C7">
        <v>516</v>
      </c>
      <c r="F7">
        <v>171.7</v>
      </c>
      <c r="I7">
        <v>9</v>
      </c>
      <c r="K7">
        <v>159</v>
      </c>
    </row>
    <row r="8" spans="2:11">
      <c r="C8">
        <v>192</v>
      </c>
      <c r="F8">
        <v>50</v>
      </c>
      <c r="I8">
        <v>13</v>
      </c>
      <c r="K8">
        <v>1109</v>
      </c>
    </row>
    <row r="9" spans="2:11">
      <c r="C9">
        <v>348</v>
      </c>
      <c r="I9">
        <v>9</v>
      </c>
    </row>
    <row r="10" spans="2:11">
      <c r="B10" s="1" t="s">
        <v>76</v>
      </c>
      <c r="C10">
        <v>416</v>
      </c>
      <c r="I10">
        <v>132</v>
      </c>
    </row>
    <row r="11" spans="2:11">
      <c r="C11">
        <v>300</v>
      </c>
      <c r="I11">
        <v>23</v>
      </c>
    </row>
    <row r="12" spans="2:11">
      <c r="C12">
        <v>324</v>
      </c>
      <c r="I12">
        <v>52</v>
      </c>
    </row>
    <row r="13" spans="2:11">
      <c r="C13">
        <v>261</v>
      </c>
      <c r="I13">
        <v>10</v>
      </c>
    </row>
    <row r="14" spans="2:11">
      <c r="C14">
        <v>305</v>
      </c>
      <c r="I14">
        <v>14</v>
      </c>
    </row>
    <row r="15" spans="2:11">
      <c r="C15">
        <v>313</v>
      </c>
      <c r="I15">
        <v>17</v>
      </c>
    </row>
    <row r="16" spans="2:11">
      <c r="C16">
        <v>403</v>
      </c>
      <c r="I16">
        <v>11</v>
      </c>
    </row>
    <row r="17" spans="3:9">
      <c r="C17">
        <v>536</v>
      </c>
      <c r="I17">
        <v>131</v>
      </c>
    </row>
    <row r="18" spans="3:9">
      <c r="C18">
        <v>74</v>
      </c>
      <c r="I18">
        <v>149</v>
      </c>
    </row>
    <row r="19" spans="3:9">
      <c r="C19">
        <v>184</v>
      </c>
      <c r="I19">
        <v>20</v>
      </c>
    </row>
    <row r="20" spans="3:9">
      <c r="C20">
        <v>238</v>
      </c>
      <c r="I20">
        <v>12</v>
      </c>
    </row>
    <row r="21" spans="3:9">
      <c r="C21">
        <v>272</v>
      </c>
      <c r="I21">
        <v>134</v>
      </c>
    </row>
    <row r="22" spans="3:9">
      <c r="C22">
        <v>106</v>
      </c>
      <c r="I22">
        <v>20</v>
      </c>
    </row>
    <row r="23" spans="3:9">
      <c r="C23">
        <v>170</v>
      </c>
      <c r="I23">
        <v>105</v>
      </c>
    </row>
    <row r="24" spans="3:9">
      <c r="C24">
        <v>221</v>
      </c>
      <c r="I24">
        <v>150</v>
      </c>
    </row>
    <row r="25" spans="3:9">
      <c r="C25">
        <v>74.599999999999994</v>
      </c>
      <c r="I25">
        <v>136</v>
      </c>
    </row>
    <row r="26" spans="3:9">
      <c r="C26">
        <v>30</v>
      </c>
      <c r="I26">
        <v>9</v>
      </c>
    </row>
    <row r="27" spans="3:9">
      <c r="C27">
        <v>316</v>
      </c>
      <c r="I27">
        <v>9</v>
      </c>
    </row>
    <row r="28" spans="3:9">
      <c r="C28">
        <v>379</v>
      </c>
      <c r="I28">
        <v>9</v>
      </c>
    </row>
    <row r="29" spans="3:9">
      <c r="C29">
        <v>239</v>
      </c>
      <c r="I29">
        <v>31</v>
      </c>
    </row>
    <row r="30" spans="3:9">
      <c r="C30">
        <v>171</v>
      </c>
    </row>
    <row r="31" spans="3:9">
      <c r="C31">
        <v>35</v>
      </c>
    </row>
    <row r="32" spans="3:9">
      <c r="C32">
        <v>377</v>
      </c>
      <c r="H32" s="1" t="s">
        <v>84</v>
      </c>
      <c r="I32">
        <v>50</v>
      </c>
    </row>
    <row r="33" spans="1:11">
      <c r="C33">
        <v>320</v>
      </c>
      <c r="H33" t="s">
        <v>89</v>
      </c>
      <c r="I33">
        <v>75</v>
      </c>
    </row>
    <row r="34" spans="1:11">
      <c r="C34">
        <v>502</v>
      </c>
      <c r="H34" t="s">
        <v>79</v>
      </c>
      <c r="I34">
        <v>20</v>
      </c>
    </row>
    <row r="35" spans="1:11">
      <c r="C35">
        <v>40</v>
      </c>
      <c r="H35" t="s">
        <v>80</v>
      </c>
      <c r="I35">
        <v>25</v>
      </c>
    </row>
    <row r="36" spans="1:11">
      <c r="C36">
        <v>301</v>
      </c>
      <c r="H36" t="s">
        <v>81</v>
      </c>
      <c r="I36">
        <v>2</v>
      </c>
    </row>
    <row r="37" spans="1:11">
      <c r="C37">
        <v>168</v>
      </c>
      <c r="H37" t="s">
        <v>85</v>
      </c>
      <c r="I37">
        <v>100</v>
      </c>
    </row>
    <row r="38" spans="1:11">
      <c r="C38">
        <v>33</v>
      </c>
      <c r="H38" t="s">
        <v>86</v>
      </c>
      <c r="I38">
        <v>50</v>
      </c>
    </row>
    <row r="39" spans="1:11">
      <c r="C39">
        <v>60</v>
      </c>
      <c r="H39" t="s">
        <v>87</v>
      </c>
      <c r="I39">
        <v>10</v>
      </c>
    </row>
    <row r="40" spans="1:11">
      <c r="H40" t="s">
        <v>88</v>
      </c>
      <c r="I40">
        <v>10</v>
      </c>
    </row>
    <row r="45" spans="1:11">
      <c r="A45" s="1" t="s">
        <v>120</v>
      </c>
      <c r="C45">
        <f>SUM(C2:C43)</f>
        <v>9980.6</v>
      </c>
      <c r="F45">
        <f>SUM(F2:F43)</f>
        <v>1052.7</v>
      </c>
      <c r="I45">
        <f>SUM(I2:I43)</f>
        <v>2944.5</v>
      </c>
      <c r="K45">
        <f>SUM(K3:K40)</f>
        <v>1874</v>
      </c>
    </row>
    <row r="46" spans="1:11">
      <c r="A46" s="1" t="s">
        <v>119</v>
      </c>
    </row>
    <row r="47" spans="1:11">
      <c r="A47" s="1" t="s">
        <v>121</v>
      </c>
    </row>
    <row r="50" spans="1:2">
      <c r="A50" s="1" t="s">
        <v>183</v>
      </c>
    </row>
    <row r="51" spans="1:2">
      <c r="A51" s="1" t="s">
        <v>152</v>
      </c>
      <c r="B51">
        <f>C45</f>
        <v>9980.6</v>
      </c>
    </row>
    <row r="52" spans="1:2">
      <c r="A52" s="1" t="s">
        <v>159</v>
      </c>
      <c r="B52">
        <f>I45+K45</f>
        <v>4818.5</v>
      </c>
    </row>
    <row r="53" spans="1:2">
      <c r="A53" s="1" t="s">
        <v>166</v>
      </c>
      <c r="B53">
        <f>F45</f>
        <v>1052.7</v>
      </c>
    </row>
    <row r="54" spans="1:2">
      <c r="A54" s="1" t="s">
        <v>184</v>
      </c>
      <c r="B54">
        <v>0</v>
      </c>
    </row>
    <row r="55" spans="1:2">
      <c r="A55" s="1" t="s">
        <v>185</v>
      </c>
      <c r="B55">
        <f>SUM(B51:B54)</f>
        <v>15851.800000000001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pane ySplit="2" topLeftCell="A12" activePane="bottomLeft" state="frozen"/>
      <selection pane="bottomLeft" activeCell="L24" sqref="L24"/>
    </sheetView>
  </sheetViews>
  <sheetFormatPr defaultRowHeight="14.25"/>
  <cols>
    <col min="1" max="1" width="4.125" customWidth="1"/>
    <col min="4" max="4" width="2.375" customWidth="1"/>
    <col min="7" max="7" width="1.75" customWidth="1"/>
    <col min="10" max="10" width="2.625" customWidth="1"/>
  </cols>
  <sheetData>
    <row r="1" spans="2:14">
      <c r="B1" s="1" t="s">
        <v>97</v>
      </c>
      <c r="C1" s="1" t="s">
        <v>97</v>
      </c>
      <c r="E1" s="1" t="s">
        <v>148</v>
      </c>
      <c r="G1" s="1"/>
      <c r="H1" s="1" t="s">
        <v>149</v>
      </c>
      <c r="K1" s="1" t="s">
        <v>152</v>
      </c>
      <c r="M1" s="1" t="s">
        <v>159</v>
      </c>
    </row>
    <row r="2" spans="2:14">
      <c r="C2" s="1"/>
      <c r="E2" s="1"/>
      <c r="G2" s="1"/>
      <c r="H2" s="1"/>
      <c r="K2" t="s">
        <v>167</v>
      </c>
      <c r="L2" s="1"/>
    </row>
    <row r="3" spans="2:14">
      <c r="B3" s="1" t="s">
        <v>76</v>
      </c>
      <c r="C3">
        <v>213</v>
      </c>
      <c r="E3" s="1" t="s">
        <v>144</v>
      </c>
      <c r="F3">
        <v>155</v>
      </c>
      <c r="H3" s="1" t="s">
        <v>143</v>
      </c>
      <c r="I3">
        <v>274</v>
      </c>
      <c r="K3" s="1" t="s">
        <v>153</v>
      </c>
      <c r="L3">
        <v>89</v>
      </c>
      <c r="M3" s="1" t="s">
        <v>161</v>
      </c>
      <c r="N3">
        <v>37</v>
      </c>
    </row>
    <row r="4" spans="2:14">
      <c r="F4">
        <v>24</v>
      </c>
      <c r="I4">
        <v>56</v>
      </c>
      <c r="L4">
        <v>290</v>
      </c>
      <c r="N4">
        <v>13</v>
      </c>
    </row>
    <row r="5" spans="2:14">
      <c r="F5">
        <v>38</v>
      </c>
      <c r="I5">
        <v>247</v>
      </c>
      <c r="L5">
        <v>283</v>
      </c>
      <c r="N5">
        <v>35</v>
      </c>
    </row>
    <row r="6" spans="2:14">
      <c r="F6">
        <v>19</v>
      </c>
      <c r="I6">
        <v>248</v>
      </c>
      <c r="L6">
        <v>174</v>
      </c>
      <c r="N6">
        <v>15</v>
      </c>
    </row>
    <row r="7" spans="2:14">
      <c r="F7">
        <v>16</v>
      </c>
      <c r="L7">
        <v>230</v>
      </c>
    </row>
    <row r="8" spans="2:14">
      <c r="L8">
        <v>153</v>
      </c>
    </row>
    <row r="9" spans="2:14">
      <c r="H9" s="1" t="s">
        <v>145</v>
      </c>
      <c r="K9" s="1" t="s">
        <v>154</v>
      </c>
    </row>
    <row r="10" spans="2:14">
      <c r="H10" t="s">
        <v>146</v>
      </c>
      <c r="I10">
        <v>60</v>
      </c>
      <c r="K10" t="s">
        <v>186</v>
      </c>
      <c r="L10">
        <v>190</v>
      </c>
    </row>
    <row r="11" spans="2:14">
      <c r="H11" t="s">
        <v>147</v>
      </c>
      <c r="I11">
        <v>40</v>
      </c>
    </row>
    <row r="12" spans="2:14">
      <c r="K12" s="1" t="s">
        <v>187</v>
      </c>
    </row>
    <row r="13" spans="2:14">
      <c r="L13">
        <v>250</v>
      </c>
    </row>
    <row r="24" spans="1:14">
      <c r="C24">
        <f>SUM(C3:C21)</f>
        <v>213</v>
      </c>
      <c r="F24">
        <f>SUM(F3:F21)</f>
        <v>252</v>
      </c>
      <c r="I24">
        <f>SUM(I3:I21)</f>
        <v>925</v>
      </c>
      <c r="L24">
        <f>SUM(L3:L20)</f>
        <v>1659</v>
      </c>
      <c r="N24">
        <f>SUM(N3:N20)</f>
        <v>100</v>
      </c>
    </row>
    <row r="25" spans="1:14">
      <c r="A25" s="1" t="s">
        <v>192</v>
      </c>
    </row>
    <row r="26" spans="1:14">
      <c r="B26" s="1" t="s">
        <v>152</v>
      </c>
      <c r="C26">
        <f>C24+I24+L24</f>
        <v>2797</v>
      </c>
    </row>
    <row r="27" spans="1:14">
      <c r="B27" s="1" t="s">
        <v>159</v>
      </c>
      <c r="C27">
        <f>F24+N24</f>
        <v>352</v>
      </c>
    </row>
    <row r="29" spans="1:14">
      <c r="B29" s="1" t="s">
        <v>185</v>
      </c>
      <c r="C29">
        <f>SUM(C26:C28)</f>
        <v>3149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7"/>
  <sheetViews>
    <sheetView zoomScale="115" zoomScaleNormal="115" workbookViewId="0">
      <pane ySplit="2" topLeftCell="A12" activePane="bottomLeft" state="frozen"/>
      <selection pane="bottomLeft" activeCell="H1" sqref="H1"/>
    </sheetView>
  </sheetViews>
  <sheetFormatPr defaultRowHeight="14.25"/>
  <cols>
    <col min="1" max="1" width="10.125" customWidth="1"/>
    <col min="4" max="4" width="3.25" customWidth="1"/>
  </cols>
  <sheetData>
    <row r="1" spans="2:8">
      <c r="B1" s="1" t="s">
        <v>98</v>
      </c>
      <c r="C1" s="1" t="s">
        <v>98</v>
      </c>
      <c r="E1" s="1" t="s">
        <v>99</v>
      </c>
      <c r="F1" s="1" t="s">
        <v>99</v>
      </c>
      <c r="G1" s="1" t="s">
        <v>188</v>
      </c>
      <c r="H1" s="1" t="s">
        <v>178</v>
      </c>
    </row>
    <row r="2" spans="2:8">
      <c r="B2" s="1" t="s">
        <v>101</v>
      </c>
      <c r="E2" s="1"/>
    </row>
    <row r="3" spans="2:8">
      <c r="B3" s="1" t="s">
        <v>102</v>
      </c>
      <c r="C3">
        <v>470</v>
      </c>
      <c r="E3" s="1" t="s">
        <v>103</v>
      </c>
      <c r="F3">
        <v>129</v>
      </c>
      <c r="H3">
        <v>200</v>
      </c>
    </row>
    <row r="4" spans="2:8">
      <c r="C4">
        <v>329</v>
      </c>
      <c r="F4">
        <v>116</v>
      </c>
    </row>
    <row r="5" spans="2:8">
      <c r="C5">
        <v>161</v>
      </c>
    </row>
    <row r="6" spans="2:8">
      <c r="C6">
        <v>243</v>
      </c>
    </row>
    <row r="7" spans="2:8">
      <c r="C7">
        <v>151</v>
      </c>
    </row>
    <row r="8" spans="2:8">
      <c r="C8">
        <v>271</v>
      </c>
      <c r="E8" t="s">
        <v>104</v>
      </c>
      <c r="F8">
        <v>20</v>
      </c>
    </row>
    <row r="9" spans="2:8">
      <c r="C9">
        <v>219</v>
      </c>
    </row>
    <row r="18" spans="1:8">
      <c r="F18">
        <v>0</v>
      </c>
    </row>
    <row r="21" spans="1:8">
      <c r="C21">
        <f>SUM(C3:C19)</f>
        <v>1844</v>
      </c>
      <c r="F21">
        <f>SUM(F3:F19)</f>
        <v>265</v>
      </c>
      <c r="H21">
        <f>SUM(H3:H20)</f>
        <v>200</v>
      </c>
    </row>
    <row r="23" spans="1:8">
      <c r="A23" s="1" t="s">
        <v>169</v>
      </c>
    </row>
    <row r="24" spans="1:8">
      <c r="A24" s="1" t="s">
        <v>152</v>
      </c>
      <c r="B24">
        <f>C21</f>
        <v>1844</v>
      </c>
    </row>
    <row r="25" spans="1:8">
      <c r="A25" s="1" t="s">
        <v>159</v>
      </c>
      <c r="B25">
        <f>F21+H21</f>
        <v>465</v>
      </c>
    </row>
    <row r="26" spans="1:8">
      <c r="A26" s="1" t="s">
        <v>166</v>
      </c>
      <c r="B26">
        <v>52</v>
      </c>
    </row>
    <row r="27" spans="1:8">
      <c r="A27" s="1" t="s">
        <v>170</v>
      </c>
      <c r="B27">
        <f>C21+F21+H21</f>
        <v>2309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36"/>
  <sheetViews>
    <sheetView workbookViewId="0">
      <pane ySplit="2" topLeftCell="A14" activePane="bottomLeft" state="frozen"/>
      <selection pane="bottomLeft" activeCell="B32" sqref="B32"/>
    </sheetView>
  </sheetViews>
  <sheetFormatPr defaultRowHeight="14.25"/>
  <cols>
    <col min="4" max="4" width="2.875" customWidth="1"/>
    <col min="7" max="7" width="3.75" customWidth="1"/>
    <col min="10" max="10" width="2.5" customWidth="1"/>
    <col min="13" max="13" width="2.375" customWidth="1"/>
    <col min="14" max="14" width="2.625" customWidth="1"/>
    <col min="16" max="16" width="9" customWidth="1"/>
    <col min="17" max="17" width="7.125" customWidth="1"/>
    <col min="19" max="19" width="1.75" customWidth="1"/>
    <col min="22" max="22" width="3.375" customWidth="1"/>
    <col min="25" max="25" width="2.625" customWidth="1"/>
    <col min="27" max="27" width="6.625" customWidth="1"/>
    <col min="28" max="28" width="4.25" customWidth="1"/>
    <col min="30" max="30" width="5.875" customWidth="1"/>
    <col min="32" max="32" width="6" customWidth="1"/>
    <col min="33" max="33" width="8.5" customWidth="1"/>
    <col min="34" max="34" width="4.375" customWidth="1"/>
  </cols>
  <sheetData>
    <row r="1" spans="1:39">
      <c r="B1" s="1" t="s">
        <v>90</v>
      </c>
      <c r="C1" s="1" t="s">
        <v>90</v>
      </c>
      <c r="E1" s="1" t="s">
        <v>92</v>
      </c>
      <c r="F1" s="1" t="s">
        <v>92</v>
      </c>
      <c r="H1" s="1" t="s">
        <v>114</v>
      </c>
      <c r="I1" s="1" t="s">
        <v>113</v>
      </c>
      <c r="K1" s="1" t="s">
        <v>114</v>
      </c>
      <c r="L1" s="1" t="s">
        <v>114</v>
      </c>
      <c r="O1" t="s">
        <v>179</v>
      </c>
      <c r="Q1" s="1" t="s">
        <v>134</v>
      </c>
      <c r="S1" s="1"/>
      <c r="T1" s="1" t="s">
        <v>111</v>
      </c>
      <c r="U1" s="1" t="s">
        <v>110</v>
      </c>
      <c r="W1" s="1" t="s">
        <v>111</v>
      </c>
      <c r="X1" s="1" t="s">
        <v>110</v>
      </c>
      <c r="Y1" s="1"/>
      <c r="Z1" s="1" t="s">
        <v>211</v>
      </c>
      <c r="AC1" s="1" t="s">
        <v>175</v>
      </c>
      <c r="AE1" s="1" t="s">
        <v>176</v>
      </c>
      <c r="AG1" s="1" t="s">
        <v>177</v>
      </c>
      <c r="AI1" s="1" t="s">
        <v>178</v>
      </c>
      <c r="AJ1" s="1" t="s">
        <v>210</v>
      </c>
      <c r="AL1" s="1" t="s">
        <v>212</v>
      </c>
    </row>
    <row r="2" spans="1:39">
      <c r="A2" s="1" t="s">
        <v>109</v>
      </c>
      <c r="B2" s="1" t="s">
        <v>100</v>
      </c>
      <c r="C2" s="1"/>
      <c r="E2" s="1"/>
      <c r="F2" s="1"/>
      <c r="H2" s="1"/>
      <c r="I2" s="1"/>
      <c r="K2" s="1"/>
      <c r="L2" s="1"/>
      <c r="Q2" s="1"/>
      <c r="S2" s="1"/>
      <c r="T2" s="1"/>
      <c r="U2" s="1"/>
      <c r="W2" s="1"/>
      <c r="X2" s="1"/>
      <c r="Y2" s="1"/>
      <c r="Z2" s="1"/>
    </row>
    <row r="3" spans="1:39">
      <c r="E3" s="1"/>
      <c r="H3" s="1" t="s">
        <v>115</v>
      </c>
      <c r="I3">
        <v>110</v>
      </c>
      <c r="K3" s="1" t="s">
        <v>115</v>
      </c>
      <c r="L3">
        <v>55</v>
      </c>
      <c r="O3" s="1" t="s">
        <v>78</v>
      </c>
      <c r="P3">
        <v>17</v>
      </c>
      <c r="Q3" s="1" t="s">
        <v>112</v>
      </c>
      <c r="R3">
        <v>273</v>
      </c>
      <c r="T3" s="1" t="s">
        <v>112</v>
      </c>
      <c r="U3">
        <v>46</v>
      </c>
      <c r="W3" s="1" t="s">
        <v>112</v>
      </c>
      <c r="X3">
        <v>116</v>
      </c>
      <c r="Z3" s="1" t="s">
        <v>138</v>
      </c>
      <c r="AA3">
        <v>1095</v>
      </c>
      <c r="AC3" s="1" t="s">
        <v>172</v>
      </c>
      <c r="AD3">
        <v>308</v>
      </c>
      <c r="AE3" s="1" t="s">
        <v>173</v>
      </c>
      <c r="AF3">
        <v>250</v>
      </c>
      <c r="AG3" s="1">
        <v>0</v>
      </c>
      <c r="AJ3" s="1" t="s">
        <v>137</v>
      </c>
      <c r="AK3">
        <v>276</v>
      </c>
      <c r="AL3" s="1" t="s">
        <v>206</v>
      </c>
      <c r="AM3">
        <v>413</v>
      </c>
    </row>
    <row r="4" spans="1:39">
      <c r="B4" s="1" t="s">
        <v>91</v>
      </c>
      <c r="C4">
        <v>426</v>
      </c>
      <c r="E4" s="1" t="s">
        <v>78</v>
      </c>
      <c r="F4">
        <v>10</v>
      </c>
      <c r="I4">
        <v>27</v>
      </c>
      <c r="L4">
        <v>23</v>
      </c>
      <c r="P4">
        <v>13</v>
      </c>
      <c r="R4">
        <v>245</v>
      </c>
      <c r="U4">
        <v>166.86</v>
      </c>
      <c r="X4">
        <v>159</v>
      </c>
      <c r="AA4">
        <v>457</v>
      </c>
      <c r="AI4">
        <v>297.82</v>
      </c>
      <c r="AM4">
        <v>95</v>
      </c>
    </row>
    <row r="5" spans="1:39">
      <c r="C5">
        <v>386</v>
      </c>
      <c r="F5">
        <v>22</v>
      </c>
      <c r="I5">
        <v>52</v>
      </c>
      <c r="L5">
        <v>14</v>
      </c>
      <c r="P5">
        <v>19</v>
      </c>
      <c r="R5">
        <v>141</v>
      </c>
      <c r="U5">
        <v>289</v>
      </c>
      <c r="X5">
        <v>94.76</v>
      </c>
      <c r="AG5">
        <v>300</v>
      </c>
    </row>
    <row r="6" spans="1:39">
      <c r="C6">
        <v>173</v>
      </c>
      <c r="F6">
        <v>12</v>
      </c>
      <c r="I6">
        <v>18</v>
      </c>
      <c r="L6">
        <v>110.4</v>
      </c>
      <c r="P6">
        <v>19</v>
      </c>
      <c r="R6">
        <v>250</v>
      </c>
      <c r="U6">
        <v>250</v>
      </c>
      <c r="X6">
        <v>162</v>
      </c>
      <c r="AG6">
        <v>260</v>
      </c>
    </row>
    <row r="7" spans="1:39">
      <c r="C7">
        <v>116</v>
      </c>
      <c r="F7">
        <v>55</v>
      </c>
      <c r="I7">
        <v>19.2</v>
      </c>
      <c r="P7">
        <v>15</v>
      </c>
      <c r="U7">
        <v>55</v>
      </c>
      <c r="AG7">
        <v>342.2</v>
      </c>
    </row>
    <row r="8" spans="1:39">
      <c r="C8">
        <v>134</v>
      </c>
      <c r="F8">
        <v>32.4</v>
      </c>
      <c r="I8">
        <v>34</v>
      </c>
      <c r="P8">
        <v>16</v>
      </c>
      <c r="W8" s="1" t="s">
        <v>128</v>
      </c>
      <c r="AG8">
        <v>130</v>
      </c>
    </row>
    <row r="9" spans="1:39">
      <c r="C9">
        <v>481</v>
      </c>
      <c r="F9">
        <v>19</v>
      </c>
      <c r="I9">
        <v>20</v>
      </c>
      <c r="W9" t="s">
        <v>129</v>
      </c>
      <c r="X9">
        <v>100</v>
      </c>
    </row>
    <row r="10" spans="1:39">
      <c r="C10">
        <v>37.5</v>
      </c>
      <c r="F10">
        <v>23</v>
      </c>
      <c r="I10">
        <v>32</v>
      </c>
      <c r="T10" s="1" t="s">
        <v>117</v>
      </c>
      <c r="U10">
        <v>23</v>
      </c>
      <c r="W10" t="s">
        <v>130</v>
      </c>
      <c r="X10">
        <v>50</v>
      </c>
    </row>
    <row r="11" spans="1:39">
      <c r="C11">
        <v>234</v>
      </c>
      <c r="F11">
        <v>33</v>
      </c>
      <c r="I11">
        <v>32</v>
      </c>
      <c r="W11" t="s">
        <v>131</v>
      </c>
      <c r="X11">
        <v>40</v>
      </c>
    </row>
    <row r="12" spans="1:39">
      <c r="C12">
        <v>332</v>
      </c>
      <c r="F12">
        <v>40</v>
      </c>
      <c r="I12">
        <v>39</v>
      </c>
      <c r="W12" t="s">
        <v>132</v>
      </c>
      <c r="X12">
        <v>100</v>
      </c>
    </row>
    <row r="13" spans="1:39">
      <c r="F13">
        <v>18</v>
      </c>
      <c r="I13">
        <v>24</v>
      </c>
      <c r="W13" t="s">
        <v>133</v>
      </c>
      <c r="X13">
        <v>5</v>
      </c>
    </row>
    <row r="14" spans="1:39">
      <c r="B14" s="1" t="s">
        <v>75</v>
      </c>
      <c r="C14">
        <v>223</v>
      </c>
      <c r="E14" t="s">
        <v>93</v>
      </c>
      <c r="F14">
        <v>15</v>
      </c>
    </row>
    <row r="15" spans="1:39">
      <c r="E15" t="s">
        <v>122</v>
      </c>
      <c r="F15">
        <v>130</v>
      </c>
      <c r="H15" s="1" t="s">
        <v>116</v>
      </c>
      <c r="I15">
        <v>10</v>
      </c>
    </row>
    <row r="17" spans="1:41">
      <c r="H17" t="s">
        <v>118</v>
      </c>
      <c r="I17">
        <v>110</v>
      </c>
    </row>
    <row r="24" spans="1:41">
      <c r="A24" s="1" t="s">
        <v>105</v>
      </c>
      <c r="C24">
        <f>SUM(C4:C21)</f>
        <v>2542.5</v>
      </c>
      <c r="F24">
        <f>SUM(F5:F17)</f>
        <v>399.4</v>
      </c>
      <c r="I24">
        <f>SUM(I3:I22)</f>
        <v>527.20000000000005</v>
      </c>
      <c r="L24">
        <f>SUM(L3:L21)</f>
        <v>202.4</v>
      </c>
      <c r="P24">
        <f>SUM(P3:P21)</f>
        <v>99</v>
      </c>
      <c r="R24">
        <f>SUM(R3:R21)</f>
        <v>909</v>
      </c>
      <c r="U24">
        <f>SUM(U3:U21)</f>
        <v>829.86</v>
      </c>
      <c r="X24">
        <f>SUM(X3:X21)</f>
        <v>826.76</v>
      </c>
      <c r="AA24">
        <f>SUM(AA3:AA21)</f>
        <v>1552</v>
      </c>
      <c r="AD24">
        <f>SUM(AD3:AD20)</f>
        <v>308</v>
      </c>
      <c r="AF24">
        <f>SUM(AF3:AF20)</f>
        <v>250</v>
      </c>
      <c r="AG24">
        <f>SUM(AG3:AG20)</f>
        <v>1032.2</v>
      </c>
      <c r="AI24">
        <f>SUM(AI3:AI20)</f>
        <v>297.82</v>
      </c>
      <c r="AK24">
        <f>SUM(AK3:AK20)</f>
        <v>276</v>
      </c>
      <c r="AM24">
        <f>SUM(AM3:AM22)</f>
        <v>508</v>
      </c>
      <c r="AO24">
        <f>SUM(C24:AN24)</f>
        <v>10560.14</v>
      </c>
    </row>
    <row r="25" spans="1:41">
      <c r="I25">
        <v>0</v>
      </c>
    </row>
    <row r="26" spans="1:41">
      <c r="A26" s="1" t="s">
        <v>106</v>
      </c>
      <c r="C26">
        <f>C24+F24</f>
        <v>2941.9</v>
      </c>
    </row>
    <row r="27" spans="1:41">
      <c r="A27" s="1" t="s">
        <v>107</v>
      </c>
      <c r="C27">
        <f>4000-C26</f>
        <v>1058.0999999999999</v>
      </c>
      <c r="I27">
        <f>金楠!U24+I24+I25</f>
        <v>1357.06</v>
      </c>
    </row>
    <row r="30" spans="1:41">
      <c r="A30" s="1" t="s">
        <v>169</v>
      </c>
    </row>
    <row r="31" spans="1:41">
      <c r="A31" s="1" t="s">
        <v>152</v>
      </c>
      <c r="B31">
        <f>C24+R24+U24+X24+AA24+AD24</f>
        <v>6968.12</v>
      </c>
    </row>
    <row r="32" spans="1:41">
      <c r="A32" s="1" t="s">
        <v>159</v>
      </c>
      <c r="B32">
        <f>F24+I24+L24+P24+AF24+AI24+AM24</f>
        <v>2283.8199999999997</v>
      </c>
    </row>
    <row r="33" spans="1:2">
      <c r="A33" s="1" t="s">
        <v>151</v>
      </c>
      <c r="B33">
        <f>AK24</f>
        <v>276</v>
      </c>
    </row>
    <row r="34" spans="1:2">
      <c r="A34" s="1" t="s">
        <v>174</v>
      </c>
      <c r="B34">
        <f>AG24</f>
        <v>1032.2</v>
      </c>
    </row>
    <row r="35" spans="1:2">
      <c r="A35" s="1" t="s">
        <v>166</v>
      </c>
      <c r="B35">
        <v>0</v>
      </c>
    </row>
    <row r="36" spans="1:2">
      <c r="A36" s="1" t="s">
        <v>171</v>
      </c>
      <c r="B36">
        <f>SUM(B31:B35)</f>
        <v>10560.14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8"/>
  <sheetViews>
    <sheetView workbookViewId="0">
      <pane ySplit="2" topLeftCell="A3" activePane="bottomLeft" state="frozen"/>
      <selection pane="bottomLeft" activeCell="C28" sqref="C28"/>
    </sheetView>
  </sheetViews>
  <sheetFormatPr defaultRowHeight="14.25"/>
  <cols>
    <col min="1" max="1" width="3.125" customWidth="1"/>
    <col min="4" max="4" width="1.5" customWidth="1"/>
    <col min="5" max="5" width="7.5" customWidth="1"/>
    <col min="7" max="7" width="1.875" customWidth="1"/>
    <col min="10" max="10" width="1.625" customWidth="1"/>
    <col min="11" max="11" width="9.625" customWidth="1"/>
  </cols>
  <sheetData>
    <row r="1" spans="2:12">
      <c r="B1" t="s">
        <v>189</v>
      </c>
      <c r="E1" s="1" t="s">
        <v>190</v>
      </c>
      <c r="F1" s="1" t="s">
        <v>190</v>
      </c>
      <c r="G1" s="1"/>
      <c r="H1" t="s">
        <v>191</v>
      </c>
      <c r="J1" s="1"/>
      <c r="K1" s="1" t="s">
        <v>124</v>
      </c>
      <c r="L1" s="1" t="s">
        <v>123</v>
      </c>
    </row>
    <row r="2" spans="2:12">
      <c r="E2" s="1"/>
      <c r="F2" s="1"/>
    </row>
    <row r="3" spans="2:12">
      <c r="B3" s="1" t="s">
        <v>136</v>
      </c>
      <c r="C3">
        <v>482.36</v>
      </c>
      <c r="E3" s="1" t="s">
        <v>82</v>
      </c>
      <c r="F3">
        <v>4254</v>
      </c>
      <c r="H3" s="1" t="s">
        <v>135</v>
      </c>
      <c r="I3">
        <v>122</v>
      </c>
      <c r="K3" s="1" t="s">
        <v>112</v>
      </c>
      <c r="L3">
        <v>269</v>
      </c>
    </row>
    <row r="4" spans="2:12">
      <c r="E4" s="1" t="s">
        <v>83</v>
      </c>
      <c r="F4">
        <v>480</v>
      </c>
      <c r="L4">
        <v>147</v>
      </c>
    </row>
    <row r="5" spans="2:12">
      <c r="L5">
        <v>189</v>
      </c>
    </row>
    <row r="6" spans="2:12">
      <c r="L6">
        <v>169</v>
      </c>
    </row>
    <row r="7" spans="2:12">
      <c r="L7">
        <v>295</v>
      </c>
    </row>
    <row r="9" spans="2:12">
      <c r="K9" s="1" t="s">
        <v>125</v>
      </c>
      <c r="L9">
        <v>120</v>
      </c>
    </row>
    <row r="11" spans="2:12">
      <c r="K11" s="1" t="s">
        <v>115</v>
      </c>
      <c r="L11">
        <v>17</v>
      </c>
    </row>
    <row r="22" spans="1:12">
      <c r="C22">
        <f>SUM(C3:C20)</f>
        <v>482.36</v>
      </c>
      <c r="F22">
        <f>SUM(F3:F20)</f>
        <v>4734</v>
      </c>
      <c r="I22">
        <f>SUM(I3:I20)</f>
        <v>122</v>
      </c>
      <c r="L22">
        <f>SUM(L3:L20)</f>
        <v>1206</v>
      </c>
    </row>
    <row r="24" spans="1:12">
      <c r="A24" s="1" t="s">
        <v>169</v>
      </c>
    </row>
    <row r="25" spans="1:12">
      <c r="B25" s="1" t="s">
        <v>152</v>
      </c>
      <c r="C25">
        <f>I22+L22</f>
        <v>1328</v>
      </c>
    </row>
    <row r="26" spans="1:12">
      <c r="B26" s="1" t="s">
        <v>159</v>
      </c>
      <c r="C26">
        <f>C22+F22</f>
        <v>5216.3599999999997</v>
      </c>
    </row>
    <row r="28" spans="1:12">
      <c r="B28" s="1" t="s">
        <v>185</v>
      </c>
      <c r="C28">
        <f>SUM(C25:C27)</f>
        <v>6544.36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4"/>
  <sheetViews>
    <sheetView tabSelected="1" topLeftCell="G1" workbookViewId="0">
      <pane ySplit="2" topLeftCell="A21" activePane="bottomLeft" state="frozen"/>
      <selection pane="bottomLeft" activeCell="Z33" sqref="Z33"/>
    </sheetView>
  </sheetViews>
  <sheetFormatPr defaultRowHeight="14.25"/>
  <cols>
    <col min="4" max="4" width="1.625" customWidth="1"/>
    <col min="7" max="7" width="3" customWidth="1"/>
    <col min="10" max="10" width="2" customWidth="1"/>
    <col min="17" max="17" width="3.125" customWidth="1"/>
  </cols>
  <sheetData>
    <row r="1" spans="1:23">
      <c r="B1" s="1" t="s">
        <v>94</v>
      </c>
      <c r="C1" s="1" t="s">
        <v>94</v>
      </c>
      <c r="E1" s="1" t="s">
        <v>95</v>
      </c>
      <c r="F1" s="1" t="s">
        <v>95</v>
      </c>
      <c r="H1" s="1" t="s">
        <v>205</v>
      </c>
      <c r="K1" s="1" t="s">
        <v>150</v>
      </c>
      <c r="M1" s="1" t="s">
        <v>152</v>
      </c>
      <c r="O1" s="1" t="s">
        <v>209</v>
      </c>
      <c r="P1" s="1"/>
      <c r="R1" s="1" t="s">
        <v>152</v>
      </c>
      <c r="T1" s="1" t="s">
        <v>159</v>
      </c>
      <c r="V1" s="1" t="s">
        <v>208</v>
      </c>
    </row>
    <row r="2" spans="1:23">
      <c r="A2" s="1" t="s">
        <v>168</v>
      </c>
      <c r="B2" s="1"/>
      <c r="C2">
        <v>1000</v>
      </c>
      <c r="E2" s="1"/>
    </row>
    <row r="3" spans="1:23">
      <c r="B3" s="1" t="s">
        <v>76</v>
      </c>
      <c r="C3">
        <v>190</v>
      </c>
      <c r="E3" s="1" t="s">
        <v>78</v>
      </c>
      <c r="F3">
        <v>20</v>
      </c>
      <c r="H3" s="1" t="s">
        <v>139</v>
      </c>
      <c r="I3">
        <v>353</v>
      </c>
      <c r="K3" s="1" t="s">
        <v>151</v>
      </c>
      <c r="L3">
        <v>800</v>
      </c>
      <c r="M3" s="1" t="s">
        <v>153</v>
      </c>
      <c r="N3">
        <v>222</v>
      </c>
      <c r="O3" s="1" t="s">
        <v>160</v>
      </c>
      <c r="P3">
        <v>500</v>
      </c>
      <c r="R3" s="1" t="s">
        <v>153</v>
      </c>
      <c r="S3">
        <v>50</v>
      </c>
      <c r="T3" s="1" t="s">
        <v>161</v>
      </c>
      <c r="U3">
        <v>129</v>
      </c>
      <c r="V3" s="1" t="s">
        <v>206</v>
      </c>
      <c r="W3">
        <v>690</v>
      </c>
    </row>
    <row r="4" spans="1:23">
      <c r="C4">
        <v>260</v>
      </c>
      <c r="F4">
        <v>135</v>
      </c>
      <c r="L4">
        <v>912</v>
      </c>
      <c r="N4">
        <v>140</v>
      </c>
      <c r="O4" s="1" t="s">
        <v>161</v>
      </c>
      <c r="P4">
        <v>18</v>
      </c>
      <c r="U4">
        <v>26</v>
      </c>
    </row>
    <row r="5" spans="1:23">
      <c r="F5">
        <v>132</v>
      </c>
      <c r="L5">
        <v>792</v>
      </c>
      <c r="N5">
        <v>308</v>
      </c>
      <c r="P5">
        <v>15</v>
      </c>
      <c r="U5">
        <v>67</v>
      </c>
    </row>
    <row r="6" spans="1:23">
      <c r="F6">
        <v>72</v>
      </c>
      <c r="N6">
        <v>360</v>
      </c>
      <c r="P6">
        <v>17.2</v>
      </c>
    </row>
    <row r="7" spans="1:23">
      <c r="F7">
        <v>71</v>
      </c>
      <c r="N7">
        <v>396</v>
      </c>
      <c r="P7">
        <v>32</v>
      </c>
    </row>
    <row r="8" spans="1:23">
      <c r="N8">
        <v>258</v>
      </c>
      <c r="P8">
        <v>19</v>
      </c>
    </row>
    <row r="9" spans="1:23">
      <c r="E9" t="s">
        <v>96</v>
      </c>
      <c r="F9">
        <v>30</v>
      </c>
      <c r="N9">
        <v>283</v>
      </c>
      <c r="P9">
        <v>10</v>
      </c>
    </row>
    <row r="10" spans="1:23">
      <c r="E10" t="s">
        <v>79</v>
      </c>
      <c r="F10">
        <v>20</v>
      </c>
      <c r="N10">
        <v>15</v>
      </c>
      <c r="P10">
        <v>9</v>
      </c>
    </row>
    <row r="11" spans="1:23">
      <c r="N11">
        <v>331</v>
      </c>
      <c r="P11">
        <v>12</v>
      </c>
    </row>
    <row r="12" spans="1:23">
      <c r="M12" s="1" t="s">
        <v>165</v>
      </c>
      <c r="N12">
        <v>74</v>
      </c>
      <c r="P12">
        <v>13</v>
      </c>
    </row>
    <row r="13" spans="1:23">
      <c r="M13" s="1"/>
      <c r="N13">
        <v>27</v>
      </c>
    </row>
    <row r="14" spans="1:23">
      <c r="M14" s="1"/>
      <c r="N14">
        <v>98</v>
      </c>
      <c r="P14">
        <v>55</v>
      </c>
    </row>
    <row r="15" spans="1:23">
      <c r="M15" s="1"/>
      <c r="N15">
        <v>27</v>
      </c>
      <c r="P15">
        <v>9</v>
      </c>
    </row>
    <row r="16" spans="1:23">
      <c r="M16" s="1"/>
      <c r="N16">
        <v>87</v>
      </c>
      <c r="P16">
        <v>18</v>
      </c>
    </row>
    <row r="17" spans="3:26">
      <c r="M17" s="1"/>
      <c r="N17">
        <v>85</v>
      </c>
      <c r="P17">
        <v>11</v>
      </c>
    </row>
    <row r="18" spans="3:26">
      <c r="M18" s="1"/>
      <c r="N18">
        <v>92</v>
      </c>
      <c r="P18">
        <v>75.3</v>
      </c>
    </row>
    <row r="19" spans="3:26">
      <c r="M19" s="1"/>
      <c r="N19">
        <v>39</v>
      </c>
      <c r="P19">
        <v>14.2</v>
      </c>
    </row>
    <row r="20" spans="3:26">
      <c r="M20" s="1"/>
      <c r="N20">
        <v>87</v>
      </c>
      <c r="P20">
        <v>15</v>
      </c>
    </row>
    <row r="21" spans="3:26">
      <c r="M21" s="1"/>
      <c r="N21">
        <v>36</v>
      </c>
      <c r="P21">
        <v>50</v>
      </c>
    </row>
    <row r="22" spans="3:26">
      <c r="M22" s="1"/>
      <c r="N22">
        <v>49</v>
      </c>
      <c r="O22" s="1" t="s">
        <v>154</v>
      </c>
    </row>
    <row r="23" spans="3:26">
      <c r="M23" s="1"/>
      <c r="N23">
        <v>47</v>
      </c>
      <c r="O23" t="s">
        <v>162</v>
      </c>
      <c r="P23">
        <v>100</v>
      </c>
    </row>
    <row r="24" spans="3:26">
      <c r="M24" s="1"/>
      <c r="N24">
        <v>34</v>
      </c>
      <c r="O24" t="s">
        <v>163</v>
      </c>
      <c r="P24">
        <v>50</v>
      </c>
    </row>
    <row r="25" spans="3:26">
      <c r="M25" s="1" t="s">
        <v>154</v>
      </c>
      <c r="O25" t="s">
        <v>164</v>
      </c>
      <c r="P25">
        <v>10</v>
      </c>
    </row>
    <row r="26" spans="3:26">
      <c r="M26" t="s">
        <v>157</v>
      </c>
      <c r="N26">
        <v>500</v>
      </c>
    </row>
    <row r="27" spans="3:26">
      <c r="M27" t="s">
        <v>155</v>
      </c>
      <c r="N27">
        <v>200</v>
      </c>
    </row>
    <row r="28" spans="3:26">
      <c r="M28" t="s">
        <v>156</v>
      </c>
      <c r="N28">
        <v>250</v>
      </c>
    </row>
    <row r="29" spans="3:26">
      <c r="M29" t="s">
        <v>158</v>
      </c>
      <c r="N29">
        <v>5</v>
      </c>
    </row>
    <row r="32" spans="3:26">
      <c r="C32">
        <f>SUM(C3:C30)</f>
        <v>450</v>
      </c>
      <c r="F32">
        <f>SUM(F3:F30)</f>
        <v>480</v>
      </c>
      <c r="I32">
        <f>SUM(I3:I30)</f>
        <v>353</v>
      </c>
      <c r="L32">
        <f>SUM(L3:L31)</f>
        <v>2504</v>
      </c>
      <c r="N32">
        <f>SUM(N3:N31)</f>
        <v>4050</v>
      </c>
      <c r="P32">
        <f>SUM(P3:P25)</f>
        <v>1052.7</v>
      </c>
      <c r="S32">
        <f>SUM(S3:S30)</f>
        <v>50</v>
      </c>
      <c r="U32">
        <f>SUM(U3:U30)</f>
        <v>222</v>
      </c>
      <c r="W32">
        <f>SUM(W3:W30)</f>
        <v>690</v>
      </c>
      <c r="Z32">
        <f>SUM(B32:W32)</f>
        <v>9851.7000000000007</v>
      </c>
    </row>
    <row r="35" spans="1:15">
      <c r="E35" s="1"/>
    </row>
    <row r="36" spans="1:15">
      <c r="O36" s="1"/>
    </row>
    <row r="38" spans="1:15">
      <c r="A38" s="1" t="s">
        <v>169</v>
      </c>
    </row>
    <row r="39" spans="1:15">
      <c r="A39" s="1" t="s">
        <v>152</v>
      </c>
      <c r="B39">
        <f>C32+N32+S32</f>
        <v>4550</v>
      </c>
    </row>
    <row r="40" spans="1:15">
      <c r="A40" s="1" t="s">
        <v>159</v>
      </c>
      <c r="B40">
        <f>F32+I32+P32+U32</f>
        <v>2107.6999999999998</v>
      </c>
    </row>
    <row r="41" spans="1:15">
      <c r="A41" s="1" t="s">
        <v>151</v>
      </c>
      <c r="B41">
        <f>L32</f>
        <v>2504</v>
      </c>
    </row>
    <row r="42" spans="1:15">
      <c r="A42" s="1" t="s">
        <v>207</v>
      </c>
      <c r="B42">
        <v>690</v>
      </c>
    </row>
    <row r="43" spans="1:15">
      <c r="A43" s="1" t="s">
        <v>166</v>
      </c>
      <c r="B43">
        <v>0</v>
      </c>
    </row>
    <row r="44" spans="1:15">
      <c r="A44" s="1" t="s">
        <v>170</v>
      </c>
      <c r="B44">
        <f>SUM(B39:B43)</f>
        <v>9851.7000000000007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E1:L3"/>
  <sheetViews>
    <sheetView workbookViewId="0">
      <selection activeCell="P12" sqref="P12"/>
    </sheetView>
  </sheetViews>
  <sheetFormatPr defaultRowHeight="14.25"/>
  <cols>
    <col min="4" max="4" width="3.125" customWidth="1"/>
  </cols>
  <sheetData>
    <row r="1" spans="5:12">
      <c r="E1" s="1" t="s">
        <v>140</v>
      </c>
      <c r="H1" s="1" t="s">
        <v>142</v>
      </c>
      <c r="K1" s="1" t="s">
        <v>181</v>
      </c>
    </row>
    <row r="2" spans="5:12">
      <c r="E2" s="1" t="s">
        <v>141</v>
      </c>
      <c r="F2">
        <v>690</v>
      </c>
      <c r="H2" s="1" t="s">
        <v>198</v>
      </c>
      <c r="I2">
        <v>4320</v>
      </c>
      <c r="K2" s="1" t="s">
        <v>200</v>
      </c>
      <c r="L2">
        <v>474</v>
      </c>
    </row>
    <row r="3" spans="5:12">
      <c r="H3" s="1" t="s">
        <v>199</v>
      </c>
      <c r="I3">
        <v>800</v>
      </c>
      <c r="K3" s="1" t="s">
        <v>201</v>
      </c>
      <c r="L3">
        <v>162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汇总表</vt:lpstr>
      <vt:lpstr>京东租赁和淘宝采购</vt:lpstr>
      <vt:lpstr>韩昱</vt:lpstr>
      <vt:lpstr>王刃</vt:lpstr>
      <vt:lpstr>徐斌</vt:lpstr>
      <vt:lpstr>金楠</vt:lpstr>
      <vt:lpstr>刘宁宁</vt:lpstr>
      <vt:lpstr>宋小朋 </vt:lpstr>
      <vt:lpstr>住宿等其他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2018-06-05T16:19:57Z</dcterms:modified>
</cp:coreProperties>
</file>