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5"/>
  </bookViews>
  <sheets>
    <sheet name="住宿" sheetId="1" r:id="rId1"/>
    <sheet name="餐饮" sheetId="2" r:id="rId2"/>
    <sheet name="交通" sheetId="3" r:id="rId3"/>
    <sheet name="设备" sheetId="5" r:id="rId4"/>
    <sheet name="补票" sheetId="4" r:id="rId5"/>
    <sheet name="汇总" sheetId="6" r:id="rId6"/>
  </sheets>
  <calcPr calcId="125725"/>
</workbook>
</file>

<file path=xl/calcChain.xml><?xml version="1.0" encoding="utf-8"?>
<calcChain xmlns="http://schemas.openxmlformats.org/spreadsheetml/2006/main">
  <c r="I10" i="6"/>
  <c r="J3"/>
  <c r="J4"/>
  <c r="J5"/>
  <c r="J6"/>
  <c r="J7"/>
  <c r="J2"/>
  <c r="K2" i="3"/>
  <c r="Y2" s="1"/>
  <c r="V2"/>
  <c r="G7" i="6"/>
  <c r="H7"/>
  <c r="F7"/>
  <c r="E7"/>
  <c r="D7"/>
  <c r="C7"/>
  <c r="H2" i="4"/>
  <c r="G2"/>
  <c r="C2"/>
  <c r="B2"/>
  <c r="AA6" i="2"/>
  <c r="M2"/>
  <c r="J2" i="3"/>
  <c r="A2" i="4"/>
  <c r="B7" i="6" s="1"/>
  <c r="B6"/>
  <c r="B5"/>
  <c r="B4"/>
  <c r="B10" s="1"/>
  <c r="C2"/>
  <c r="D2"/>
  <c r="E2"/>
  <c r="F2"/>
  <c r="G2"/>
  <c r="H2"/>
  <c r="G2" i="1"/>
  <c r="F2"/>
  <c r="C2"/>
  <c r="B2"/>
  <c r="H3" i="6"/>
  <c r="F3"/>
  <c r="D3"/>
  <c r="C3"/>
  <c r="AA9" i="2"/>
  <c r="AA7"/>
  <c r="AA5"/>
  <c r="AA4"/>
  <c r="AA3"/>
  <c r="B3" i="6" s="1"/>
  <c r="E2" i="4"/>
  <c r="D2"/>
  <c r="L2" i="2"/>
  <c r="K2"/>
  <c r="H2" i="3"/>
  <c r="I2"/>
  <c r="J2" i="2"/>
  <c r="I2"/>
  <c r="H2"/>
  <c r="G2"/>
  <c r="G2" i="3"/>
  <c r="B2"/>
  <c r="Q2"/>
  <c r="F2"/>
  <c r="E2"/>
  <c r="X2" s="1"/>
  <c r="D4" i="6" s="1"/>
  <c r="D10" s="1"/>
  <c r="A2" i="3"/>
  <c r="B2" i="5"/>
  <c r="C2"/>
  <c r="D2"/>
  <c r="E2"/>
  <c r="F2"/>
  <c r="G2"/>
  <c r="H2"/>
  <c r="I2"/>
  <c r="J2"/>
  <c r="A2"/>
  <c r="D2" i="2"/>
  <c r="D2" i="3"/>
  <c r="C2"/>
  <c r="W2" s="1"/>
  <c r="C4" i="6" s="1"/>
  <c r="C10" s="1"/>
  <c r="M2" i="3"/>
  <c r="Z2" s="1"/>
  <c r="N2"/>
  <c r="O2"/>
  <c r="P2"/>
  <c r="R2"/>
  <c r="AB2" s="1"/>
  <c r="H4" i="6" s="1"/>
  <c r="H10" s="1"/>
  <c r="S2" i="3"/>
  <c r="T2"/>
  <c r="F2" i="4"/>
  <c r="N2" i="2"/>
  <c r="O2"/>
  <c r="P2"/>
  <c r="Q2"/>
  <c r="R2"/>
  <c r="S2"/>
  <c r="E2"/>
  <c r="F2"/>
  <c r="X2"/>
  <c r="Y2"/>
  <c r="L2" i="3"/>
  <c r="E2" i="1"/>
  <c r="D2"/>
  <c r="B2" i="2"/>
  <c r="C2"/>
  <c r="T2"/>
  <c r="U2"/>
  <c r="AA8" s="1"/>
  <c r="G3" i="6" s="1"/>
  <c r="V2" i="2"/>
  <c r="W2"/>
  <c r="A2"/>
  <c r="A2" i="1"/>
  <c r="B2" i="6" s="1"/>
  <c r="E4" l="1"/>
  <c r="E10" s="1"/>
  <c r="AA2" i="3"/>
  <c r="G4" i="6" s="1"/>
  <c r="G10" s="1"/>
  <c r="E3"/>
  <c r="AA11" i="2"/>
  <c r="F4" i="6"/>
  <c r="AC2" i="3" l="1"/>
  <c r="J10" i="6"/>
  <c r="F10"/>
  <c r="K2" l="1"/>
  <c r="K5"/>
  <c r="K6"/>
  <c r="K7"/>
  <c r="K3"/>
  <c r="K4"/>
</calcChain>
</file>

<file path=xl/sharedStrings.xml><?xml version="1.0" encoding="utf-8"?>
<sst xmlns="http://schemas.openxmlformats.org/spreadsheetml/2006/main" count="84" uniqueCount="82">
  <si>
    <t>Z01</t>
    <phoneticPr fontId="1" type="noConversion"/>
  </si>
  <si>
    <t>C01</t>
    <phoneticPr fontId="1" type="noConversion"/>
  </si>
  <si>
    <t>C02</t>
    <phoneticPr fontId="1" type="noConversion"/>
  </si>
  <si>
    <t>C03</t>
    <phoneticPr fontId="1" type="noConversion"/>
  </si>
  <si>
    <t>C51</t>
    <phoneticPr fontId="1" type="noConversion"/>
  </si>
  <si>
    <t>C52</t>
    <phoneticPr fontId="1" type="noConversion"/>
  </si>
  <si>
    <t>C53</t>
    <phoneticPr fontId="1" type="noConversion"/>
  </si>
  <si>
    <t>C54</t>
    <phoneticPr fontId="1" type="noConversion"/>
  </si>
  <si>
    <t>C41</t>
    <phoneticPr fontId="1" type="noConversion"/>
  </si>
  <si>
    <t>C42</t>
    <phoneticPr fontId="1" type="noConversion"/>
  </si>
  <si>
    <t>C43</t>
    <phoneticPr fontId="1" type="noConversion"/>
  </si>
  <si>
    <t>C44</t>
    <phoneticPr fontId="1" type="noConversion"/>
  </si>
  <si>
    <t>C45</t>
    <phoneticPr fontId="1" type="noConversion"/>
  </si>
  <si>
    <t>C46</t>
    <phoneticPr fontId="1" type="noConversion"/>
  </si>
  <si>
    <t>B41</t>
    <phoneticPr fontId="1" type="noConversion"/>
  </si>
  <si>
    <t>J41</t>
    <phoneticPr fontId="1" type="noConversion"/>
  </si>
  <si>
    <t>J42</t>
    <phoneticPr fontId="1" type="noConversion"/>
  </si>
  <si>
    <t>J43</t>
    <phoneticPr fontId="1" type="noConversion"/>
  </si>
  <si>
    <t>J44</t>
    <phoneticPr fontId="1" type="noConversion"/>
  </si>
  <si>
    <t>z41</t>
    <phoneticPr fontId="1" type="noConversion"/>
  </si>
  <si>
    <t>C22</t>
    <phoneticPr fontId="1" type="noConversion"/>
  </si>
  <si>
    <t>C21</t>
    <phoneticPr fontId="1" type="noConversion"/>
  </si>
  <si>
    <t>J21</t>
    <phoneticPr fontId="1" type="noConversion"/>
  </si>
  <si>
    <t>J22</t>
    <phoneticPr fontId="1" type="noConversion"/>
  </si>
  <si>
    <t>J11</t>
    <phoneticPr fontId="1" type="noConversion"/>
  </si>
  <si>
    <t>J12</t>
    <phoneticPr fontId="1" type="noConversion"/>
  </si>
  <si>
    <t>J51</t>
    <phoneticPr fontId="1" type="noConversion"/>
  </si>
  <si>
    <t>C11</t>
    <phoneticPr fontId="1" type="noConversion"/>
  </si>
  <si>
    <t>J61</t>
    <phoneticPr fontId="1" type="noConversion"/>
  </si>
  <si>
    <t>J62</t>
    <phoneticPr fontId="1" type="noConversion"/>
  </si>
  <si>
    <t>J63</t>
    <phoneticPr fontId="1" type="noConversion"/>
  </si>
  <si>
    <t>C61</t>
    <phoneticPr fontId="1" type="noConversion"/>
  </si>
  <si>
    <t>SZ1</t>
    <phoneticPr fontId="1" type="noConversion"/>
  </si>
  <si>
    <t>SZ2</t>
    <phoneticPr fontId="1" type="noConversion"/>
  </si>
  <si>
    <t>J01</t>
    <phoneticPr fontId="1" type="noConversion"/>
  </si>
  <si>
    <t>SZ3</t>
    <phoneticPr fontId="1" type="noConversion"/>
  </si>
  <si>
    <t>SG1</t>
    <phoneticPr fontId="1" type="noConversion"/>
  </si>
  <si>
    <t>SG2</t>
    <phoneticPr fontId="1" type="noConversion"/>
  </si>
  <si>
    <t>J52</t>
    <phoneticPr fontId="1" type="noConversion"/>
  </si>
  <si>
    <t>J23</t>
    <phoneticPr fontId="1" type="noConversion"/>
  </si>
  <si>
    <t>C31</t>
    <phoneticPr fontId="1" type="noConversion"/>
  </si>
  <si>
    <t>C32</t>
    <phoneticPr fontId="1" type="noConversion"/>
  </si>
  <si>
    <t>C33</t>
    <phoneticPr fontId="1" type="noConversion"/>
  </si>
  <si>
    <t>C34</t>
    <phoneticPr fontId="1" type="noConversion"/>
  </si>
  <si>
    <t>J31</t>
    <phoneticPr fontId="1" type="noConversion"/>
  </si>
  <si>
    <t>C35</t>
    <phoneticPr fontId="1" type="noConversion"/>
  </si>
  <si>
    <t>C36</t>
    <phoneticPr fontId="1" type="noConversion"/>
  </si>
  <si>
    <t>J32</t>
    <phoneticPr fontId="1" type="noConversion"/>
  </si>
  <si>
    <t>Z31</t>
    <phoneticPr fontId="1" type="noConversion"/>
  </si>
  <si>
    <t>B31</t>
    <phoneticPr fontId="1" type="noConversion"/>
  </si>
  <si>
    <t>B32</t>
    <phoneticPr fontId="1" type="noConversion"/>
  </si>
  <si>
    <t>Z1</t>
    <phoneticPr fontId="1" type="noConversion"/>
  </si>
  <si>
    <t>Z2</t>
    <phoneticPr fontId="1" type="noConversion"/>
  </si>
  <si>
    <t>Z5</t>
    <phoneticPr fontId="1" type="noConversion"/>
  </si>
  <si>
    <t>Z6</t>
    <phoneticPr fontId="1" type="noConversion"/>
  </si>
  <si>
    <t>合计</t>
    <phoneticPr fontId="1" type="noConversion"/>
  </si>
  <si>
    <t>合计</t>
    <phoneticPr fontId="1" type="noConversion"/>
  </si>
  <si>
    <t>本组合计</t>
    <phoneticPr fontId="1" type="noConversion"/>
  </si>
  <si>
    <t>B01</t>
    <phoneticPr fontId="1" type="noConversion"/>
  </si>
  <si>
    <t>J33</t>
    <phoneticPr fontId="1" type="noConversion"/>
  </si>
  <si>
    <t>C37</t>
    <phoneticPr fontId="1" type="noConversion"/>
  </si>
  <si>
    <t>B51</t>
    <phoneticPr fontId="1" type="noConversion"/>
  </si>
  <si>
    <t>B61</t>
    <phoneticPr fontId="1" type="noConversion"/>
  </si>
  <si>
    <t>B11</t>
    <phoneticPr fontId="1" type="noConversion"/>
  </si>
  <si>
    <t>B21</t>
    <phoneticPr fontId="1" type="noConversion"/>
  </si>
  <si>
    <t>J02</t>
    <phoneticPr fontId="1" type="noConversion"/>
  </si>
  <si>
    <t>J34</t>
    <phoneticPr fontId="1" type="noConversion"/>
  </si>
  <si>
    <t>住宿</t>
    <phoneticPr fontId="1" type="noConversion"/>
  </si>
  <si>
    <t>餐饮</t>
    <phoneticPr fontId="1" type="noConversion"/>
  </si>
  <si>
    <t>交通</t>
    <phoneticPr fontId="1" type="noConversion"/>
  </si>
  <si>
    <t>新购设备</t>
    <phoneticPr fontId="1" type="noConversion"/>
  </si>
  <si>
    <t>租赁设备</t>
    <phoneticPr fontId="1" type="noConversion"/>
  </si>
  <si>
    <t>补票</t>
    <phoneticPr fontId="1" type="noConversion"/>
  </si>
  <si>
    <t>我爱南宁</t>
    <phoneticPr fontId="1" type="noConversion"/>
  </si>
  <si>
    <t>全组</t>
    <phoneticPr fontId="1" type="noConversion"/>
  </si>
  <si>
    <t>奋进南宁</t>
    <phoneticPr fontId="1" type="noConversion"/>
  </si>
  <si>
    <t>老友南宁</t>
    <phoneticPr fontId="1" type="noConversion"/>
  </si>
  <si>
    <t>美丽南宁</t>
    <phoneticPr fontId="1" type="noConversion"/>
  </si>
  <si>
    <t>宜居南宁</t>
    <phoneticPr fontId="1" type="noConversion"/>
  </si>
  <si>
    <t>活力南宁</t>
    <phoneticPr fontId="1" type="noConversion"/>
  </si>
  <si>
    <t>百分比</t>
    <phoneticPr fontId="1" type="noConversion"/>
  </si>
  <si>
    <t>未付款 (预计)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</si>
</sst>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 activeCell="A2" sqref="A2"/>
    </sheetView>
  </sheetViews>
  <sheetFormatPr defaultRowHeight="14.25"/>
  <sheetData>
    <row r="1" spans="1:7">
      <c r="A1" t="s">
        <v>0</v>
      </c>
      <c r="B1" t="s">
        <v>51</v>
      </c>
      <c r="C1" t="s">
        <v>52</v>
      </c>
      <c r="D1" t="s">
        <v>48</v>
      </c>
      <c r="E1" t="s">
        <v>19</v>
      </c>
      <c r="F1" t="s">
        <v>53</v>
      </c>
      <c r="G1" t="s">
        <v>54</v>
      </c>
    </row>
    <row r="2" spans="1:7">
      <c r="A2">
        <f>SUM(A3:A50)</f>
        <v>49640</v>
      </c>
      <c r="B2">
        <f>SUM(B3:B50)</f>
        <v>0</v>
      </c>
      <c r="C2">
        <f>SUM(C3:C50)</f>
        <v>0</v>
      </c>
      <c r="D2">
        <f t="shared" ref="D2" si="0">SUM(D3:D50)</f>
        <v>276</v>
      </c>
      <c r="E2">
        <f>SUM(E3:E50)</f>
        <v>2504</v>
      </c>
      <c r="F2">
        <f>SUM(F3:F50)</f>
        <v>0</v>
      </c>
      <c r="G2">
        <f>SUM(G3:G50)</f>
        <v>0</v>
      </c>
    </row>
    <row r="3" spans="1:7">
      <c r="A3">
        <v>5740</v>
      </c>
      <c r="D3">
        <v>276</v>
      </c>
      <c r="E3">
        <v>800</v>
      </c>
    </row>
    <row r="4" spans="1:7">
      <c r="A4">
        <v>9900</v>
      </c>
      <c r="E4">
        <v>912</v>
      </c>
    </row>
    <row r="5" spans="1:7">
      <c r="A5">
        <v>13200</v>
      </c>
      <c r="E5">
        <v>792</v>
      </c>
    </row>
    <row r="6" spans="1:7">
      <c r="A6">
        <v>9020</v>
      </c>
    </row>
    <row r="7" spans="1:7">
      <c r="A7">
        <v>8260</v>
      </c>
    </row>
    <row r="8" spans="1:7">
      <c r="A8">
        <v>3520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5"/>
  <sheetViews>
    <sheetView topLeftCell="G1" workbookViewId="0">
      <pane ySplit="2" topLeftCell="A3" activePane="bottomLeft" state="frozen"/>
      <selection pane="bottomLeft" activeCell="W1" sqref="W1"/>
    </sheetView>
  </sheetViews>
  <sheetFormatPr defaultRowHeight="14.25"/>
  <sheetData>
    <row r="1" spans="1:27">
      <c r="A1" t="s">
        <v>1</v>
      </c>
      <c r="B1" t="s">
        <v>2</v>
      </c>
      <c r="C1" t="s">
        <v>3</v>
      </c>
      <c r="D1" t="s">
        <v>27</v>
      </c>
      <c r="E1" t="s">
        <v>21</v>
      </c>
      <c r="F1" t="s">
        <v>20</v>
      </c>
      <c r="G1" t="s">
        <v>40</v>
      </c>
      <c r="H1" t="s">
        <v>41</v>
      </c>
      <c r="I1" t="s">
        <v>42</v>
      </c>
      <c r="J1" t="s">
        <v>43</v>
      </c>
      <c r="K1" t="s">
        <v>45</v>
      </c>
      <c r="L1" t="s">
        <v>46</v>
      </c>
      <c r="M1" t="s">
        <v>60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4</v>
      </c>
      <c r="U1" t="s">
        <v>5</v>
      </c>
      <c r="V1" t="s">
        <v>6</v>
      </c>
      <c r="W1" t="s">
        <v>7</v>
      </c>
      <c r="X1" t="s">
        <v>31</v>
      </c>
      <c r="Z1" s="1" t="s">
        <v>55</v>
      </c>
      <c r="AA1" s="1" t="s">
        <v>55</v>
      </c>
    </row>
    <row r="2" spans="1:27">
      <c r="A2">
        <f>SUM(A3:A30)</f>
        <v>1874</v>
      </c>
      <c r="B2">
        <f t="shared" ref="B2:W2" si="0">SUM(B3:B30)</f>
        <v>3161</v>
      </c>
      <c r="C2">
        <f t="shared" si="0"/>
        <v>1374</v>
      </c>
      <c r="D2">
        <f t="shared" si="0"/>
        <v>1068</v>
      </c>
      <c r="E2">
        <f t="shared" ref="E2" si="1">SUM(E3:E30)</f>
        <v>100</v>
      </c>
      <c r="F2">
        <f t="shared" ref="F2" si="2">SUM(F3:F30)</f>
        <v>798</v>
      </c>
      <c r="G2">
        <f t="shared" si="0"/>
        <v>1886.5</v>
      </c>
      <c r="H2">
        <f t="shared" si="0"/>
        <v>806.86</v>
      </c>
      <c r="I2">
        <f t="shared" si="0"/>
        <v>909</v>
      </c>
      <c r="J2">
        <f>SUM(J3:J30)</f>
        <v>531.76</v>
      </c>
      <c r="K2">
        <f>SUM(K3:K30)</f>
        <v>122</v>
      </c>
      <c r="L2">
        <f>SUM(L3:L30)</f>
        <v>1095</v>
      </c>
      <c r="M2">
        <f>SUM(M3:M30)</f>
        <v>308</v>
      </c>
      <c r="N2">
        <f t="shared" ref="N2" si="3">SUM(N3:N30)</f>
        <v>846</v>
      </c>
      <c r="O2">
        <f t="shared" ref="O2" si="4">SUM(O3:O30)</f>
        <v>1967</v>
      </c>
      <c r="P2">
        <f t="shared" ref="P2" si="5">SUM(P3:P30)</f>
        <v>755</v>
      </c>
      <c r="Q2">
        <f t="shared" ref="Q2" si="6">SUM(Q3:Q30)</f>
        <v>150</v>
      </c>
      <c r="R2">
        <f t="shared" ref="R2" si="7">SUM(R3:R30)</f>
        <v>292</v>
      </c>
      <c r="S2">
        <f t="shared" ref="S2" si="8">SUM(S3:S30)</f>
        <v>490</v>
      </c>
      <c r="T2">
        <f t="shared" si="0"/>
        <v>2088.6</v>
      </c>
      <c r="U2">
        <f t="shared" si="0"/>
        <v>708</v>
      </c>
      <c r="V2">
        <f t="shared" si="0"/>
        <v>540</v>
      </c>
      <c r="W2">
        <f t="shared" si="0"/>
        <v>190</v>
      </c>
      <c r="X2">
        <f t="shared" ref="X2" si="9">SUM(X3:X30)</f>
        <v>1844</v>
      </c>
      <c r="Y2">
        <f t="shared" ref="Y2" si="10">SUM(Y3:Y30)</f>
        <v>0</v>
      </c>
    </row>
    <row r="3" spans="1:27">
      <c r="A3">
        <v>416</v>
      </c>
      <c r="B3">
        <v>536</v>
      </c>
      <c r="C3">
        <v>348</v>
      </c>
      <c r="D3">
        <v>269</v>
      </c>
      <c r="E3">
        <v>20</v>
      </c>
      <c r="F3">
        <v>247</v>
      </c>
      <c r="G3">
        <v>426</v>
      </c>
      <c r="H3">
        <v>46</v>
      </c>
      <c r="I3">
        <v>250</v>
      </c>
      <c r="J3">
        <v>116</v>
      </c>
      <c r="K3">
        <v>122</v>
      </c>
      <c r="L3">
        <v>360</v>
      </c>
      <c r="M3">
        <v>308</v>
      </c>
      <c r="N3">
        <v>50</v>
      </c>
      <c r="O3">
        <v>222</v>
      </c>
      <c r="P3">
        <v>500</v>
      </c>
      <c r="Q3">
        <v>100</v>
      </c>
      <c r="R3">
        <v>39</v>
      </c>
      <c r="S3">
        <v>74</v>
      </c>
      <c r="T3">
        <v>316</v>
      </c>
      <c r="U3">
        <v>192</v>
      </c>
      <c r="V3">
        <v>540</v>
      </c>
      <c r="W3">
        <v>100</v>
      </c>
      <c r="X3">
        <v>470</v>
      </c>
      <c r="Z3">
        <v>0</v>
      </c>
      <c r="AA3">
        <f>SUM(A2:C2)</f>
        <v>6409</v>
      </c>
    </row>
    <row r="4" spans="1:27">
      <c r="A4">
        <v>300</v>
      </c>
      <c r="B4">
        <v>33</v>
      </c>
      <c r="C4">
        <v>706</v>
      </c>
      <c r="D4">
        <v>147</v>
      </c>
      <c r="E4">
        <v>20</v>
      </c>
      <c r="F4">
        <v>56</v>
      </c>
      <c r="G4">
        <v>386</v>
      </c>
      <c r="H4">
        <v>166.86</v>
      </c>
      <c r="I4">
        <v>273</v>
      </c>
      <c r="J4">
        <v>159</v>
      </c>
      <c r="L4">
        <v>51</v>
      </c>
      <c r="N4">
        <v>190</v>
      </c>
      <c r="O4">
        <v>140</v>
      </c>
      <c r="P4">
        <v>250</v>
      </c>
      <c r="Q4">
        <v>50</v>
      </c>
      <c r="R4">
        <v>87</v>
      </c>
      <c r="S4">
        <v>27</v>
      </c>
      <c r="T4">
        <v>30</v>
      </c>
      <c r="U4">
        <v>516</v>
      </c>
      <c r="W4">
        <v>90</v>
      </c>
      <c r="X4">
        <v>329</v>
      </c>
      <c r="Z4">
        <v>1</v>
      </c>
      <c r="AA4">
        <f>SUM(D2)</f>
        <v>1068</v>
      </c>
    </row>
    <row r="5" spans="1:27">
      <c r="A5">
        <v>313</v>
      </c>
      <c r="B5">
        <v>40</v>
      </c>
      <c r="C5">
        <v>320</v>
      </c>
      <c r="D5">
        <v>189</v>
      </c>
      <c r="E5">
        <v>20</v>
      </c>
      <c r="F5">
        <v>247</v>
      </c>
      <c r="G5">
        <v>173</v>
      </c>
      <c r="H5">
        <v>289</v>
      </c>
      <c r="I5">
        <v>245</v>
      </c>
      <c r="J5">
        <v>94.76</v>
      </c>
      <c r="L5">
        <v>222</v>
      </c>
      <c r="N5">
        <v>260</v>
      </c>
      <c r="O5">
        <v>308</v>
      </c>
      <c r="P5">
        <v>5</v>
      </c>
      <c r="R5">
        <v>36</v>
      </c>
      <c r="S5">
        <v>98</v>
      </c>
      <c r="T5">
        <v>74.599999999999994</v>
      </c>
      <c r="X5">
        <v>161</v>
      </c>
      <c r="Z5">
        <v>2</v>
      </c>
      <c r="AA5">
        <f>SUM(E2:F2)</f>
        <v>898</v>
      </c>
    </row>
    <row r="6" spans="1:27">
      <c r="A6">
        <v>324</v>
      </c>
      <c r="B6">
        <v>60</v>
      </c>
      <c r="D6">
        <v>168</v>
      </c>
      <c r="E6">
        <v>10</v>
      </c>
      <c r="F6">
        <v>248</v>
      </c>
      <c r="G6">
        <v>116</v>
      </c>
      <c r="H6">
        <v>250</v>
      </c>
      <c r="I6">
        <v>141</v>
      </c>
      <c r="J6">
        <v>162</v>
      </c>
      <c r="L6">
        <v>298</v>
      </c>
      <c r="N6">
        <v>331</v>
      </c>
      <c r="O6">
        <v>360</v>
      </c>
      <c r="R6">
        <v>49</v>
      </c>
      <c r="S6">
        <v>27</v>
      </c>
      <c r="T6">
        <v>221</v>
      </c>
      <c r="X6">
        <v>243</v>
      </c>
      <c r="Z6">
        <v>3</v>
      </c>
      <c r="AA6">
        <f>SUM(G2:M2)</f>
        <v>5659.12</v>
      </c>
    </row>
    <row r="7" spans="1:27">
      <c r="A7">
        <v>216</v>
      </c>
      <c r="B7">
        <v>301</v>
      </c>
      <c r="D7">
        <v>295</v>
      </c>
      <c r="E7">
        <v>10</v>
      </c>
      <c r="G7">
        <v>134</v>
      </c>
      <c r="H7">
        <v>55</v>
      </c>
      <c r="L7">
        <v>49</v>
      </c>
      <c r="N7">
        <v>15</v>
      </c>
      <c r="O7">
        <v>396</v>
      </c>
      <c r="R7">
        <v>47</v>
      </c>
      <c r="S7">
        <v>87</v>
      </c>
      <c r="T7">
        <v>170</v>
      </c>
      <c r="X7">
        <v>151</v>
      </c>
      <c r="Z7">
        <v>4</v>
      </c>
      <c r="AA7">
        <f>SUM(N2:S2)</f>
        <v>4500</v>
      </c>
    </row>
    <row r="8" spans="1:27">
      <c r="A8">
        <v>305</v>
      </c>
      <c r="B8">
        <v>320</v>
      </c>
      <c r="E8">
        <v>10</v>
      </c>
      <c r="G8">
        <v>48</v>
      </c>
      <c r="L8">
        <v>115</v>
      </c>
      <c r="O8">
        <v>258</v>
      </c>
      <c r="R8">
        <v>34</v>
      </c>
      <c r="S8">
        <v>85</v>
      </c>
      <c r="T8">
        <v>106</v>
      </c>
      <c r="X8">
        <v>271</v>
      </c>
      <c r="Z8">
        <v>5</v>
      </c>
      <c r="AA8">
        <f>SUM(T2:W2)</f>
        <v>3526.6</v>
      </c>
    </row>
    <row r="9" spans="1:27">
      <c r="B9">
        <v>171</v>
      </c>
      <c r="E9">
        <v>10</v>
      </c>
      <c r="G9">
        <v>37.5</v>
      </c>
      <c r="O9">
        <v>283</v>
      </c>
      <c r="S9">
        <v>92</v>
      </c>
      <c r="T9">
        <v>272</v>
      </c>
      <c r="X9">
        <v>219</v>
      </c>
      <c r="Z9">
        <v>6</v>
      </c>
      <c r="AA9">
        <f>SUM(X2)</f>
        <v>1844</v>
      </c>
    </row>
    <row r="10" spans="1:27">
      <c r="B10">
        <v>239</v>
      </c>
      <c r="G10">
        <v>234</v>
      </c>
      <c r="T10">
        <v>238</v>
      </c>
    </row>
    <row r="11" spans="1:27">
      <c r="B11">
        <v>379</v>
      </c>
      <c r="G11">
        <v>332</v>
      </c>
      <c r="T11">
        <v>184</v>
      </c>
      <c r="AA11">
        <f>SUM(AA3:AA9)</f>
        <v>23904.719999999998</v>
      </c>
    </row>
    <row r="12" spans="1:27">
      <c r="B12">
        <v>35</v>
      </c>
      <c r="T12">
        <v>74</v>
      </c>
    </row>
    <row r="13" spans="1:27">
      <c r="B13">
        <v>377</v>
      </c>
      <c r="T13">
        <v>403</v>
      </c>
    </row>
    <row r="14" spans="1:27">
      <c r="B14">
        <v>168</v>
      </c>
    </row>
    <row r="15" spans="1:27">
      <c r="B15">
        <v>502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31"/>
  <sheetViews>
    <sheetView topLeftCell="L1" workbookViewId="0">
      <pane ySplit="2" topLeftCell="A3" activePane="bottomLeft" state="frozen"/>
      <selection pane="bottomLeft" activeCell="Q17" sqref="Q17"/>
    </sheetView>
  </sheetViews>
  <sheetFormatPr defaultRowHeight="14.25"/>
  <sheetData>
    <row r="1" spans="1:29">
      <c r="A1" t="s">
        <v>34</v>
      </c>
      <c r="B1" t="s">
        <v>65</v>
      </c>
      <c r="C1" t="s">
        <v>24</v>
      </c>
      <c r="D1" t="s">
        <v>25</v>
      </c>
      <c r="E1" t="s">
        <v>22</v>
      </c>
      <c r="F1" t="s">
        <v>23</v>
      </c>
      <c r="G1" t="s">
        <v>39</v>
      </c>
      <c r="H1" t="s">
        <v>44</v>
      </c>
      <c r="I1" t="s">
        <v>47</v>
      </c>
      <c r="J1" t="s">
        <v>59</v>
      </c>
      <c r="K1" t="s">
        <v>66</v>
      </c>
      <c r="L1" t="s">
        <v>15</v>
      </c>
      <c r="M1" t="s">
        <v>16</v>
      </c>
      <c r="N1" t="s">
        <v>17</v>
      </c>
      <c r="O1" t="s">
        <v>18</v>
      </c>
      <c r="P1" t="s">
        <v>26</v>
      </c>
      <c r="Q1" t="s">
        <v>38</v>
      </c>
      <c r="R1" t="s">
        <v>28</v>
      </c>
      <c r="S1" t="s">
        <v>29</v>
      </c>
      <c r="T1" t="s">
        <v>30</v>
      </c>
      <c r="V1">
        <v>0</v>
      </c>
      <c r="W1">
        <v>1</v>
      </c>
      <c r="X1">
        <v>2</v>
      </c>
      <c r="Y1">
        <v>3</v>
      </c>
      <c r="Z1">
        <v>4</v>
      </c>
      <c r="AA1">
        <v>5</v>
      </c>
      <c r="AB1">
        <v>6</v>
      </c>
    </row>
    <row r="2" spans="1:29">
      <c r="A2">
        <f t="shared" ref="A2:L2" si="0">SUM(A3:A30)</f>
        <v>1109</v>
      </c>
      <c r="B2">
        <f>SUM(B3:B50)</f>
        <v>866</v>
      </c>
      <c r="C2">
        <f t="shared" si="0"/>
        <v>4734</v>
      </c>
      <c r="D2">
        <f t="shared" si="0"/>
        <v>137</v>
      </c>
      <c r="E2">
        <f t="shared" si="0"/>
        <v>252</v>
      </c>
      <c r="F2">
        <f t="shared" si="0"/>
        <v>1113.5</v>
      </c>
      <c r="G2">
        <f t="shared" si="0"/>
        <v>274.10000000000002</v>
      </c>
      <c r="H2">
        <f t="shared" ref="H2" si="1">SUM(H3:H30)</f>
        <v>482.46000000000004</v>
      </c>
      <c r="I2">
        <f t="shared" ref="I2:K2" si="2">SUM(I3:I30)</f>
        <v>95</v>
      </c>
      <c r="J2">
        <f t="shared" si="2"/>
        <v>250</v>
      </c>
      <c r="K2">
        <f>SUM(K3:K50)</f>
        <v>890.6</v>
      </c>
      <c r="L2">
        <f t="shared" si="0"/>
        <v>327.7</v>
      </c>
      <c r="M2">
        <f t="shared" ref="M2:T2" si="3">SUM(M3:M30)</f>
        <v>717</v>
      </c>
      <c r="N2">
        <f t="shared" si="3"/>
        <v>560</v>
      </c>
      <c r="O2">
        <f t="shared" si="3"/>
        <v>353</v>
      </c>
      <c r="P2">
        <f t="shared" si="3"/>
        <v>708.81999999999994</v>
      </c>
      <c r="Q2">
        <f t="shared" si="3"/>
        <v>931</v>
      </c>
      <c r="R2">
        <f t="shared" si="3"/>
        <v>265</v>
      </c>
      <c r="S2">
        <f t="shared" si="3"/>
        <v>225</v>
      </c>
      <c r="T2">
        <f t="shared" si="3"/>
        <v>100</v>
      </c>
      <c r="U2" s="1" t="s">
        <v>57</v>
      </c>
      <c r="V2">
        <f>SUM(A2:B2)</f>
        <v>1975</v>
      </c>
      <c r="W2">
        <f>SUM(C2:D2)</f>
        <v>4871</v>
      </c>
      <c r="X2">
        <f>SUM(E2:G2)</f>
        <v>1639.6</v>
      </c>
      <c r="Y2">
        <f>SUM(H2:K2)</f>
        <v>1718.06</v>
      </c>
      <c r="Z2">
        <f>SUM(L2:O2)</f>
        <v>1957.7</v>
      </c>
      <c r="AA2">
        <f>SUM(P2:Q2)</f>
        <v>1639.82</v>
      </c>
      <c r="AB2">
        <f>SUM(R2:T2)</f>
        <v>590</v>
      </c>
      <c r="AC2">
        <f>SUM(V2:AB2)</f>
        <v>14391.18</v>
      </c>
    </row>
    <row r="3" spans="1:29">
      <c r="A3">
        <v>1109</v>
      </c>
      <c r="B3">
        <v>9</v>
      </c>
      <c r="C3">
        <v>480</v>
      </c>
      <c r="D3">
        <v>17</v>
      </c>
      <c r="E3">
        <v>155</v>
      </c>
      <c r="F3">
        <v>870</v>
      </c>
      <c r="G3">
        <v>112.01</v>
      </c>
      <c r="H3">
        <v>187.36</v>
      </c>
      <c r="I3">
        <v>11</v>
      </c>
      <c r="J3">
        <v>10</v>
      </c>
      <c r="K3">
        <v>130</v>
      </c>
      <c r="L3">
        <v>18</v>
      </c>
      <c r="M3">
        <v>15</v>
      </c>
      <c r="N3">
        <v>20</v>
      </c>
      <c r="O3">
        <v>10</v>
      </c>
      <c r="P3">
        <v>159</v>
      </c>
      <c r="Q3">
        <v>9</v>
      </c>
      <c r="R3">
        <v>10</v>
      </c>
      <c r="S3">
        <v>25</v>
      </c>
      <c r="T3">
        <v>100</v>
      </c>
    </row>
    <row r="4" spans="1:29">
      <c r="B4">
        <v>9</v>
      </c>
      <c r="C4">
        <v>4254</v>
      </c>
      <c r="D4">
        <v>120</v>
      </c>
      <c r="E4">
        <v>24</v>
      </c>
      <c r="F4">
        <v>243.5</v>
      </c>
      <c r="G4">
        <v>162.09</v>
      </c>
      <c r="H4">
        <v>10</v>
      </c>
      <c r="I4">
        <v>11</v>
      </c>
      <c r="J4">
        <v>73</v>
      </c>
      <c r="K4">
        <v>18</v>
      </c>
      <c r="L4">
        <v>15</v>
      </c>
      <c r="M4">
        <v>50</v>
      </c>
      <c r="N4">
        <v>10</v>
      </c>
      <c r="O4">
        <v>127</v>
      </c>
      <c r="P4">
        <v>152</v>
      </c>
      <c r="Q4">
        <v>13</v>
      </c>
      <c r="R4">
        <v>10</v>
      </c>
      <c r="S4">
        <v>100</v>
      </c>
    </row>
    <row r="5" spans="1:29">
      <c r="B5">
        <v>9</v>
      </c>
      <c r="E5">
        <v>38</v>
      </c>
      <c r="H5">
        <v>10</v>
      </c>
      <c r="I5">
        <v>16</v>
      </c>
      <c r="J5">
        <v>135</v>
      </c>
      <c r="K5">
        <v>40</v>
      </c>
      <c r="L5">
        <v>17.2</v>
      </c>
      <c r="M5">
        <v>26</v>
      </c>
      <c r="N5">
        <v>10</v>
      </c>
      <c r="O5">
        <v>10</v>
      </c>
      <c r="P5">
        <v>150</v>
      </c>
      <c r="Q5">
        <v>9</v>
      </c>
      <c r="R5">
        <v>116</v>
      </c>
      <c r="S5">
        <v>100</v>
      </c>
    </row>
    <row r="6" spans="1:29">
      <c r="B6">
        <v>127</v>
      </c>
      <c r="E6">
        <v>19</v>
      </c>
      <c r="H6">
        <v>51</v>
      </c>
      <c r="I6">
        <v>10</v>
      </c>
      <c r="J6">
        <v>13</v>
      </c>
      <c r="K6">
        <v>33</v>
      </c>
      <c r="L6">
        <v>32</v>
      </c>
      <c r="M6">
        <v>72</v>
      </c>
      <c r="N6">
        <v>10</v>
      </c>
      <c r="O6">
        <v>48</v>
      </c>
      <c r="P6">
        <v>154</v>
      </c>
      <c r="Q6">
        <v>132</v>
      </c>
      <c r="R6">
        <v>129</v>
      </c>
    </row>
    <row r="7" spans="1:29">
      <c r="B7">
        <v>20</v>
      </c>
      <c r="E7">
        <v>16</v>
      </c>
      <c r="H7">
        <v>51</v>
      </c>
      <c r="I7">
        <v>12</v>
      </c>
      <c r="J7">
        <v>19</v>
      </c>
      <c r="K7">
        <v>23</v>
      </c>
      <c r="L7">
        <v>19</v>
      </c>
      <c r="M7">
        <v>71</v>
      </c>
      <c r="N7">
        <v>10</v>
      </c>
      <c r="O7">
        <v>69</v>
      </c>
      <c r="P7">
        <v>93.82</v>
      </c>
      <c r="Q7">
        <v>23</v>
      </c>
    </row>
    <row r="8" spans="1:29">
      <c r="B8">
        <v>150</v>
      </c>
      <c r="H8">
        <v>51</v>
      </c>
      <c r="I8">
        <v>13</v>
      </c>
      <c r="K8">
        <v>19</v>
      </c>
      <c r="L8">
        <v>10</v>
      </c>
      <c r="M8">
        <v>129</v>
      </c>
      <c r="N8">
        <v>500</v>
      </c>
      <c r="O8">
        <v>44</v>
      </c>
      <c r="Q8">
        <v>52</v>
      </c>
    </row>
    <row r="9" spans="1:29">
      <c r="B9">
        <v>32</v>
      </c>
      <c r="H9">
        <v>51</v>
      </c>
      <c r="I9">
        <v>13</v>
      </c>
      <c r="K9">
        <v>32.4</v>
      </c>
      <c r="L9">
        <v>9</v>
      </c>
      <c r="M9">
        <v>67</v>
      </c>
      <c r="O9">
        <v>45</v>
      </c>
      <c r="Q9">
        <v>10</v>
      </c>
    </row>
    <row r="10" spans="1:29">
      <c r="B10">
        <v>15</v>
      </c>
      <c r="H10">
        <v>71.099999999999994</v>
      </c>
      <c r="I10">
        <v>9</v>
      </c>
      <c r="K10">
        <v>55</v>
      </c>
      <c r="L10">
        <v>12</v>
      </c>
      <c r="M10">
        <v>132</v>
      </c>
      <c r="Q10">
        <v>131</v>
      </c>
    </row>
    <row r="11" spans="1:29">
      <c r="B11">
        <v>142</v>
      </c>
      <c r="K11">
        <v>12</v>
      </c>
      <c r="L11">
        <v>13</v>
      </c>
      <c r="M11">
        <v>135</v>
      </c>
      <c r="Q11">
        <v>105</v>
      </c>
    </row>
    <row r="12" spans="1:29">
      <c r="B12">
        <v>12</v>
      </c>
      <c r="K12">
        <v>22</v>
      </c>
      <c r="L12">
        <v>55</v>
      </c>
      <c r="M12">
        <v>20</v>
      </c>
      <c r="Q12">
        <v>136</v>
      </c>
    </row>
    <row r="13" spans="1:29">
      <c r="B13">
        <v>10</v>
      </c>
      <c r="K13">
        <v>110</v>
      </c>
      <c r="L13">
        <v>9</v>
      </c>
      <c r="Q13">
        <v>149</v>
      </c>
    </row>
    <row r="14" spans="1:29">
      <c r="B14">
        <v>10</v>
      </c>
      <c r="K14">
        <v>27</v>
      </c>
      <c r="L14">
        <v>18</v>
      </c>
      <c r="Q14">
        <v>11</v>
      </c>
    </row>
    <row r="15" spans="1:29">
      <c r="B15">
        <v>10</v>
      </c>
      <c r="K15">
        <v>52</v>
      </c>
      <c r="L15">
        <v>11</v>
      </c>
      <c r="Q15">
        <v>17</v>
      </c>
    </row>
    <row r="16" spans="1:29">
      <c r="B16">
        <v>10</v>
      </c>
      <c r="K16">
        <v>18</v>
      </c>
      <c r="L16">
        <v>75.3</v>
      </c>
      <c r="Q16">
        <v>14</v>
      </c>
    </row>
    <row r="17" spans="2:17">
      <c r="B17">
        <v>10</v>
      </c>
      <c r="K17">
        <v>19.2</v>
      </c>
      <c r="L17">
        <v>14.2</v>
      </c>
      <c r="Q17">
        <v>120</v>
      </c>
    </row>
    <row r="18" spans="2:17">
      <c r="B18">
        <v>25</v>
      </c>
      <c r="K18">
        <v>34</v>
      </c>
    </row>
    <row r="19" spans="2:17">
      <c r="B19">
        <v>25</v>
      </c>
      <c r="K19">
        <v>20</v>
      </c>
    </row>
    <row r="20" spans="2:17">
      <c r="B20">
        <v>25</v>
      </c>
      <c r="K20">
        <v>32</v>
      </c>
    </row>
    <row r="21" spans="2:17">
      <c r="B21">
        <v>10</v>
      </c>
      <c r="K21">
        <v>32</v>
      </c>
    </row>
    <row r="22" spans="2:17">
      <c r="B22">
        <v>100</v>
      </c>
      <c r="K22">
        <v>39</v>
      </c>
    </row>
    <row r="23" spans="2:17">
      <c r="B23">
        <v>5</v>
      </c>
      <c r="K23">
        <v>24</v>
      </c>
    </row>
    <row r="24" spans="2:17">
      <c r="B24">
        <v>5</v>
      </c>
      <c r="K24">
        <v>15</v>
      </c>
    </row>
    <row r="25" spans="2:17">
      <c r="B25">
        <v>5</v>
      </c>
      <c r="K25">
        <v>16</v>
      </c>
    </row>
    <row r="26" spans="2:17">
      <c r="B26">
        <v>5</v>
      </c>
      <c r="K26">
        <v>19</v>
      </c>
    </row>
    <row r="27" spans="2:17">
      <c r="B27">
        <v>5</v>
      </c>
      <c r="K27">
        <v>19</v>
      </c>
    </row>
    <row r="28" spans="2:17">
      <c r="B28">
        <v>50</v>
      </c>
      <c r="K28">
        <v>13</v>
      </c>
    </row>
    <row r="29" spans="2:17">
      <c r="B29">
        <v>20</v>
      </c>
      <c r="K29">
        <v>17</v>
      </c>
    </row>
    <row r="30" spans="2:17">
      <c r="B30">
        <v>10</v>
      </c>
    </row>
    <row r="31" spans="2:17">
      <c r="B31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pane ySplit="2" topLeftCell="A3" activePane="bottomLeft" state="frozen"/>
      <selection pane="bottomLeft" activeCell="E18" sqref="E18"/>
    </sheetView>
  </sheetViews>
  <sheetFormatPr defaultRowHeight="14.25"/>
  <sheetData>
    <row r="1" spans="1:10">
      <c r="A1" t="s">
        <v>32</v>
      </c>
      <c r="B1" t="s">
        <v>33</v>
      </c>
      <c r="C1" t="s">
        <v>35</v>
      </c>
      <c r="D1" t="s">
        <v>36</v>
      </c>
      <c r="E1" t="s">
        <v>37</v>
      </c>
    </row>
    <row r="2" spans="1:10">
      <c r="A2">
        <f>SUM(A3:A30)</f>
        <v>5120</v>
      </c>
      <c r="B2">
        <f t="shared" ref="B2:J2" si="0">SUM(B3:B30)</f>
        <v>474</v>
      </c>
      <c r="C2">
        <f t="shared" si="0"/>
        <v>3093.41</v>
      </c>
      <c r="D2">
        <f t="shared" si="0"/>
        <v>5161.92</v>
      </c>
      <c r="E2">
        <f t="shared" si="0"/>
        <v>5407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</row>
    <row r="3" spans="1:10">
      <c r="A3">
        <v>800</v>
      </c>
      <c r="B3">
        <v>474</v>
      </c>
      <c r="C3">
        <v>1214</v>
      </c>
      <c r="D3">
        <v>479</v>
      </c>
      <c r="E3">
        <v>20</v>
      </c>
    </row>
    <row r="4" spans="1:10">
      <c r="A4">
        <v>4320</v>
      </c>
      <c r="C4">
        <v>1552</v>
      </c>
      <c r="D4">
        <v>558.97</v>
      </c>
      <c r="E4">
        <v>129</v>
      </c>
    </row>
    <row r="5" spans="1:10">
      <c r="C5">
        <v>327.41000000000003</v>
      </c>
      <c r="D5">
        <v>558.95000000000005</v>
      </c>
      <c r="E5">
        <v>152</v>
      </c>
    </row>
    <row r="6" spans="1:10">
      <c r="D6">
        <v>559</v>
      </c>
      <c r="E6">
        <v>5106</v>
      </c>
    </row>
    <row r="7" spans="1:10">
      <c r="D7">
        <v>529</v>
      </c>
    </row>
    <row r="8" spans="1:10">
      <c r="D8">
        <v>281</v>
      </c>
    </row>
    <row r="9" spans="1:10">
      <c r="D9">
        <v>2196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pane ySplit="2" topLeftCell="A3" activePane="bottomLeft" state="frozen"/>
      <selection pane="bottomLeft" activeCell="I10" sqref="I10"/>
    </sheetView>
  </sheetViews>
  <sheetFormatPr defaultRowHeight="14.25"/>
  <sheetData>
    <row r="1" spans="1:8">
      <c r="A1" t="s">
        <v>58</v>
      </c>
      <c r="B1" t="s">
        <v>63</v>
      </c>
      <c r="C1" t="s">
        <v>64</v>
      </c>
      <c r="D1" t="s">
        <v>49</v>
      </c>
      <c r="E1" t="s">
        <v>50</v>
      </c>
      <c r="F1" t="s">
        <v>14</v>
      </c>
      <c r="G1" t="s">
        <v>61</v>
      </c>
      <c r="H1" t="s">
        <v>62</v>
      </c>
    </row>
    <row r="2" spans="1:8">
      <c r="A2">
        <f>SUM(A3:A30)</f>
        <v>472.2</v>
      </c>
      <c r="B2">
        <f>SUM(B3:B30)</f>
        <v>0</v>
      </c>
      <c r="C2">
        <f>SUM(C3:C30)</f>
        <v>0</v>
      </c>
      <c r="D2">
        <f>SUM(D3:D50)</f>
        <v>457.5</v>
      </c>
      <c r="E2">
        <f>SUM(E3:E50)</f>
        <v>415.6</v>
      </c>
      <c r="F2">
        <f>SUM(F3:F30)</f>
        <v>691.53</v>
      </c>
      <c r="G2">
        <f>SUM(G3:G30)</f>
        <v>0</v>
      </c>
      <c r="H2">
        <f>SUM(H3:H30)</f>
        <v>0</v>
      </c>
    </row>
    <row r="3" spans="1:8">
      <c r="A3">
        <v>342.2</v>
      </c>
      <c r="D3">
        <v>13</v>
      </c>
      <c r="E3">
        <v>22</v>
      </c>
      <c r="F3">
        <v>349.83</v>
      </c>
    </row>
    <row r="4" spans="1:8">
      <c r="A4">
        <v>130</v>
      </c>
      <c r="D4">
        <v>24</v>
      </c>
      <c r="E4">
        <v>9</v>
      </c>
      <c r="F4">
        <v>341.7</v>
      </c>
    </row>
    <row r="5" spans="1:8">
      <c r="D5">
        <v>215.5</v>
      </c>
      <c r="E5">
        <v>11</v>
      </c>
    </row>
    <row r="6" spans="1:8">
      <c r="D6">
        <v>205</v>
      </c>
      <c r="E6">
        <v>10</v>
      </c>
    </row>
    <row r="7" spans="1:8">
      <c r="E7">
        <v>9</v>
      </c>
    </row>
    <row r="8" spans="1:8">
      <c r="E8">
        <v>20</v>
      </c>
    </row>
    <row r="9" spans="1:8">
      <c r="E9">
        <v>11</v>
      </c>
    </row>
    <row r="10" spans="1:8">
      <c r="E10">
        <v>17</v>
      </c>
    </row>
    <row r="11" spans="1:8">
      <c r="E11">
        <v>10</v>
      </c>
    </row>
    <row r="12" spans="1:8">
      <c r="E12">
        <v>10</v>
      </c>
    </row>
    <row r="13" spans="1:8">
      <c r="E13">
        <v>10</v>
      </c>
    </row>
    <row r="14" spans="1:8">
      <c r="E14">
        <v>10</v>
      </c>
    </row>
    <row r="15" spans="1:8">
      <c r="E15">
        <v>10</v>
      </c>
    </row>
    <row r="16" spans="1:8">
      <c r="E16">
        <v>10</v>
      </c>
    </row>
    <row r="17" spans="5:5">
      <c r="E17">
        <v>10</v>
      </c>
    </row>
    <row r="18" spans="5:5">
      <c r="E18">
        <v>10</v>
      </c>
    </row>
    <row r="19" spans="5:5">
      <c r="E19">
        <v>10</v>
      </c>
    </row>
    <row r="20" spans="5:5">
      <c r="E20">
        <v>10</v>
      </c>
    </row>
    <row r="21" spans="5:5">
      <c r="E21">
        <v>40</v>
      </c>
    </row>
    <row r="22" spans="5:5">
      <c r="E22">
        <v>5</v>
      </c>
    </row>
    <row r="23" spans="5:5">
      <c r="E23">
        <v>5</v>
      </c>
    </row>
    <row r="24" spans="5:5">
      <c r="E24">
        <v>2</v>
      </c>
    </row>
    <row r="25" spans="5:5">
      <c r="E25">
        <v>27</v>
      </c>
    </row>
    <row r="26" spans="5:5">
      <c r="E26">
        <v>9</v>
      </c>
    </row>
    <row r="27" spans="5:5">
      <c r="E27">
        <v>9</v>
      </c>
    </row>
    <row r="28" spans="5:5">
      <c r="E28">
        <v>13</v>
      </c>
    </row>
    <row r="29" spans="5:5">
      <c r="E29">
        <v>17</v>
      </c>
    </row>
    <row r="30" spans="5:5">
      <c r="E30">
        <v>25</v>
      </c>
    </row>
    <row r="31" spans="5:5">
      <c r="E31">
        <v>14</v>
      </c>
    </row>
    <row r="32" spans="5:5">
      <c r="E32">
        <v>16.600000000000001</v>
      </c>
    </row>
    <row r="33" spans="5:5">
      <c r="E33">
        <v>11</v>
      </c>
    </row>
    <row r="34" spans="5:5">
      <c r="E34">
        <v>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1"/>
  <sheetViews>
    <sheetView tabSelected="1" workbookViewId="0">
      <selection activeCell="I14" sqref="I14"/>
    </sheetView>
  </sheetViews>
  <sheetFormatPr defaultRowHeight="14.25"/>
  <sheetData>
    <row r="1" spans="1:11">
      <c r="B1" s="1" t="s">
        <v>74</v>
      </c>
      <c r="C1" s="1" t="s">
        <v>73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81</v>
      </c>
      <c r="J1" s="1" t="s">
        <v>56</v>
      </c>
      <c r="K1" s="1" t="s">
        <v>80</v>
      </c>
    </row>
    <row r="2" spans="1:11">
      <c r="A2" s="1" t="s">
        <v>67</v>
      </c>
      <c r="B2">
        <f>住宿!A2</f>
        <v>49640</v>
      </c>
      <c r="C2">
        <f>住宿!B2</f>
        <v>0</v>
      </c>
      <c r="D2">
        <f>住宿!C2</f>
        <v>0</v>
      </c>
      <c r="E2">
        <f>住宿!D2</f>
        <v>276</v>
      </c>
      <c r="F2">
        <f>住宿!E2</f>
        <v>2504</v>
      </c>
      <c r="G2">
        <f>住宿!F2</f>
        <v>0</v>
      </c>
      <c r="H2">
        <f>住宿!G2</f>
        <v>0</v>
      </c>
      <c r="I2">
        <v>0</v>
      </c>
      <c r="J2">
        <f>SUM(B2:I2)</f>
        <v>52420</v>
      </c>
      <c r="K2">
        <f>J2/J10*100</f>
        <v>25.150043856648395</v>
      </c>
    </row>
    <row r="3" spans="1:11">
      <c r="A3" s="1" t="s">
        <v>68</v>
      </c>
      <c r="B3">
        <f>餐饮!AA3</f>
        <v>6409</v>
      </c>
      <c r="C3">
        <f>餐饮!AA4</f>
        <v>1068</v>
      </c>
      <c r="D3">
        <f>餐饮!AA5</f>
        <v>898</v>
      </c>
      <c r="E3">
        <f>餐饮!AA6</f>
        <v>5659.12</v>
      </c>
      <c r="F3">
        <f>餐饮!AA7</f>
        <v>4500</v>
      </c>
      <c r="G3">
        <f>餐饮!AA8</f>
        <v>3526.6</v>
      </c>
      <c r="H3">
        <f>餐饮!AA9</f>
        <v>1844</v>
      </c>
      <c r="I3">
        <v>5000</v>
      </c>
      <c r="J3">
        <f t="shared" ref="J3:J7" si="0">SUM(B3:I3)</f>
        <v>28904.719999999998</v>
      </c>
      <c r="K3">
        <f>J3/J10*100</f>
        <v>13.867893469365548</v>
      </c>
    </row>
    <row r="4" spans="1:11">
      <c r="A4" s="1" t="s">
        <v>69</v>
      </c>
      <c r="B4">
        <f>交通!V2</f>
        <v>1975</v>
      </c>
      <c r="C4">
        <f>交通!W2</f>
        <v>4871</v>
      </c>
      <c r="D4">
        <f>交通!X2</f>
        <v>1639.6</v>
      </c>
      <c r="E4">
        <f>交通!Y2</f>
        <v>1718.06</v>
      </c>
      <c r="F4">
        <f>交通!Z2</f>
        <v>1957.7</v>
      </c>
      <c r="G4">
        <f>交通!AA2</f>
        <v>1639.82</v>
      </c>
      <c r="H4">
        <f>交通!AB2</f>
        <v>590</v>
      </c>
      <c r="I4">
        <v>48000</v>
      </c>
      <c r="J4">
        <f t="shared" si="0"/>
        <v>62391.18</v>
      </c>
      <c r="K4">
        <f>J4/J10*100</f>
        <v>29.934012080657084</v>
      </c>
    </row>
    <row r="5" spans="1:11">
      <c r="A5" s="1" t="s">
        <v>70</v>
      </c>
      <c r="B5">
        <f>设备!D2+设备!E2</f>
        <v>10568.92</v>
      </c>
      <c r="I5">
        <v>0</v>
      </c>
      <c r="J5">
        <f t="shared" si="0"/>
        <v>10568.92</v>
      </c>
      <c r="K5">
        <f>J5/J10*100</f>
        <v>5.0707516504656311</v>
      </c>
    </row>
    <row r="6" spans="1:11">
      <c r="A6" s="1" t="s">
        <v>71</v>
      </c>
      <c r="B6">
        <f>设备!A2+设备!B2+设备!C2</f>
        <v>8687.41</v>
      </c>
      <c r="I6">
        <v>38420</v>
      </c>
      <c r="J6">
        <f t="shared" si="0"/>
        <v>47107.41</v>
      </c>
      <c r="K6">
        <f>J6/J10*100</f>
        <v>22.601171832756911</v>
      </c>
    </row>
    <row r="7" spans="1:11">
      <c r="A7" s="1" t="s">
        <v>72</v>
      </c>
      <c r="B7">
        <f>补票!A2</f>
        <v>472.2</v>
      </c>
      <c r="C7">
        <f>补票!B2</f>
        <v>0</v>
      </c>
      <c r="D7">
        <f>补票!C2</f>
        <v>0</v>
      </c>
      <c r="E7">
        <f>补票!D2+补票!E2</f>
        <v>873.1</v>
      </c>
      <c r="F7">
        <f>补票!F2</f>
        <v>691.53</v>
      </c>
      <c r="G7">
        <f>补票!G2</f>
        <v>0</v>
      </c>
      <c r="H7">
        <f>补票!H2</f>
        <v>0</v>
      </c>
      <c r="I7">
        <v>5000</v>
      </c>
      <c r="J7">
        <f t="shared" si="0"/>
        <v>7036.83</v>
      </c>
      <c r="K7">
        <f>J7/J10*100</f>
        <v>3.3761271101064314</v>
      </c>
    </row>
    <row r="10" spans="1:11">
      <c r="A10" s="1" t="s">
        <v>56</v>
      </c>
      <c r="B10">
        <f>SUM(B2:B8)</f>
        <v>77752.53</v>
      </c>
      <c r="C10">
        <f t="shared" ref="C10:J10" si="1">SUM(C2:C8)</f>
        <v>5939</v>
      </c>
      <c r="D10">
        <f t="shared" si="1"/>
        <v>2537.6</v>
      </c>
      <c r="E10">
        <f t="shared" si="1"/>
        <v>8526.2800000000007</v>
      </c>
      <c r="F10">
        <f t="shared" si="1"/>
        <v>9653.2300000000014</v>
      </c>
      <c r="G10">
        <f t="shared" si="1"/>
        <v>5166.42</v>
      </c>
      <c r="H10">
        <f t="shared" si="1"/>
        <v>2434</v>
      </c>
      <c r="I10">
        <f t="shared" si="1"/>
        <v>96420</v>
      </c>
      <c r="J10">
        <f t="shared" si="1"/>
        <v>208429.06</v>
      </c>
    </row>
    <row r="11" spans="1:11">
      <c r="A11" s="1"/>
      <c r="J11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住宿</vt:lpstr>
      <vt:lpstr>餐饮</vt:lpstr>
      <vt:lpstr>交通</vt:lpstr>
      <vt:lpstr>设备</vt:lpstr>
      <vt:lpstr>补票</vt:lpstr>
      <vt:lpstr>汇总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2018-06-06T16:24:45Z</dcterms:modified>
</cp:coreProperties>
</file>