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in" sheetId="1" state="visible" r:id="rId2"/>
    <sheet name="filtrado" sheetId="2" state="visible" r:id="rId3"/>
    <sheet name="adicionais" sheetId="3" state="visible" r:id="rId4"/>
    <sheet name="escuro_r_photo" sheetId="4" state="visible" r:id="rId5"/>
  </sheets>
  <externalReferences>
    <externalReference r:id="rId6"/>
  </externalReferences>
  <definedNames>
    <definedName function="false" hidden="true" localSheetId="1" name="_xlnm._FilterDatabase" vbProcedure="false">filtrado!$A$1:$CG$31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<sst xmlns="http://schemas.openxmlformats.org/spreadsheetml/2006/main" count="572" uniqueCount="270">
  <si>
    <t xml:space="preserve">OPEN 6.3.4</t>
  </si>
  <si>
    <t xml:space="preserve">Thr Mar 30 2023 07:31:28</t>
  </si>
  <si>
    <t xml:space="preserve">Unit=</t>
  </si>
  <si>
    <t xml:space="preserve">PSC-3244</t>
  </si>
  <si>
    <t xml:space="preserve">LCF=</t>
  </si>
  <si>
    <t xml:space="preserve">LCF-1470</t>
  </si>
  <si>
    <t xml:space="preserve">LCFCals=</t>
  </si>
  <si>
    <t xml:space="preserve">LightSource=</t>
  </si>
  <si>
    <t xml:space="preserve">6400-40 Fluorometer</t>
  </si>
  <si>
    <t xml:space="preserve">A/D AvgTime=</t>
  </si>
  <si>
    <t xml:space="preserve">Config=</t>
  </si>
  <si>
    <t xml:space="preserve">/User/Configs/UserPrefs/LCF.xml</t>
  </si>
  <si>
    <t xml:space="preserve">Remark=</t>
  </si>
  <si>
    <t xml:space="preserve">teste</t>
  </si>
  <si>
    <t xml:space="preserve">Obs</t>
  </si>
  <si>
    <t xml:space="preserve">HHMMSS</t>
  </si>
  <si>
    <t xml:space="preserve">FTime</t>
  </si>
  <si>
    <t xml:space="preserve">EBal?</t>
  </si>
  <si>
    <t xml:space="preserve">Photo</t>
  </si>
  <si>
    <t xml:space="preserve">Cond</t>
  </si>
  <si>
    <t xml:space="preserve">Ci</t>
  </si>
  <si>
    <t xml:space="preserve">FCnt</t>
  </si>
  <si>
    <t xml:space="preserve">DCnt</t>
  </si>
  <si>
    <t xml:space="preserve">Fo</t>
  </si>
  <si>
    <t xml:space="preserve">Fm</t>
  </si>
  <si>
    <t xml:space="preserve">Fo'</t>
  </si>
  <si>
    <t xml:space="preserve">Fm'</t>
  </si>
  <si>
    <t xml:space="preserve">Fs</t>
  </si>
  <si>
    <t xml:space="preserve">Fv/Fm</t>
  </si>
  <si>
    <t xml:space="preserve">Fv'/Fm'</t>
  </si>
  <si>
    <t xml:space="preserve">PhiPS2</t>
  </si>
  <si>
    <t xml:space="preserve">Adark</t>
  </si>
  <si>
    <t xml:space="preserve">RedAbs</t>
  </si>
  <si>
    <t xml:space="preserve">BlueAbs</t>
  </si>
  <si>
    <t xml:space="preserve">%Blue</t>
  </si>
  <si>
    <t xml:space="preserve">LeafAbs</t>
  </si>
  <si>
    <t xml:space="preserve">PhiCO2</t>
  </si>
  <si>
    <t xml:space="preserve">qP</t>
  </si>
  <si>
    <t xml:space="preserve">qN</t>
  </si>
  <si>
    <t xml:space="preserve">NPQ</t>
  </si>
  <si>
    <t xml:space="preserve">ParIn@Fs</t>
  </si>
  <si>
    <t xml:space="preserve">PS2/1</t>
  </si>
  <si>
    <t xml:space="preserve">ETR</t>
  </si>
  <si>
    <t xml:space="preserve">Trmmol</t>
  </si>
  <si>
    <t xml:space="preserve">VpdL</t>
  </si>
  <si>
    <t xml:space="preserve">CTleaf</t>
  </si>
  <si>
    <t xml:space="preserve">Area</t>
  </si>
  <si>
    <t xml:space="preserve">BLC_1</t>
  </si>
  <si>
    <t xml:space="preserve">StmRat</t>
  </si>
  <si>
    <t xml:space="preserve">BLCond</t>
  </si>
  <si>
    <t xml:space="preserve">Tair</t>
  </si>
  <si>
    <t xml:space="preserve">Tleaf</t>
  </si>
  <si>
    <t xml:space="preserve">TBlk</t>
  </si>
  <si>
    <t xml:space="preserve">CO2R</t>
  </si>
  <si>
    <t xml:space="preserve">CO2S</t>
  </si>
  <si>
    <t xml:space="preserve">H2OR</t>
  </si>
  <si>
    <t xml:space="preserve">H2OS</t>
  </si>
  <si>
    <t xml:space="preserve">RH_R</t>
  </si>
  <si>
    <t xml:space="preserve">RH_S</t>
  </si>
  <si>
    <t xml:space="preserve">Flow</t>
  </si>
  <si>
    <t xml:space="preserve">PARi</t>
  </si>
  <si>
    <t xml:space="preserve">PARo</t>
  </si>
  <si>
    <t xml:space="preserve">Press</t>
  </si>
  <si>
    <t xml:space="preserve">CsMch</t>
  </si>
  <si>
    <t xml:space="preserve">HsMch</t>
  </si>
  <si>
    <t xml:space="preserve">StableF</t>
  </si>
  <si>
    <t xml:space="preserve">BLCslope</t>
  </si>
  <si>
    <t xml:space="preserve">BLCoffst</t>
  </si>
  <si>
    <t xml:space="preserve">f_parin</t>
  </si>
  <si>
    <t xml:space="preserve">f_parout</t>
  </si>
  <si>
    <t xml:space="preserve">alphaK</t>
  </si>
  <si>
    <t xml:space="preserve">Status</t>
  </si>
  <si>
    <t xml:space="preserve">fda</t>
  </si>
  <si>
    <t xml:space="preserve">Trans</t>
  </si>
  <si>
    <t xml:space="preserve">Tair_K</t>
  </si>
  <si>
    <t xml:space="preserve">Twall_K</t>
  </si>
  <si>
    <t xml:space="preserve">R(W/m2)</t>
  </si>
  <si>
    <t xml:space="preserve">Tl-Ta</t>
  </si>
  <si>
    <t xml:space="preserve">SVTleaf</t>
  </si>
  <si>
    <t xml:space="preserve">h2o_i</t>
  </si>
  <si>
    <t xml:space="preserve">h20diff</t>
  </si>
  <si>
    <t xml:space="preserve">CTair</t>
  </si>
  <si>
    <t xml:space="preserve">SVTair</t>
  </si>
  <si>
    <t xml:space="preserve">CndTotal</t>
  </si>
  <si>
    <t xml:space="preserve">vp_kPa</t>
  </si>
  <si>
    <t xml:space="preserve">VpdA</t>
  </si>
  <si>
    <t xml:space="preserve">CndCO2</t>
  </si>
  <si>
    <t xml:space="preserve">Ci_Pa</t>
  </si>
  <si>
    <t xml:space="preserve">Ci/Ca</t>
  </si>
  <si>
    <t xml:space="preserve">RHsfc</t>
  </si>
  <si>
    <t xml:space="preserve">C2sfc</t>
  </si>
  <si>
    <t xml:space="preserve">AHs/Cs</t>
  </si>
  <si>
    <t xml:space="preserve">Fv</t>
  </si>
  <si>
    <t xml:space="preserve">PARabs</t>
  </si>
  <si>
    <t xml:space="preserve">Fv'</t>
  </si>
  <si>
    <t xml:space="preserve">qP_Fo</t>
  </si>
  <si>
    <t xml:space="preserve">qN_Fo</t>
  </si>
  <si>
    <t xml:space="preserve">in</t>
  </si>
  <si>
    <t xml:space="preserve">out</t>
  </si>
  <si>
    <t xml:space="preserve">"07:31:56 testfog"
</t>
  </si>
  <si>
    <t xml:space="preserve">"07:32:21 Fo=407"
</t>
  </si>
  <si>
    <t xml:space="preserve">"07:32:22 RF#3 7775 um, Fmax=1958 Int=9 Mod=20 Filter=50"
</t>
  </si>
  <si>
    <t xml:space="preserve">"07:32:23 Fm=1958"
</t>
  </si>
  <si>
    <t xml:space="preserve">07:32:23</t>
  </si>
  <si>
    <t xml:space="preserve">"08:01:40 tr2t1b2"
</t>
  </si>
  <si>
    <t xml:space="preserve">"08:09:53 Fo=3"
</t>
  </si>
  <si>
    <t xml:space="preserve">"08:09:53 RF#4 8452 um, Fmax=4 Int=9 Mod=20 Filter=50"
</t>
  </si>
  <si>
    <t xml:space="preserve">"08:09:54 Fm=4"
</t>
  </si>
  <si>
    <t xml:space="preserve">08:09:54</t>
  </si>
  <si>
    <t xml:space="preserve">"08:10:55 tr4t1b2"
</t>
  </si>
  <si>
    <t xml:space="preserve">"08:10:59 Fo=0"
</t>
  </si>
  <si>
    <t xml:space="preserve">"08:10:59 RF#5 8527 um, Fmax=4 Int=9 Mod=20 Filter=50"
</t>
  </si>
  <si>
    <t xml:space="preserve">"08:11:01 Fm=4"
</t>
  </si>
  <si>
    <t xml:space="preserve">08:11:01</t>
  </si>
  <si>
    <t xml:space="preserve">"08:11:52 tr6t1b2"
</t>
  </si>
  <si>
    <t xml:space="preserve">"08:12:46 Fo=3"
</t>
  </si>
  <si>
    <t xml:space="preserve">"08:12:46 RF#6 8540 um, Fmax=3 Int=9 Mod=20 Filter=50"
</t>
  </si>
  <si>
    <t xml:space="preserve">"08:12:48 Fm=3"
</t>
  </si>
  <si>
    <t xml:space="preserve">08:12:48</t>
  </si>
  <si>
    <t xml:space="preserve">"08:15:03 tr1t1b2"
</t>
  </si>
  <si>
    <t xml:space="preserve">"08:15:20 Fo=1"
</t>
  </si>
  <si>
    <t xml:space="preserve">"08:15:20 RF#7 8425 um, Fmax=3 Int=9 Mod=20 Filter=50"
</t>
  </si>
  <si>
    <t xml:space="preserve">"08:15:21 Fm=3"
</t>
  </si>
  <si>
    <t xml:space="preserve">08:15:21</t>
  </si>
  <si>
    <t xml:space="preserve">"08:16:11 tr5t1b2"
</t>
  </si>
  <si>
    <t xml:space="preserve">"08:16:33 Fo=2"
</t>
  </si>
  <si>
    <t xml:space="preserve">"08:16:33 RF#8 8633 um, Fmax=4 Int=9 Mod=20 Filter=50"
</t>
  </si>
  <si>
    <t xml:space="preserve">"08:16:34 Fm=4"
</t>
  </si>
  <si>
    <t xml:space="preserve">08:16:34</t>
  </si>
  <si>
    <t xml:space="preserve">"08:17:39 tr3t1b2"
</t>
  </si>
  <si>
    <t xml:space="preserve">"08:17:47 Fo=2"
</t>
  </si>
  <si>
    <t xml:space="preserve">"08:17:47 RF#9 8644 um, Fmax=3 Int=9 Mod=20 Filter=50"
</t>
  </si>
  <si>
    <t xml:space="preserve">"08:17:48 Fm=3"
</t>
  </si>
  <si>
    <t xml:space="preserve">08:17:48</t>
  </si>
  <si>
    <t xml:space="preserve">"08:20:51 tr6t1b3"
</t>
  </si>
  <si>
    <t xml:space="preserve">"08:21:09 Fo=2"
</t>
  </si>
  <si>
    <t xml:space="preserve">"08:21:09 RF#10 8584 um, Fmax=4 Int=9 Mod=20 Filter=50"
</t>
  </si>
  <si>
    <t xml:space="preserve">"08:21:10 Fm=4"
</t>
  </si>
  <si>
    <t xml:space="preserve">08:21:10</t>
  </si>
  <si>
    <t xml:space="preserve">"08:22:11 tr2t1b3"
</t>
  </si>
  <si>
    <t xml:space="preserve">"08:22:19 Fo=2"
</t>
  </si>
  <si>
    <t xml:space="preserve">"08:22:19 RF#11 8589 um, Fmax=4 Int=9 Mod=20 Filter=50"
</t>
  </si>
  <si>
    <t xml:space="preserve">"08:22:20 Fm=4"
</t>
  </si>
  <si>
    <t xml:space="preserve">08:22:20</t>
  </si>
  <si>
    <t xml:space="preserve">"08:24:09 tr4t1b3"
</t>
  </si>
  <si>
    <t xml:space="preserve">"08:24:14 Fo=2"
</t>
  </si>
  <si>
    <t xml:space="preserve">"08:24:14 RF#12 8536 um, Fmax=3 Int=9 Mod=20 Filter=50"
</t>
  </si>
  <si>
    <t xml:space="preserve">"08:24:16 Fm=3"
</t>
  </si>
  <si>
    <t xml:space="preserve">08:24:16</t>
  </si>
  <si>
    <t xml:space="preserve">"08:25:20 tr1t1b3"
</t>
  </si>
  <si>
    <t xml:space="preserve">"08:25:25 Fo=2"
</t>
  </si>
  <si>
    <t xml:space="preserve">"08:25:25 RF#13 8483 um, Fmax=4 Int=9 Mod=20 Filter=50"
</t>
  </si>
  <si>
    <t xml:space="preserve">"08:25:26 Fm=4"
</t>
  </si>
  <si>
    <t xml:space="preserve">08:25:26</t>
  </si>
  <si>
    <t xml:space="preserve">"08:26:38 tr3t1b3"
</t>
  </si>
  <si>
    <t xml:space="preserve">"08:26:46 Fo=2"
</t>
  </si>
  <si>
    <t xml:space="preserve">"08:26:46 RF#14 8448 um, Fmax=3 Int=9 Mod=20 Filter=50"
</t>
  </si>
  <si>
    <t xml:space="preserve">"08:26:48 Fm=3"
</t>
  </si>
  <si>
    <t xml:space="preserve">08:26:48</t>
  </si>
  <si>
    <t xml:space="preserve">"08:28:33 tr5t1b3"
</t>
  </si>
  <si>
    <t xml:space="preserve">"08:28:37 Fo=2"
</t>
  </si>
  <si>
    <t xml:space="preserve">"08:28:37 RF#15 8554 um, Fmax=3 Int=9 Mod=20 Filter=50"
</t>
  </si>
  <si>
    <t xml:space="preserve">"08:28:39 Fm=3"
</t>
  </si>
  <si>
    <t xml:space="preserve">08:28:39</t>
  </si>
  <si>
    <t xml:space="preserve">"08:30:16 tr6t1b4"
</t>
  </si>
  <si>
    <t xml:space="preserve">"08:30:20 Fo=1"
</t>
  </si>
  <si>
    <t xml:space="preserve">"08:30:20 RF#16 8474 um, Fmax=3 Int=9 Mod=20 Filter=50"
</t>
  </si>
  <si>
    <t xml:space="preserve">"08:30:21 Fm=3"
</t>
  </si>
  <si>
    <t xml:space="preserve">08:30:21</t>
  </si>
  <si>
    <t xml:space="preserve">"08:31:29 tr1t1b4"
</t>
  </si>
  <si>
    <t xml:space="preserve">"08:31:33 Fo=2"
</t>
  </si>
  <si>
    <t xml:space="preserve">"08:31:33 RF#17 8458 um, Fmax=4 Int=9 Mod=20 Filter=50"
</t>
  </si>
  <si>
    <t xml:space="preserve">"08:31:34 Fm=4"
</t>
  </si>
  <si>
    <t xml:space="preserve">08:31:34</t>
  </si>
  <si>
    <t xml:space="preserve">"08:32:23 tr3t1b4"
</t>
  </si>
  <si>
    <t xml:space="preserve">"08:32:26 Fo=1"
</t>
  </si>
  <si>
    <t xml:space="preserve">"08:32:26 RF#18 8567 um, Fmax=3 Int=9 Mod=20 Filter=50"
</t>
  </si>
  <si>
    <t xml:space="preserve">"08:32:28 Fm=3"
</t>
  </si>
  <si>
    <t xml:space="preserve">08:32:28</t>
  </si>
  <si>
    <t xml:space="preserve">"08:33:53 tr5t1b4"
</t>
  </si>
  <si>
    <t xml:space="preserve">"08:34:01 Fo=1"
</t>
  </si>
  <si>
    <t xml:space="preserve">"08:34:01 RF#19 8496 um, Fmax=3 Int=9 Mod=20 Filter=50"
</t>
  </si>
  <si>
    <t xml:space="preserve">"08:34:02 Fm=3"
</t>
  </si>
  <si>
    <t xml:space="preserve">08:34:02</t>
  </si>
  <si>
    <t xml:space="preserve">"08:35:16 tr2t1b4"
</t>
  </si>
  <si>
    <t xml:space="preserve">"08:35:20 Fo=1"
</t>
  </si>
  <si>
    <t xml:space="preserve">"08:35:20 RF#20 8523 um, Fmax=3 Int=9 Mod=20 Filter=50"
</t>
  </si>
  <si>
    <t xml:space="preserve">"08:35:22 Fm=3"
</t>
  </si>
  <si>
    <t xml:space="preserve">08:35:22</t>
  </si>
  <si>
    <t xml:space="preserve">"08:37:45 tr4t1b4"
</t>
  </si>
  <si>
    <t xml:space="preserve">"08:37:50 Fo=1"
</t>
  </si>
  <si>
    <t xml:space="preserve">"08:37:50 RF#21 8592 um, Fmax=3 Int=9 Mod=20 Filter=50"
</t>
  </si>
  <si>
    <t xml:space="preserve">"08:37:51 Fm=3"
</t>
  </si>
  <si>
    <t xml:space="preserve">08:37:51</t>
  </si>
  <si>
    <t xml:space="preserve">"08:40:00 tr5t1b5"
</t>
  </si>
  <si>
    <t xml:space="preserve">"08:40:22 Fo=2"
</t>
  </si>
  <si>
    <t xml:space="preserve">"08:40:22 RF#22 8520 um, Fmax=4 Int=9 Mod=20 Filter=50"
</t>
  </si>
  <si>
    <t xml:space="preserve">"08:40:24 Fm=4"
</t>
  </si>
  <si>
    <t xml:space="preserve">08:40:24</t>
  </si>
  <si>
    <t xml:space="preserve">"08:41:05 tr3t1b5"
</t>
  </si>
  <si>
    <t xml:space="preserve">"08:41:07 Fo=2"
</t>
  </si>
  <si>
    <t xml:space="preserve">"08:41:07 RF#23 8470 um, Fmax=4 Int=9 Mod=20 Filter=50"
</t>
  </si>
  <si>
    <t xml:space="preserve">"08:41:08 Fm=4"
</t>
  </si>
  <si>
    <t xml:space="preserve">08:41:08</t>
  </si>
  <si>
    <t xml:space="preserve">"08:41:49 tr4t1b5"
</t>
  </si>
  <si>
    <t xml:space="preserve">"08:41:58 Fo=2"
</t>
  </si>
  <si>
    <t xml:space="preserve">"08:41:58 RF#24 8531 um, Fmax=3 Int=9 Mod=20 Filter=50"
</t>
  </si>
  <si>
    <t xml:space="preserve">"08:41:59 Fm=3"
</t>
  </si>
  <si>
    <t xml:space="preserve">08:41:59</t>
  </si>
  <si>
    <t xml:space="preserve">"08:42:43 tr1t1b5"
</t>
  </si>
  <si>
    <t xml:space="preserve">"08:42:46 Fo=2"
</t>
  </si>
  <si>
    <t xml:space="preserve">"08:42:46 RF#25 8532 um, Fmax=3 Int=9 Mod=20 Filter=50"
</t>
  </si>
  <si>
    <t xml:space="preserve">"08:42:47 Fm=3"
</t>
  </si>
  <si>
    <t xml:space="preserve">08:42:47</t>
  </si>
  <si>
    <t xml:space="preserve">"08:43:35 tr6t1b5"
</t>
  </si>
  <si>
    <t xml:space="preserve">"08:43:44 Fo=2"
</t>
  </si>
  <si>
    <t xml:space="preserve">"08:43:44 RF#26 8398 um, Fmax=4 Int=9 Mod=20 Filter=50"
</t>
  </si>
  <si>
    <t xml:space="preserve">"08:43:45 Fm=4"
</t>
  </si>
  <si>
    <t xml:space="preserve">08:43:45</t>
  </si>
  <si>
    <t xml:space="preserve">"08:44:30 tr2t1b5"
</t>
  </si>
  <si>
    <t xml:space="preserve">"08:44:33 Fo=1"
</t>
  </si>
  <si>
    <t xml:space="preserve">"08:44:33 RF#27 8457 um, Fmax=3 Int=9 Mod=20 Filter=50"
</t>
  </si>
  <si>
    <t xml:space="preserve">"08:44:34 Fm=3"
</t>
  </si>
  <si>
    <t xml:space="preserve">08:44:34</t>
  </si>
  <si>
    <t xml:space="preserve">"08:45:52 tr5t1b6"
</t>
  </si>
  <si>
    <t xml:space="preserve">"08:45:54 Fo=2"
</t>
  </si>
  <si>
    <t xml:space="preserve">"08:45:54 RF#28 8595 um, Fmax=3 Int=9 Mod=20 Filter=50"
</t>
  </si>
  <si>
    <t xml:space="preserve">"08:45:55 Fm=3"
</t>
  </si>
  <si>
    <t xml:space="preserve">08:45:55</t>
  </si>
  <si>
    <t xml:space="preserve">"08:46:39 tr3t1b6"
</t>
  </si>
  <si>
    <t xml:space="preserve">"08:46:42 Fo=2"
</t>
  </si>
  <si>
    <t xml:space="preserve">"08:46:42 RF#29 8543 um, Fmax=5 Int=9 Mod=20 Filter=50"
</t>
  </si>
  <si>
    <t xml:space="preserve">"08:46:44 Fm=5"
</t>
  </si>
  <si>
    <t xml:space="preserve">08:46:44</t>
  </si>
  <si>
    <t xml:space="preserve">"08:47:29 tr6t1b6"
</t>
  </si>
  <si>
    <t xml:space="preserve">"08:47:32 Fo=2"
</t>
  </si>
  <si>
    <t xml:space="preserve">"08:47:32 RF#30 8529 um, Fmax=3 Int=9 Mod=20 Filter=50"
</t>
  </si>
  <si>
    <t xml:space="preserve">"08:47:33 Fm=3"
</t>
  </si>
  <si>
    <t xml:space="preserve">08:47:33</t>
  </si>
  <si>
    <t xml:space="preserve">"08:48:18 tr4t1b6"
</t>
  </si>
  <si>
    <t xml:space="preserve">"08:48:20 Fo=2"
</t>
  </si>
  <si>
    <t xml:space="preserve">"08:48:20 RF#31 8591 um, Fmax=3 Int=9 Mod=20 Filter=50"
</t>
  </si>
  <si>
    <t xml:space="preserve">"08:48:21 Fm=3"
</t>
  </si>
  <si>
    <t xml:space="preserve">08:48:21</t>
  </si>
  <si>
    <t xml:space="preserve">"08:49:39 tr1t1b6"
</t>
  </si>
  <si>
    <t xml:space="preserve">"08:49:50 Fo=2"
</t>
  </si>
  <si>
    <t xml:space="preserve">"08:49:50 RF#32 8582 um, Fmax=4 Int=9 Mod=20 Filter=50"
</t>
  </si>
  <si>
    <t xml:space="preserve">"08:49:51 Fm=4"
</t>
  </si>
  <si>
    <t xml:space="preserve">08:49:51</t>
  </si>
  <si>
    <t xml:space="preserve">"08:50:54 tr2t1b6"
</t>
  </si>
  <si>
    <t xml:space="preserve">"08:50:57 Fo=2"
</t>
  </si>
  <si>
    <t xml:space="preserve">"08:50:57 RF#33 8564 um, Fmax=2 Int=9 Mod=20 Filter=50"
</t>
  </si>
  <si>
    <t xml:space="preserve">"08:50:58 Fm=2"
</t>
  </si>
  <si>
    <t xml:space="preserve">08:50:58</t>
  </si>
  <si>
    <t xml:space="preserve">fator1_Ca</t>
  </si>
  <si>
    <t xml:space="preserve">fator2_Al</t>
  </si>
  <si>
    <t xml:space="preserve">Bloco</t>
  </si>
  <si>
    <t xml:space="preserve">Tratamento</t>
  </si>
  <si>
    <t xml:space="preserve">SEM_Ca</t>
  </si>
  <si>
    <t xml:space="preserve">SEM_Al</t>
  </si>
  <si>
    <t xml:space="preserve">COM_Al</t>
  </si>
  <si>
    <t xml:space="preserve">COM_Ca</t>
  </si>
  <si>
    <t xml:space="preserve">ad_photo_-Al</t>
  </si>
  <si>
    <t xml:space="preserve"> ad_photo_+Al</t>
  </si>
  <si>
    <t xml:space="preserve">adicionais</t>
  </si>
  <si>
    <t xml:space="preserve">bloco</t>
  </si>
  <si>
    <t xml:space="preserve">photo</t>
  </si>
  <si>
    <t xml:space="preserve">CaSO4-Al</t>
  </si>
  <si>
    <t xml:space="preserve">NA</t>
  </si>
  <si>
    <t xml:space="preserve">CaSO4+Al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</si>
</sst>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4-03-23_fabricio_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filtrado"/>
      <sheetName val="medias"/>
      <sheetName val="pulso"/>
      <sheetName val="pulso_medias"/>
    </sheetNames>
    <sheetDataSet>
      <sheetData sheetId="0">
        <row r="11">
          <cell r="A11" t="str">
            <v>Obs</v>
          </cell>
          <cell r="B11" t="str">
            <v>HHMMSS</v>
          </cell>
          <cell r="C11" t="str">
            <v>FTime</v>
          </cell>
          <cell r="D11" t="str">
            <v>EBal?</v>
          </cell>
          <cell r="E11" t="str">
            <v>Photo</v>
          </cell>
          <cell r="F11" t="str">
            <v>Cond</v>
          </cell>
          <cell r="G11" t="str">
            <v>Ci</v>
          </cell>
          <cell r="H11" t="str">
            <v>FCnt</v>
          </cell>
          <cell r="I11" t="str">
            <v>DCnt</v>
          </cell>
          <cell r="J11" t="str">
            <v>Fo</v>
          </cell>
          <cell r="K11" t="str">
            <v>Fm</v>
          </cell>
          <cell r="L11" t="str">
            <v>Fo'</v>
          </cell>
          <cell r="M11" t="str">
            <v>Fm'</v>
          </cell>
          <cell r="N11" t="str">
            <v>Fs</v>
          </cell>
          <cell r="O11" t="str">
            <v>Fv/Fm</v>
          </cell>
          <cell r="P11" t="str">
            <v>Fv'/Fm'</v>
          </cell>
          <cell r="Q11" t="str">
            <v>PhiPS2</v>
          </cell>
          <cell r="R11" t="str">
            <v>Adark</v>
          </cell>
          <cell r="S11" t="str">
            <v>RedAbs</v>
          </cell>
          <cell r="T11" t="str">
            <v>BlueAbs</v>
          </cell>
          <cell r="U11" t="str">
            <v>%Blue</v>
          </cell>
          <cell r="V11" t="str">
            <v>LeafAbs</v>
          </cell>
          <cell r="W11" t="str">
            <v>PhiCO2</v>
          </cell>
          <cell r="X11" t="str">
            <v>qP</v>
          </cell>
          <cell r="Y11" t="str">
            <v>qN</v>
          </cell>
          <cell r="Z11" t="str">
            <v>NPQ</v>
          </cell>
          <cell r="AA11" t="str">
            <v>ParIn@Fs</v>
          </cell>
          <cell r="AB11" t="str">
            <v>PS2/1</v>
          </cell>
          <cell r="AC11" t="str">
            <v>ETR</v>
          </cell>
          <cell r="AD11" t="str">
            <v>Trmmol</v>
          </cell>
          <cell r="AE11" t="str">
            <v>VpdL</v>
          </cell>
          <cell r="AF11" t="str">
            <v>CTleaf</v>
          </cell>
          <cell r="AG11" t="str">
            <v>Area</v>
          </cell>
          <cell r="AH11" t="str">
            <v>BLC_1</v>
          </cell>
          <cell r="AI11" t="str">
            <v>StmRat</v>
          </cell>
          <cell r="AJ11" t="str">
            <v>BLCond</v>
          </cell>
          <cell r="AK11" t="str">
            <v>Tair</v>
          </cell>
          <cell r="AL11" t="str">
            <v>Tleaf</v>
          </cell>
          <cell r="AM11" t="str">
            <v>TBlk</v>
          </cell>
          <cell r="AN11" t="str">
            <v>CO2R</v>
          </cell>
          <cell r="AO11" t="str">
            <v>CO2S</v>
          </cell>
          <cell r="AP11" t="str">
            <v>H2OR</v>
          </cell>
          <cell r="AQ11" t="str">
            <v>H2OS</v>
          </cell>
          <cell r="AR11" t="str">
            <v>RH_R</v>
          </cell>
          <cell r="AS11" t="str">
            <v>RH_S</v>
          </cell>
          <cell r="AT11" t="str">
            <v>Flow</v>
          </cell>
          <cell r="AU11" t="str">
            <v>PARi</v>
          </cell>
          <cell r="AV11" t="str">
            <v>PARo</v>
          </cell>
          <cell r="AW11" t="str">
            <v>Press</v>
          </cell>
          <cell r="AX11" t="str">
            <v>CsMch</v>
          </cell>
          <cell r="AY11" t="str">
            <v>HsMch</v>
          </cell>
          <cell r="AZ11" t="str">
            <v>StableF</v>
          </cell>
          <cell r="BA11" t="str">
            <v>BLCslope</v>
          </cell>
          <cell r="BB11" t="str">
            <v>BLCoffst</v>
          </cell>
          <cell r="BC11" t="str">
            <v>f_parin</v>
          </cell>
          <cell r="BD11" t="str">
            <v>f_parout</v>
          </cell>
          <cell r="BE11" t="str">
            <v>alphaK</v>
          </cell>
          <cell r="BF11" t="str">
            <v>Status</v>
          </cell>
          <cell r="BG11" t="str">
            <v>fda</v>
          </cell>
          <cell r="BH11" t="str">
            <v>Trans</v>
          </cell>
          <cell r="BI11" t="str">
            <v>Tair_K</v>
          </cell>
          <cell r="BJ11" t="str">
            <v>Twall_K</v>
          </cell>
          <cell r="BK11" t="str">
            <v>R(W/m2)</v>
          </cell>
          <cell r="BL11" t="str">
            <v>Tl-Ta</v>
          </cell>
          <cell r="BM11" t="str">
            <v>SVTleaf</v>
          </cell>
          <cell r="BN11" t="str">
            <v>h2o_i</v>
          </cell>
          <cell r="BO11" t="str">
            <v>h20diff</v>
          </cell>
          <cell r="BP11" t="str">
            <v>CTair</v>
          </cell>
          <cell r="BQ11" t="str">
            <v>SVTair</v>
          </cell>
          <cell r="BR11" t="str">
            <v>CndTotal</v>
          </cell>
          <cell r="BS11" t="str">
            <v>vp_kPa</v>
          </cell>
          <cell r="BT11" t="str">
            <v>VpdA</v>
          </cell>
          <cell r="BU11" t="str">
            <v>CndCO2</v>
          </cell>
          <cell r="BV11" t="str">
            <v>Ci_Pa</v>
          </cell>
          <cell r="BW11" t="str">
            <v>Ci/Ca</v>
          </cell>
          <cell r="BX11" t="str">
            <v>RHsfc</v>
          </cell>
          <cell r="BY11" t="str">
            <v>C2sfc</v>
          </cell>
          <cell r="BZ11" t="str">
            <v>AHs/Cs</v>
          </cell>
          <cell r="CA11" t="str">
            <v>Fv</v>
          </cell>
          <cell r="CB11" t="str">
            <v>PARabs</v>
          </cell>
          <cell r="CC11" t="str">
            <v>Fv'</v>
          </cell>
          <cell r="CD11" t="str">
            <v>qP_Fo</v>
          </cell>
          <cell r="CE11" t="str">
            <v>qN_Fo</v>
          </cell>
        </row>
      </sheetData>
      <sheetData sheetId="1"/>
      <sheetData sheetId="2"/>
      <sheetData sheetId="3"/>
      <sheetData sheetId="4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1000"/>
  <sheetViews>
    <sheetView showFormulas="false" showGridLines="true" showRowColHeaders="true" showZeros="true" rightToLeft="false" tabSelected="false" showOutlineSymbols="true" defaultGridColor="true" view="normal" topLeftCell="A52" colorId="64" zoomScale="95" zoomScaleNormal="95" zoomScalePageLayoutView="100" workbookViewId="0">
      <selection pane="topLeft" activeCell="E17" activeCellId="0" sqref="E17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2.25"/>
    <col collapsed="false" customWidth="true" hidden="false" outlineLevel="0" max="2" min="2" style="1" width="52.38"/>
    <col collapsed="false" customWidth="true" hidden="false" outlineLevel="0" max="83" min="3" style="1" width="11.5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2" t="s">
        <v>2</v>
      </c>
      <c r="B3" s="2" t="s">
        <v>3</v>
      </c>
    </row>
    <row r="4" customFormat="false" ht="12.75" hidden="false" customHeight="true" outlineLevel="0" collapsed="false">
      <c r="A4" s="2" t="s">
        <v>4</v>
      </c>
      <c r="B4" s="2" t="s">
        <v>5</v>
      </c>
    </row>
    <row r="5" customFormat="false" ht="12.75" hidden="false" customHeight="true" outlineLevel="0" collapsed="false">
      <c r="A5" s="2" t="s">
        <v>6</v>
      </c>
      <c r="B5" s="2" t="n">
        <v>-2.02999997138977</v>
      </c>
      <c r="C5" s="2" t="n">
        <v>-0.239999994635582</v>
      </c>
      <c r="D5" s="2" t="n">
        <v>-2940</v>
      </c>
    </row>
    <row r="6" customFormat="false" ht="12.75" hidden="false" customHeight="true" outlineLevel="0" collapsed="false">
      <c r="A6" s="2" t="s">
        <v>7</v>
      </c>
      <c r="B6" s="2" t="s">
        <v>8</v>
      </c>
      <c r="C6" s="2" t="n">
        <v>1</v>
      </c>
      <c r="D6" s="2" t="n">
        <v>0.159999996423721</v>
      </c>
    </row>
    <row r="7" customFormat="false" ht="12.75" hidden="false" customHeight="true" outlineLevel="0" collapsed="false">
      <c r="A7" s="2" t="s">
        <v>9</v>
      </c>
      <c r="B7" s="2" t="n">
        <v>4</v>
      </c>
    </row>
    <row r="8" customFormat="false" ht="12.75" hidden="false" customHeight="true" outlineLevel="0" collapsed="false">
      <c r="A8" s="2" t="s">
        <v>10</v>
      </c>
      <c r="B8" s="2" t="s">
        <v>11</v>
      </c>
    </row>
    <row r="9" customFormat="false" ht="12.75" hidden="false" customHeight="true" outlineLevel="0" collapsed="false">
      <c r="A9" s="2" t="s">
        <v>12</v>
      </c>
      <c r="B9" s="2" t="s">
        <v>13</v>
      </c>
    </row>
    <row r="10" customFormat="false" ht="12.75" hidden="false" customHeight="true" outlineLevel="0" collapsed="false"/>
    <row r="11" customFormat="false" ht="12.75" hidden="false" customHeight="true" outlineLevel="0" collapsed="false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24</v>
      </c>
      <c r="L11" s="3" t="s">
        <v>25</v>
      </c>
      <c r="M11" s="3" t="s">
        <v>26</v>
      </c>
      <c r="N11" s="3" t="s">
        <v>27</v>
      </c>
      <c r="O11" s="3" t="s">
        <v>28</v>
      </c>
      <c r="P11" s="3" t="s">
        <v>29</v>
      </c>
      <c r="Q11" s="3" t="s">
        <v>30</v>
      </c>
      <c r="R11" s="3" t="s">
        <v>31</v>
      </c>
      <c r="S11" s="3" t="s">
        <v>32</v>
      </c>
      <c r="T11" s="3" t="s">
        <v>33</v>
      </c>
      <c r="U11" s="3" t="s">
        <v>34</v>
      </c>
      <c r="V11" s="3" t="s">
        <v>35</v>
      </c>
      <c r="W11" s="3" t="s">
        <v>36</v>
      </c>
      <c r="X11" s="3" t="s">
        <v>37</v>
      </c>
      <c r="Y11" s="3" t="s">
        <v>38</v>
      </c>
      <c r="Z11" s="3" t="s">
        <v>39</v>
      </c>
      <c r="AA11" s="3" t="s">
        <v>40</v>
      </c>
      <c r="AB11" s="3" t="s">
        <v>41</v>
      </c>
      <c r="AC11" s="3" t="s">
        <v>42</v>
      </c>
      <c r="AD11" s="3" t="s">
        <v>43</v>
      </c>
      <c r="AE11" s="3" t="s">
        <v>44</v>
      </c>
      <c r="AF11" s="3" t="s">
        <v>45</v>
      </c>
      <c r="AG11" s="3" t="s">
        <v>46</v>
      </c>
      <c r="AH11" s="3" t="s">
        <v>47</v>
      </c>
      <c r="AI11" s="3" t="s">
        <v>48</v>
      </c>
      <c r="AJ11" s="3" t="s">
        <v>49</v>
      </c>
      <c r="AK11" s="3" t="s">
        <v>50</v>
      </c>
      <c r="AL11" s="3" t="s">
        <v>51</v>
      </c>
      <c r="AM11" s="3" t="s">
        <v>52</v>
      </c>
      <c r="AN11" s="3" t="s">
        <v>53</v>
      </c>
      <c r="AO11" s="3" t="s">
        <v>54</v>
      </c>
      <c r="AP11" s="3" t="s">
        <v>55</v>
      </c>
      <c r="AQ11" s="3" t="s">
        <v>56</v>
      </c>
      <c r="AR11" s="3" t="s">
        <v>57</v>
      </c>
      <c r="AS11" s="3" t="s">
        <v>58</v>
      </c>
      <c r="AT11" s="3" t="s">
        <v>59</v>
      </c>
      <c r="AU11" s="3" t="s">
        <v>60</v>
      </c>
      <c r="AV11" s="3" t="s">
        <v>61</v>
      </c>
      <c r="AW11" s="3" t="s">
        <v>62</v>
      </c>
      <c r="AX11" s="3" t="s">
        <v>63</v>
      </c>
      <c r="AY11" s="3" t="s">
        <v>64</v>
      </c>
      <c r="AZ11" s="3" t="s">
        <v>65</v>
      </c>
      <c r="BA11" s="3" t="s">
        <v>66</v>
      </c>
      <c r="BB11" s="3" t="s">
        <v>67</v>
      </c>
      <c r="BC11" s="3" t="s">
        <v>68</v>
      </c>
      <c r="BD11" s="3" t="s">
        <v>69</v>
      </c>
      <c r="BE11" s="3" t="s">
        <v>70</v>
      </c>
      <c r="BF11" s="3" t="s">
        <v>71</v>
      </c>
      <c r="BG11" s="3" t="s">
        <v>72</v>
      </c>
      <c r="BH11" s="3" t="s">
        <v>73</v>
      </c>
      <c r="BI11" s="3" t="s">
        <v>74</v>
      </c>
      <c r="BJ11" s="3" t="s">
        <v>75</v>
      </c>
      <c r="BK11" s="3" t="s">
        <v>76</v>
      </c>
      <c r="BL11" s="3" t="s">
        <v>77</v>
      </c>
      <c r="BM11" s="3" t="s">
        <v>78</v>
      </c>
      <c r="BN11" s="3" t="s">
        <v>79</v>
      </c>
      <c r="BO11" s="3" t="s">
        <v>80</v>
      </c>
      <c r="BP11" s="3" t="s">
        <v>81</v>
      </c>
      <c r="BQ11" s="3" t="s">
        <v>82</v>
      </c>
      <c r="BR11" s="3" t="s">
        <v>83</v>
      </c>
      <c r="BS11" s="3" t="s">
        <v>84</v>
      </c>
      <c r="BT11" s="3" t="s">
        <v>85</v>
      </c>
      <c r="BU11" s="3" t="s">
        <v>86</v>
      </c>
      <c r="BV11" s="3" t="s">
        <v>87</v>
      </c>
      <c r="BW11" s="3" t="s">
        <v>88</v>
      </c>
      <c r="BX11" s="3" t="s">
        <v>89</v>
      </c>
      <c r="BY11" s="3" t="s">
        <v>90</v>
      </c>
      <c r="BZ11" s="3" t="s">
        <v>91</v>
      </c>
      <c r="CA11" s="3" t="s">
        <v>92</v>
      </c>
      <c r="CB11" s="3" t="s">
        <v>93</v>
      </c>
      <c r="CC11" s="3" t="s">
        <v>94</v>
      </c>
      <c r="CD11" s="3" t="s">
        <v>95</v>
      </c>
      <c r="CE11" s="3" t="s">
        <v>96</v>
      </c>
    </row>
    <row r="12" customFormat="false" ht="12.75" hidden="false" customHeight="true" outlineLevel="0" collapsed="false">
      <c r="A12" s="2" t="s">
        <v>97</v>
      </c>
      <c r="B12" s="2" t="s">
        <v>97</v>
      </c>
      <c r="C12" s="2" t="s">
        <v>97</v>
      </c>
      <c r="D12" s="2" t="s">
        <v>97</v>
      </c>
      <c r="E12" s="2" t="s">
        <v>98</v>
      </c>
      <c r="F12" s="2" t="s">
        <v>98</v>
      </c>
      <c r="G12" s="2" t="s">
        <v>98</v>
      </c>
      <c r="H12" s="2" t="s">
        <v>97</v>
      </c>
      <c r="I12" s="2" t="s">
        <v>97</v>
      </c>
      <c r="J12" s="2" t="s">
        <v>97</v>
      </c>
      <c r="K12" s="2" t="s">
        <v>97</v>
      </c>
      <c r="L12" s="2" t="s">
        <v>97</v>
      </c>
      <c r="M12" s="2" t="s">
        <v>97</v>
      </c>
      <c r="N12" s="2" t="s">
        <v>97</v>
      </c>
      <c r="O12" s="2" t="s">
        <v>98</v>
      </c>
      <c r="P12" s="2" t="s">
        <v>98</v>
      </c>
      <c r="Q12" s="2" t="s">
        <v>98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98</v>
      </c>
      <c r="W12" s="2" t="s">
        <v>98</v>
      </c>
      <c r="X12" s="2" t="s">
        <v>98</v>
      </c>
      <c r="Y12" s="2" t="s">
        <v>98</v>
      </c>
      <c r="Z12" s="2" t="s">
        <v>98</v>
      </c>
      <c r="AA12" s="2" t="s">
        <v>97</v>
      </c>
      <c r="AB12" s="2" t="s">
        <v>97</v>
      </c>
      <c r="AC12" s="2" t="s">
        <v>98</v>
      </c>
      <c r="AD12" s="2" t="s">
        <v>98</v>
      </c>
      <c r="AE12" s="2" t="s">
        <v>98</v>
      </c>
      <c r="AF12" s="2" t="s">
        <v>98</v>
      </c>
      <c r="AG12" s="2" t="s">
        <v>97</v>
      </c>
      <c r="AH12" s="2" t="s">
        <v>98</v>
      </c>
      <c r="AI12" s="2" t="s">
        <v>97</v>
      </c>
      <c r="AJ12" s="2" t="s">
        <v>98</v>
      </c>
      <c r="AK12" s="2" t="s">
        <v>97</v>
      </c>
      <c r="AL12" s="2" t="s">
        <v>97</v>
      </c>
      <c r="AM12" s="2" t="s">
        <v>97</v>
      </c>
      <c r="AN12" s="2" t="s">
        <v>97</v>
      </c>
      <c r="AO12" s="2" t="s">
        <v>97</v>
      </c>
      <c r="AP12" s="2" t="s">
        <v>97</v>
      </c>
      <c r="AQ12" s="2" t="s">
        <v>97</v>
      </c>
      <c r="AR12" s="2" t="s">
        <v>97</v>
      </c>
      <c r="AS12" s="2" t="s">
        <v>97</v>
      </c>
      <c r="AT12" s="2" t="s">
        <v>97</v>
      </c>
      <c r="AU12" s="2" t="s">
        <v>97</v>
      </c>
      <c r="AV12" s="2" t="s">
        <v>97</v>
      </c>
      <c r="AW12" s="2" t="s">
        <v>97</v>
      </c>
      <c r="AX12" s="2" t="s">
        <v>97</v>
      </c>
      <c r="AY12" s="2" t="s">
        <v>97</v>
      </c>
      <c r="AZ12" s="2" t="s">
        <v>97</v>
      </c>
      <c r="BA12" s="2" t="s">
        <v>97</v>
      </c>
      <c r="BB12" s="2" t="s">
        <v>97</v>
      </c>
      <c r="BC12" s="2" t="s">
        <v>97</v>
      </c>
      <c r="BD12" s="2" t="s">
        <v>97</v>
      </c>
      <c r="BE12" s="2" t="s">
        <v>97</v>
      </c>
      <c r="BF12" s="2" t="s">
        <v>97</v>
      </c>
      <c r="BG12" s="2" t="s">
        <v>98</v>
      </c>
      <c r="BH12" s="2" t="s">
        <v>98</v>
      </c>
      <c r="BI12" s="2" t="s">
        <v>98</v>
      </c>
      <c r="BJ12" s="2" t="s">
        <v>98</v>
      </c>
      <c r="BK12" s="2" t="s">
        <v>98</v>
      </c>
      <c r="BL12" s="2" t="s">
        <v>98</v>
      </c>
      <c r="BM12" s="2" t="s">
        <v>98</v>
      </c>
      <c r="BN12" s="2" t="s">
        <v>98</v>
      </c>
      <c r="BO12" s="2" t="s">
        <v>98</v>
      </c>
      <c r="BP12" s="2" t="s">
        <v>98</v>
      </c>
      <c r="BQ12" s="2" t="s">
        <v>98</v>
      </c>
      <c r="BR12" s="2" t="s">
        <v>98</v>
      </c>
      <c r="BS12" s="2" t="s">
        <v>98</v>
      </c>
      <c r="BT12" s="2" t="s">
        <v>98</v>
      </c>
      <c r="BU12" s="2" t="s">
        <v>98</v>
      </c>
      <c r="BV12" s="2" t="s">
        <v>98</v>
      </c>
      <c r="BW12" s="2" t="s">
        <v>98</v>
      </c>
      <c r="BX12" s="2" t="s">
        <v>98</v>
      </c>
      <c r="BY12" s="2" t="s">
        <v>98</v>
      </c>
      <c r="BZ12" s="2" t="s">
        <v>98</v>
      </c>
      <c r="CA12" s="2" t="s">
        <v>98</v>
      </c>
      <c r="CB12" s="2" t="s">
        <v>98</v>
      </c>
      <c r="CC12" s="2" t="s">
        <v>98</v>
      </c>
      <c r="CD12" s="2" t="s">
        <v>98</v>
      </c>
      <c r="CE12" s="2" t="s">
        <v>98</v>
      </c>
    </row>
    <row r="13" customFormat="false" ht="23.25" hidden="false" customHeight="true" outlineLevel="0" collapsed="false">
      <c r="A13" s="2" t="s">
        <v>12</v>
      </c>
      <c r="B13" s="4" t="s">
        <v>99</v>
      </c>
    </row>
    <row r="14" customFormat="false" ht="23.25" hidden="false" customHeight="true" outlineLevel="0" collapsed="false">
      <c r="A14" s="2" t="s">
        <v>12</v>
      </c>
      <c r="B14" s="5" t="s">
        <v>100</v>
      </c>
    </row>
    <row r="15" customFormat="false" ht="23.25" hidden="false" customHeight="true" outlineLevel="0" collapsed="false">
      <c r="A15" s="2" t="s">
        <v>12</v>
      </c>
      <c r="B15" s="5" t="s">
        <v>101</v>
      </c>
    </row>
    <row r="16" customFormat="false" ht="23.25" hidden="false" customHeight="true" outlineLevel="0" collapsed="false">
      <c r="A16" s="2" t="s">
        <v>12</v>
      </c>
      <c r="B16" s="5" t="s">
        <v>102</v>
      </c>
    </row>
    <row r="17" customFormat="false" ht="12.75" hidden="false" customHeight="true" outlineLevel="0" collapsed="false">
      <c r="A17" s="6" t="n">
        <v>1</v>
      </c>
      <c r="B17" s="6" t="s">
        <v>103</v>
      </c>
      <c r="C17" s="6" t="n">
        <v>76.999994693324</v>
      </c>
      <c r="D17" s="6" t="n">
        <v>0</v>
      </c>
      <c r="E17" s="6" t="n">
        <f aca="false">(AN17-AO17*(1000-AP17)/(1000-AQ17))*BG17</f>
        <v>-1.26189634686917</v>
      </c>
      <c r="F17" s="6" t="n">
        <f aca="false">IF(BR17&lt;&gt;0,1/(1/BR17-1/AJ17),0)</f>
        <v>0.206268280975471</v>
      </c>
      <c r="G17" s="6" t="n">
        <f aca="false">((BU17-BH17/2)*AO17-E17)/(BU17+BH17/2)</f>
        <v>959.358784826105</v>
      </c>
      <c r="H17" s="6" t="n">
        <v>3</v>
      </c>
      <c r="I17" s="6" t="n">
        <v>0</v>
      </c>
      <c r="J17" s="6" t="n">
        <v>407.832427978516</v>
      </c>
      <c r="K17" s="6" t="n">
        <v>1958.14184570313</v>
      </c>
      <c r="L17" s="6" t="n">
        <v>0</v>
      </c>
      <c r="M17" s="6" t="n">
        <v>0</v>
      </c>
      <c r="N17" s="6" t="n">
        <v>0</v>
      </c>
      <c r="O17" s="6" t="n">
        <f aca="false">CA17/K17</f>
        <v>0.791724777817579</v>
      </c>
      <c r="P17" s="6" t="e">
        <f aca="false">CC17/M17</f>
        <v>#DIV/0!</v>
      </c>
      <c r="Q17" s="6" t="e">
        <f aca="false">(M17-N17)/M17</f>
        <v>#DIV/0!</v>
      </c>
      <c r="R17" s="6" t="n">
        <v>-1</v>
      </c>
      <c r="S17" s="6" t="n">
        <v>0.87</v>
      </c>
      <c r="T17" s="6" t="n">
        <v>0.92</v>
      </c>
      <c r="U17" s="6" t="n">
        <v>0</v>
      </c>
      <c r="V17" s="6" t="n">
        <f aca="false">(U17*T17+(100-U17)*S17)/100</f>
        <v>0.87</v>
      </c>
      <c r="W17" s="6" t="n">
        <f aca="false">(E17-R17)/CB17</f>
        <v>0.59799027969286</v>
      </c>
      <c r="X17" s="6" t="e">
        <f aca="false">(M17-N17)/(M17-L17)</f>
        <v>#DIV/0!</v>
      </c>
      <c r="Y17" s="6" t="n">
        <f aca="false">(K17-M17)/(K17-L17)</f>
        <v>1</v>
      </c>
      <c r="Z17" s="6" t="e">
        <f aca="false">(K17-M17)/M17</f>
        <v>#DIV/0!</v>
      </c>
      <c r="AA17" s="6" t="n">
        <v>0</v>
      </c>
      <c r="AB17" s="6" t="n">
        <v>0.5</v>
      </c>
      <c r="AC17" s="6" t="e">
        <f aca="false">Q17*AB17*V17*AA17</f>
        <v>#DIV/0!</v>
      </c>
      <c r="AD17" s="6" t="n">
        <f aca="false">BH17*1000</f>
        <v>2.12277868310956</v>
      </c>
      <c r="AE17" s="6" t="n">
        <f aca="false">(BM17-BS17)</f>
        <v>0.968822168358341</v>
      </c>
      <c r="AF17" s="6" t="n">
        <f aca="false">(AL17+BL17*D17)</f>
        <v>23.4755325317383</v>
      </c>
      <c r="AG17" s="6" t="n">
        <v>2</v>
      </c>
      <c r="AH17" s="6" t="n">
        <f aca="false">(AG17*BA17+BB17)</f>
        <v>4.644859790802</v>
      </c>
      <c r="AI17" s="6" t="n">
        <v>1</v>
      </c>
      <c r="AJ17" s="6" t="n">
        <f aca="false">AH17*(AI17+1)*(AI17+1)/(AI17*AI17+1)</f>
        <v>9.289719581604</v>
      </c>
      <c r="AK17" s="6" t="n">
        <v>24.3524627685547</v>
      </c>
      <c r="AL17" s="6" t="n">
        <v>23.4755325317383</v>
      </c>
      <c r="AM17" s="6" t="n">
        <v>24.2009449005127</v>
      </c>
      <c r="AN17" s="6" t="n">
        <v>966.057434082031</v>
      </c>
      <c r="AO17" s="6" t="n">
        <v>965.533386230469</v>
      </c>
      <c r="AP17" s="6" t="n">
        <v>19.0699691772461</v>
      </c>
      <c r="AQ17" s="6" t="n">
        <v>20.4533138275147</v>
      </c>
      <c r="AR17" s="6" t="n">
        <v>58.9198303222656</v>
      </c>
      <c r="AS17" s="6" t="n">
        <v>63.1939010620117</v>
      </c>
      <c r="AT17" s="6" t="n">
        <v>300.628021240234</v>
      </c>
      <c r="AU17" s="6" t="n">
        <v>-0.503403306007385</v>
      </c>
      <c r="AV17" s="6" t="n">
        <v>66.6504440307617</v>
      </c>
      <c r="AW17" s="6" t="n">
        <v>94.5121154785156</v>
      </c>
      <c r="AX17" s="6" t="n">
        <v>-2.02957010269165</v>
      </c>
      <c r="AY17" s="6" t="n">
        <v>-0.40107598900795</v>
      </c>
      <c r="AZ17" s="6" t="n">
        <v>0.75</v>
      </c>
      <c r="BA17" s="6" t="n">
        <v>-1.355140209198</v>
      </c>
      <c r="BB17" s="6" t="n">
        <v>7.355140209198</v>
      </c>
      <c r="BC17" s="6" t="n">
        <v>1</v>
      </c>
      <c r="BD17" s="6" t="n">
        <v>0</v>
      </c>
      <c r="BE17" s="6" t="n">
        <v>0.159999996423721</v>
      </c>
      <c r="BF17" s="6" t="n">
        <v>111105</v>
      </c>
      <c r="BG17" s="6" t="n">
        <f aca="false">AT17*0.000001/(AG17*0.0001)</f>
        <v>1.50314010620117</v>
      </c>
      <c r="BH17" s="6" t="n">
        <f aca="false">(AQ17-AP17)/(1000-AQ17)*BG17</f>
        <v>0.00212277868310956</v>
      </c>
      <c r="BI17" s="6" t="n">
        <f aca="false">(AL17+273.15)</f>
        <v>296.625532531738</v>
      </c>
      <c r="BJ17" s="6" t="n">
        <f aca="false">(AK17+273.15)</f>
        <v>297.502462768555</v>
      </c>
      <c r="BK17" s="6" t="n">
        <f aca="false">(AU17*BC17+AV17*BD17)*BE17</f>
        <v>-0.0805445271608709</v>
      </c>
      <c r="BL17" s="6" t="n">
        <f aca="false">((BK17+0.00000010773*(BJ17^4-BI17^4))-BH17*44100)/(AH17*51.4+0.00000043092*BI17^3)</f>
        <v>-0.335165189143958</v>
      </c>
      <c r="BM17" s="6" t="n">
        <f aca="false">0.61365*EXP(17.502*AF17/(240.97+AF17))</f>
        <v>2.90190812674273</v>
      </c>
      <c r="BN17" s="6" t="n">
        <f aca="false">BM17*1000/AW17</f>
        <v>30.704086053416</v>
      </c>
      <c r="BO17" s="6" t="n">
        <f aca="false">(BN17-AQ17)</f>
        <v>10.2507722259013</v>
      </c>
      <c r="BP17" s="6" t="n">
        <f aca="false">IF(D17,AL17,(AK17+AL17)/2)</f>
        <v>23.9139976501465</v>
      </c>
      <c r="BQ17" s="6" t="n">
        <f aca="false">0.61365*EXP(17.502*BP17/(240.97+BP17))</f>
        <v>2.97953687305694</v>
      </c>
      <c r="BR17" s="6" t="n">
        <f aca="false">IF(BO17&lt;&gt;0,(1000-(BN17+AQ17)/2)/BO17*BH17,0)</f>
        <v>0.201787798865312</v>
      </c>
      <c r="BS17" s="6" t="n">
        <f aca="false">AQ17*AW17/1000</f>
        <v>1.93308595838439</v>
      </c>
      <c r="BT17" s="6" t="n">
        <f aca="false">(BQ17-BS17)</f>
        <v>1.04645091467255</v>
      </c>
      <c r="BU17" s="6" t="n">
        <f aca="false">1/(1.6/F17+1.37/AJ17)</f>
        <v>0.126512407194472</v>
      </c>
      <c r="BV17" s="6" t="n">
        <f aca="false">G17*AW17*0.001</f>
        <v>90.6710282568132</v>
      </c>
      <c r="BW17" s="6" t="n">
        <f aca="false">G17/AO17</f>
        <v>0.993604984050867</v>
      </c>
      <c r="BX17" s="6" t="n">
        <f aca="false">(1-BH17*AW17/BM17/F17)*100</f>
        <v>66.4821545579811</v>
      </c>
      <c r="BY17" s="6" t="n">
        <f aca="false">(AO17-E17/(AJ17/1.35))</f>
        <v>965.716767445942</v>
      </c>
      <c r="BZ17" s="6" t="n">
        <f aca="false">E17*BX17/100/BY17</f>
        <v>-0.000868718353007203</v>
      </c>
      <c r="CA17" s="6" t="n">
        <f aca="false">(K17-J17)</f>
        <v>1550.30941772461</v>
      </c>
      <c r="CB17" s="6" t="n">
        <f aca="false">AU17*V17</f>
        <v>-0.437960876226425</v>
      </c>
      <c r="CC17" s="6" t="n">
        <f aca="false">(M17-L17)</f>
        <v>0</v>
      </c>
      <c r="CD17" s="6" t="n">
        <f aca="false">(M17-N17)/(M17-J17)</f>
        <v>-0</v>
      </c>
      <c r="CE17" s="6" t="n">
        <f aca="false">(K17-M17)/(K17-J17)</f>
        <v>1.26306518125723</v>
      </c>
    </row>
    <row r="18" customFormat="false" ht="23.25" hidden="false" customHeight="true" outlineLevel="0" collapsed="false">
      <c r="A18" s="2" t="s">
        <v>12</v>
      </c>
      <c r="B18" s="4" t="s">
        <v>104</v>
      </c>
    </row>
    <row r="19" customFormat="false" ht="23.25" hidden="false" customHeight="true" outlineLevel="0" collapsed="false">
      <c r="A19" s="2" t="s">
        <v>12</v>
      </c>
      <c r="B19" s="5" t="s">
        <v>105</v>
      </c>
    </row>
    <row r="20" customFormat="false" ht="23.25" hidden="false" customHeight="true" outlineLevel="0" collapsed="false">
      <c r="A20" s="2" t="s">
        <v>12</v>
      </c>
      <c r="B20" s="5" t="s">
        <v>106</v>
      </c>
    </row>
    <row r="21" customFormat="false" ht="23.25" hidden="false" customHeight="true" outlineLevel="0" collapsed="false">
      <c r="A21" s="2" t="s">
        <v>12</v>
      </c>
      <c r="B21" s="5" t="s">
        <v>107</v>
      </c>
    </row>
    <row r="22" customFormat="false" ht="12.75" hidden="false" customHeight="true" outlineLevel="0" collapsed="false">
      <c r="A22" s="6" t="n">
        <v>2</v>
      </c>
      <c r="B22" s="6" t="s">
        <v>108</v>
      </c>
      <c r="C22" s="6" t="n">
        <v>2331.99983928353</v>
      </c>
      <c r="D22" s="6" t="n">
        <v>0</v>
      </c>
      <c r="E22" s="6" t="n">
        <f aca="false">(AN22-AO22*(1000-AP22)/(1000-AQ22))*BG22</f>
        <v>-483.466176439656</v>
      </c>
      <c r="F22" s="6" t="n">
        <f aca="false">IF(BR22&lt;&gt;0,1/(1/BR22-1/AJ22),0)</f>
        <v>-0.14630714431134</v>
      </c>
      <c r="G22" s="6" t="n">
        <f aca="false">((BU22-BH22/2)*AO22-E22)/(BU22+BH22/2)</f>
        <v>-3737.79180727061</v>
      </c>
      <c r="H22" s="6" t="n">
        <v>4</v>
      </c>
      <c r="I22" s="6" t="n">
        <v>0</v>
      </c>
      <c r="J22" s="6" t="n">
        <v>3.0206298828125</v>
      </c>
      <c r="K22" s="6" t="n">
        <v>4.5542688369751</v>
      </c>
      <c r="L22" s="6" t="n">
        <v>0</v>
      </c>
      <c r="M22" s="6" t="n">
        <v>0</v>
      </c>
      <c r="N22" s="6" t="n">
        <v>0</v>
      </c>
      <c r="O22" s="6" t="n">
        <f aca="false">CA22/K22</f>
        <v>0.336747567844771</v>
      </c>
      <c r="P22" s="6" t="e">
        <f aca="false">CC22/M22</f>
        <v>#DIV/0!</v>
      </c>
      <c r="Q22" s="6" t="e">
        <f aca="false">(M22-N22)/M22</f>
        <v>#DIV/0!</v>
      </c>
      <c r="R22" s="6" t="n">
        <v>-1</v>
      </c>
      <c r="S22" s="6" t="n">
        <v>0.87</v>
      </c>
      <c r="T22" s="6" t="n">
        <v>0.92</v>
      </c>
      <c r="U22" s="6" t="n">
        <v>0</v>
      </c>
      <c r="V22" s="6" t="n">
        <f aca="false">(U22*T22+(100-U22)*S22)/100</f>
        <v>0.87</v>
      </c>
      <c r="W22" s="6" t="n">
        <f aca="false">(E22-R22)/CB22</f>
        <v>849.907697811194</v>
      </c>
      <c r="X22" s="6" t="e">
        <f aca="false">(M22-N22)/(M22-L22)</f>
        <v>#DIV/0!</v>
      </c>
      <c r="Y22" s="6" t="n">
        <f aca="false">(K22-M22)/(K22-L22)</f>
        <v>1</v>
      </c>
      <c r="Z22" s="6" t="e">
        <f aca="false">(K22-M22)/M22</f>
        <v>#DIV/0!</v>
      </c>
      <c r="AA22" s="6" t="n">
        <v>0</v>
      </c>
      <c r="AB22" s="6" t="n">
        <v>0.5</v>
      </c>
      <c r="AC22" s="6" t="e">
        <f aca="false">Q22*AB22*V22*AA22</f>
        <v>#DIV/0!</v>
      </c>
      <c r="AD22" s="6" t="n">
        <f aca="false">BH22*1000</f>
        <v>-1.76496403447311</v>
      </c>
      <c r="AE22" s="6" t="n">
        <f aca="false">(BM22-BS22)</f>
        <v>1.09406710906079</v>
      </c>
      <c r="AF22" s="6" t="n">
        <f aca="false">(AL22+BL22*D22)</f>
        <v>23.4986820220947</v>
      </c>
      <c r="AG22" s="6" t="n">
        <v>2</v>
      </c>
      <c r="AH22" s="6" t="n">
        <f aca="false">(AG22*BA22+BB22)</f>
        <v>4.644859790802</v>
      </c>
      <c r="AI22" s="6" t="n">
        <v>1</v>
      </c>
      <c r="AJ22" s="6" t="n">
        <f aca="false">AH22*(AI22+1)*(AI22+1)/(AI22*AI22+1)</f>
        <v>9.289719581604</v>
      </c>
      <c r="AK22" s="6" t="n">
        <v>25.4074382781982</v>
      </c>
      <c r="AL22" s="6" t="n">
        <v>23.4986820220947</v>
      </c>
      <c r="AM22" s="6" t="n">
        <v>25.4149894714355</v>
      </c>
      <c r="AN22" s="6" t="n">
        <v>1132.94262695313</v>
      </c>
      <c r="AO22" s="6" t="n">
        <v>1456.32495117188</v>
      </c>
      <c r="AP22" s="6" t="n">
        <v>20.3246555328369</v>
      </c>
      <c r="AQ22" s="6" t="n">
        <v>19.1728591918945</v>
      </c>
      <c r="AR22" s="6" t="n">
        <v>58.9593734741211</v>
      </c>
      <c r="AS22" s="6" t="n">
        <v>55.6181526184082</v>
      </c>
      <c r="AT22" s="6" t="n">
        <v>300.595611572266</v>
      </c>
      <c r="AU22" s="6" t="n">
        <v>-0.652493000030518</v>
      </c>
      <c r="AV22" s="6" t="n">
        <v>153.512008666992</v>
      </c>
      <c r="AW22" s="6" t="n">
        <v>94.5031127929688</v>
      </c>
      <c r="AX22" s="6" t="n">
        <v>-2.02957010269165</v>
      </c>
      <c r="AY22" s="6" t="n">
        <v>-0.40107598900795</v>
      </c>
      <c r="AZ22" s="6" t="n">
        <v>0</v>
      </c>
      <c r="BA22" s="6" t="n">
        <v>-1.355140209198</v>
      </c>
      <c r="BB22" s="6" t="n">
        <v>7.355140209198</v>
      </c>
      <c r="BC22" s="6" t="n">
        <v>1</v>
      </c>
      <c r="BD22" s="6" t="n">
        <v>0</v>
      </c>
      <c r="BE22" s="6" t="n">
        <v>0.159999996423721</v>
      </c>
      <c r="BF22" s="6" t="n">
        <v>111105</v>
      </c>
      <c r="BG22" s="6" t="n">
        <f aca="false">AT22*0.000001/(AG22*0.0001)</f>
        <v>1.50297805786133</v>
      </c>
      <c r="BH22" s="6" t="n">
        <f aca="false">(AQ22-AP22)/(1000-AQ22)*BG22</f>
        <v>-0.00176496403447311</v>
      </c>
      <c r="BI22" s="6" t="n">
        <f aca="false">(AL22+273.15)</f>
        <v>296.648682022095</v>
      </c>
      <c r="BJ22" s="6" t="n">
        <f aca="false">(AK22+273.15)</f>
        <v>298.557438278198</v>
      </c>
      <c r="BK22" s="6" t="n">
        <f aca="false">(AU22*BC22+AV22*BD22)*BE22</f>
        <v>-0.104398877671386</v>
      </c>
      <c r="BL22" s="6" t="n">
        <f aca="false">((BK22+0.00000010773*(BJ22^4-BI22^4))-BH22*44100)/(AH22*51.4+0.00000043092*BI22^3)</f>
        <v>0.397650826639985</v>
      </c>
      <c r="BM22" s="6" t="n">
        <f aca="false">0.61365*EXP(17.502*AF22/(240.97+AF22))</f>
        <v>2.9059619838361</v>
      </c>
      <c r="BN22" s="6" t="n">
        <f aca="false">BM22*1000/AW22</f>
        <v>30.7499075739684</v>
      </c>
      <c r="BO22" s="6" t="n">
        <f aca="false">(BN22-AQ22)</f>
        <v>11.5770483820739</v>
      </c>
      <c r="BP22" s="6" t="n">
        <f aca="false">IF(D22,AL22,(AK22+AL22)/2)</f>
        <v>24.4530601501465</v>
      </c>
      <c r="BQ22" s="6" t="n">
        <f aca="false">0.61365*EXP(17.502*BP22/(240.97+BP22))</f>
        <v>3.07745991823927</v>
      </c>
      <c r="BR22" s="6" t="n">
        <f aca="false">IF(BO22&lt;&gt;0,(1000-(BN22+AQ22)/2)/BO22*BH22,0)</f>
        <v>-0.148648259362569</v>
      </c>
      <c r="BS22" s="6" t="n">
        <f aca="false">AQ22*AW22/1000</f>
        <v>1.81189487477531</v>
      </c>
      <c r="BT22" s="6" t="n">
        <f aca="false">(BQ22-BS22)</f>
        <v>1.26556504346396</v>
      </c>
      <c r="BU22" s="6" t="n">
        <f aca="false">1/(1.6/F22+1.37/AJ22)</f>
        <v>-0.0926919523292726</v>
      </c>
      <c r="BV22" s="6" t="n">
        <f aca="false">G22*AW22*0.001</f>
        <v>-353.232960759129</v>
      </c>
      <c r="BW22" s="6" t="n">
        <f aca="false">G22/AO22</f>
        <v>-2.56659188889325</v>
      </c>
      <c r="BX22" s="6" t="n">
        <f aca="false">(1-BH22*AW22/BM22/F22)*100</f>
        <v>60.7692589695579</v>
      </c>
      <c r="BY22" s="6" t="n">
        <f aca="false">(AO22-E22/(AJ22/1.35))</f>
        <v>1526.58319012734</v>
      </c>
      <c r="BZ22" s="6" t="n">
        <f aca="false">E22*BX22/100/BY22</f>
        <v>-0.192455160446466</v>
      </c>
      <c r="CA22" s="6" t="n">
        <f aca="false">(K22-J22)</f>
        <v>1.5336389541626</v>
      </c>
      <c r="CB22" s="6" t="n">
        <f aca="false">AU22*V22</f>
        <v>-0.567668910026551</v>
      </c>
      <c r="CC22" s="6" t="n">
        <f aca="false">(M22-L22)</f>
        <v>0</v>
      </c>
      <c r="CD22" s="6" t="n">
        <f aca="false">(M22-N22)/(M22-J22)</f>
        <v>-0</v>
      </c>
      <c r="CE22" s="6" t="n">
        <f aca="false">(K22-M22)/(K22-J22)</f>
        <v>2.96958343723202</v>
      </c>
    </row>
    <row r="23" customFormat="false" ht="23.25" hidden="false" customHeight="true" outlineLevel="0" collapsed="false">
      <c r="A23" s="2" t="s">
        <v>12</v>
      </c>
      <c r="B23" s="4" t="s">
        <v>109</v>
      </c>
    </row>
    <row r="24" customFormat="false" ht="23.25" hidden="false" customHeight="true" outlineLevel="0" collapsed="false">
      <c r="A24" s="2" t="s">
        <v>12</v>
      </c>
      <c r="B24" s="5" t="s">
        <v>110</v>
      </c>
    </row>
    <row r="25" customFormat="false" ht="23.25" hidden="false" customHeight="true" outlineLevel="0" collapsed="false">
      <c r="A25" s="2" t="s">
        <v>12</v>
      </c>
      <c r="B25" s="5" t="s">
        <v>111</v>
      </c>
    </row>
    <row r="26" customFormat="false" ht="23.25" hidden="false" customHeight="true" outlineLevel="0" collapsed="false">
      <c r="A26" s="2" t="s">
        <v>12</v>
      </c>
      <c r="B26" s="5" t="s">
        <v>112</v>
      </c>
    </row>
    <row r="27" customFormat="false" ht="12.75" hidden="false" customHeight="true" outlineLevel="0" collapsed="false">
      <c r="A27" s="6" t="n">
        <v>3</v>
      </c>
      <c r="B27" s="6" t="s">
        <v>113</v>
      </c>
      <c r="C27" s="6" t="n">
        <v>2398.49983470049</v>
      </c>
      <c r="D27" s="6" t="n">
        <v>0</v>
      </c>
      <c r="E27" s="6" t="n">
        <f aca="false">(AN27-AO27*(1000-AP27)/(1000-AQ27))*BG27</f>
        <v>-220.588499600522</v>
      </c>
      <c r="F27" s="6" t="n">
        <f aca="false">IF(BR27&lt;&gt;0,1/(1/BR27-1/AJ27),0)</f>
        <v>-0.18723235806926</v>
      </c>
      <c r="G27" s="6" t="n">
        <f aca="false">((BU27-BH27/2)*AO27-E27)/(BU27+BH27/2)</f>
        <v>-585.153319363878</v>
      </c>
      <c r="H27" s="6" t="n">
        <v>5</v>
      </c>
      <c r="I27" s="6" t="n">
        <v>0</v>
      </c>
      <c r="J27" s="6" t="n">
        <v>0.558056652545929</v>
      </c>
      <c r="K27" s="6" t="n">
        <v>4.23193359375</v>
      </c>
      <c r="L27" s="6" t="n">
        <v>0</v>
      </c>
      <c r="M27" s="6" t="n">
        <v>0</v>
      </c>
      <c r="N27" s="6" t="n">
        <v>0</v>
      </c>
      <c r="O27" s="6" t="n">
        <f aca="false">CA27/K27</f>
        <v>0.868131992106373</v>
      </c>
      <c r="P27" s="6" t="e">
        <f aca="false">CC27/M27</f>
        <v>#DIV/0!</v>
      </c>
      <c r="Q27" s="6" t="e">
        <f aca="false">(M27-N27)/M27</f>
        <v>#DIV/0!</v>
      </c>
      <c r="R27" s="6" t="n">
        <v>-1</v>
      </c>
      <c r="S27" s="6" t="n">
        <v>0.87</v>
      </c>
      <c r="T27" s="6" t="n">
        <v>0.92</v>
      </c>
      <c r="U27" s="6" t="n">
        <v>0</v>
      </c>
      <c r="V27" s="6" t="n">
        <f aca="false">(U27*T27+(100-U27)*S27)/100</f>
        <v>0.87</v>
      </c>
      <c r="W27" s="6" t="n">
        <f aca="false">(E27-R27)/CB27</f>
        <v>434.412430085684</v>
      </c>
      <c r="X27" s="6" t="e">
        <f aca="false">(M27-N27)/(M27-L27)</f>
        <v>#DIV/0!</v>
      </c>
      <c r="Y27" s="6" t="n">
        <f aca="false">(K27-M27)/(K27-L27)</f>
        <v>1</v>
      </c>
      <c r="Z27" s="6" t="e">
        <f aca="false">(K27-M27)/M27</f>
        <v>#DIV/0!</v>
      </c>
      <c r="AA27" s="6" t="n">
        <v>0</v>
      </c>
      <c r="AB27" s="6" t="n">
        <v>0.5</v>
      </c>
      <c r="AC27" s="6" t="e">
        <f aca="false">Q27*AB27*V27*AA27</f>
        <v>#DIV/0!</v>
      </c>
      <c r="AD27" s="6" t="n">
        <f aca="false">BH27*1000</f>
        <v>-2.29215778490953</v>
      </c>
      <c r="AE27" s="6" t="n">
        <f aca="false">(BM27-BS27)</f>
        <v>1.10562433140483</v>
      </c>
      <c r="AF27" s="6" t="n">
        <f aca="false">(AL27+BL27*D27)</f>
        <v>23.3788833618164</v>
      </c>
      <c r="AG27" s="6" t="n">
        <v>2</v>
      </c>
      <c r="AH27" s="6" t="n">
        <f aca="false">(AG27*BA27+BB27)</f>
        <v>4.644859790802</v>
      </c>
      <c r="AI27" s="6" t="n">
        <v>1</v>
      </c>
      <c r="AJ27" s="6" t="n">
        <f aca="false">AH27*(AI27+1)*(AI27+1)/(AI27*AI27+1)</f>
        <v>9.289719581604</v>
      </c>
      <c r="AK27" s="6" t="n">
        <v>25.3372020721436</v>
      </c>
      <c r="AL27" s="6" t="n">
        <v>23.3788833618164</v>
      </c>
      <c r="AM27" s="6" t="n">
        <v>25.3419361114502</v>
      </c>
      <c r="AN27" s="6" t="n">
        <v>1125.28308105469</v>
      </c>
      <c r="AO27" s="6" t="n">
        <v>1273.99133300781</v>
      </c>
      <c r="AP27" s="6" t="n">
        <v>20.3257846832275</v>
      </c>
      <c r="AQ27" s="6" t="n">
        <v>18.8294467926025</v>
      </c>
      <c r="AR27" s="6" t="n">
        <v>59.2084083557129</v>
      </c>
      <c r="AS27" s="6" t="n">
        <v>54.8496208190918</v>
      </c>
      <c r="AT27" s="6" t="n">
        <v>300.600250244141</v>
      </c>
      <c r="AU27" s="6" t="n">
        <v>-0.581016004085541</v>
      </c>
      <c r="AV27" s="6" t="n">
        <v>151.120346069336</v>
      </c>
      <c r="AW27" s="6" t="n">
        <v>94.5015716552734</v>
      </c>
      <c r="AX27" s="6" t="n">
        <v>-2.02957010269165</v>
      </c>
      <c r="AY27" s="6" t="n">
        <v>-0.40107598900795</v>
      </c>
      <c r="AZ27" s="6" t="n">
        <v>0</v>
      </c>
      <c r="BA27" s="6" t="n">
        <v>-1.355140209198</v>
      </c>
      <c r="BB27" s="6" t="n">
        <v>7.355140209198</v>
      </c>
      <c r="BC27" s="6" t="n">
        <v>1</v>
      </c>
      <c r="BD27" s="6" t="n">
        <v>0</v>
      </c>
      <c r="BE27" s="6" t="n">
        <v>0.159999996423721</v>
      </c>
      <c r="BF27" s="6" t="n">
        <v>111105</v>
      </c>
      <c r="BG27" s="6" t="n">
        <f aca="false">AT27*0.000001/(AG27*0.0001)</f>
        <v>1.50300125122071</v>
      </c>
      <c r="BH27" s="6" t="n">
        <f aca="false">(AQ27-AP27)/(1000-AQ27)*BG27</f>
        <v>-0.00229215778490953</v>
      </c>
      <c r="BI27" s="6" t="n">
        <f aca="false">(AL27+273.15)</f>
        <v>296.528883361816</v>
      </c>
      <c r="BJ27" s="6" t="n">
        <f aca="false">(AK27+273.15)</f>
        <v>298.487202072144</v>
      </c>
      <c r="BK27" s="6" t="n">
        <f aca="false">(AU27*BC27+AV27*BD27)*BE27</f>
        <v>-0.0929625585758112</v>
      </c>
      <c r="BL27" s="6" t="n">
        <f aca="false">((BK27+0.00000010773*(BJ27^4-BI27^4))-BH27*44100)/(AH27*51.4+0.00000043092*BI27^3)</f>
        <v>0.492888929362835</v>
      </c>
      <c r="BM27" s="6" t="n">
        <f aca="false">0.61365*EXP(17.502*AF27/(240.97+AF27))</f>
        <v>2.88503664670511</v>
      </c>
      <c r="BN27" s="6" t="n">
        <f aca="false">BM27*1000/AW27</f>
        <v>30.5289805891194</v>
      </c>
      <c r="BO27" s="6" t="n">
        <f aca="false">(BN27-AQ27)</f>
        <v>11.6995337965169</v>
      </c>
      <c r="BP27" s="6" t="n">
        <f aca="false">IF(D27,AL27,(AK27+AL27)/2)</f>
        <v>24.35804271698</v>
      </c>
      <c r="BQ27" s="6" t="n">
        <f aca="false">0.61365*EXP(17.502*BP27/(240.97+BP27))</f>
        <v>3.05999809801307</v>
      </c>
      <c r="BR27" s="6" t="n">
        <f aca="false">IF(BO27&lt;&gt;0,(1000-(BN27+AQ27)/2)/BO27*BH27,0)</f>
        <v>-0.191083608287721</v>
      </c>
      <c r="BS27" s="6" t="n">
        <f aca="false">AQ27*AW27/1000</f>
        <v>1.77941231530028</v>
      </c>
      <c r="BT27" s="6" t="n">
        <f aca="false">(BQ27-BS27)</f>
        <v>1.28058578271279</v>
      </c>
      <c r="BU27" s="6" t="n">
        <f aca="false">1/(1.6/F27+1.37/AJ27)</f>
        <v>-0.119075168264003</v>
      </c>
      <c r="BV27" s="6" t="n">
        <f aca="false">G27*AW27*0.001</f>
        <v>-55.2979083391866</v>
      </c>
      <c r="BW27" s="6" t="n">
        <f aca="false">G27/AO27</f>
        <v>-0.459307142994741</v>
      </c>
      <c r="BX27" s="6" t="n">
        <f aca="false">(1-BH27*AW27/BM27/F27)*100</f>
        <v>59.8993603614333</v>
      </c>
      <c r="BY27" s="6" t="n">
        <f aca="false">(AO27-E27/(AJ27/1.35))</f>
        <v>1306.04768000998</v>
      </c>
      <c r="BZ27" s="6" t="n">
        <f aca="false">E27*BX27/100/BY27</f>
        <v>-0.101168665060212</v>
      </c>
      <c r="CA27" s="6" t="n">
        <f aca="false">(K27-J27)</f>
        <v>3.67387694120407</v>
      </c>
      <c r="CB27" s="6" t="n">
        <f aca="false">AU27*V27</f>
        <v>-0.505483923554421</v>
      </c>
      <c r="CC27" s="6" t="n">
        <f aca="false">(M27-L27)</f>
        <v>0</v>
      </c>
      <c r="CD27" s="6" t="n">
        <f aca="false">(M27-N27)/(M27-J27)</f>
        <v>-0</v>
      </c>
      <c r="CE27" s="6" t="n">
        <f aca="false">(K27-M27)/(K27-J27)</f>
        <v>1.1518985696791</v>
      </c>
    </row>
    <row r="28" customFormat="false" ht="23.25" hidden="false" customHeight="true" outlineLevel="0" collapsed="false">
      <c r="A28" s="2" t="s">
        <v>12</v>
      </c>
      <c r="B28" s="4" t="s">
        <v>114</v>
      </c>
    </row>
    <row r="29" customFormat="false" ht="23.25" hidden="false" customHeight="true" outlineLevel="0" collapsed="false">
      <c r="A29" s="2" t="s">
        <v>12</v>
      </c>
      <c r="B29" s="5" t="s">
        <v>115</v>
      </c>
    </row>
    <row r="30" customFormat="false" ht="23.25" hidden="false" customHeight="true" outlineLevel="0" collapsed="false">
      <c r="A30" s="2" t="s">
        <v>12</v>
      </c>
      <c r="B30" s="5" t="s">
        <v>116</v>
      </c>
    </row>
    <row r="31" customFormat="false" ht="23.25" hidden="false" customHeight="true" outlineLevel="0" collapsed="false">
      <c r="A31" s="2" t="s">
        <v>12</v>
      </c>
      <c r="B31" s="5" t="s">
        <v>117</v>
      </c>
    </row>
    <row r="32" customFormat="false" ht="12.75" hidden="false" customHeight="true" outlineLevel="0" collapsed="false">
      <c r="A32" s="6" t="n">
        <v>4</v>
      </c>
      <c r="B32" s="6" t="s">
        <v>118</v>
      </c>
      <c r="C32" s="6" t="n">
        <v>2505.99982729182</v>
      </c>
      <c r="D32" s="6" t="n">
        <v>0</v>
      </c>
      <c r="E32" s="6" t="n">
        <f aca="false">(AN32-AO32*(1000-AP32)/(1000-AQ32))*BG32</f>
        <v>-122.107540081058</v>
      </c>
      <c r="F32" s="6" t="n">
        <f aca="false">IF(BR32&lt;&gt;0,1/(1/BR32-1/AJ32),0)</f>
        <v>-0.170084217918497</v>
      </c>
      <c r="G32" s="6" t="n">
        <f aca="false">((BU32-BH32/2)*AO32-E32)/(BU32+BH32/2)</f>
        <v>54.6439311908525</v>
      </c>
      <c r="H32" s="6" t="n">
        <v>6</v>
      </c>
      <c r="I32" s="6" t="n">
        <v>0</v>
      </c>
      <c r="J32" s="6" t="n">
        <v>3.07652592658997</v>
      </c>
      <c r="K32" s="6" t="n">
        <v>3.76845002174377</v>
      </c>
      <c r="L32" s="6" t="n">
        <v>0</v>
      </c>
      <c r="M32" s="6" t="n">
        <v>0</v>
      </c>
      <c r="N32" s="6" t="n">
        <v>0</v>
      </c>
      <c r="O32" s="6" t="n">
        <f aca="false">CA32/K32</f>
        <v>0.183609731099373</v>
      </c>
      <c r="P32" s="6" t="e">
        <f aca="false">CC32/M32</f>
        <v>#DIV/0!</v>
      </c>
      <c r="Q32" s="6" t="e">
        <f aca="false">(M32-N32)/M32</f>
        <v>#DIV/0!</v>
      </c>
      <c r="R32" s="6" t="n">
        <v>-1</v>
      </c>
      <c r="S32" s="6" t="n">
        <v>0.87</v>
      </c>
      <c r="T32" s="6" t="n">
        <v>0.92</v>
      </c>
      <c r="U32" s="6" t="n">
        <v>0</v>
      </c>
      <c r="V32" s="6" t="n">
        <f aca="false">(U32*T32+(100-U32)*S32)/100</f>
        <v>0.87</v>
      </c>
      <c r="W32" s="6" t="n">
        <f aca="false">(E32-R32)/CB32</f>
        <v>385.985106975306</v>
      </c>
      <c r="X32" s="6" t="e">
        <f aca="false">(M32-N32)/(M32-L32)</f>
        <v>#DIV/0!</v>
      </c>
      <c r="Y32" s="6" t="n">
        <f aca="false">(K32-M32)/(K32-L32)</f>
        <v>1</v>
      </c>
      <c r="Z32" s="6" t="e">
        <f aca="false">(K32-M32)/M32</f>
        <v>#DIV/0!</v>
      </c>
      <c r="AA32" s="6" t="n">
        <v>0</v>
      </c>
      <c r="AB32" s="6" t="n">
        <v>0.5</v>
      </c>
      <c r="AC32" s="6" t="e">
        <f aca="false">Q32*AB32*V32*AA32</f>
        <v>#DIV/0!</v>
      </c>
      <c r="AD32" s="6" t="n">
        <f aca="false">BH32*1000</f>
        <v>-2.01539102644204</v>
      </c>
      <c r="AE32" s="6" t="n">
        <f aca="false">(BM32-BS32)</f>
        <v>1.07221201550881</v>
      </c>
      <c r="AF32" s="6" t="n">
        <f aca="false">(AL32+BL32*D32)</f>
        <v>23.2571220397949</v>
      </c>
      <c r="AG32" s="6" t="n">
        <v>2</v>
      </c>
      <c r="AH32" s="6" t="n">
        <f aca="false">(AG32*BA32+BB32)</f>
        <v>4.644859790802</v>
      </c>
      <c r="AI32" s="6" t="n">
        <v>1</v>
      </c>
      <c r="AJ32" s="6" t="n">
        <f aca="false">AH32*(AI32+1)*(AI32+1)/(AI32*AI32+1)</f>
        <v>9.289719581604</v>
      </c>
      <c r="AK32" s="6" t="n">
        <v>25.2102718353272</v>
      </c>
      <c r="AL32" s="6" t="n">
        <v>23.2571220397949</v>
      </c>
      <c r="AM32" s="6" t="n">
        <v>25.1895523071289</v>
      </c>
      <c r="AN32" s="6" t="n">
        <v>1114.14416503906</v>
      </c>
      <c r="AO32" s="6" t="n">
        <v>1196.99340820313</v>
      </c>
      <c r="AP32" s="6" t="n">
        <v>20.2747669219971</v>
      </c>
      <c r="AQ32" s="6" t="n">
        <v>18.9592514038086</v>
      </c>
      <c r="AR32" s="6" t="n">
        <v>59.5079154968262</v>
      </c>
      <c r="AS32" s="6" t="n">
        <v>55.6467819213867</v>
      </c>
      <c r="AT32" s="6" t="n">
        <v>300.594055175781</v>
      </c>
      <c r="AU32" s="6" t="n">
        <v>-0.360646218061447</v>
      </c>
      <c r="AV32" s="6" t="n">
        <v>152.343460083008</v>
      </c>
      <c r="AW32" s="6" t="n">
        <v>94.5022354125977</v>
      </c>
      <c r="AX32" s="6" t="n">
        <v>-2.02957010269165</v>
      </c>
      <c r="AY32" s="6" t="n">
        <v>-0.40107598900795</v>
      </c>
      <c r="AZ32" s="6" t="n">
        <v>0</v>
      </c>
      <c r="BA32" s="6" t="n">
        <v>-1.355140209198</v>
      </c>
      <c r="BB32" s="6" t="n">
        <v>7.355140209198</v>
      </c>
      <c r="BC32" s="6" t="n">
        <v>1</v>
      </c>
      <c r="BD32" s="6" t="n">
        <v>0</v>
      </c>
      <c r="BE32" s="6" t="n">
        <v>0.159999996423721</v>
      </c>
      <c r="BF32" s="6" t="n">
        <v>111105</v>
      </c>
      <c r="BG32" s="6" t="n">
        <f aca="false">AT32*0.000001/(AG32*0.0001)</f>
        <v>1.50297027587891</v>
      </c>
      <c r="BH32" s="6" t="n">
        <f aca="false">(AQ32-AP32)/(1000-AQ32)*BG32</f>
        <v>-0.00201539102644204</v>
      </c>
      <c r="BI32" s="6" t="n">
        <f aca="false">(AL32+273.15)</f>
        <v>296.407122039795</v>
      </c>
      <c r="BJ32" s="6" t="n">
        <f aca="false">(AK32+273.15)</f>
        <v>298.360271835327</v>
      </c>
      <c r="BK32" s="6" t="n">
        <f aca="false">(AU32*BC32+AV32*BD32)*BE32</f>
        <v>-0.05770339360006</v>
      </c>
      <c r="BL32" s="6" t="n">
        <f aca="false">((BK32+0.00000010773*(BJ32^4-BI32^4))-BH32*44100)/(AH32*51.4+0.00000043092*BI32^3)</f>
        <v>0.443883501370334</v>
      </c>
      <c r="BM32" s="6" t="n">
        <f aca="false">0.61365*EXP(17.502*AF32/(240.97+AF32))</f>
        <v>2.86390365491815</v>
      </c>
      <c r="BN32" s="6" t="n">
        <f aca="false">BM32*1000/AW32</f>
        <v>30.3051419092291</v>
      </c>
      <c r="BO32" s="6" t="n">
        <f aca="false">(BN32-AQ32)</f>
        <v>11.3458905054205</v>
      </c>
      <c r="BP32" s="6" t="n">
        <f aca="false">IF(D32,AL32,(AK32+AL32)/2)</f>
        <v>24.2336969375611</v>
      </c>
      <c r="BQ32" s="6" t="n">
        <f aca="false">0.61365*EXP(17.502*BP32/(240.97+BP32))</f>
        <v>3.03727734150947</v>
      </c>
      <c r="BR32" s="6" t="n">
        <f aca="false">IF(BO32&lt;&gt;0,(1000-(BN32+AQ32)/2)/BO32*BH32,0)</f>
        <v>-0.17325634487657</v>
      </c>
      <c r="BS32" s="6" t="n">
        <f aca="false">AQ32*AW32/1000</f>
        <v>1.79169163940934</v>
      </c>
      <c r="BT32" s="6" t="n">
        <f aca="false">(BQ32-BS32)</f>
        <v>1.24558570210013</v>
      </c>
      <c r="BU32" s="6" t="n">
        <f aca="false">1/(1.6/F32+1.37/AJ32)</f>
        <v>-0.107995680739318</v>
      </c>
      <c r="BV32" s="6" t="n">
        <f aca="false">G32*AW32*0.001</f>
        <v>5.16397364926773</v>
      </c>
      <c r="BW32" s="6" t="n">
        <f aca="false">G32/AO32</f>
        <v>0.045650987562982</v>
      </c>
      <c r="BX32" s="6" t="n">
        <f aca="false">(1-BH32*AW32/BM32/F32)*100</f>
        <v>60.899799794001</v>
      </c>
      <c r="BY32" s="6" t="n">
        <f aca="false">(AO32-E32/(AJ32/1.35))</f>
        <v>1214.73831187448</v>
      </c>
      <c r="BZ32" s="6" t="n">
        <f aca="false">E32*BX32/100/BY32</f>
        <v>-0.0612175039807485</v>
      </c>
      <c r="CA32" s="6" t="n">
        <f aca="false">(K32-J32)</f>
        <v>0.6919240951538</v>
      </c>
      <c r="CB32" s="6" t="n">
        <f aca="false">AU32*V32</f>
        <v>-0.313762209713459</v>
      </c>
      <c r="CC32" s="6" t="n">
        <f aca="false">(M32-L32)</f>
        <v>0</v>
      </c>
      <c r="CD32" s="6" t="n">
        <f aca="false">(M32-N32)/(M32-J32)</f>
        <v>-0</v>
      </c>
      <c r="CE32" s="6" t="n">
        <f aca="false">(K32-M32)/(K32-J32)</f>
        <v>5.44633442907653</v>
      </c>
    </row>
    <row r="33" customFormat="false" ht="23.25" hidden="false" customHeight="true" outlineLevel="0" collapsed="false">
      <c r="A33" s="2" t="s">
        <v>12</v>
      </c>
      <c r="B33" s="4" t="s">
        <v>119</v>
      </c>
    </row>
    <row r="34" customFormat="false" ht="23.25" hidden="false" customHeight="true" outlineLevel="0" collapsed="false">
      <c r="A34" s="2" t="s">
        <v>12</v>
      </c>
      <c r="B34" s="5" t="s">
        <v>120</v>
      </c>
    </row>
    <row r="35" customFormat="false" ht="23.25" hidden="false" customHeight="true" outlineLevel="0" collapsed="false">
      <c r="A35" s="2" t="s">
        <v>12</v>
      </c>
      <c r="B35" s="5" t="s">
        <v>121</v>
      </c>
    </row>
    <row r="36" customFormat="false" ht="23.25" hidden="false" customHeight="true" outlineLevel="0" collapsed="false">
      <c r="A36" s="2" t="s">
        <v>12</v>
      </c>
      <c r="B36" s="5" t="s">
        <v>122</v>
      </c>
    </row>
    <row r="37" customFormat="false" ht="12.75" hidden="false" customHeight="true" outlineLevel="0" collapsed="false">
      <c r="A37" s="6" t="n">
        <v>5</v>
      </c>
      <c r="B37" s="6" t="s">
        <v>123</v>
      </c>
      <c r="C37" s="6" t="n">
        <v>2659.49981671292</v>
      </c>
      <c r="D37" s="6" t="n">
        <v>0</v>
      </c>
      <c r="E37" s="6" t="n">
        <f aca="false">(AN37-AO37*(1000-AP37)/(1000-AQ37))*BG37</f>
        <v>-465.944500351262</v>
      </c>
      <c r="F37" s="6" t="n">
        <f aca="false">IF(BR37&lt;&gt;0,1/(1/BR37-1/AJ37),0)</f>
        <v>-0.331080851824112</v>
      </c>
      <c r="G37" s="6" t="n">
        <f aca="false">((BU37-BH37/2)*AO37-E37)/(BU37+BH37/2)</f>
        <v>-778.153859013954</v>
      </c>
      <c r="H37" s="6" t="n">
        <v>7</v>
      </c>
      <c r="I37" s="6" t="n">
        <v>0</v>
      </c>
      <c r="J37" s="6" t="n">
        <v>1.90052485466003</v>
      </c>
      <c r="K37" s="6" t="n">
        <v>3.70685696601868</v>
      </c>
      <c r="L37" s="6" t="n">
        <v>0</v>
      </c>
      <c r="M37" s="6" t="n">
        <v>0</v>
      </c>
      <c r="N37" s="6" t="n">
        <v>0</v>
      </c>
      <c r="O37" s="6" t="n">
        <f aca="false">CA37/K37</f>
        <v>0.487294796620849</v>
      </c>
      <c r="P37" s="6" t="e">
        <f aca="false">CC37/M37</f>
        <v>#DIV/0!</v>
      </c>
      <c r="Q37" s="6" t="e">
        <f aca="false">(M37-N37)/M37</f>
        <v>#DIV/0!</v>
      </c>
      <c r="R37" s="6" t="n">
        <v>-1</v>
      </c>
      <c r="S37" s="6" t="n">
        <v>0.87</v>
      </c>
      <c r="T37" s="6" t="n">
        <v>0.92</v>
      </c>
      <c r="U37" s="6" t="n">
        <v>0</v>
      </c>
      <c r="V37" s="6" t="n">
        <f aca="false">(U37*T37+(100-U37)*S37)/100</f>
        <v>0.87</v>
      </c>
      <c r="W37" s="6" t="n">
        <f aca="false">(E37-R37)/CB37</f>
        <v>1166.16885577639</v>
      </c>
      <c r="X37" s="6" t="e">
        <f aca="false">(M37-N37)/(M37-L37)</f>
        <v>#DIV/0!</v>
      </c>
      <c r="Y37" s="6" t="n">
        <f aca="false">(K37-M37)/(K37-L37)</f>
        <v>1</v>
      </c>
      <c r="Z37" s="6" t="e">
        <f aca="false">(K37-M37)/M37</f>
        <v>#DIV/0!</v>
      </c>
      <c r="AA37" s="6" t="n">
        <v>0</v>
      </c>
      <c r="AB37" s="6" t="n">
        <v>0.5</v>
      </c>
      <c r="AC37" s="6" t="e">
        <f aca="false">Q37*AB37*V37*AA37</f>
        <v>#DIV/0!</v>
      </c>
      <c r="AD37" s="6" t="n">
        <f aca="false">BH37*1000</f>
        <v>-4.20472253735737</v>
      </c>
      <c r="AE37" s="6" t="n">
        <f aca="false">(BM37-BS37)</f>
        <v>1.13040896678211</v>
      </c>
      <c r="AF37" s="6" t="n">
        <f aca="false">(AL37+BL37*D37)</f>
        <v>22.6909770965576</v>
      </c>
      <c r="AG37" s="6" t="n">
        <v>2</v>
      </c>
      <c r="AH37" s="6" t="n">
        <f aca="false">(AG37*BA37+BB37)</f>
        <v>4.644859790802</v>
      </c>
      <c r="AI37" s="6" t="n">
        <v>1</v>
      </c>
      <c r="AJ37" s="6" t="n">
        <f aca="false">AH37*(AI37+1)*(AI37+1)/(AI37*AI37+1)</f>
        <v>9.289719581604</v>
      </c>
      <c r="AK37" s="6" t="n">
        <v>24.8134765625</v>
      </c>
      <c r="AL37" s="6" t="n">
        <v>22.6909770965576</v>
      </c>
      <c r="AM37" s="6" t="n">
        <v>24.8806133270264</v>
      </c>
      <c r="AN37" s="6" t="n">
        <v>1097.19702148438</v>
      </c>
      <c r="AO37" s="6" t="n">
        <v>1411.11535644531</v>
      </c>
      <c r="AP37" s="6" t="n">
        <v>20.0714664459229</v>
      </c>
      <c r="AQ37" s="6" t="n">
        <v>17.3227157592773</v>
      </c>
      <c r="AR37" s="6" t="n">
        <v>60.320125579834</v>
      </c>
      <c r="AS37" s="6" t="n">
        <v>52.0593986511231</v>
      </c>
      <c r="AT37" s="6" t="n">
        <v>300.637329101563</v>
      </c>
      <c r="AU37" s="6" t="n">
        <v>-0.458268940448761</v>
      </c>
      <c r="AV37" s="6" t="n">
        <v>151.522033691406</v>
      </c>
      <c r="AW37" s="6" t="n">
        <v>94.5003356933594</v>
      </c>
      <c r="AX37" s="6" t="n">
        <v>-2.02957010269165</v>
      </c>
      <c r="AY37" s="6" t="n">
        <v>-0.40107598900795</v>
      </c>
      <c r="AZ37" s="6" t="n">
        <v>0</v>
      </c>
      <c r="BA37" s="6" t="n">
        <v>-1.355140209198</v>
      </c>
      <c r="BB37" s="6" t="n">
        <v>7.355140209198</v>
      </c>
      <c r="BC37" s="6" t="n">
        <v>1</v>
      </c>
      <c r="BD37" s="6" t="n">
        <v>0</v>
      </c>
      <c r="BE37" s="6" t="n">
        <v>0.159999996423721</v>
      </c>
      <c r="BF37" s="6" t="n">
        <v>111105</v>
      </c>
      <c r="BG37" s="6" t="n">
        <f aca="false">AT37*0.000001/(AG37*0.0001)</f>
        <v>1.50318664550782</v>
      </c>
      <c r="BH37" s="6" t="n">
        <f aca="false">(AQ37-AP37)/(1000-AQ37)*BG37</f>
        <v>-0.00420472253735737</v>
      </c>
      <c r="BI37" s="6" t="n">
        <f aca="false">(AL37+273.15)</f>
        <v>295.840977096558</v>
      </c>
      <c r="BJ37" s="6" t="n">
        <f aca="false">(AK37+273.15)</f>
        <v>297.9634765625</v>
      </c>
      <c r="BK37" s="6" t="n">
        <f aca="false">(AU37*BC37+AV37*BD37)*BE37</f>
        <v>-0.0733230288329042</v>
      </c>
      <c r="BL37" s="6" t="n">
        <f aca="false">((BK37+0.00000010773*(BJ37^4-BI37^4))-BH37*44100)/(AH37*51.4+0.00000043092*BI37^3)</f>
        <v>0.837495826753747</v>
      </c>
      <c r="BM37" s="6" t="n">
        <f aca="false">0.61365*EXP(17.502*AF37/(240.97+AF37))</f>
        <v>2.76741142115447</v>
      </c>
      <c r="BN37" s="6" t="n">
        <f aca="false">BM37*1000/AW37</f>
        <v>29.2846729151771</v>
      </c>
      <c r="BO37" s="6" t="n">
        <f aca="false">(BN37-AQ37)</f>
        <v>11.9619571558998</v>
      </c>
      <c r="BP37" s="6" t="n">
        <f aca="false">IF(D37,AL37,(AK37+AL37)/2)</f>
        <v>23.7522268295288</v>
      </c>
      <c r="BQ37" s="6" t="n">
        <f aca="false">0.61365*EXP(17.502*BP37/(240.97+BP37))</f>
        <v>2.9506871007145</v>
      </c>
      <c r="BR37" s="6" t="n">
        <f aca="false">IF(BO37&lt;&gt;0,(1000-(BN37+AQ37)/2)/BO37*BH37,0)</f>
        <v>-0.3433164753101</v>
      </c>
      <c r="BS37" s="6" t="n">
        <f aca="false">AQ37*AW37/1000</f>
        <v>1.63700245437235</v>
      </c>
      <c r="BT37" s="6" t="n">
        <f aca="false">(BQ37-BS37)</f>
        <v>1.31368464634215</v>
      </c>
      <c r="BU37" s="6" t="n">
        <f aca="false">1/(1.6/F37+1.37/AJ37)</f>
        <v>-0.213438900427786</v>
      </c>
      <c r="BV37" s="6" t="n">
        <f aca="false">G37*AW37*0.001</f>
        <v>-73.5358008979018</v>
      </c>
      <c r="BW37" s="6" t="n">
        <f aca="false">G37/AO37</f>
        <v>-0.55144595759639</v>
      </c>
      <c r="BX37" s="6" t="n">
        <f aca="false">(1-BH37*AW37/BM37/F37)*100</f>
        <v>56.6326483926028</v>
      </c>
      <c r="BY37" s="6" t="n">
        <f aca="false">(AO37-E37/(AJ37/1.35))</f>
        <v>1478.8273115747</v>
      </c>
      <c r="BZ37" s="6" t="n">
        <f aca="false">E37*BX37/100/BY37</f>
        <v>-0.178436460108122</v>
      </c>
      <c r="CA37" s="6" t="n">
        <f aca="false">(K37-J37)</f>
        <v>1.80633211135865</v>
      </c>
      <c r="CB37" s="6" t="n">
        <f aca="false">AU37*V37</f>
        <v>-0.398693978190422</v>
      </c>
      <c r="CC37" s="6" t="n">
        <f aca="false">(M37-L37)</f>
        <v>0</v>
      </c>
      <c r="CD37" s="6" t="n">
        <f aca="false">(M37-N37)/(M37-J37)</f>
        <v>-0</v>
      </c>
      <c r="CE37" s="6" t="n">
        <f aca="false">(K37-M37)/(K37-J37)</f>
        <v>2.05214586105682</v>
      </c>
    </row>
    <row r="38" customFormat="false" ht="23.25" hidden="false" customHeight="true" outlineLevel="0" collapsed="false">
      <c r="A38" s="2" t="s">
        <v>12</v>
      </c>
      <c r="B38" s="4" t="s">
        <v>124</v>
      </c>
    </row>
    <row r="39" customFormat="false" ht="23.25" hidden="false" customHeight="true" outlineLevel="0" collapsed="false">
      <c r="A39" s="2" t="s">
        <v>12</v>
      </c>
      <c r="B39" s="5" t="s">
        <v>125</v>
      </c>
    </row>
    <row r="40" customFormat="false" ht="23.25" hidden="false" customHeight="true" outlineLevel="0" collapsed="false">
      <c r="A40" s="2" t="s">
        <v>12</v>
      </c>
      <c r="B40" s="5" t="s">
        <v>126</v>
      </c>
    </row>
    <row r="41" customFormat="false" ht="23.25" hidden="false" customHeight="true" outlineLevel="0" collapsed="false">
      <c r="A41" s="2" t="s">
        <v>12</v>
      </c>
      <c r="B41" s="5" t="s">
        <v>127</v>
      </c>
    </row>
    <row r="42" customFormat="false" ht="12.75" hidden="false" customHeight="true" outlineLevel="0" collapsed="false">
      <c r="A42" s="6" t="n">
        <v>6</v>
      </c>
      <c r="B42" s="6" t="s">
        <v>128</v>
      </c>
      <c r="C42" s="6" t="n">
        <v>2732.99981164746</v>
      </c>
      <c r="D42" s="6" t="n">
        <v>0</v>
      </c>
      <c r="E42" s="6" t="n">
        <f aca="false">(AN42-AO42*(1000-AP42)/(1000-AQ42))*BG42</f>
        <v>-313.158833089638</v>
      </c>
      <c r="F42" s="6" t="n">
        <f aca="false">IF(BR42&lt;&gt;0,1/(1/BR42-1/AJ42),0)</f>
        <v>-0.394431231471854</v>
      </c>
      <c r="G42" s="6" t="n">
        <f aca="false">((BU42-BH42/2)*AO42-E42)/(BU42+BH42/2)</f>
        <v>63.2616926286992</v>
      </c>
      <c r="H42" s="6" t="n">
        <v>8</v>
      </c>
      <c r="I42" s="6" t="n">
        <v>0</v>
      </c>
      <c r="J42" s="6" t="n">
        <v>2.51453852653503</v>
      </c>
      <c r="K42" s="6" t="n">
        <v>4.9013671875</v>
      </c>
      <c r="L42" s="6" t="n">
        <v>0</v>
      </c>
      <c r="M42" s="6" t="n">
        <v>0</v>
      </c>
      <c r="N42" s="6" t="n">
        <v>0</v>
      </c>
      <c r="O42" s="6" t="n">
        <f aca="false">CA42/K42</f>
        <v>0.486972016104429</v>
      </c>
      <c r="P42" s="6" t="e">
        <f aca="false">CC42/M42</f>
        <v>#DIV/0!</v>
      </c>
      <c r="Q42" s="6" t="e">
        <f aca="false">(M42-N42)/M42</f>
        <v>#DIV/0!</v>
      </c>
      <c r="R42" s="6" t="n">
        <v>-1</v>
      </c>
      <c r="S42" s="6" t="n">
        <v>0.87</v>
      </c>
      <c r="T42" s="6" t="n">
        <v>0.92</v>
      </c>
      <c r="U42" s="6" t="n">
        <v>0</v>
      </c>
      <c r="V42" s="6" t="n">
        <f aca="false">(U42*T42+(100-U42)*S42)/100</f>
        <v>0.87</v>
      </c>
      <c r="W42" s="6" t="n">
        <f aca="false">(E42-R42)/CB42</f>
        <v>956.938350119101</v>
      </c>
      <c r="X42" s="6" t="e">
        <f aca="false">(M42-N42)/(M42-L42)</f>
        <v>#DIV/0!</v>
      </c>
      <c r="Y42" s="6" t="n">
        <f aca="false">(K42-M42)/(K42-L42)</f>
        <v>1</v>
      </c>
      <c r="Z42" s="6" t="e">
        <f aca="false">(K42-M42)/M42</f>
        <v>#DIV/0!</v>
      </c>
      <c r="AA42" s="6" t="n">
        <v>0</v>
      </c>
      <c r="AB42" s="6" t="n">
        <v>0.5</v>
      </c>
      <c r="AC42" s="6" t="e">
        <f aca="false">Q42*AB42*V42*AA42</f>
        <v>#DIV/0!</v>
      </c>
      <c r="AD42" s="6" t="n">
        <f aca="false">BH42*1000</f>
        <v>-5.08817810213911</v>
      </c>
      <c r="AE42" s="6" t="n">
        <f aca="false">(BM42-BS42)</f>
        <v>1.14083182128559</v>
      </c>
      <c r="AF42" s="6" t="n">
        <f aca="false">(AL42+BL42*D42)</f>
        <v>22.3646011352539</v>
      </c>
      <c r="AG42" s="6" t="n">
        <v>2</v>
      </c>
      <c r="AH42" s="6" t="n">
        <f aca="false">(AG42*BA42+BB42)</f>
        <v>4.644859790802</v>
      </c>
      <c r="AI42" s="6" t="n">
        <v>1</v>
      </c>
      <c r="AJ42" s="6" t="n">
        <f aca="false">AH42*(AI42+1)*(AI42+1)/(AI42*AI42+1)</f>
        <v>9.289719581604</v>
      </c>
      <c r="AK42" s="6" t="n">
        <v>24.6384334564209</v>
      </c>
      <c r="AL42" s="6" t="n">
        <v>22.3646011352539</v>
      </c>
      <c r="AM42" s="6" t="n">
        <v>24.7186870574951</v>
      </c>
      <c r="AN42" s="6" t="n">
        <v>1088.19946289063</v>
      </c>
      <c r="AO42" s="6" t="n">
        <v>1300.96630859375</v>
      </c>
      <c r="AP42" s="6" t="n">
        <v>19.9666881561279</v>
      </c>
      <c r="AQ42" s="6" t="n">
        <v>16.6375579833984</v>
      </c>
      <c r="AR42" s="6" t="n">
        <v>60.6360740661621</v>
      </c>
      <c r="AS42" s="6" t="n">
        <v>50.5259628295898</v>
      </c>
      <c r="AT42" s="6" t="n">
        <v>300.590423583984</v>
      </c>
      <c r="AU42" s="6" t="n">
        <v>-0.374949187040329</v>
      </c>
      <c r="AV42" s="6" t="n">
        <v>151.346694946289</v>
      </c>
      <c r="AW42" s="6" t="n">
        <v>94.5003890991211</v>
      </c>
      <c r="AX42" s="6" t="n">
        <v>-2.02957010269165</v>
      </c>
      <c r="AY42" s="6" t="n">
        <v>-0.40107598900795</v>
      </c>
      <c r="AZ42" s="6" t="n">
        <v>0</v>
      </c>
      <c r="BA42" s="6" t="n">
        <v>-1.355140209198</v>
      </c>
      <c r="BB42" s="6" t="n">
        <v>7.355140209198</v>
      </c>
      <c r="BC42" s="6" t="n">
        <v>1</v>
      </c>
      <c r="BD42" s="6" t="n">
        <v>0</v>
      </c>
      <c r="BE42" s="6" t="n">
        <v>0.159999996423721</v>
      </c>
      <c r="BF42" s="6" t="n">
        <v>111105</v>
      </c>
      <c r="BG42" s="6" t="n">
        <f aca="false">AT42*0.000001/(AG42*0.0001)</f>
        <v>1.50295211791992</v>
      </c>
      <c r="BH42" s="6" t="n">
        <f aca="false">(AQ42-AP42)/(1000-AQ42)*BG42</f>
        <v>-0.00508817810213911</v>
      </c>
      <c r="BI42" s="6" t="n">
        <f aca="false">(AL42+273.15)</f>
        <v>295.514601135254</v>
      </c>
      <c r="BJ42" s="6" t="n">
        <f aca="false">(AK42+273.15)</f>
        <v>297.788433456421</v>
      </c>
      <c r="BK42" s="6" t="n">
        <f aca="false">(AU42*BC42+AV42*BD42)*BE42</f>
        <v>-0.0599918685855297</v>
      </c>
      <c r="BL42" s="6" t="n">
        <f aca="false">((BK42+0.00000010773*(BJ42^4-BI42^4))-BH42*44100)/(AH42*51.4+0.00000043092*BI42^3)</f>
        <v>1.0001687802979</v>
      </c>
      <c r="BM42" s="6" t="n">
        <f aca="false">0.61365*EXP(17.502*AF42/(240.97+AF42))</f>
        <v>2.71308752437592</v>
      </c>
      <c r="BN42" s="6" t="n">
        <f aca="false">BM42*1000/AW42</f>
        <v>28.7098026816607</v>
      </c>
      <c r="BO42" s="6" t="n">
        <f aca="false">(BN42-AQ42)</f>
        <v>12.0722446982623</v>
      </c>
      <c r="BP42" s="6" t="n">
        <f aca="false">IF(D42,AL42,(AK42+AL42)/2)</f>
        <v>23.5015172958374</v>
      </c>
      <c r="BQ42" s="6" t="n">
        <f aca="false">0.61365*EXP(17.502*BP42/(240.97+BP42))</f>
        <v>2.90645882726198</v>
      </c>
      <c r="BR42" s="6" t="n">
        <f aca="false">IF(BO42&lt;&gt;0,(1000-(BN42+AQ42)/2)/BO42*BH42,0)</f>
        <v>-0.411920939532649</v>
      </c>
      <c r="BS42" s="6" t="n">
        <f aca="false">AQ42*AW42/1000</f>
        <v>1.57225570309034</v>
      </c>
      <c r="BT42" s="6" t="n">
        <f aca="false">(BQ42-BS42)</f>
        <v>1.33420312417164</v>
      </c>
      <c r="BU42" s="6" t="n">
        <f aca="false">1/(1.6/F42+1.37/AJ42)</f>
        <v>-0.255819964251996</v>
      </c>
      <c r="BV42" s="6" t="n">
        <f aca="false">G42*AW42*0.001</f>
        <v>5.97825456848107</v>
      </c>
      <c r="BW42" s="6" t="n">
        <f aca="false">G42/AO42</f>
        <v>0.048626695565299</v>
      </c>
      <c r="BX42" s="6" t="n">
        <f aca="false">(1-BH42*AW42/BM42/F42)*100</f>
        <v>55.0674774031342</v>
      </c>
      <c r="BY42" s="6" t="n">
        <f aca="false">(AO42-E42/(AJ42/1.35))</f>
        <v>1346.47515533097</v>
      </c>
      <c r="BZ42" s="6" t="n">
        <f aca="false">E42*BX42/100/BY42</f>
        <v>-0.128074156411126</v>
      </c>
      <c r="CA42" s="6" t="n">
        <f aca="false">(K42-J42)</f>
        <v>2.38682866096497</v>
      </c>
      <c r="CB42" s="6" t="n">
        <f aca="false">AU42*V42</f>
        <v>-0.326205792725086</v>
      </c>
      <c r="CC42" s="6" t="n">
        <f aca="false">(M42-L42)</f>
        <v>0</v>
      </c>
      <c r="CD42" s="6" t="n">
        <f aca="false">(M42-N42)/(M42-J42)</f>
        <v>-0</v>
      </c>
      <c r="CE42" s="6" t="n">
        <f aca="false">(K42-M42)/(K42-J42)</f>
        <v>2.05350608850089</v>
      </c>
    </row>
    <row r="43" customFormat="false" ht="23.25" hidden="false" customHeight="true" outlineLevel="0" collapsed="false">
      <c r="A43" s="2" t="s">
        <v>12</v>
      </c>
      <c r="B43" s="4" t="s">
        <v>129</v>
      </c>
    </row>
    <row r="44" customFormat="false" ht="23.25" hidden="false" customHeight="true" outlineLevel="0" collapsed="false">
      <c r="A44" s="2" t="s">
        <v>12</v>
      </c>
      <c r="B44" s="5" t="s">
        <v>130</v>
      </c>
    </row>
    <row r="45" customFormat="false" ht="23.25" hidden="false" customHeight="true" outlineLevel="0" collapsed="false">
      <c r="A45" s="2" t="s">
        <v>12</v>
      </c>
      <c r="B45" s="5" t="s">
        <v>131</v>
      </c>
    </row>
    <row r="46" customFormat="false" ht="23.25" hidden="false" customHeight="true" outlineLevel="0" collapsed="false">
      <c r="A46" s="2" t="s">
        <v>12</v>
      </c>
      <c r="B46" s="5" t="s">
        <v>132</v>
      </c>
    </row>
    <row r="47" customFormat="false" ht="12.75" hidden="false" customHeight="true" outlineLevel="0" collapsed="false">
      <c r="A47" s="6" t="n">
        <v>7</v>
      </c>
      <c r="B47" s="6" t="s">
        <v>133</v>
      </c>
      <c r="C47" s="6" t="n">
        <v>2806.99980654754</v>
      </c>
      <c r="D47" s="6" t="n">
        <v>0</v>
      </c>
      <c r="E47" s="6" t="n">
        <f aca="false">(AN47-AO47*(1000-AP47)/(1000-AQ47))*BG47</f>
        <v>-26.063206343628</v>
      </c>
      <c r="F47" s="6" t="n">
        <f aca="false">IF(BR47&lt;&gt;0,1/(1/BR47-1/AJ47),0)</f>
        <v>-0.0994554187841868</v>
      </c>
      <c r="G47" s="6" t="n">
        <f aca="false">((BU47-BH47/2)*AO47-E47)/(BU47+BH47/2)</f>
        <v>670.486972746413</v>
      </c>
      <c r="H47" s="6" t="n">
        <v>9</v>
      </c>
      <c r="I47" s="6" t="n">
        <v>0</v>
      </c>
      <c r="J47" s="6" t="n">
        <v>2.5391845703125</v>
      </c>
      <c r="K47" s="6" t="n">
        <v>3.42996644973755</v>
      </c>
      <c r="L47" s="6" t="n">
        <v>0</v>
      </c>
      <c r="M47" s="6" t="n">
        <v>0</v>
      </c>
      <c r="N47" s="6" t="n">
        <v>0</v>
      </c>
      <c r="O47" s="6" t="n">
        <f aca="false">CA47/K47</f>
        <v>0.259705712134068</v>
      </c>
      <c r="P47" s="6" t="e">
        <f aca="false">CC47/M47</f>
        <v>#DIV/0!</v>
      </c>
      <c r="Q47" s="6" t="e">
        <f aca="false">(M47-N47)/M47</f>
        <v>#DIV/0!</v>
      </c>
      <c r="R47" s="6" t="n">
        <v>-1</v>
      </c>
      <c r="S47" s="6" t="n">
        <v>0.87</v>
      </c>
      <c r="T47" s="6" t="n">
        <v>0.92</v>
      </c>
      <c r="U47" s="6" t="n">
        <v>0</v>
      </c>
      <c r="V47" s="6" t="n">
        <f aca="false">(U47*T47+(100-U47)*S47)/100</f>
        <v>0.87</v>
      </c>
      <c r="W47" s="6" t="n">
        <f aca="false">(E47-R47)/CB47</f>
        <v>57.5451888283815</v>
      </c>
      <c r="X47" s="6" t="e">
        <f aca="false">(M47-N47)/(M47-L47)</f>
        <v>#DIV/0!</v>
      </c>
      <c r="Y47" s="6" t="n">
        <f aca="false">(K47-M47)/(K47-L47)</f>
        <v>1</v>
      </c>
      <c r="Z47" s="6" t="e">
        <f aca="false">(K47-M47)/M47</f>
        <v>#DIV/0!</v>
      </c>
      <c r="AA47" s="6" t="n">
        <v>0</v>
      </c>
      <c r="AB47" s="6" t="n">
        <v>0.5</v>
      </c>
      <c r="AC47" s="6" t="e">
        <f aca="false">Q47*AB47*V47*AA47</f>
        <v>#DIV/0!</v>
      </c>
      <c r="AD47" s="6" t="n">
        <f aca="false">BH47*1000</f>
        <v>-1.01554042290847</v>
      </c>
      <c r="AE47" s="6" t="n">
        <f aca="false">(BM47-BS47)</f>
        <v>0.931511574253869</v>
      </c>
      <c r="AF47" s="6" t="n">
        <f aca="false">(AL47+BL47*D47)</f>
        <v>22.5702972412109</v>
      </c>
      <c r="AG47" s="6" t="n">
        <v>2</v>
      </c>
      <c r="AH47" s="6" t="n">
        <f aca="false">(AG47*BA47+BB47)</f>
        <v>4.644859790802</v>
      </c>
      <c r="AI47" s="6" t="n">
        <v>1</v>
      </c>
      <c r="AJ47" s="6" t="n">
        <f aca="false">AH47*(AI47+1)*(AI47+1)/(AI47*AI47+1)</f>
        <v>9.289719581604</v>
      </c>
      <c r="AK47" s="6" t="n">
        <v>24.6040325164795</v>
      </c>
      <c r="AL47" s="6" t="n">
        <v>22.5702972412109</v>
      </c>
      <c r="AM47" s="6" t="n">
        <v>24.5946598052979</v>
      </c>
      <c r="AN47" s="6" t="n">
        <v>1082.1865234375</v>
      </c>
      <c r="AO47" s="6" t="n">
        <v>1100.27038574219</v>
      </c>
      <c r="AP47" s="6" t="n">
        <v>19.877513885498</v>
      </c>
      <c r="AQ47" s="6" t="n">
        <v>19.2148342132568</v>
      </c>
      <c r="AR47" s="6" t="n">
        <v>60.4860153198242</v>
      </c>
      <c r="AS47" s="6" t="n">
        <v>58.4695243835449</v>
      </c>
      <c r="AT47" s="6" t="n">
        <v>300.605865478516</v>
      </c>
      <c r="AU47" s="6" t="n">
        <v>-0.500620186328888</v>
      </c>
      <c r="AV47" s="6" t="n">
        <v>152.700881958008</v>
      </c>
      <c r="AW47" s="6" t="n">
        <v>94.494873046875</v>
      </c>
      <c r="AX47" s="6" t="n">
        <v>-2.02957010269165</v>
      </c>
      <c r="AY47" s="6" t="n">
        <v>-0.40107598900795</v>
      </c>
      <c r="AZ47" s="6" t="n">
        <v>0</v>
      </c>
      <c r="BA47" s="6" t="n">
        <v>-1.355140209198</v>
      </c>
      <c r="BB47" s="6" t="n">
        <v>7.355140209198</v>
      </c>
      <c r="BC47" s="6" t="n">
        <v>1</v>
      </c>
      <c r="BD47" s="6" t="n">
        <v>0</v>
      </c>
      <c r="BE47" s="6" t="n">
        <v>0.159999996423721</v>
      </c>
      <c r="BF47" s="6" t="n">
        <v>111105</v>
      </c>
      <c r="BG47" s="6" t="n">
        <f aca="false">AT47*0.000001/(AG47*0.0001)</f>
        <v>1.50302932739258</v>
      </c>
      <c r="BH47" s="6" t="n">
        <f aca="false">(AQ47-AP47)/(1000-AQ47)*BG47</f>
        <v>-0.00101554042290847</v>
      </c>
      <c r="BI47" s="6" t="n">
        <f aca="false">(AL47+273.15)</f>
        <v>295.720297241211</v>
      </c>
      <c r="BJ47" s="6" t="n">
        <f aca="false">(AK47+273.15)</f>
        <v>297.754032516479</v>
      </c>
      <c r="BK47" s="6" t="n">
        <f aca="false">(AU47*BC47+AV47*BD47)*BE47</f>
        <v>-0.0800992280222646</v>
      </c>
      <c r="BL47" s="6" t="n">
        <f aca="false">((BK47+0.00000010773*(BJ47^4-BI47^4))-BH47*44100)/(AH47*51.4+0.00000043092*BI47^3)</f>
        <v>0.270535269762402</v>
      </c>
      <c r="BM47" s="6" t="n">
        <f aca="false">0.61365*EXP(17.502*AF47/(240.97+AF47))</f>
        <v>2.74721489385232</v>
      </c>
      <c r="BN47" s="6" t="n">
        <f aca="false">BM47*1000/AW47</f>
        <v>29.0726343691635</v>
      </c>
      <c r="BO47" s="6" t="n">
        <f aca="false">(BN47-AQ47)</f>
        <v>9.8578001559067</v>
      </c>
      <c r="BP47" s="6" t="n">
        <f aca="false">IF(D47,AL47,(AK47+AL47)/2)</f>
        <v>23.5871648788452</v>
      </c>
      <c r="BQ47" s="6" t="n">
        <f aca="false">0.61365*EXP(17.502*BP47/(240.97+BP47))</f>
        <v>2.92150247075721</v>
      </c>
      <c r="BR47" s="6" t="n">
        <f aca="false">IF(BO47&lt;&gt;0,(1000-(BN47+AQ47)/2)/BO47*BH47,0)</f>
        <v>-0.100531707795068</v>
      </c>
      <c r="BS47" s="6" t="n">
        <f aca="false">AQ47*AW47/1000</f>
        <v>1.81570331959845</v>
      </c>
      <c r="BT47" s="6" t="n">
        <f aca="false">(BQ47-BS47)</f>
        <v>1.10579915115876</v>
      </c>
      <c r="BU47" s="6" t="n">
        <f aca="false">1/(1.6/F47+1.37/AJ47)</f>
        <v>-0.0627347249025798</v>
      </c>
      <c r="BV47" s="6" t="n">
        <f aca="false">G47*AW47*0.001</f>
        <v>63.3575813692559</v>
      </c>
      <c r="BW47" s="6" t="n">
        <f aca="false">G47/AO47</f>
        <v>0.609383821863146</v>
      </c>
      <c r="BX47" s="6" t="n">
        <f aca="false">(1-BH47*AW47/BM47/F47)*100</f>
        <v>64.8775843637431</v>
      </c>
      <c r="BY47" s="6" t="n">
        <f aca="false">(AO47-E47/(AJ47/1.35))</f>
        <v>1104.05794124963</v>
      </c>
      <c r="BZ47" s="6" t="n">
        <f aca="false">E47*BX47/100/BY47</f>
        <v>-0.0153154812367411</v>
      </c>
      <c r="CA47" s="6" t="n">
        <f aca="false">(K47-J47)</f>
        <v>0.89078187942505</v>
      </c>
      <c r="CB47" s="6" t="n">
        <f aca="false">AU47*V47</f>
        <v>-0.435539562106133</v>
      </c>
      <c r="CC47" s="6" t="n">
        <f aca="false">(M47-L47)</f>
        <v>0</v>
      </c>
      <c r="CD47" s="6" t="n">
        <f aca="false">(M47-N47)/(M47-J47)</f>
        <v>-0</v>
      </c>
      <c r="CE47" s="6" t="n">
        <f aca="false">(K47-M47)/(K47-J47)</f>
        <v>3.85051215001298</v>
      </c>
    </row>
    <row r="48" customFormat="false" ht="23.25" hidden="false" customHeight="true" outlineLevel="0" collapsed="false">
      <c r="A48" s="2" t="s">
        <v>12</v>
      </c>
      <c r="B48" s="4" t="s">
        <v>134</v>
      </c>
    </row>
    <row r="49" customFormat="false" ht="23.25" hidden="false" customHeight="true" outlineLevel="0" collapsed="false">
      <c r="A49" s="2" t="s">
        <v>12</v>
      </c>
      <c r="B49" s="5" t="s">
        <v>135</v>
      </c>
    </row>
    <row r="50" customFormat="false" ht="23.25" hidden="false" customHeight="true" outlineLevel="0" collapsed="false">
      <c r="A50" s="2" t="s">
        <v>12</v>
      </c>
      <c r="B50" s="5" t="s">
        <v>136</v>
      </c>
    </row>
    <row r="51" customFormat="false" ht="23.25" hidden="false" customHeight="true" outlineLevel="0" collapsed="false">
      <c r="A51" s="2" t="s">
        <v>12</v>
      </c>
      <c r="B51" s="5" t="s">
        <v>137</v>
      </c>
    </row>
    <row r="52" customFormat="false" ht="12.75" hidden="false" customHeight="true" outlineLevel="0" collapsed="false">
      <c r="A52" s="6" t="n">
        <v>8</v>
      </c>
      <c r="B52" s="6" t="s">
        <v>138</v>
      </c>
      <c r="C52" s="6" t="n">
        <v>3009.49979259167</v>
      </c>
      <c r="D52" s="6" t="n">
        <v>0</v>
      </c>
      <c r="E52" s="6" t="n">
        <f aca="false">(AN52-AO52*(1000-AP52)/(1000-AQ52))*BG52</f>
        <v>-246.564836886689</v>
      </c>
      <c r="F52" s="6" t="n">
        <f aca="false">IF(BR52&lt;&gt;0,1/(1/BR52-1/AJ52),0)</f>
        <v>-0.0543178742129384</v>
      </c>
      <c r="G52" s="6" t="n">
        <f aca="false">((BU52-BH52/2)*AO52-E52)/(BU52+BH52/2)</f>
        <v>-5956.10326839853</v>
      </c>
      <c r="H52" s="6" t="n">
        <v>10</v>
      </c>
      <c r="I52" s="6" t="n">
        <v>0</v>
      </c>
      <c r="J52" s="6" t="n">
        <v>2.36160898208618</v>
      </c>
      <c r="K52" s="6" t="n">
        <v>4.35654973983765</v>
      </c>
      <c r="L52" s="6" t="n">
        <v>0</v>
      </c>
      <c r="M52" s="6" t="n">
        <v>0</v>
      </c>
      <c r="N52" s="6" t="n">
        <v>0</v>
      </c>
      <c r="O52" s="6" t="n">
        <f aca="false">CA52/K52</f>
        <v>0.457917590038996</v>
      </c>
      <c r="P52" s="6" t="e">
        <f aca="false">CC52/M52</f>
        <v>#DIV/0!</v>
      </c>
      <c r="Q52" s="6" t="e">
        <f aca="false">(M52-N52)/M52</f>
        <v>#DIV/0!</v>
      </c>
      <c r="R52" s="6" t="n">
        <v>-1</v>
      </c>
      <c r="S52" s="6" t="n">
        <v>0.87</v>
      </c>
      <c r="T52" s="6" t="n">
        <v>0.92</v>
      </c>
      <c r="U52" s="6" t="n">
        <v>0</v>
      </c>
      <c r="V52" s="6" t="n">
        <f aca="false">(U52*T52+(100-U52)*S52)/100</f>
        <v>0.87</v>
      </c>
      <c r="W52" s="6" t="n">
        <f aca="false">(E52-R52)/CB52</f>
        <v>569.903655350516</v>
      </c>
      <c r="X52" s="6" t="e">
        <f aca="false">(M52-N52)/(M52-L52)</f>
        <v>#DIV/0!</v>
      </c>
      <c r="Y52" s="6" t="n">
        <f aca="false">(K52-M52)/(K52-L52)</f>
        <v>1</v>
      </c>
      <c r="Z52" s="6" t="e">
        <f aca="false">(K52-M52)/M52</f>
        <v>#DIV/0!</v>
      </c>
      <c r="AA52" s="6" t="n">
        <v>0</v>
      </c>
      <c r="AB52" s="6" t="n">
        <v>0.5</v>
      </c>
      <c r="AC52" s="6" t="e">
        <f aca="false">Q52*AB52*V52*AA52</f>
        <v>#DIV/0!</v>
      </c>
      <c r="AD52" s="6" t="n">
        <f aca="false">BH52*1000</f>
        <v>-0.614104043200981</v>
      </c>
      <c r="AE52" s="6" t="n">
        <f aca="false">(BM52-BS52)</f>
        <v>1.0357510517124</v>
      </c>
      <c r="AF52" s="6" t="n">
        <f aca="false">(AL52+BL52*D52)</f>
        <v>23.2098941802979</v>
      </c>
      <c r="AG52" s="6" t="n">
        <v>2</v>
      </c>
      <c r="AH52" s="6" t="n">
        <f aca="false">(AG52*BA52+BB52)</f>
        <v>4.644859790802</v>
      </c>
      <c r="AI52" s="6" t="n">
        <v>1</v>
      </c>
      <c r="AJ52" s="6" t="n">
        <f aca="false">AH52*(AI52+1)*(AI52+1)/(AI52*AI52+1)</f>
        <v>9.289719581604</v>
      </c>
      <c r="AK52" s="6" t="n">
        <v>24.5467147827148</v>
      </c>
      <c r="AL52" s="6" t="n">
        <v>23.2098941802979</v>
      </c>
      <c r="AM52" s="6" t="n">
        <v>24.5511837005615</v>
      </c>
      <c r="AN52" s="6" t="n">
        <v>1063.3076171875</v>
      </c>
      <c r="AO52" s="6" t="n">
        <v>1227.85510253906</v>
      </c>
      <c r="AP52" s="6" t="n">
        <v>19.6620273590088</v>
      </c>
      <c r="AQ52" s="6" t="n">
        <v>19.2613182067871</v>
      </c>
      <c r="AR52" s="6" t="n">
        <v>60.0323486328125</v>
      </c>
      <c r="AS52" s="6" t="n">
        <v>58.8088989257813</v>
      </c>
      <c r="AT52" s="6" t="n">
        <v>300.604858398438</v>
      </c>
      <c r="AU52" s="6" t="n">
        <v>-0.495273947715759</v>
      </c>
      <c r="AV52" s="6" t="n">
        <v>13.6133966445923</v>
      </c>
      <c r="AW52" s="6" t="n">
        <v>94.4894943237305</v>
      </c>
      <c r="AX52" s="6" t="n">
        <v>-2.02957010269165</v>
      </c>
      <c r="AY52" s="6" t="n">
        <v>-0.40107598900795</v>
      </c>
      <c r="AZ52" s="6" t="n">
        <v>0</v>
      </c>
      <c r="BA52" s="6" t="n">
        <v>-1.355140209198</v>
      </c>
      <c r="BB52" s="6" t="n">
        <v>7.355140209198</v>
      </c>
      <c r="BC52" s="6" t="n">
        <v>1</v>
      </c>
      <c r="BD52" s="6" t="n">
        <v>0</v>
      </c>
      <c r="BE52" s="6" t="n">
        <v>0.159999996423721</v>
      </c>
      <c r="BF52" s="6" t="n">
        <v>111105</v>
      </c>
      <c r="BG52" s="6" t="n">
        <f aca="false">AT52*0.000001/(AG52*0.0001)</f>
        <v>1.50302429199219</v>
      </c>
      <c r="BH52" s="6" t="n">
        <f aca="false">(AQ52-AP52)/(1000-AQ52)*BG52</f>
        <v>-0.000614104043200981</v>
      </c>
      <c r="BI52" s="6" t="n">
        <f aca="false">(AL52+273.15)</f>
        <v>296.359894180298</v>
      </c>
      <c r="BJ52" s="6" t="n">
        <f aca="false">(AK52+273.15)</f>
        <v>297.696714782715</v>
      </c>
      <c r="BK52" s="6" t="n">
        <f aca="false">(AU52*BC52+AV52*BD52)*BE52</f>
        <v>-0.0792438298632836</v>
      </c>
      <c r="BL52" s="6" t="n">
        <f aca="false">((BK52+0.00000010773*(BJ52^4-BI52^4))-BH52*44100)/(AH52*51.4+0.00000043092*BI52^3)</f>
        <v>0.168420923167085</v>
      </c>
      <c r="BM52" s="6" t="n">
        <f aca="false">0.61365*EXP(17.502*AF52/(240.97+AF52))</f>
        <v>2.85574326908017</v>
      </c>
      <c r="BN52" s="6" t="n">
        <f aca="false">BM52*1000/AW52</f>
        <v>30.2228654044449</v>
      </c>
      <c r="BO52" s="6" t="n">
        <f aca="false">(BN52-AQ52)</f>
        <v>10.9615471976578</v>
      </c>
      <c r="BP52" s="6" t="n">
        <f aca="false">IF(D52,AL52,(AK52+AL52)/2)</f>
        <v>23.8783044815064</v>
      </c>
      <c r="BQ52" s="6" t="n">
        <f aca="false">0.61365*EXP(17.502*BP52/(240.97+BP52))</f>
        <v>2.97315033150842</v>
      </c>
      <c r="BR52" s="6" t="n">
        <f aca="false">IF(BO52&lt;&gt;0,(1000-(BN52+AQ52)/2)/BO52*BH52,0)</f>
        <v>-0.0546373439612495</v>
      </c>
      <c r="BS52" s="6" t="n">
        <f aca="false">AQ52*AW52/1000</f>
        <v>1.81999221736778</v>
      </c>
      <c r="BT52" s="6" t="n">
        <f aca="false">(BQ52-BS52)</f>
        <v>1.15315811414064</v>
      </c>
      <c r="BU52" s="6" t="n">
        <f aca="false">1/(1.6/F52+1.37/AJ52)</f>
        <v>-0.0341194931919884</v>
      </c>
      <c r="BV52" s="6" t="n">
        <f aca="false">G52*AW52*0.001</f>
        <v>-562.789185970896</v>
      </c>
      <c r="BW52" s="6" t="n">
        <f aca="false">G52/AO52</f>
        <v>-4.85081933208732</v>
      </c>
      <c r="BX52" s="6" t="n">
        <f aca="false">(1-BH52*AW52/BM52/F52)*100</f>
        <v>62.5920805208657</v>
      </c>
      <c r="BY52" s="6" t="n">
        <f aca="false">(AO52-E52/(AJ52/1.35))</f>
        <v>1263.68638106938</v>
      </c>
      <c r="BZ52" s="6" t="n">
        <f aca="false">E52*BX52/100/BY52</f>
        <v>-0.122126869096791</v>
      </c>
      <c r="CA52" s="6" t="n">
        <f aca="false">(K52-J52)</f>
        <v>1.99494075775147</v>
      </c>
      <c r="CB52" s="6" t="n">
        <f aca="false">AU52*V52</f>
        <v>-0.43088833451271</v>
      </c>
      <c r="CC52" s="6" t="n">
        <f aca="false">(M52-L52)</f>
        <v>0</v>
      </c>
      <c r="CD52" s="6" t="n">
        <f aca="false">(M52-N52)/(M52-J52)</f>
        <v>-0</v>
      </c>
      <c r="CE52" s="6" t="n">
        <f aca="false">(K52-M52)/(K52-J52)</f>
        <v>2.18379905413732</v>
      </c>
    </row>
    <row r="53" customFormat="false" ht="23.25" hidden="false" customHeight="true" outlineLevel="0" collapsed="false">
      <c r="A53" s="2" t="s">
        <v>12</v>
      </c>
      <c r="B53" s="4" t="s">
        <v>139</v>
      </c>
    </row>
    <row r="54" customFormat="false" ht="23.25" hidden="false" customHeight="true" outlineLevel="0" collapsed="false">
      <c r="A54" s="2" t="s">
        <v>12</v>
      </c>
      <c r="B54" s="5" t="s">
        <v>140</v>
      </c>
    </row>
    <row r="55" customFormat="false" ht="23.25" hidden="false" customHeight="true" outlineLevel="0" collapsed="false">
      <c r="A55" s="2" t="s">
        <v>12</v>
      </c>
      <c r="B55" s="5" t="s">
        <v>141</v>
      </c>
    </row>
    <row r="56" customFormat="false" ht="23.25" hidden="false" customHeight="true" outlineLevel="0" collapsed="false">
      <c r="A56" s="2" t="s">
        <v>12</v>
      </c>
      <c r="B56" s="5" t="s">
        <v>142</v>
      </c>
    </row>
    <row r="57" customFormat="false" ht="12.75" hidden="false" customHeight="true" outlineLevel="0" collapsed="false">
      <c r="A57" s="6" t="n">
        <v>9</v>
      </c>
      <c r="B57" s="6" t="s">
        <v>143</v>
      </c>
      <c r="C57" s="6" t="n">
        <v>3079.49978776742</v>
      </c>
      <c r="D57" s="6" t="n">
        <v>0</v>
      </c>
      <c r="E57" s="6" t="n">
        <f aca="false">(AN57-AO57*(1000-AP57)/(1000-AQ57))*BG57</f>
        <v>-32.9325235302735</v>
      </c>
      <c r="F57" s="6" t="n">
        <f aca="false">IF(BR57&lt;&gt;0,1/(1/BR57-1/AJ57),0)</f>
        <v>-0.00598511345244234</v>
      </c>
      <c r="G57" s="6" t="n">
        <f aca="false">((BU57-BH57/2)*AO57-E57)/(BU57+BH57/2)</f>
        <v>-7659.85604203932</v>
      </c>
      <c r="H57" s="6" t="n">
        <v>11</v>
      </c>
      <c r="I57" s="6" t="n">
        <v>0</v>
      </c>
      <c r="J57" s="6" t="n">
        <v>2.13088369369507</v>
      </c>
      <c r="K57" s="6" t="n">
        <v>4.9872350692749</v>
      </c>
      <c r="L57" s="6" t="n">
        <v>0</v>
      </c>
      <c r="M57" s="6" t="n">
        <v>0</v>
      </c>
      <c r="N57" s="6" t="n">
        <v>0</v>
      </c>
      <c r="O57" s="6" t="n">
        <f aca="false">CA57/K57</f>
        <v>0.572732453133619</v>
      </c>
      <c r="P57" s="6" t="e">
        <f aca="false">CC57/M57</f>
        <v>#DIV/0!</v>
      </c>
      <c r="Q57" s="6" t="e">
        <f aca="false">(M57-N57)/M57</f>
        <v>#DIV/0!</v>
      </c>
      <c r="R57" s="6" t="n">
        <v>-1</v>
      </c>
      <c r="S57" s="6" t="n">
        <v>0.87</v>
      </c>
      <c r="T57" s="6" t="n">
        <v>0.92</v>
      </c>
      <c r="U57" s="6" t="n">
        <v>0</v>
      </c>
      <c r="V57" s="6" t="n">
        <f aca="false">(U57*T57+(100-U57)*S57)/100</f>
        <v>0.87</v>
      </c>
      <c r="W57" s="6" t="n">
        <f aca="false">(E57-R57)/CB57</f>
        <v>119.55448091803</v>
      </c>
      <c r="X57" s="6" t="e">
        <f aca="false">(M57-N57)/(M57-L57)</f>
        <v>#DIV/0!</v>
      </c>
      <c r="Y57" s="6" t="n">
        <f aca="false">(K57-M57)/(K57-L57)</f>
        <v>1</v>
      </c>
      <c r="Z57" s="6" t="e">
        <f aca="false">(K57-M57)/M57</f>
        <v>#DIV/0!</v>
      </c>
      <c r="AA57" s="6" t="n">
        <v>0</v>
      </c>
      <c r="AB57" s="6" t="n">
        <v>0.5</v>
      </c>
      <c r="AC57" s="6" t="e">
        <f aca="false">Q57*AB57*V57*AA57</f>
        <v>#DIV/0!</v>
      </c>
      <c r="AD57" s="6" t="n">
        <f aca="false">BH57*1000</f>
        <v>-0.0684574034357028</v>
      </c>
      <c r="AE57" s="6" t="n">
        <f aca="false">(BM57-BS57)</f>
        <v>1.05291128962579</v>
      </c>
      <c r="AF57" s="6" t="n">
        <f aca="false">(AL57+BL57*D57)</f>
        <v>23.4658126831055</v>
      </c>
      <c r="AG57" s="6" t="n">
        <v>2</v>
      </c>
      <c r="AH57" s="6" t="n">
        <f aca="false">(AG57*BA57+BB57)</f>
        <v>4.644859790802</v>
      </c>
      <c r="AI57" s="6" t="n">
        <v>1</v>
      </c>
      <c r="AJ57" s="6" t="n">
        <f aca="false">AH57*(AI57+1)*(AI57+1)/(AI57*AI57+1)</f>
        <v>9.289719581604</v>
      </c>
      <c r="AK57" s="6" t="n">
        <v>24.6278953552246</v>
      </c>
      <c r="AL57" s="6" t="n">
        <v>23.4658126831055</v>
      </c>
      <c r="AM57" s="6" t="n">
        <v>24.6119842529297</v>
      </c>
      <c r="AN57" s="6" t="n">
        <v>1056.99096679688</v>
      </c>
      <c r="AO57" s="6" t="n">
        <v>1078.95227050781</v>
      </c>
      <c r="AP57" s="6" t="n">
        <v>19.5953884124756</v>
      </c>
      <c r="AQ57" s="6" t="n">
        <v>19.5507297515869</v>
      </c>
      <c r="AR57" s="6" t="n">
        <v>59.5377540588379</v>
      </c>
      <c r="AS57" s="6" t="n">
        <v>59.4020652770996</v>
      </c>
      <c r="AT57" s="6" t="n">
        <v>300.586761474609</v>
      </c>
      <c r="AU57" s="6" t="n">
        <v>-0.307006895542145</v>
      </c>
      <c r="AV57" s="6" t="n">
        <v>13.2104063034058</v>
      </c>
      <c r="AW57" s="6" t="n">
        <v>94.4873275756836</v>
      </c>
      <c r="AX57" s="6" t="n">
        <v>-2.02957010269165</v>
      </c>
      <c r="AY57" s="6" t="n">
        <v>-0.40107598900795</v>
      </c>
      <c r="AZ57" s="6" t="n">
        <v>0.5</v>
      </c>
      <c r="BA57" s="6" t="n">
        <v>-1.355140209198</v>
      </c>
      <c r="BB57" s="6" t="n">
        <v>7.355140209198</v>
      </c>
      <c r="BC57" s="6" t="n">
        <v>1</v>
      </c>
      <c r="BD57" s="6" t="n">
        <v>0</v>
      </c>
      <c r="BE57" s="6" t="n">
        <v>0.159999996423721</v>
      </c>
      <c r="BF57" s="6" t="n">
        <v>111105</v>
      </c>
      <c r="BG57" s="6" t="n">
        <f aca="false">AT57*0.000001/(AG57*0.0001)</f>
        <v>1.50293380737304</v>
      </c>
      <c r="BH57" s="6" t="n">
        <f aca="false">(AQ57-AP57)/(1000-AQ57)*BG57</f>
        <v>-6.84574034357028E-005</v>
      </c>
      <c r="BI57" s="6" t="n">
        <f aca="false">(AL57+273.15)</f>
        <v>296.615812683106</v>
      </c>
      <c r="BJ57" s="6" t="n">
        <f aca="false">(AK57+273.15)</f>
        <v>297.777895355225</v>
      </c>
      <c r="BK57" s="6" t="n">
        <f aca="false">(AU57*BC57+AV57*BD57)*BE57</f>
        <v>-0.0491211021888009</v>
      </c>
      <c r="BL57" s="6" t="n">
        <f aca="false">((BK57+0.00000010773*(BJ57^4-BI57^4))-BH57*44100)/(AH57*51.4+0.00000043092*BI57^3)</f>
        <v>0.064462533657052</v>
      </c>
      <c r="BM57" s="6" t="n">
        <f aca="false">0.61365*EXP(17.502*AF57/(240.97+AF57))</f>
        <v>2.90020749600764</v>
      </c>
      <c r="BN57" s="6" t="n">
        <f aca="false">BM57*1000/AW57</f>
        <v>30.6941424889449</v>
      </c>
      <c r="BO57" s="6" t="n">
        <f aca="false">(BN57-AQ57)</f>
        <v>11.143412737358</v>
      </c>
      <c r="BP57" s="6" t="n">
        <f aca="false">IF(D57,AL57,(AK57+AL57)/2)</f>
        <v>24.0468540191651</v>
      </c>
      <c r="BQ57" s="6" t="n">
        <f aca="false">0.61365*EXP(17.502*BP57/(240.97+BP57))</f>
        <v>3.00341426974593</v>
      </c>
      <c r="BR57" s="6" t="n">
        <f aca="false">IF(BO57&lt;&gt;0,(1000-(BN57+AQ57)/2)/BO57*BH57,0)</f>
        <v>-0.00598897198406681</v>
      </c>
      <c r="BS57" s="6" t="n">
        <f aca="false">AQ57*AW57/1000</f>
        <v>1.84729620638185</v>
      </c>
      <c r="BT57" s="6" t="n">
        <f aca="false">(BQ57-BS57)</f>
        <v>1.15611806336408</v>
      </c>
      <c r="BU57" s="6" t="n">
        <f aca="false">1/(1.6/F57+1.37/AJ57)</f>
        <v>-0.00374276063374487</v>
      </c>
      <c r="BV57" s="6" t="n">
        <f aca="false">G57*AW57*0.001</f>
        <v>-723.759327026749</v>
      </c>
      <c r="BW57" s="6" t="n">
        <f aca="false">G57/AO57</f>
        <v>-7.09934651551751</v>
      </c>
      <c r="BX57" s="6" t="n">
        <f aca="false">(1-BH57*AW57/BM57/F57)*100</f>
        <v>62.7357375081518</v>
      </c>
      <c r="BY57" s="6" t="n">
        <f aca="false">(AO57-E57/(AJ57/1.35))</f>
        <v>1083.73808846231</v>
      </c>
      <c r="BZ57" s="6" t="n">
        <f aca="false">E57*BX57/100/BY57</f>
        <v>-0.019064072525196</v>
      </c>
      <c r="CA57" s="6" t="n">
        <f aca="false">(K57-J57)</f>
        <v>2.85635137557983</v>
      </c>
      <c r="CB57" s="6" t="n">
        <f aca="false">AU57*V57</f>
        <v>-0.267095999121666</v>
      </c>
      <c r="CC57" s="6" t="n">
        <f aca="false">(M57-L57)</f>
        <v>0</v>
      </c>
      <c r="CD57" s="6" t="n">
        <f aca="false">(M57-N57)/(M57-J57)</f>
        <v>-0</v>
      </c>
      <c r="CE57" s="6" t="n">
        <f aca="false">(K57-M57)/(K57-J57)</f>
        <v>1.74601595304867</v>
      </c>
    </row>
    <row r="58" customFormat="false" ht="23.25" hidden="false" customHeight="true" outlineLevel="0" collapsed="false">
      <c r="A58" s="2" t="s">
        <v>12</v>
      </c>
      <c r="B58" s="4" t="s">
        <v>144</v>
      </c>
    </row>
    <row r="59" customFormat="false" ht="23.25" hidden="false" customHeight="true" outlineLevel="0" collapsed="false">
      <c r="A59" s="2" t="s">
        <v>12</v>
      </c>
      <c r="B59" s="5" t="s">
        <v>145</v>
      </c>
    </row>
    <row r="60" customFormat="false" ht="23.25" hidden="false" customHeight="true" outlineLevel="0" collapsed="false">
      <c r="A60" s="2" t="s">
        <v>12</v>
      </c>
      <c r="B60" s="5" t="s">
        <v>146</v>
      </c>
    </row>
    <row r="61" customFormat="false" ht="23.25" hidden="false" customHeight="true" outlineLevel="0" collapsed="false">
      <c r="A61" s="2" t="s">
        <v>12</v>
      </c>
      <c r="B61" s="5" t="s">
        <v>147</v>
      </c>
    </row>
    <row r="62" customFormat="false" ht="12.75" hidden="false" customHeight="true" outlineLevel="0" collapsed="false">
      <c r="A62" s="6" t="n">
        <v>10</v>
      </c>
      <c r="B62" s="6" t="s">
        <v>148</v>
      </c>
      <c r="C62" s="6" t="n">
        <v>3194.9997798074</v>
      </c>
      <c r="D62" s="6" t="n">
        <v>0</v>
      </c>
      <c r="E62" s="6" t="n">
        <f aca="false">(AN62-AO62*(1000-AP62)/(1000-AQ62))*BG62</f>
        <v>-22.652706652467</v>
      </c>
      <c r="F62" s="6" t="n">
        <f aca="false">IF(BR62&lt;&gt;0,1/(1/BR62-1/AJ62),0)</f>
        <v>0.0132318039818395</v>
      </c>
      <c r="G62" s="6" t="n">
        <f aca="false">((BU62-BH62/2)*AO62-E62)/(BU62+BH62/2)</f>
        <v>3759.96577614092</v>
      </c>
      <c r="H62" s="6" t="n">
        <v>12</v>
      </c>
      <c r="I62" s="6" t="n">
        <v>0</v>
      </c>
      <c r="J62" s="6" t="n">
        <v>2.47177743911743</v>
      </c>
      <c r="K62" s="6" t="n">
        <v>3.38846254348755</v>
      </c>
      <c r="L62" s="6" t="n">
        <v>0</v>
      </c>
      <c r="M62" s="6" t="n">
        <v>0</v>
      </c>
      <c r="N62" s="6" t="n">
        <v>0</v>
      </c>
      <c r="O62" s="6" t="n">
        <f aca="false">CA62/K62</f>
        <v>0.270531278597706</v>
      </c>
      <c r="P62" s="6" t="e">
        <f aca="false">CC62/M62</f>
        <v>#DIV/0!</v>
      </c>
      <c r="Q62" s="6" t="e">
        <f aca="false">(M62-N62)/M62</f>
        <v>#DIV/0!</v>
      </c>
      <c r="R62" s="6" t="n">
        <v>-1</v>
      </c>
      <c r="S62" s="6" t="n">
        <v>0.87</v>
      </c>
      <c r="T62" s="6" t="n">
        <v>0.92</v>
      </c>
      <c r="U62" s="6" t="n">
        <v>0</v>
      </c>
      <c r="V62" s="6" t="n">
        <f aca="false">(U62*T62+(100-U62)*S62)/100</f>
        <v>0.87</v>
      </c>
      <c r="W62" s="6" t="n">
        <f aca="false">(E62-R62)/CB62</f>
        <v>63.6970087535941</v>
      </c>
      <c r="X62" s="6" t="e">
        <f aca="false">(M62-N62)/(M62-L62)</f>
        <v>#DIV/0!</v>
      </c>
      <c r="Y62" s="6" t="n">
        <f aca="false">(K62-M62)/(K62-L62)</f>
        <v>1</v>
      </c>
      <c r="Z62" s="6" t="e">
        <f aca="false">(K62-M62)/M62</f>
        <v>#DIV/0!</v>
      </c>
      <c r="AA62" s="6" t="n">
        <v>0</v>
      </c>
      <c r="AB62" s="6" t="n">
        <v>0.5</v>
      </c>
      <c r="AC62" s="6" t="e">
        <f aca="false">Q62*AB62*V62*AA62</f>
        <v>#DIV/0!</v>
      </c>
      <c r="AD62" s="6" t="n">
        <f aca="false">BH62*1000</f>
        <v>0.156599352892967</v>
      </c>
      <c r="AE62" s="6" t="n">
        <f aca="false">(BM62-BS62)</f>
        <v>1.09133385899582</v>
      </c>
      <c r="AF62" s="6" t="n">
        <f aca="false">(AL62+BL62*D62)</f>
        <v>23.7400054931641</v>
      </c>
      <c r="AG62" s="6" t="n">
        <v>2</v>
      </c>
      <c r="AH62" s="6" t="n">
        <f aca="false">(AG62*BA62+BB62)</f>
        <v>4.644859790802</v>
      </c>
      <c r="AI62" s="6" t="n">
        <v>1</v>
      </c>
      <c r="AJ62" s="6" t="n">
        <f aca="false">AH62*(AI62+1)*(AI62+1)/(AI62*AI62+1)</f>
        <v>9.289719581604</v>
      </c>
      <c r="AK62" s="6" t="n">
        <v>24.7905502319336</v>
      </c>
      <c r="AL62" s="6" t="n">
        <v>23.7400054931641</v>
      </c>
      <c r="AM62" s="6" t="n">
        <v>24.7514839172363</v>
      </c>
      <c r="AN62" s="6" t="n">
        <v>1048.20336914063</v>
      </c>
      <c r="AO62" s="6" t="n">
        <v>1063.16357421875</v>
      </c>
      <c r="AP62" s="6" t="n">
        <v>19.5540218353272</v>
      </c>
      <c r="AQ62" s="6" t="n">
        <v>19.6561603546143</v>
      </c>
      <c r="AR62" s="6" t="n">
        <v>58.8351135253906</v>
      </c>
      <c r="AS62" s="6" t="n">
        <v>59.1424331665039</v>
      </c>
      <c r="AT62" s="6" t="n">
        <v>300.613739013672</v>
      </c>
      <c r="AU62" s="6" t="n">
        <v>-0.390727430582047</v>
      </c>
      <c r="AV62" s="6" t="n">
        <v>13.9884815216064</v>
      </c>
      <c r="AW62" s="6" t="n">
        <v>94.4835433959961</v>
      </c>
      <c r="AX62" s="6" t="n">
        <v>-2.02957010269165</v>
      </c>
      <c r="AY62" s="6" t="n">
        <v>-0.40107598900795</v>
      </c>
      <c r="AZ62" s="6" t="n">
        <v>0</v>
      </c>
      <c r="BA62" s="6" t="n">
        <v>-1.355140209198</v>
      </c>
      <c r="BB62" s="6" t="n">
        <v>7.355140209198</v>
      </c>
      <c r="BC62" s="6" t="n">
        <v>1</v>
      </c>
      <c r="BD62" s="6" t="n">
        <v>0</v>
      </c>
      <c r="BE62" s="6" t="n">
        <v>0.159999996423721</v>
      </c>
      <c r="BF62" s="6" t="n">
        <v>111105</v>
      </c>
      <c r="BG62" s="6" t="n">
        <f aca="false">AT62*0.000001/(AG62*0.0001)</f>
        <v>1.50306869506836</v>
      </c>
      <c r="BH62" s="6" t="n">
        <f aca="false">(AQ62-AP62)/(1000-AQ62)*BG62</f>
        <v>0.000156599352892967</v>
      </c>
      <c r="BI62" s="6" t="n">
        <f aca="false">(AL62+273.15)</f>
        <v>296.890005493164</v>
      </c>
      <c r="BJ62" s="6" t="n">
        <f aca="false">(AK62+273.15)</f>
        <v>297.940550231934</v>
      </c>
      <c r="BK62" s="6" t="n">
        <f aca="false">(AU62*BC62+AV62*BD62)*BE62</f>
        <v>-0.0625163874957772</v>
      </c>
      <c r="BL62" s="6" t="n">
        <f aca="false">((BK62+0.00000010773*(BJ62^4-BI62^4))-BH62*44100)/(AH62*51.4+0.00000043092*BI62^3)</f>
        <v>0.0197629985580137</v>
      </c>
      <c r="BM62" s="6" t="n">
        <f aca="false">0.61365*EXP(17.502*AF62/(240.97+AF62))</f>
        <v>2.94851753885968</v>
      </c>
      <c r="BN62" s="6" t="n">
        <f aca="false">BM62*1000/AW62</f>
        <v>31.2066782519148</v>
      </c>
      <c r="BO62" s="6" t="n">
        <f aca="false">(BN62-AQ62)</f>
        <v>11.5505178973005</v>
      </c>
      <c r="BP62" s="6" t="n">
        <f aca="false">IF(D62,AL62,(AK62+AL62)/2)</f>
        <v>24.2652778625489</v>
      </c>
      <c r="BQ62" s="6" t="n">
        <f aca="false">0.61365*EXP(17.502*BP62/(240.97+BP62))</f>
        <v>3.04303386557932</v>
      </c>
      <c r="BR62" s="6" t="n">
        <f aca="false">IF(BO62&lt;&gt;0,(1000-(BN62+AQ62)/2)/BO62*BH62,0)</f>
        <v>0.0132129840794926</v>
      </c>
      <c r="BS62" s="6" t="n">
        <f aca="false">AQ62*AW62/1000</f>
        <v>1.85718367986386</v>
      </c>
      <c r="BT62" s="6" t="n">
        <f aca="false">(BQ62-BS62)</f>
        <v>1.18585018571547</v>
      </c>
      <c r="BU62" s="6" t="n">
        <f aca="false">1/(1.6/F62+1.37/AJ62)</f>
        <v>0.00825980384063671</v>
      </c>
      <c r="BV62" s="6" t="n">
        <f aca="false">G62*AW62*0.001</f>
        <v>355.25488957747</v>
      </c>
      <c r="BW62" s="6" t="n">
        <f aca="false">G62/AO62</f>
        <v>3.53658257987617</v>
      </c>
      <c r="BX62" s="6" t="n">
        <f aca="false">(1-BH62*AW62/BM62/F62)*100</f>
        <v>62.0751945773995</v>
      </c>
      <c r="BY62" s="6" t="n">
        <f aca="false">(AO62-E62/(AJ62/1.35))</f>
        <v>1066.45550932101</v>
      </c>
      <c r="BZ62" s="6" t="n">
        <f aca="false">E62*BX62/100/BY62</f>
        <v>-0.013185464943136</v>
      </c>
      <c r="CA62" s="6" t="n">
        <f aca="false">(K62-J62)</f>
        <v>0.91668510437012</v>
      </c>
      <c r="CB62" s="6" t="n">
        <f aca="false">AU62*V62</f>
        <v>-0.339932864606381</v>
      </c>
      <c r="CC62" s="6" t="n">
        <f aca="false">(M62-L62)</f>
        <v>0</v>
      </c>
      <c r="CD62" s="6" t="n">
        <f aca="false">(M62-N62)/(M62-J62)</f>
        <v>-0</v>
      </c>
      <c r="CE62" s="6" t="n">
        <f aca="false">(K62-M62)/(K62-J62)</f>
        <v>3.69643024342133</v>
      </c>
    </row>
    <row r="63" customFormat="false" ht="23.25" hidden="false" customHeight="true" outlineLevel="0" collapsed="false">
      <c r="A63" s="2" t="s">
        <v>12</v>
      </c>
      <c r="B63" s="4" t="s">
        <v>149</v>
      </c>
    </row>
    <row r="64" customFormat="false" ht="23.25" hidden="false" customHeight="true" outlineLevel="0" collapsed="false">
      <c r="A64" s="2" t="s">
        <v>12</v>
      </c>
      <c r="B64" s="5" t="s">
        <v>150</v>
      </c>
    </row>
    <row r="65" customFormat="false" ht="23.25" hidden="false" customHeight="true" outlineLevel="0" collapsed="false">
      <c r="A65" s="2" t="s">
        <v>12</v>
      </c>
      <c r="B65" s="5" t="s">
        <v>151</v>
      </c>
    </row>
    <row r="66" customFormat="false" ht="23.25" hidden="false" customHeight="true" outlineLevel="0" collapsed="false">
      <c r="A66" s="2" t="s">
        <v>12</v>
      </c>
      <c r="B66" s="5" t="s">
        <v>152</v>
      </c>
    </row>
    <row r="67" customFormat="false" ht="12.75" hidden="false" customHeight="true" outlineLevel="0" collapsed="false">
      <c r="A67" s="6" t="n">
        <v>11</v>
      </c>
      <c r="B67" s="6" t="s">
        <v>153</v>
      </c>
      <c r="C67" s="6" t="n">
        <v>3265.99977491424</v>
      </c>
      <c r="D67" s="6" t="n">
        <v>0</v>
      </c>
      <c r="E67" s="6" t="n">
        <f aca="false">(AN67-AO67*(1000-AP67)/(1000-AQ67))*BG67</f>
        <v>-63.1864224827238</v>
      </c>
      <c r="F67" s="6" t="n">
        <f aca="false">IF(BR67&lt;&gt;0,1/(1/BR67-1/AJ67),0)</f>
        <v>0.0332941294582793</v>
      </c>
      <c r="G67" s="6" t="n">
        <f aca="false">((BU67-BH67/2)*AO67-E67)/(BU67+BH67/2)</f>
        <v>4081.92928999522</v>
      </c>
      <c r="H67" s="6" t="n">
        <v>13</v>
      </c>
      <c r="I67" s="6" t="n">
        <v>0</v>
      </c>
      <c r="J67" s="6" t="n">
        <v>2.86885976791382</v>
      </c>
      <c r="K67" s="6" t="n">
        <v>4.5647668838501</v>
      </c>
      <c r="L67" s="6" t="n">
        <v>0</v>
      </c>
      <c r="M67" s="6" t="n">
        <v>0</v>
      </c>
      <c r="N67" s="6" t="n">
        <v>0</v>
      </c>
      <c r="O67" s="6" t="n">
        <f aca="false">CA67/K67</f>
        <v>0.371521078532248</v>
      </c>
      <c r="P67" s="6" t="e">
        <f aca="false">CC67/M67</f>
        <v>#DIV/0!</v>
      </c>
      <c r="Q67" s="6" t="e">
        <f aca="false">(M67-N67)/M67</f>
        <v>#DIV/0!</v>
      </c>
      <c r="R67" s="6" t="n">
        <v>-1</v>
      </c>
      <c r="S67" s="6" t="n">
        <v>0.87</v>
      </c>
      <c r="T67" s="6" t="n">
        <v>0.92</v>
      </c>
      <c r="U67" s="6" t="n">
        <v>0</v>
      </c>
      <c r="V67" s="6" t="n">
        <f aca="false">(U67*T67+(100-U67)*S67)/100</f>
        <v>0.87</v>
      </c>
      <c r="W67" s="6" t="n">
        <f aca="false">(E67-R67)/CB67</f>
        <v>121.394095225004</v>
      </c>
      <c r="X67" s="6" t="e">
        <f aca="false">(M67-N67)/(M67-L67)</f>
        <v>#DIV/0!</v>
      </c>
      <c r="Y67" s="6" t="n">
        <f aca="false">(K67-M67)/(K67-L67)</f>
        <v>1</v>
      </c>
      <c r="Z67" s="6" t="e">
        <f aca="false">(K67-M67)/M67</f>
        <v>#DIV/0!</v>
      </c>
      <c r="AA67" s="6" t="n">
        <v>0</v>
      </c>
      <c r="AB67" s="6" t="n">
        <v>0.5</v>
      </c>
      <c r="AC67" s="6" t="e">
        <f aca="false">Q67*AB67*V67*AA67</f>
        <v>#DIV/0!</v>
      </c>
      <c r="AD67" s="6" t="n">
        <f aca="false">BH67*1000</f>
        <v>0.395922235278167</v>
      </c>
      <c r="AE67" s="6" t="n">
        <f aca="false">(BM67-BS67)</f>
        <v>1.09864611138369</v>
      </c>
      <c r="AF67" s="6" t="n">
        <f aca="false">(AL67+BL67*D67)</f>
        <v>23.8697872161865</v>
      </c>
      <c r="AG67" s="6" t="n">
        <v>2</v>
      </c>
      <c r="AH67" s="6" t="n">
        <f aca="false">(AG67*BA67+BB67)</f>
        <v>4.644859790802</v>
      </c>
      <c r="AI67" s="6" t="n">
        <v>1</v>
      </c>
      <c r="AJ67" s="6" t="n">
        <f aca="false">AH67*(AI67+1)*(AI67+1)/(AI67*AI67+1)</f>
        <v>9.289719581604</v>
      </c>
      <c r="AK67" s="6" t="n">
        <v>24.889310836792</v>
      </c>
      <c r="AL67" s="6" t="n">
        <v>23.8697872161865</v>
      </c>
      <c r="AM67" s="6" t="n">
        <v>24.8441925048828</v>
      </c>
      <c r="AN67" s="6" t="n">
        <v>1043.6484375</v>
      </c>
      <c r="AO67" s="6" t="n">
        <v>1085.40063476563</v>
      </c>
      <c r="AP67" s="6" t="n">
        <v>19.565845489502</v>
      </c>
      <c r="AQ67" s="6" t="n">
        <v>19.824031829834</v>
      </c>
      <c r="AR67" s="6" t="n">
        <v>58.5226936340332</v>
      </c>
      <c r="AS67" s="6" t="n">
        <v>59.2949485778809</v>
      </c>
      <c r="AT67" s="6" t="n">
        <v>300.615020751953</v>
      </c>
      <c r="AU67" s="6" t="n">
        <v>-0.588814854621887</v>
      </c>
      <c r="AV67" s="6" t="n">
        <v>14.1673927307129</v>
      </c>
      <c r="AW67" s="6" t="n">
        <v>94.4803771972656</v>
      </c>
      <c r="AX67" s="6" t="n">
        <v>-2.02957010269165</v>
      </c>
      <c r="AY67" s="6" t="n">
        <v>-0.40107598900795</v>
      </c>
      <c r="AZ67" s="6" t="n">
        <v>0</v>
      </c>
      <c r="BA67" s="6" t="n">
        <v>-1.355140209198</v>
      </c>
      <c r="BB67" s="6" t="n">
        <v>7.355140209198</v>
      </c>
      <c r="BC67" s="6" t="n">
        <v>1</v>
      </c>
      <c r="BD67" s="6" t="n">
        <v>0</v>
      </c>
      <c r="BE67" s="6" t="n">
        <v>0.159999996423721</v>
      </c>
      <c r="BF67" s="6" t="n">
        <v>111105</v>
      </c>
      <c r="BG67" s="6" t="n">
        <f aca="false">AT67*0.000001/(AG67*0.0001)</f>
        <v>1.50307510375977</v>
      </c>
      <c r="BH67" s="6" t="n">
        <f aca="false">(AQ67-AP67)/(1000-AQ67)*BG67</f>
        <v>0.000395922235278167</v>
      </c>
      <c r="BI67" s="6" t="n">
        <f aca="false">(AL67+273.15)</f>
        <v>297.019787216187</v>
      </c>
      <c r="BJ67" s="6" t="n">
        <f aca="false">(AK67+273.15)</f>
        <v>298.039310836792</v>
      </c>
      <c r="BK67" s="6" t="n">
        <f aca="false">(AU67*BC67+AV67*BD67)*BE67</f>
        <v>-0.0942103746337357</v>
      </c>
      <c r="BL67" s="6" t="n">
        <f aca="false">((BK67+0.00000010773*(BJ67^4-BI67^4))-BH67*44100)/(AH67*51.4+0.00000043092*BI67^3)</f>
        <v>-0.0239283915670109</v>
      </c>
      <c r="BM67" s="6" t="n">
        <f aca="false">0.61365*EXP(17.502*AF67/(240.97+AF67))</f>
        <v>2.971628116237</v>
      </c>
      <c r="BN67" s="6" t="n">
        <f aca="false">BM67*1000/AW67</f>
        <v>31.4523312077019</v>
      </c>
      <c r="BO67" s="6" t="n">
        <f aca="false">(BN67-AQ67)</f>
        <v>11.6282993778679</v>
      </c>
      <c r="BP67" s="6" t="n">
        <f aca="false">IF(D67,AL67,(AK67+AL67)/2)</f>
        <v>24.3795490264893</v>
      </c>
      <c r="BQ67" s="6" t="n">
        <f aca="false">0.61365*EXP(17.502*BP67/(240.97+BP67))</f>
        <v>3.06394281615802</v>
      </c>
      <c r="BR67" s="6" t="n">
        <f aca="false">IF(BO67&lt;&gt;0,(1000-(BN67+AQ67)/2)/BO67*BH67,0)</f>
        <v>0.0331752302384842</v>
      </c>
      <c r="BS67" s="6" t="n">
        <f aca="false">AQ67*AW67/1000</f>
        <v>1.87298200485332</v>
      </c>
      <c r="BT67" s="6" t="n">
        <f aca="false">(BQ67-BS67)</f>
        <v>1.1909608113047</v>
      </c>
      <c r="BU67" s="6" t="n">
        <f aca="false">1/(1.6/F67+1.37/AJ67)</f>
        <v>0.0207451685693443</v>
      </c>
      <c r="BV67" s="6" t="n">
        <f aca="false">G67*AW67*0.001</f>
        <v>385.662219011315</v>
      </c>
      <c r="BW67" s="6" t="n">
        <f aca="false">G67/AO67</f>
        <v>3.76075815625133</v>
      </c>
      <c r="BX67" s="6" t="n">
        <f aca="false">(1-BH67*AW67/BM67/F67)*100</f>
        <v>62.1915051504543</v>
      </c>
      <c r="BY67" s="6" t="n">
        <f aca="false">(AO67-E67/(AJ67/1.35))</f>
        <v>1094.5830077751</v>
      </c>
      <c r="BZ67" s="6" t="n">
        <f aca="false">E67*BX67/100/BY67</f>
        <v>-0.0359009658596903</v>
      </c>
      <c r="CA67" s="6" t="n">
        <f aca="false">(K67-J67)</f>
        <v>1.69590711593628</v>
      </c>
      <c r="CB67" s="6" t="n">
        <f aca="false">AU67*V67</f>
        <v>-0.512268923521042</v>
      </c>
      <c r="CC67" s="6" t="n">
        <f aca="false">(M67-L67)</f>
        <v>0</v>
      </c>
      <c r="CD67" s="6" t="n">
        <f aca="false">(M67-N67)/(M67-J67)</f>
        <v>-0</v>
      </c>
      <c r="CE67" s="6" t="n">
        <f aca="false">(K67-M67)/(K67-J67)</f>
        <v>2.69163731961227</v>
      </c>
    </row>
    <row r="68" customFormat="false" ht="23.25" hidden="false" customHeight="true" outlineLevel="0" collapsed="false">
      <c r="A68" s="2" t="s">
        <v>12</v>
      </c>
      <c r="B68" s="4" t="s">
        <v>154</v>
      </c>
    </row>
    <row r="69" customFormat="false" ht="23.25" hidden="false" customHeight="true" outlineLevel="0" collapsed="false">
      <c r="A69" s="2" t="s">
        <v>12</v>
      </c>
      <c r="B69" s="5" t="s">
        <v>155</v>
      </c>
    </row>
    <row r="70" customFormat="false" ht="23.25" hidden="false" customHeight="true" outlineLevel="0" collapsed="false">
      <c r="A70" s="2" t="s">
        <v>12</v>
      </c>
      <c r="B70" s="5" t="s">
        <v>156</v>
      </c>
    </row>
    <row r="71" customFormat="false" ht="23.25" hidden="false" customHeight="true" outlineLevel="0" collapsed="false">
      <c r="A71" s="2" t="s">
        <v>12</v>
      </c>
      <c r="B71" s="5" t="s">
        <v>157</v>
      </c>
    </row>
    <row r="72" customFormat="false" ht="12.75" hidden="false" customHeight="true" outlineLevel="0" collapsed="false">
      <c r="A72" s="6" t="n">
        <v>12</v>
      </c>
      <c r="B72" s="6" t="s">
        <v>158</v>
      </c>
      <c r="C72" s="6" t="n">
        <v>3347.49976929743</v>
      </c>
      <c r="D72" s="6" t="n">
        <v>0</v>
      </c>
      <c r="E72" s="6" t="n">
        <f aca="false">(AN72-AO72*(1000-AP72)/(1000-AQ72))*BG72</f>
        <v>-19.4248399025585</v>
      </c>
      <c r="F72" s="6" t="n">
        <f aca="false">IF(BR72&lt;&gt;0,1/(1/BR72-1/AJ72),0)</f>
        <v>0.0166264253588044</v>
      </c>
      <c r="G72" s="6" t="n">
        <f aca="false">((BU72-BH72/2)*AO72-E72)/(BU72+BH72/2)</f>
        <v>2884.20675571615</v>
      </c>
      <c r="H72" s="6" t="n">
        <v>14</v>
      </c>
      <c r="I72" s="6" t="n">
        <v>0</v>
      </c>
      <c r="J72" s="6" t="n">
        <v>2.17255854606628</v>
      </c>
      <c r="K72" s="6" t="n">
        <v>3.37677884101868</v>
      </c>
      <c r="L72" s="6" t="n">
        <v>0</v>
      </c>
      <c r="M72" s="6" t="n">
        <v>0</v>
      </c>
      <c r="N72" s="6" t="n">
        <v>0</v>
      </c>
      <c r="O72" s="6" t="n">
        <f aca="false">CA72/K72</f>
        <v>0.356618052779885</v>
      </c>
      <c r="P72" s="6" t="e">
        <f aca="false">CC72/M72</f>
        <v>#DIV/0!</v>
      </c>
      <c r="Q72" s="6" t="e">
        <f aca="false">(M72-N72)/M72</f>
        <v>#DIV/0!</v>
      </c>
      <c r="R72" s="6" t="n">
        <v>-1</v>
      </c>
      <c r="S72" s="6" t="n">
        <v>0.87</v>
      </c>
      <c r="T72" s="6" t="n">
        <v>0.92</v>
      </c>
      <c r="U72" s="6" t="n">
        <v>0</v>
      </c>
      <c r="V72" s="6" t="n">
        <f aca="false">(U72*T72+(100-U72)*S72)/100</f>
        <v>0.87</v>
      </c>
      <c r="W72" s="6" t="n">
        <f aca="false">(E72-R72)/CB72</f>
        <v>65.114458355215</v>
      </c>
      <c r="X72" s="6" t="e">
        <f aca="false">(M72-N72)/(M72-L72)</f>
        <v>#DIV/0!</v>
      </c>
      <c r="Y72" s="6" t="n">
        <f aca="false">(K72-M72)/(K72-L72)</f>
        <v>1</v>
      </c>
      <c r="Z72" s="6" t="e">
        <f aca="false">(K72-M72)/M72</f>
        <v>#DIV/0!</v>
      </c>
      <c r="AA72" s="6" t="n">
        <v>0</v>
      </c>
      <c r="AB72" s="6" t="n">
        <v>0.5</v>
      </c>
      <c r="AC72" s="6" t="e">
        <f aca="false">Q72*AB72*V72*AA72</f>
        <v>#DIV/0!</v>
      </c>
      <c r="AD72" s="6" t="n">
        <f aca="false">BH72*1000</f>
        <v>0.205582716728616</v>
      </c>
      <c r="AE72" s="6" t="n">
        <f aca="false">(BM72-BS72)</f>
        <v>1.1401319892249</v>
      </c>
      <c r="AF72" s="6" t="n">
        <f aca="false">(AL72+BL72*D72)</f>
        <v>24.0686016082764</v>
      </c>
      <c r="AG72" s="6" t="n">
        <v>2</v>
      </c>
      <c r="AH72" s="6" t="n">
        <f aca="false">(AG72*BA72+BB72)</f>
        <v>4.644859790802</v>
      </c>
      <c r="AI72" s="6" t="n">
        <v>1</v>
      </c>
      <c r="AJ72" s="6" t="n">
        <f aca="false">AH72*(AI72+1)*(AI72+1)/(AI72*AI72+1)</f>
        <v>9.289719581604</v>
      </c>
      <c r="AK72" s="6" t="n">
        <v>25.0109958648682</v>
      </c>
      <c r="AL72" s="6" t="n">
        <v>24.0686016082764</v>
      </c>
      <c r="AM72" s="6" t="n">
        <v>24.9571628570557</v>
      </c>
      <c r="AN72" s="6" t="n">
        <v>1038.24926757813</v>
      </c>
      <c r="AO72" s="6" t="n">
        <v>1051.03051757813</v>
      </c>
      <c r="AP72" s="6" t="n">
        <v>19.6288356781006</v>
      </c>
      <c r="AQ72" s="6" t="n">
        <v>19.7629241943359</v>
      </c>
      <c r="AR72" s="6" t="n">
        <v>58.2864952087402</v>
      </c>
      <c r="AS72" s="6" t="n">
        <v>58.6846618652344</v>
      </c>
      <c r="AT72" s="6" t="n">
        <v>300.577270507813</v>
      </c>
      <c r="AU72" s="6" t="n">
        <v>-0.325242310762405</v>
      </c>
      <c r="AV72" s="6" t="n">
        <v>14.0264778137207</v>
      </c>
      <c r="AW72" s="6" t="n">
        <v>94.4802856445313</v>
      </c>
      <c r="AX72" s="6" t="n">
        <v>-2.02957010269165</v>
      </c>
      <c r="AY72" s="6" t="n">
        <v>-0.40107598900795</v>
      </c>
      <c r="AZ72" s="6" t="n">
        <v>0.25</v>
      </c>
      <c r="BA72" s="6" t="n">
        <v>-1.355140209198</v>
      </c>
      <c r="BB72" s="6" t="n">
        <v>7.355140209198</v>
      </c>
      <c r="BC72" s="6" t="n">
        <v>1</v>
      </c>
      <c r="BD72" s="6" t="n">
        <v>0</v>
      </c>
      <c r="BE72" s="6" t="n">
        <v>0.159999996423721</v>
      </c>
      <c r="BF72" s="6" t="n">
        <v>111105</v>
      </c>
      <c r="BG72" s="6" t="n">
        <f aca="false">AT72*0.000001/(AG72*0.0001)</f>
        <v>1.50288635253906</v>
      </c>
      <c r="BH72" s="6" t="n">
        <f aca="false">(AQ72-AP72)/(1000-AQ72)*BG72</f>
        <v>0.000205582716728616</v>
      </c>
      <c r="BI72" s="6" t="n">
        <f aca="false">(AL72+273.15)</f>
        <v>297.218601608276</v>
      </c>
      <c r="BJ72" s="6" t="n">
        <f aca="false">(AK72+273.15)</f>
        <v>298.160995864868</v>
      </c>
      <c r="BK72" s="6" t="n">
        <f aca="false">(AU72*BC72+AV72*BD72)*BE72</f>
        <v>-0.0520387685588276</v>
      </c>
      <c r="BL72" s="6" t="n">
        <f aca="false">((BK72+0.00000010773*(BJ72^4-BI72^4))-BH72*44100)/(AH72*51.4+0.00000043092*BI72^3)</f>
        <v>0.00637861995495751</v>
      </c>
      <c r="BM72" s="6" t="n">
        <f aca="false">0.61365*EXP(17.502*AF72/(240.97+AF72))</f>
        <v>3.00733871227697</v>
      </c>
      <c r="BN72" s="6" t="n">
        <f aca="false">BM72*1000/AW72</f>
        <v>31.8303304415448</v>
      </c>
      <c r="BO72" s="6" t="n">
        <f aca="false">(BN72-AQ72)</f>
        <v>12.0674062472089</v>
      </c>
      <c r="BP72" s="6" t="n">
        <f aca="false">IF(D72,AL72,(AK72+AL72)/2)</f>
        <v>24.5397987365723</v>
      </c>
      <c r="BQ72" s="6" t="n">
        <f aca="false">0.61365*EXP(17.502*BP72/(240.97+BP72))</f>
        <v>3.09347628028113</v>
      </c>
      <c r="BR72" s="6" t="n">
        <f aca="false">IF(BO72&lt;&gt;0,(1000-(BN72+AQ72)/2)/BO72*BH72,0)</f>
        <v>0.0165967211096818</v>
      </c>
      <c r="BS72" s="6" t="n">
        <f aca="false">AQ72*AW72/1000</f>
        <v>1.86720672305207</v>
      </c>
      <c r="BT72" s="6" t="n">
        <f aca="false">(BQ72-BS72)</f>
        <v>1.22626955722905</v>
      </c>
      <c r="BU72" s="6" t="n">
        <f aca="false">1/(1.6/F72+1.37/AJ72)</f>
        <v>0.0103756153511295</v>
      </c>
      <c r="BV72" s="6" t="n">
        <f aca="false">G72*AW72*0.001</f>
        <v>272.500678137949</v>
      </c>
      <c r="BW72" s="6" t="n">
        <f aca="false">G72/AO72</f>
        <v>2.74417032377155</v>
      </c>
      <c r="BX72" s="6" t="n">
        <f aca="false">(1-BH72*AW72/BM72/F72)*100</f>
        <v>61.1539766691977</v>
      </c>
      <c r="BY72" s="6" t="n">
        <f aca="false">(AO72-E72/(AJ72/1.35))</f>
        <v>1053.85337284713</v>
      </c>
      <c r="BZ72" s="6" t="n">
        <f aca="false">E72*BX72/100/BY72</f>
        <v>-0.0112720254715765</v>
      </c>
      <c r="CA72" s="6" t="n">
        <f aca="false">(K72-J72)</f>
        <v>1.2042202949524</v>
      </c>
      <c r="CB72" s="6" t="n">
        <f aca="false">AU72*V72</f>
        <v>-0.282960810363292</v>
      </c>
      <c r="CC72" s="6" t="n">
        <f aca="false">(M72-L72)</f>
        <v>0</v>
      </c>
      <c r="CD72" s="6" t="n">
        <f aca="false">(M72-N72)/(M72-J72)</f>
        <v>-0</v>
      </c>
      <c r="CE72" s="6" t="n">
        <f aca="false">(K72-M72)/(K72-J72)</f>
        <v>2.80412052111458</v>
      </c>
    </row>
    <row r="73" customFormat="false" ht="23.25" hidden="false" customHeight="true" outlineLevel="0" collapsed="false">
      <c r="A73" s="2" t="s">
        <v>12</v>
      </c>
      <c r="B73" s="4" t="s">
        <v>159</v>
      </c>
    </row>
    <row r="74" customFormat="false" ht="23.25" hidden="false" customHeight="true" outlineLevel="0" collapsed="false">
      <c r="A74" s="2" t="s">
        <v>12</v>
      </c>
      <c r="B74" s="5" t="s">
        <v>160</v>
      </c>
    </row>
    <row r="75" customFormat="false" ht="23.25" hidden="false" customHeight="true" outlineLevel="0" collapsed="false">
      <c r="A75" s="2" t="s">
        <v>12</v>
      </c>
      <c r="B75" s="5" t="s">
        <v>161</v>
      </c>
    </row>
    <row r="76" customFormat="false" ht="23.25" hidden="false" customHeight="true" outlineLevel="0" collapsed="false">
      <c r="A76" s="2" t="s">
        <v>12</v>
      </c>
      <c r="B76" s="5" t="s">
        <v>162</v>
      </c>
    </row>
    <row r="77" customFormat="false" ht="12.75" hidden="false" customHeight="true" outlineLevel="0" collapsed="false">
      <c r="A77" s="6" t="n">
        <v>13</v>
      </c>
      <c r="B77" s="6" t="s">
        <v>163</v>
      </c>
      <c r="C77" s="6" t="n">
        <v>3458.49976164755</v>
      </c>
      <c r="D77" s="6" t="n">
        <v>0</v>
      </c>
      <c r="E77" s="6" t="n">
        <f aca="false">(AN77-AO77*(1000-AP77)/(1000-AQ77))*BG77</f>
        <v>-113.249355183048</v>
      </c>
      <c r="F77" s="6" t="n">
        <f aca="false">IF(BR77&lt;&gt;0,1/(1/BR77-1/AJ77),0)</f>
        <v>0.0635670880893757</v>
      </c>
      <c r="G77" s="6" t="n">
        <f aca="false">((BU77-BH77/2)*AO77-E77)/(BU77+BH77/2)</f>
        <v>3924.11672845824</v>
      </c>
      <c r="H77" s="6" t="n">
        <v>15</v>
      </c>
      <c r="I77" s="6" t="n">
        <v>0</v>
      </c>
      <c r="J77" s="6" t="n">
        <v>2.21022939682007</v>
      </c>
      <c r="K77" s="6" t="n">
        <v>3.94956755638123</v>
      </c>
      <c r="L77" s="6" t="n">
        <v>0</v>
      </c>
      <c r="M77" s="6" t="n">
        <v>0</v>
      </c>
      <c r="N77" s="6" t="n">
        <v>0</v>
      </c>
      <c r="O77" s="6" t="n">
        <f aca="false">CA77/K77</f>
        <v>0.440386987874394</v>
      </c>
      <c r="P77" s="6" t="e">
        <f aca="false">CC77/M77</f>
        <v>#DIV/0!</v>
      </c>
      <c r="Q77" s="6" t="e">
        <f aca="false">(M77-N77)/M77</f>
        <v>#DIV/0!</v>
      </c>
      <c r="R77" s="6" t="n">
        <v>-1</v>
      </c>
      <c r="S77" s="6" t="n">
        <v>0.87</v>
      </c>
      <c r="T77" s="6" t="n">
        <v>0.92</v>
      </c>
      <c r="U77" s="6" t="n">
        <v>0</v>
      </c>
      <c r="V77" s="6" t="n">
        <f aca="false">(U77*T77+(100-U77)*S77)/100</f>
        <v>0.87</v>
      </c>
      <c r="W77" s="6" t="n">
        <f aca="false">(E77-R77)/CB77</f>
        <v>241.977656307437</v>
      </c>
      <c r="X77" s="6" t="e">
        <f aca="false">(M77-N77)/(M77-L77)</f>
        <v>#DIV/0!</v>
      </c>
      <c r="Y77" s="6" t="n">
        <f aca="false">(K77-M77)/(K77-L77)</f>
        <v>1</v>
      </c>
      <c r="Z77" s="6" t="e">
        <f aca="false">(K77-M77)/M77</f>
        <v>#DIV/0!</v>
      </c>
      <c r="AA77" s="6" t="n">
        <v>0</v>
      </c>
      <c r="AB77" s="6" t="n">
        <v>0.5</v>
      </c>
      <c r="AC77" s="6" t="e">
        <f aca="false">Q77*AB77*V77*AA77</f>
        <v>#DIV/0!</v>
      </c>
      <c r="AD77" s="6" t="n">
        <f aca="false">BH77*1000</f>
        <v>0.768240061671285</v>
      </c>
      <c r="AE77" s="6" t="n">
        <f aca="false">(BM77-BS77)</f>
        <v>1.11965936850451</v>
      </c>
      <c r="AF77" s="6" t="n">
        <f aca="false">(AL77+BL77*D77)</f>
        <v>24.2057247161865</v>
      </c>
      <c r="AG77" s="6" t="n">
        <v>2</v>
      </c>
      <c r="AH77" s="6" t="n">
        <f aca="false">(AG77*BA77+BB77)</f>
        <v>4.644859790802</v>
      </c>
      <c r="AI77" s="6" t="n">
        <v>1</v>
      </c>
      <c r="AJ77" s="6" t="n">
        <f aca="false">AH77*(AI77+1)*(AI77+1)/(AI77*AI77+1)</f>
        <v>9.289719581604</v>
      </c>
      <c r="AK77" s="6" t="n">
        <v>25.1639404296875</v>
      </c>
      <c r="AL77" s="6" t="n">
        <v>24.2057247161865</v>
      </c>
      <c r="AM77" s="6" t="n">
        <v>25.1079368591309</v>
      </c>
      <c r="AN77" s="6" t="n">
        <v>1031.02600097656</v>
      </c>
      <c r="AO77" s="6" t="n">
        <v>1105.81616210938</v>
      </c>
      <c r="AP77" s="6" t="n">
        <v>19.7402095794678</v>
      </c>
      <c r="AQ77" s="6" t="n">
        <v>20.2410449981689</v>
      </c>
      <c r="AR77" s="6" t="n">
        <v>58.0899772644043</v>
      </c>
      <c r="AS77" s="6" t="n">
        <v>59.5637969970703</v>
      </c>
      <c r="AT77" s="6" t="n">
        <v>300.573822021484</v>
      </c>
      <c r="AU77" s="6" t="n">
        <v>-0.533199012279511</v>
      </c>
      <c r="AV77" s="6" t="n">
        <v>13.9435424804688</v>
      </c>
      <c r="AW77" s="6" t="n">
        <v>94.4875717163086</v>
      </c>
      <c r="AX77" s="6" t="n">
        <v>-2.02957010269165</v>
      </c>
      <c r="AY77" s="6" t="n">
        <v>-0.40107598900795</v>
      </c>
      <c r="AZ77" s="6" t="n">
        <v>0</v>
      </c>
      <c r="BA77" s="6" t="n">
        <v>-1.355140209198</v>
      </c>
      <c r="BB77" s="6" t="n">
        <v>7.355140209198</v>
      </c>
      <c r="BC77" s="6" t="n">
        <v>1</v>
      </c>
      <c r="BD77" s="6" t="n">
        <v>0</v>
      </c>
      <c r="BE77" s="6" t="n">
        <v>0.159999996423721</v>
      </c>
      <c r="BF77" s="6" t="n">
        <v>111105</v>
      </c>
      <c r="BG77" s="6" t="n">
        <f aca="false">AT77*0.000001/(AG77*0.0001)</f>
        <v>1.50286911010742</v>
      </c>
      <c r="BH77" s="6" t="n">
        <f aca="false">(AQ77-AP77)/(1000-AQ77)*BG77</f>
        <v>0.000768240061671285</v>
      </c>
      <c r="BI77" s="6" t="n">
        <f aca="false">(AL77+273.15)</f>
        <v>297.355724716187</v>
      </c>
      <c r="BJ77" s="6" t="n">
        <f aca="false">(AK77+273.15)</f>
        <v>298.313940429688</v>
      </c>
      <c r="BK77" s="6" t="n">
        <f aca="false">(AU77*BC77+AV77*BD77)*BE77</f>
        <v>-0.0853118400578534</v>
      </c>
      <c r="BL77" s="6" t="n">
        <f aca="false">((BK77+0.00000010773*(BJ77^4-BI77^4))-BH77*44100)/(AH77*51.4+0.00000043092*BI77^3)</f>
        <v>-0.0921946252540403</v>
      </c>
      <c r="BM77" s="6" t="n">
        <f aca="false">0.61365*EXP(17.502*AF77/(240.97+AF77))</f>
        <v>3.03218655938202</v>
      </c>
      <c r="BN77" s="6" t="n">
        <f aca="false">BM77*1000/AW77</f>
        <v>32.090850725701</v>
      </c>
      <c r="BO77" s="6" t="n">
        <f aca="false">(BN77-AQ77)</f>
        <v>11.8498057275321</v>
      </c>
      <c r="BP77" s="6" t="n">
        <f aca="false">IF(D77,AL77,(AK77+AL77)/2)</f>
        <v>24.684832572937</v>
      </c>
      <c r="BQ77" s="6" t="n">
        <f aca="false">0.61365*EXP(17.502*BP77/(240.97+BP77))</f>
        <v>3.12041971638316</v>
      </c>
      <c r="BR77" s="6" t="n">
        <f aca="false">IF(BO77&lt;&gt;0,(1000-(BN77+AQ77)/2)/BO77*BH77,0)</f>
        <v>0.0631350715340342</v>
      </c>
      <c r="BS77" s="6" t="n">
        <f aca="false">AQ77*AW77/1000</f>
        <v>1.91252719087751</v>
      </c>
      <c r="BT77" s="6" t="n">
        <f aca="false">(BQ77-BS77)</f>
        <v>1.20789252550565</v>
      </c>
      <c r="BU77" s="6" t="n">
        <f aca="false">1/(1.6/F77+1.37/AJ77)</f>
        <v>0.039498007606135</v>
      </c>
      <c r="BV77" s="6" t="n">
        <f aca="false">G77*AW77*0.001</f>
        <v>370.780260803364</v>
      </c>
      <c r="BW77" s="6" t="n">
        <f aca="false">G77/AO77</f>
        <v>3.54861582143352</v>
      </c>
      <c r="BX77" s="6" t="n">
        <f aca="false">(1-BH77*AW77/BM77/F77)*100</f>
        <v>62.3397322950738</v>
      </c>
      <c r="BY77" s="6" t="n">
        <f aca="false">(AO77-E77/(AJ77/1.35))</f>
        <v>1122.2737772348</v>
      </c>
      <c r="BZ77" s="6" t="n">
        <f aca="false">E77*BX77/100/BY77</f>
        <v>-0.0629074173157292</v>
      </c>
      <c r="CA77" s="6" t="n">
        <f aca="false">(K77-J77)</f>
        <v>1.73933815956116</v>
      </c>
      <c r="CB77" s="6" t="n">
        <f aca="false">AU77*V77</f>
        <v>-0.463883140683175</v>
      </c>
      <c r="CC77" s="6" t="n">
        <f aca="false">(M77-L77)</f>
        <v>0</v>
      </c>
      <c r="CD77" s="6" t="n">
        <f aca="false">(M77-N77)/(M77-J77)</f>
        <v>-0</v>
      </c>
      <c r="CE77" s="6" t="n">
        <f aca="false">(K77-M77)/(K77-J77)</f>
        <v>2.2707301249446</v>
      </c>
    </row>
    <row r="78" customFormat="false" ht="23.25" hidden="false" customHeight="true" outlineLevel="0" collapsed="false">
      <c r="A78" s="2" t="s">
        <v>12</v>
      </c>
      <c r="B78" s="4" t="s">
        <v>164</v>
      </c>
    </row>
    <row r="79" customFormat="false" ht="23.25" hidden="false" customHeight="true" outlineLevel="0" collapsed="false">
      <c r="A79" s="2" t="s">
        <v>12</v>
      </c>
      <c r="B79" s="5" t="s">
        <v>165</v>
      </c>
    </row>
    <row r="80" customFormat="false" ht="23.25" hidden="false" customHeight="true" outlineLevel="0" collapsed="false">
      <c r="A80" s="2" t="s">
        <v>12</v>
      </c>
      <c r="B80" s="5" t="s">
        <v>166</v>
      </c>
    </row>
    <row r="81" customFormat="false" ht="23.25" hidden="false" customHeight="true" outlineLevel="0" collapsed="false">
      <c r="A81" s="2" t="s">
        <v>12</v>
      </c>
      <c r="B81" s="5" t="s">
        <v>167</v>
      </c>
    </row>
    <row r="82" customFormat="false" ht="12.75" hidden="false" customHeight="true" outlineLevel="0" collapsed="false">
      <c r="A82" s="6" t="n">
        <v>14</v>
      </c>
      <c r="B82" s="6" t="s">
        <v>168</v>
      </c>
      <c r="C82" s="6" t="n">
        <v>3561.499754549</v>
      </c>
      <c r="D82" s="6" t="n">
        <v>0</v>
      </c>
      <c r="E82" s="6" t="n">
        <f aca="false">(AN82-AO82*(1000-AP82)/(1000-AQ82))*BG82</f>
        <v>-72.1257845968587</v>
      </c>
      <c r="F82" s="6" t="n">
        <f aca="false">IF(BR82&lt;&gt;0,1/(1/BR82-1/AJ82),0)</f>
        <v>0.0580149006142251</v>
      </c>
      <c r="G82" s="6" t="n">
        <f aca="false">((BU82-BH82/2)*AO82-E82)/(BU82+BH82/2)</f>
        <v>3031.42495243333</v>
      </c>
      <c r="H82" s="6" t="n">
        <v>16</v>
      </c>
      <c r="I82" s="6" t="n">
        <v>0</v>
      </c>
      <c r="J82" s="6" t="n">
        <v>1.606689453125</v>
      </c>
      <c r="K82" s="6" t="n">
        <v>3.84720277786255</v>
      </c>
      <c r="L82" s="6" t="n">
        <v>0</v>
      </c>
      <c r="M82" s="6" t="n">
        <v>0</v>
      </c>
      <c r="N82" s="6" t="n">
        <v>0</v>
      </c>
      <c r="O82" s="6" t="n">
        <f aca="false">CA82/K82</f>
        <v>0.582374637913509</v>
      </c>
      <c r="P82" s="6" t="e">
        <f aca="false">CC82/M82</f>
        <v>#DIV/0!</v>
      </c>
      <c r="Q82" s="6" t="e">
        <f aca="false">(M82-N82)/M82</f>
        <v>#DIV/0!</v>
      </c>
      <c r="R82" s="6" t="n">
        <v>-1</v>
      </c>
      <c r="S82" s="6" t="n">
        <v>0.87</v>
      </c>
      <c r="T82" s="6" t="n">
        <v>0.92</v>
      </c>
      <c r="U82" s="6" t="n">
        <v>0</v>
      </c>
      <c r="V82" s="6" t="n">
        <f aca="false">(U82*T82+(100-U82)*S82)/100</f>
        <v>0.87</v>
      </c>
      <c r="W82" s="6" t="n">
        <f aca="false">(E82-R82)/CB82</f>
        <v>231.578631240234</v>
      </c>
      <c r="X82" s="6" t="e">
        <f aca="false">(M82-N82)/(M82-L82)</f>
        <v>#DIV/0!</v>
      </c>
      <c r="Y82" s="6" t="n">
        <f aca="false">(K82-M82)/(K82-L82)</f>
        <v>1</v>
      </c>
      <c r="Z82" s="6" t="e">
        <f aca="false">(K82-M82)/M82</f>
        <v>#DIV/0!</v>
      </c>
      <c r="AA82" s="6" t="n">
        <v>0</v>
      </c>
      <c r="AB82" s="6" t="n">
        <v>0.5</v>
      </c>
      <c r="AC82" s="6" t="e">
        <f aca="false">Q82*AB82*V82*AA82</f>
        <v>#DIV/0!</v>
      </c>
      <c r="AD82" s="6" t="n">
        <f aca="false">BH82*1000</f>
        <v>0.712071662069719</v>
      </c>
      <c r="AE82" s="6" t="n">
        <f aca="false">(BM82-BS82)</f>
        <v>1.13616537762666</v>
      </c>
      <c r="AF82" s="6" t="n">
        <f aca="false">(AL82+BL82*D82)</f>
        <v>24.3497982025147</v>
      </c>
      <c r="AG82" s="6" t="n">
        <v>2</v>
      </c>
      <c r="AH82" s="6" t="n">
        <f aca="false">(AG82*BA82+BB82)</f>
        <v>4.644859790802</v>
      </c>
      <c r="AI82" s="6" t="n">
        <v>1</v>
      </c>
      <c r="AJ82" s="6" t="n">
        <f aca="false">AH82*(AI82+1)*(AI82+1)/(AI82*AI82+1)</f>
        <v>9.289719581604</v>
      </c>
      <c r="AK82" s="6" t="n">
        <v>25.294548034668</v>
      </c>
      <c r="AL82" s="6" t="n">
        <v>24.3497982025147</v>
      </c>
      <c r="AM82" s="6" t="n">
        <v>25.2364768981934</v>
      </c>
      <c r="AN82" s="6" t="n">
        <v>1024.64587402344</v>
      </c>
      <c r="AO82" s="6" t="n">
        <v>1072.13134765625</v>
      </c>
      <c r="AP82" s="6" t="n">
        <v>19.8814716339111</v>
      </c>
      <c r="AQ82" s="6" t="n">
        <v>20.3456535339355</v>
      </c>
      <c r="AR82" s="6" t="n">
        <v>58.0499382019043</v>
      </c>
      <c r="AS82" s="6" t="n">
        <v>59.4052619934082</v>
      </c>
      <c r="AT82" s="6" t="n">
        <v>300.564971923828</v>
      </c>
      <c r="AU82" s="6" t="n">
        <v>-0.353028148412704</v>
      </c>
      <c r="AV82" s="6" t="n">
        <v>13.9336500167847</v>
      </c>
      <c r="AW82" s="6" t="n">
        <v>94.4831619262695</v>
      </c>
      <c r="AX82" s="6" t="n">
        <v>-2.02957010269165</v>
      </c>
      <c r="AY82" s="6" t="n">
        <v>-0.40107598900795</v>
      </c>
      <c r="AZ82" s="6" t="n">
        <v>0</v>
      </c>
      <c r="BA82" s="6" t="n">
        <v>-1.355140209198</v>
      </c>
      <c r="BB82" s="6" t="n">
        <v>7.355140209198</v>
      </c>
      <c r="BC82" s="6" t="n">
        <v>1</v>
      </c>
      <c r="BD82" s="6" t="n">
        <v>0</v>
      </c>
      <c r="BE82" s="6" t="n">
        <v>0.159999996423721</v>
      </c>
      <c r="BF82" s="6" t="n">
        <v>111105</v>
      </c>
      <c r="BG82" s="6" t="n">
        <f aca="false">AT82*0.000001/(AG82*0.0001)</f>
        <v>1.50282485961914</v>
      </c>
      <c r="BH82" s="6" t="n">
        <f aca="false">(AQ82-AP82)/(1000-AQ82)*BG82</f>
        <v>0.000712071662069719</v>
      </c>
      <c r="BI82" s="6" t="n">
        <f aca="false">(AL82+273.15)</f>
        <v>297.499798202515</v>
      </c>
      <c r="BJ82" s="6" t="n">
        <f aca="false">(AK82+273.15)</f>
        <v>298.444548034668</v>
      </c>
      <c r="BK82" s="6" t="n">
        <f aca="false">(AU82*BC82+AV82*BD82)*BE82</f>
        <v>-0.0564845024835055</v>
      </c>
      <c r="BL82" s="6" t="n">
        <f aca="false">((BK82+0.00000010773*(BJ82^4-BI82^4))-BH82*44100)/(AH82*51.4+0.00000043092*BI82^3)</f>
        <v>-0.0827223077264572</v>
      </c>
      <c r="BM82" s="6" t="n">
        <f aca="false">0.61365*EXP(17.502*AF82/(240.97+AF82))</f>
        <v>3.05848705496927</v>
      </c>
      <c r="BN82" s="6" t="n">
        <f aca="false">BM82*1000/AW82</f>
        <v>32.3707102156041</v>
      </c>
      <c r="BO82" s="6" t="n">
        <f aca="false">(BN82-AQ82)</f>
        <v>12.0250566816686</v>
      </c>
      <c r="BP82" s="6" t="n">
        <f aca="false">IF(D82,AL82,(AK82+AL82)/2)</f>
        <v>24.8221731185914</v>
      </c>
      <c r="BQ82" s="6" t="n">
        <f aca="false">0.61365*EXP(17.502*BP82/(240.97+BP82))</f>
        <v>3.14612279093364</v>
      </c>
      <c r="BR82" s="6" t="n">
        <f aca="false">IF(BO82&lt;&gt;0,(1000-(BN82+AQ82)/2)/BO82*BH82,0)</f>
        <v>0.0576548423883864</v>
      </c>
      <c r="BS82" s="6" t="n">
        <f aca="false">AQ82*AW82/1000</f>
        <v>1.92232167734261</v>
      </c>
      <c r="BT82" s="6" t="n">
        <f aca="false">(BQ82-BS82)</f>
        <v>1.22380111359104</v>
      </c>
      <c r="BU82" s="6" t="n">
        <f aca="false">1/(1.6/F82+1.37/AJ82)</f>
        <v>0.0360664534131412</v>
      </c>
      <c r="BV82" s="6" t="n">
        <f aca="false">G82*AW82*0.001</f>
        <v>286.418614648092</v>
      </c>
      <c r="BW82" s="6" t="n">
        <f aca="false">G82/AO82</f>
        <v>2.82747534531121</v>
      </c>
      <c r="BX82" s="6" t="n">
        <f aca="false">(1-BH82*AW82/BM82/F82)*100</f>
        <v>62.0831786631256</v>
      </c>
      <c r="BY82" s="6" t="n">
        <f aca="false">(AO82-E82/(AJ82/1.35))</f>
        <v>1082.61280604156</v>
      </c>
      <c r="BZ82" s="6" t="n">
        <f aca="false">E82*BX82/100/BY82</f>
        <v>-0.0413610290434067</v>
      </c>
      <c r="CA82" s="6" t="n">
        <f aca="false">(K82-J82)</f>
        <v>2.24051332473755</v>
      </c>
      <c r="CB82" s="6" t="n">
        <f aca="false">AU82*V82</f>
        <v>-0.307134489119053</v>
      </c>
      <c r="CC82" s="6" t="n">
        <f aca="false">(M82-L82)</f>
        <v>0</v>
      </c>
      <c r="CD82" s="6" t="n">
        <f aca="false">(M82-N82)/(M82-J82)</f>
        <v>-0</v>
      </c>
      <c r="CE82" s="6" t="n">
        <f aca="false">(K82-M82)/(K82-J82)</f>
        <v>1.71710774284871</v>
      </c>
    </row>
    <row r="83" customFormat="false" ht="23.25" hidden="false" customHeight="true" outlineLevel="0" collapsed="false">
      <c r="A83" s="2" t="s">
        <v>12</v>
      </c>
      <c r="B83" s="4" t="s">
        <v>169</v>
      </c>
    </row>
    <row r="84" customFormat="false" ht="23.25" hidden="false" customHeight="true" outlineLevel="0" collapsed="false">
      <c r="A84" s="2" t="s">
        <v>12</v>
      </c>
      <c r="B84" s="5" t="s">
        <v>170</v>
      </c>
    </row>
    <row r="85" customFormat="false" ht="23.25" hidden="false" customHeight="true" outlineLevel="0" collapsed="false">
      <c r="A85" s="2" t="s">
        <v>12</v>
      </c>
      <c r="B85" s="5" t="s">
        <v>171</v>
      </c>
    </row>
    <row r="86" customFormat="false" ht="23.25" hidden="false" customHeight="true" outlineLevel="0" collapsed="false">
      <c r="A86" s="2" t="s">
        <v>12</v>
      </c>
      <c r="B86" s="5" t="s">
        <v>172</v>
      </c>
    </row>
    <row r="87" customFormat="false" ht="12.75" hidden="false" customHeight="true" outlineLevel="0" collapsed="false">
      <c r="A87" s="6" t="n">
        <v>15</v>
      </c>
      <c r="B87" s="6" t="s">
        <v>173</v>
      </c>
      <c r="C87" s="6" t="n">
        <v>3634.499749518</v>
      </c>
      <c r="D87" s="6" t="n">
        <v>0</v>
      </c>
      <c r="E87" s="6" t="n">
        <f aca="false">(AN87-AO87*(1000-AP87)/(1000-AQ87))*BG87</f>
        <v>-32.8298314914085</v>
      </c>
      <c r="F87" s="6" t="n">
        <f aca="false">IF(BR87&lt;&gt;0,1/(1/BR87-1/AJ87),0)</f>
        <v>0.0452067897442251</v>
      </c>
      <c r="G87" s="6" t="n">
        <f aca="false">((BU87-BH87/2)*AO87-E87)/(BU87+BH87/2)</f>
        <v>2175.15356118317</v>
      </c>
      <c r="H87" s="6" t="n">
        <v>17</v>
      </c>
      <c r="I87" s="6" t="n">
        <v>0</v>
      </c>
      <c r="J87" s="6" t="n">
        <v>2.32528066635132</v>
      </c>
      <c r="K87" s="6" t="n">
        <v>4.45706605911255</v>
      </c>
      <c r="L87" s="6" t="n">
        <v>0</v>
      </c>
      <c r="M87" s="6" t="n">
        <v>0</v>
      </c>
      <c r="N87" s="6" t="n">
        <v>0</v>
      </c>
      <c r="O87" s="6" t="n">
        <f aca="false">CA87/K87</f>
        <v>0.478293425425624</v>
      </c>
      <c r="P87" s="6" t="e">
        <f aca="false">CC87/M87</f>
        <v>#DIV/0!</v>
      </c>
      <c r="Q87" s="6" t="e">
        <f aca="false">(M87-N87)/M87</f>
        <v>#DIV/0!</v>
      </c>
      <c r="R87" s="6" t="n">
        <v>-1</v>
      </c>
      <c r="S87" s="6" t="n">
        <v>0.87</v>
      </c>
      <c r="T87" s="6" t="n">
        <v>0.92</v>
      </c>
      <c r="U87" s="6" t="n">
        <v>0</v>
      </c>
      <c r="V87" s="6" t="n">
        <f aca="false">(U87*T87+(100-U87)*S87)/100</f>
        <v>0.87</v>
      </c>
      <c r="W87" s="6" t="n">
        <f aca="false">(E87-R87)/CB87</f>
        <v>95.7850743761004</v>
      </c>
      <c r="X87" s="6" t="e">
        <f aca="false">(M87-N87)/(M87-L87)</f>
        <v>#DIV/0!</v>
      </c>
      <c r="Y87" s="6" t="n">
        <f aca="false">(K87-M87)/(K87-L87)</f>
        <v>1</v>
      </c>
      <c r="Z87" s="6" t="e">
        <f aca="false">(K87-M87)/M87</f>
        <v>#DIV/0!</v>
      </c>
      <c r="AA87" s="6" t="n">
        <v>0</v>
      </c>
      <c r="AB87" s="6" t="n">
        <v>0.5</v>
      </c>
      <c r="AC87" s="6" t="e">
        <f aca="false">Q87*AB87*V87*AA87</f>
        <v>#DIV/0!</v>
      </c>
      <c r="AD87" s="6" t="n">
        <f aca="false">BH87*1000</f>
        <v>0.567893497082423</v>
      </c>
      <c r="AE87" s="6" t="n">
        <f aca="false">(BM87-BS87)</f>
        <v>1.16108277921917</v>
      </c>
      <c r="AF87" s="6" t="n">
        <f aca="false">(AL87+BL87*D87)</f>
        <v>24.492223739624</v>
      </c>
      <c r="AG87" s="6" t="n">
        <v>2</v>
      </c>
      <c r="AH87" s="6" t="n">
        <f aca="false">(AG87*BA87+BB87)</f>
        <v>4.644859790802</v>
      </c>
      <c r="AI87" s="6" t="n">
        <v>1</v>
      </c>
      <c r="AJ87" s="6" t="n">
        <f aca="false">AH87*(AI87+1)*(AI87+1)/(AI87*AI87+1)</f>
        <v>9.289719581604</v>
      </c>
      <c r="AK87" s="6" t="n">
        <v>25.3959369659424</v>
      </c>
      <c r="AL87" s="6" t="n">
        <v>24.492223739624</v>
      </c>
      <c r="AM87" s="6" t="n">
        <v>25.3333492279053</v>
      </c>
      <c r="AN87" s="6" t="n">
        <v>1019.37414550781</v>
      </c>
      <c r="AO87" s="6" t="n">
        <v>1040.82287597656</v>
      </c>
      <c r="AP87" s="6" t="n">
        <v>19.9889163970947</v>
      </c>
      <c r="AQ87" s="6" t="n">
        <v>20.3590488433838</v>
      </c>
      <c r="AR87" s="6" t="n">
        <v>58.0132141113281</v>
      </c>
      <c r="AS87" s="6" t="n">
        <v>59.0874366760254</v>
      </c>
      <c r="AT87" s="6" t="n">
        <v>300.612243652344</v>
      </c>
      <c r="AU87" s="6" t="n">
        <v>-0.381959438323975</v>
      </c>
      <c r="AV87" s="6" t="n">
        <v>13.6768436431885</v>
      </c>
      <c r="AW87" s="6" t="n">
        <v>94.483772277832</v>
      </c>
      <c r="AX87" s="6" t="n">
        <v>-2.02957010269165</v>
      </c>
      <c r="AY87" s="6" t="n">
        <v>-0.40107598900795</v>
      </c>
      <c r="AZ87" s="6" t="n">
        <v>0</v>
      </c>
      <c r="BA87" s="6" t="n">
        <v>-1.355140209198</v>
      </c>
      <c r="BB87" s="6" t="n">
        <v>7.355140209198</v>
      </c>
      <c r="BC87" s="6" t="n">
        <v>1</v>
      </c>
      <c r="BD87" s="6" t="n">
        <v>0</v>
      </c>
      <c r="BE87" s="6" t="n">
        <v>0.159999996423721</v>
      </c>
      <c r="BF87" s="6" t="n">
        <v>111105</v>
      </c>
      <c r="BG87" s="6" t="n">
        <f aca="false">AT87*0.000001/(AG87*0.0001)</f>
        <v>1.50306121826172</v>
      </c>
      <c r="BH87" s="6" t="n">
        <f aca="false">(AQ87-AP87)/(1000-AQ87)*BG87</f>
        <v>0.000567893497082423</v>
      </c>
      <c r="BI87" s="6" t="n">
        <f aca="false">(AL87+273.15)</f>
        <v>297.642223739624</v>
      </c>
      <c r="BJ87" s="6" t="n">
        <f aca="false">(AK87+273.15)</f>
        <v>298.545936965942</v>
      </c>
      <c r="BK87" s="6" t="n">
        <f aca="false">(AU87*BC87+AV87*BD87)*BE87</f>
        <v>-0.0611135087658425</v>
      </c>
      <c r="BL87" s="6" t="n">
        <f aca="false">((BK87+0.00000010773*(BJ87^4-BI87^4))-BH87*44100)/(AH87*51.4+0.00000043092*BI87^3)</f>
        <v>-0.0591333968435385</v>
      </c>
      <c r="BM87" s="6" t="n">
        <f aca="false">0.61365*EXP(17.502*AF87/(240.97+AF87))</f>
        <v>3.08468251393071</v>
      </c>
      <c r="BN87" s="6" t="n">
        <f aca="false">BM87*1000/AW87</f>
        <v>32.6477493390094</v>
      </c>
      <c r="BO87" s="6" t="n">
        <f aca="false">(BN87-AQ87)</f>
        <v>12.2887004956256</v>
      </c>
      <c r="BP87" s="6" t="n">
        <f aca="false">IF(D87,AL87,(AK87+AL87)/2)</f>
        <v>24.9440803527832</v>
      </c>
      <c r="BQ87" s="6" t="n">
        <f aca="false">0.61365*EXP(17.502*BP87/(240.97+BP87))</f>
        <v>3.16909236031726</v>
      </c>
      <c r="BR87" s="6" t="n">
        <f aca="false">IF(BO87&lt;&gt;0,(1000-(BN87+AQ87)/2)/BO87*BH87,0)</f>
        <v>0.0449878641996968</v>
      </c>
      <c r="BS87" s="6" t="n">
        <f aca="false">AQ87*AW87/1000</f>
        <v>1.92359973471153</v>
      </c>
      <c r="BT87" s="6" t="n">
        <f aca="false">(BQ87-BS87)</f>
        <v>1.24549262560572</v>
      </c>
      <c r="BU87" s="6" t="n">
        <f aca="false">1/(1.6/F87+1.37/AJ87)</f>
        <v>0.0281370025998004</v>
      </c>
      <c r="BV87" s="6" t="n">
        <f aca="false">G87*AW87*0.001</f>
        <v>205.516713744146</v>
      </c>
      <c r="BW87" s="6" t="n">
        <f aca="false">G87/AO87</f>
        <v>2.08984027098974</v>
      </c>
      <c r="BX87" s="6" t="n">
        <f aca="false">(1-BH87*AW87/BM87/F87)*100</f>
        <v>61.5222223610919</v>
      </c>
      <c r="BY87" s="6" t="n">
        <f aca="false">(AO87-E87/(AJ87/1.35))</f>
        <v>1045.59377052554</v>
      </c>
      <c r="BZ87" s="6" t="n">
        <f aca="false">E87*BX87/100/BY87</f>
        <v>-0.0193169111181337</v>
      </c>
      <c r="CA87" s="6" t="n">
        <f aca="false">(K87-J87)</f>
        <v>2.13178539276123</v>
      </c>
      <c r="CB87" s="6" t="n">
        <f aca="false">AU87*V87</f>
        <v>-0.332304711341858</v>
      </c>
      <c r="CC87" s="6" t="n">
        <f aca="false">(M87-L87)</f>
        <v>0</v>
      </c>
      <c r="CD87" s="6" t="n">
        <f aca="false">(M87-N87)/(M87-J87)</f>
        <v>-0</v>
      </c>
      <c r="CE87" s="6" t="n">
        <f aca="false">(K87-M87)/(K87-J87)</f>
        <v>2.09076676960407</v>
      </c>
    </row>
    <row r="88" customFormat="false" ht="23.25" hidden="false" customHeight="true" outlineLevel="0" collapsed="false">
      <c r="A88" s="2" t="s">
        <v>12</v>
      </c>
      <c r="B88" s="4" t="s">
        <v>174</v>
      </c>
    </row>
    <row r="89" customFormat="false" ht="23.25" hidden="false" customHeight="true" outlineLevel="0" collapsed="false">
      <c r="A89" s="2" t="s">
        <v>12</v>
      </c>
      <c r="B89" s="5" t="s">
        <v>175</v>
      </c>
    </row>
    <row r="90" customFormat="false" ht="23.25" hidden="false" customHeight="true" outlineLevel="0" collapsed="false">
      <c r="A90" s="2" t="s">
        <v>12</v>
      </c>
      <c r="B90" s="5" t="s">
        <v>176</v>
      </c>
    </row>
    <row r="91" customFormat="false" ht="23.25" hidden="false" customHeight="true" outlineLevel="0" collapsed="false">
      <c r="A91" s="2" t="s">
        <v>12</v>
      </c>
      <c r="B91" s="5" t="s">
        <v>177</v>
      </c>
    </row>
    <row r="92" customFormat="false" ht="12.75" hidden="false" customHeight="true" outlineLevel="0" collapsed="false">
      <c r="A92" s="6" t="n">
        <v>16</v>
      </c>
      <c r="B92" s="6" t="s">
        <v>178</v>
      </c>
      <c r="C92" s="6" t="n">
        <v>3687.99974583089</v>
      </c>
      <c r="D92" s="6" t="n">
        <v>0</v>
      </c>
      <c r="E92" s="6" t="n">
        <f aca="false">(AN92-AO92*(1000-AP92)/(1000-AQ92))*BG92</f>
        <v>-107.022440472824</v>
      </c>
      <c r="F92" s="6" t="n">
        <f aca="false">IF(BR92&lt;&gt;0,1/(1/BR92-1/AJ92),0)</f>
        <v>0.0874739288779568</v>
      </c>
      <c r="G92" s="6" t="n">
        <f aca="false">((BU92-BH92/2)*AO92-E92)/(BU92+BH92/2)</f>
        <v>3018.65164692856</v>
      </c>
      <c r="H92" s="6" t="n">
        <v>18</v>
      </c>
      <c r="I92" s="6" t="n">
        <v>0</v>
      </c>
      <c r="J92" s="6" t="n">
        <v>1.71088862419128</v>
      </c>
      <c r="K92" s="6" t="n">
        <v>3.09852814674377</v>
      </c>
      <c r="L92" s="6" t="n">
        <v>0</v>
      </c>
      <c r="M92" s="6" t="n">
        <v>0</v>
      </c>
      <c r="N92" s="6" t="n">
        <v>0</v>
      </c>
      <c r="O92" s="6" t="n">
        <f aca="false">CA92/K92</f>
        <v>0.44783828218916</v>
      </c>
      <c r="P92" s="6" t="e">
        <f aca="false">CC92/M92</f>
        <v>#DIV/0!</v>
      </c>
      <c r="Q92" s="6" t="e">
        <f aca="false">(M92-N92)/M92</f>
        <v>#DIV/0!</v>
      </c>
      <c r="R92" s="6" t="n">
        <v>-1</v>
      </c>
      <c r="S92" s="6" t="n">
        <v>0.87</v>
      </c>
      <c r="T92" s="6" t="n">
        <v>0.92</v>
      </c>
      <c r="U92" s="6" t="n">
        <v>0</v>
      </c>
      <c r="V92" s="6" t="n">
        <f aca="false">(U92*T92+(100-U92)*S92)/100</f>
        <v>0.87</v>
      </c>
      <c r="W92" s="6" t="n">
        <f aca="false">(E92-R92)/CB92</f>
        <v>277.065912011042</v>
      </c>
      <c r="X92" s="6" t="e">
        <f aca="false">(M92-N92)/(M92-L92)</f>
        <v>#DIV/0!</v>
      </c>
      <c r="Y92" s="6" t="n">
        <f aca="false">(K92-M92)/(K92-L92)</f>
        <v>1</v>
      </c>
      <c r="Z92" s="6" t="e">
        <f aca="false">(K92-M92)/M92</f>
        <v>#DIV/0!</v>
      </c>
      <c r="AA92" s="6" t="n">
        <v>0</v>
      </c>
      <c r="AB92" s="6" t="n">
        <v>0.5</v>
      </c>
      <c r="AC92" s="6" t="e">
        <f aca="false">Q92*AB92*V92*AA92</f>
        <v>#DIV/0!</v>
      </c>
      <c r="AD92" s="6" t="n">
        <f aca="false">BH92*1000</f>
        <v>1.07640046402773</v>
      </c>
      <c r="AE92" s="6" t="n">
        <f aca="false">(BM92-BS92)</f>
        <v>1.14216805997907</v>
      </c>
      <c r="AF92" s="6" t="n">
        <f aca="false">(AL92+BL92*D92)</f>
        <v>24.6054992675781</v>
      </c>
      <c r="AG92" s="6" t="n">
        <v>2</v>
      </c>
      <c r="AH92" s="6" t="n">
        <f aca="false">(AG92*BA92+BB92)</f>
        <v>4.644859790802</v>
      </c>
      <c r="AI92" s="6" t="n">
        <v>1</v>
      </c>
      <c r="AJ92" s="6" t="n">
        <f aca="false">AH92*(AI92+1)*(AI92+1)/(AI92*AI92+1)</f>
        <v>9.289719581604</v>
      </c>
      <c r="AK92" s="6" t="n">
        <v>25.4679889678955</v>
      </c>
      <c r="AL92" s="6" t="n">
        <v>24.6054992675781</v>
      </c>
      <c r="AM92" s="6" t="n">
        <v>25.4041481018066</v>
      </c>
      <c r="AN92" s="6" t="n">
        <v>1015.60339355469</v>
      </c>
      <c r="AO92" s="6" t="n">
        <v>1086.037109375</v>
      </c>
      <c r="AP92" s="6" t="n">
        <v>20.0791110992432</v>
      </c>
      <c r="AQ92" s="6" t="n">
        <v>20.7804527282715</v>
      </c>
      <c r="AR92" s="6" t="n">
        <v>58.0281486511231</v>
      </c>
      <c r="AS92" s="6" t="n">
        <v>60.0550079345703</v>
      </c>
      <c r="AT92" s="6" t="n">
        <v>300.576019287109</v>
      </c>
      <c r="AU92" s="6" t="n">
        <v>-0.439840734004974</v>
      </c>
      <c r="AV92" s="6" t="n">
        <v>13.9424381256104</v>
      </c>
      <c r="AW92" s="6" t="n">
        <v>94.4872741699219</v>
      </c>
      <c r="AX92" s="6" t="n">
        <v>-2.02957010269165</v>
      </c>
      <c r="AY92" s="6" t="n">
        <v>-0.40107598900795</v>
      </c>
      <c r="AZ92" s="6" t="n">
        <v>0</v>
      </c>
      <c r="BA92" s="6" t="n">
        <v>-1.355140209198</v>
      </c>
      <c r="BB92" s="6" t="n">
        <v>7.355140209198</v>
      </c>
      <c r="BC92" s="6" t="n">
        <v>1</v>
      </c>
      <c r="BD92" s="6" t="n">
        <v>0</v>
      </c>
      <c r="BE92" s="6" t="n">
        <v>0.159999996423721</v>
      </c>
      <c r="BF92" s="6" t="n">
        <v>111105</v>
      </c>
      <c r="BG92" s="6" t="n">
        <f aca="false">AT92*0.000001/(AG92*0.0001)</f>
        <v>1.50288009643554</v>
      </c>
      <c r="BH92" s="6" t="n">
        <f aca="false">(AQ92-AP92)/(1000-AQ92)*BG92</f>
        <v>0.00107640046402773</v>
      </c>
      <c r="BI92" s="6" t="n">
        <f aca="false">(AL92+273.15)</f>
        <v>297.755499267578</v>
      </c>
      <c r="BJ92" s="6" t="n">
        <f aca="false">(AK92+273.15)</f>
        <v>298.617988967896</v>
      </c>
      <c r="BK92" s="6" t="n">
        <f aca="false">(AU92*BC92+AV92*BD92)*BE92</f>
        <v>-0.0703745158678027</v>
      </c>
      <c r="BL92" s="6" t="n">
        <f aca="false">((BK92+0.00000010773*(BJ92^4-BI92^4))-BH92*44100)/(AH92*51.4+0.00000043092*BI92^3)</f>
        <v>-0.150668996488434</v>
      </c>
      <c r="BM92" s="6" t="n">
        <f aca="false">0.61365*EXP(17.502*AF92/(240.97+AF92))</f>
        <v>3.10565639429036</v>
      </c>
      <c r="BN92" s="6" t="n">
        <f aca="false">BM92*1000/AW92</f>
        <v>32.8685150627298</v>
      </c>
      <c r="BO92" s="6" t="n">
        <f aca="false">(BN92-AQ92)</f>
        <v>12.0880623344583</v>
      </c>
      <c r="BP92" s="6" t="n">
        <f aca="false">IF(D92,AL92,(AK92+AL92)/2)</f>
        <v>25.0367441177368</v>
      </c>
      <c r="BQ92" s="6" t="n">
        <f aca="false">0.61365*EXP(17.502*BP92/(240.97+BP92))</f>
        <v>3.18664982441077</v>
      </c>
      <c r="BR92" s="6" t="n">
        <f aca="false">IF(BO92&lt;&gt;0,(1000-(BN92+AQ92)/2)/BO92*BH92,0)</f>
        <v>0.0866579397203488</v>
      </c>
      <c r="BS92" s="6" t="n">
        <f aca="false">AQ92*AW92/1000</f>
        <v>1.96348833431129</v>
      </c>
      <c r="BT92" s="6" t="n">
        <f aca="false">(BQ92-BS92)</f>
        <v>1.22316149009948</v>
      </c>
      <c r="BU92" s="6" t="n">
        <f aca="false">1/(1.6/F92+1.37/AJ92)</f>
        <v>0.0542339374951183</v>
      </c>
      <c r="BV92" s="6" t="n">
        <f aca="false">G92*AW92*0.001</f>
        <v>285.224165786825</v>
      </c>
      <c r="BW92" s="6" t="n">
        <f aca="false">G92/AO92</f>
        <v>2.77951059026496</v>
      </c>
      <c r="BX92" s="6" t="n">
        <f aca="false">(1-BH92*AW92/BM92/F92)*100</f>
        <v>62.5617828335803</v>
      </c>
      <c r="BY92" s="6" t="n">
        <f aca="false">(AO92-E92/(AJ92/1.35))</f>
        <v>1101.58981722255</v>
      </c>
      <c r="BZ92" s="6" t="n">
        <f aca="false">E92*BX92/100/BY92</f>
        <v>-0.0607804699580655</v>
      </c>
      <c r="CA92" s="6" t="n">
        <f aca="false">(K92-J92)</f>
        <v>1.38763952255249</v>
      </c>
      <c r="CB92" s="6" t="n">
        <f aca="false">AU92*V92</f>
        <v>-0.382661438584327</v>
      </c>
      <c r="CC92" s="6" t="n">
        <f aca="false">(M92-L92)</f>
        <v>0</v>
      </c>
      <c r="CD92" s="6" t="n">
        <f aca="false">(M92-N92)/(M92-J92)</f>
        <v>-0</v>
      </c>
      <c r="CE92" s="6" t="n">
        <f aca="false">(K92-M92)/(K92-J92)</f>
        <v>2.23294890091066</v>
      </c>
    </row>
    <row r="93" customFormat="false" ht="23.25" hidden="false" customHeight="true" outlineLevel="0" collapsed="false">
      <c r="A93" s="2" t="s">
        <v>12</v>
      </c>
      <c r="B93" s="4" t="s">
        <v>179</v>
      </c>
    </row>
    <row r="94" customFormat="false" ht="23.25" hidden="false" customHeight="true" outlineLevel="0" collapsed="false">
      <c r="A94" s="2" t="s">
        <v>12</v>
      </c>
      <c r="B94" s="5" t="s">
        <v>180</v>
      </c>
    </row>
    <row r="95" customFormat="false" ht="23.25" hidden="false" customHeight="true" outlineLevel="0" collapsed="false">
      <c r="A95" s="2" t="s">
        <v>12</v>
      </c>
      <c r="B95" s="5" t="s">
        <v>181</v>
      </c>
    </row>
    <row r="96" customFormat="false" ht="23.25" hidden="false" customHeight="true" outlineLevel="0" collapsed="false">
      <c r="A96" s="2" t="s">
        <v>12</v>
      </c>
      <c r="B96" s="5" t="s">
        <v>182</v>
      </c>
    </row>
    <row r="97" customFormat="false" ht="12.75" hidden="false" customHeight="true" outlineLevel="0" collapsed="false">
      <c r="A97" s="6" t="n">
        <v>17</v>
      </c>
      <c r="B97" s="6" t="s">
        <v>183</v>
      </c>
      <c r="C97" s="6" t="n">
        <v>3782.49973931815</v>
      </c>
      <c r="D97" s="6" t="n">
        <v>0</v>
      </c>
      <c r="E97" s="6" t="n">
        <f aca="false">(AN97-AO97*(1000-AP97)/(1000-AQ97))*BG97</f>
        <v>-25.0448087343736</v>
      </c>
      <c r="F97" s="6" t="n">
        <f aca="false">IF(BR97&lt;&gt;0,1/(1/BR97-1/AJ97),0)</f>
        <v>0.0386733933999585</v>
      </c>
      <c r="G97" s="6" t="n">
        <f aca="false">((BU97-BH97/2)*AO97-E97)/(BU97+BH97/2)</f>
        <v>2034.19815622957</v>
      </c>
      <c r="H97" s="6" t="n">
        <v>19</v>
      </c>
      <c r="I97" s="6" t="n">
        <v>0</v>
      </c>
      <c r="J97" s="6" t="n">
        <v>1.68610835075378</v>
      </c>
      <c r="K97" s="6" t="n">
        <v>3.47056365013123</v>
      </c>
      <c r="L97" s="6" t="n">
        <v>0</v>
      </c>
      <c r="M97" s="6" t="n">
        <v>0</v>
      </c>
      <c r="N97" s="6" t="n">
        <v>0</v>
      </c>
      <c r="O97" s="6" t="n">
        <f aca="false">CA97/K97</f>
        <v>0.514168728560842</v>
      </c>
      <c r="P97" s="6" t="e">
        <f aca="false">CC97/M97</f>
        <v>#DIV/0!</v>
      </c>
      <c r="Q97" s="6" t="e">
        <f aca="false">(M97-N97)/M97</f>
        <v>#DIV/0!</v>
      </c>
      <c r="R97" s="6" t="n">
        <v>-1</v>
      </c>
      <c r="S97" s="6" t="n">
        <v>0.87</v>
      </c>
      <c r="T97" s="6" t="n">
        <v>0.92</v>
      </c>
      <c r="U97" s="6" t="n">
        <v>0</v>
      </c>
      <c r="V97" s="6" t="n">
        <f aca="false">(U97*T97+(100-U97)*S97)/100</f>
        <v>0.87</v>
      </c>
      <c r="W97" s="6" t="n">
        <f aca="false">(E97-R97)/CB97</f>
        <v>61.1244590273744</v>
      </c>
      <c r="X97" s="6" t="e">
        <f aca="false">(M97-N97)/(M97-L97)</f>
        <v>#DIV/0!</v>
      </c>
      <c r="Y97" s="6" t="n">
        <f aca="false">(K97-M97)/(K97-L97)</f>
        <v>1</v>
      </c>
      <c r="Z97" s="6" t="e">
        <f aca="false">(K97-M97)/M97</f>
        <v>#DIV/0!</v>
      </c>
      <c r="AA97" s="6" t="n">
        <v>0</v>
      </c>
      <c r="AB97" s="6" t="n">
        <v>0.5</v>
      </c>
      <c r="AC97" s="6" t="e">
        <f aca="false">Q97*AB97*V97*AA97</f>
        <v>#DIV/0!</v>
      </c>
      <c r="AD97" s="6" t="n">
        <f aca="false">BH97*1000</f>
        <v>0.499323477570175</v>
      </c>
      <c r="AE97" s="6" t="n">
        <f aca="false">(BM97-BS97)</f>
        <v>1.19215139949474</v>
      </c>
      <c r="AF97" s="6" t="n">
        <f aca="false">(AL97+BL97*D97)</f>
        <v>24.746036529541</v>
      </c>
      <c r="AG97" s="6" t="n">
        <v>2</v>
      </c>
      <c r="AH97" s="6" t="n">
        <f aca="false">(AG97*BA97+BB97)</f>
        <v>4.644859790802</v>
      </c>
      <c r="AI97" s="6" t="n">
        <v>1</v>
      </c>
      <c r="AJ97" s="6" t="n">
        <f aca="false">AH97*(AI97+1)*(AI97+1)/(AI97*AI97+1)</f>
        <v>9.289719581604</v>
      </c>
      <c r="AK97" s="6" t="n">
        <v>25.591869354248</v>
      </c>
      <c r="AL97" s="6" t="n">
        <v>24.746036529541</v>
      </c>
      <c r="AM97" s="6" t="n">
        <v>25.5254745483398</v>
      </c>
      <c r="AN97" s="6" t="n">
        <v>1009.74914550781</v>
      </c>
      <c r="AO97" s="6" t="n">
        <v>1026.0703125</v>
      </c>
      <c r="AP97" s="6" t="n">
        <v>20.2033748626709</v>
      </c>
      <c r="AQ97" s="6" t="n">
        <v>20.5287494659424</v>
      </c>
      <c r="AR97" s="6" t="n">
        <v>57.959156036377</v>
      </c>
      <c r="AS97" s="6" t="n">
        <v>58.8925857543945</v>
      </c>
      <c r="AT97" s="6" t="n">
        <v>300.621490478516</v>
      </c>
      <c r="AU97" s="6" t="n">
        <v>-0.452154695987701</v>
      </c>
      <c r="AV97" s="6" t="n">
        <v>12.4882516860962</v>
      </c>
      <c r="AW97" s="6" t="n">
        <v>94.4869918823242</v>
      </c>
      <c r="AX97" s="6" t="n">
        <v>-2.02957010269165</v>
      </c>
      <c r="AY97" s="6" t="n">
        <v>-0.40107598900795</v>
      </c>
      <c r="AZ97" s="6" t="n">
        <v>0</v>
      </c>
      <c r="BA97" s="6" t="n">
        <v>-1.355140209198</v>
      </c>
      <c r="BB97" s="6" t="n">
        <v>7.355140209198</v>
      </c>
      <c r="BC97" s="6" t="n">
        <v>1</v>
      </c>
      <c r="BD97" s="6" t="n">
        <v>0</v>
      </c>
      <c r="BE97" s="6" t="n">
        <v>0.159999996423721</v>
      </c>
      <c r="BF97" s="6" t="n">
        <v>111105</v>
      </c>
      <c r="BG97" s="6" t="n">
        <f aca="false">AT97*0.000001/(AG97*0.0001)</f>
        <v>1.50310745239258</v>
      </c>
      <c r="BH97" s="6" t="n">
        <f aca="false">(AQ97-AP97)/(1000-AQ97)*BG97</f>
        <v>0.000499323477570175</v>
      </c>
      <c r="BI97" s="6" t="n">
        <f aca="false">(AL97+273.15)</f>
        <v>297.896036529541</v>
      </c>
      <c r="BJ97" s="6" t="n">
        <f aca="false">(AK97+273.15)</f>
        <v>298.741869354248</v>
      </c>
      <c r="BK97" s="6" t="n">
        <f aca="false">(AU97*BC97+AV97*BD97)*BE97</f>
        <v>-0.0723447497410008</v>
      </c>
      <c r="BL97" s="6" t="n">
        <f aca="false">((BK97+0.00000010773*(BJ97^4-BI97^4))-BH97*44100)/(AH97*51.4+0.00000043092*BI97^3)</f>
        <v>-0.0496361688316541</v>
      </c>
      <c r="BM97" s="6" t="n">
        <f aca="false">0.61365*EXP(17.502*AF97/(240.97+AF97))</f>
        <v>3.13185118363751</v>
      </c>
      <c r="BN97" s="6" t="n">
        <f aca="false">BM97*1000/AW97</f>
        <v>33.1458449596742</v>
      </c>
      <c r="BO97" s="6" t="n">
        <f aca="false">(BN97-AQ97)</f>
        <v>12.6170954937318</v>
      </c>
      <c r="BP97" s="6" t="n">
        <f aca="false">IF(D97,AL97,(AK97+AL97)/2)</f>
        <v>25.1689529418945</v>
      </c>
      <c r="BQ97" s="6" t="n">
        <f aca="false">0.61365*EXP(17.502*BP97/(240.97+BP97))</f>
        <v>3.21184722507499</v>
      </c>
      <c r="BR97" s="6" t="n">
        <f aca="false">IF(BO97&lt;&gt;0,(1000-(BN97+AQ97)/2)/BO97*BH97,0)</f>
        <v>0.038513062316022</v>
      </c>
      <c r="BS97" s="6" t="n">
        <f aca="false">AQ97*AW97/1000</f>
        <v>1.93969978414277</v>
      </c>
      <c r="BT97" s="6" t="n">
        <f aca="false">(BQ97-BS97)</f>
        <v>1.27214744093222</v>
      </c>
      <c r="BU97" s="6" t="n">
        <f aca="false">1/(1.6/F97+1.37/AJ97)</f>
        <v>0.0240850175286248</v>
      </c>
      <c r="BV97" s="6" t="n">
        <f aca="false">G97*AW97*0.001</f>
        <v>192.205264674702</v>
      </c>
      <c r="BW97" s="6" t="n">
        <f aca="false">G97/AO97</f>
        <v>1.98251341204219</v>
      </c>
      <c r="BX97" s="6" t="n">
        <f aca="false">(1-BH97*AW97/BM97/F97)*100</f>
        <v>61.0470268992102</v>
      </c>
      <c r="BY97" s="6" t="n">
        <f aca="false">(AO97-E97/(AJ97/1.35))</f>
        <v>1029.70987249903</v>
      </c>
      <c r="BZ97" s="6" t="n">
        <f aca="false">E97*BX97/100/BY97</f>
        <v>-0.0148479795457562</v>
      </c>
      <c r="CA97" s="6" t="n">
        <f aca="false">(K97-J97)</f>
        <v>1.78445529937745</v>
      </c>
      <c r="CB97" s="6" t="n">
        <f aca="false">AU97*V97</f>
        <v>-0.3933745855093</v>
      </c>
      <c r="CC97" s="6" t="n">
        <f aca="false">(M97-L97)</f>
        <v>0</v>
      </c>
      <c r="CD97" s="6" t="n">
        <f aca="false">(M97-N97)/(M97-J97)</f>
        <v>-0</v>
      </c>
      <c r="CE97" s="6" t="n">
        <f aca="false">(K97-M97)/(K97-J97)</f>
        <v>1.94488685221872</v>
      </c>
    </row>
    <row r="98" customFormat="false" ht="23.25" hidden="false" customHeight="true" outlineLevel="0" collapsed="false">
      <c r="A98" s="2" t="s">
        <v>12</v>
      </c>
      <c r="B98" s="4" t="s">
        <v>184</v>
      </c>
    </row>
    <row r="99" customFormat="false" ht="23.25" hidden="false" customHeight="true" outlineLevel="0" collapsed="false">
      <c r="A99" s="2" t="s">
        <v>12</v>
      </c>
      <c r="B99" s="5" t="s">
        <v>185</v>
      </c>
    </row>
    <row r="100" customFormat="false" ht="23.25" hidden="false" customHeight="true" outlineLevel="0" collapsed="false">
      <c r="A100" s="2" t="s">
        <v>12</v>
      </c>
      <c r="B100" s="5" t="s">
        <v>186</v>
      </c>
    </row>
    <row r="101" customFormat="false" ht="23.25" hidden="false" customHeight="true" outlineLevel="0" collapsed="false">
      <c r="A101" s="2" t="s">
        <v>12</v>
      </c>
      <c r="B101" s="5" t="s">
        <v>187</v>
      </c>
    </row>
    <row r="102" customFormat="false" ht="12.75" hidden="false" customHeight="true" outlineLevel="0" collapsed="false">
      <c r="A102" s="6" t="n">
        <v>18</v>
      </c>
      <c r="B102" s="6" t="s">
        <v>188</v>
      </c>
      <c r="C102" s="6" t="n">
        <v>3862.49973380473</v>
      </c>
      <c r="D102" s="6" t="n">
        <v>0</v>
      </c>
      <c r="E102" s="6" t="n">
        <f aca="false">(AN102-AO102*(1000-AP102)/(1000-AQ102))*BG102</f>
        <v>-46.8604665817125</v>
      </c>
      <c r="F102" s="6" t="n">
        <f aca="false">IF(BR102&lt;&gt;0,1/(1/BR102-1/AJ102),0)</f>
        <v>0.058697872542441</v>
      </c>
      <c r="G102" s="6" t="n">
        <f aca="false">((BU102-BH102/2)*AO102-E102)/(BU102+BH102/2)</f>
        <v>2285.32115402901</v>
      </c>
      <c r="H102" s="6" t="n">
        <v>20</v>
      </c>
      <c r="I102" s="6" t="n">
        <v>0</v>
      </c>
      <c r="J102" s="6" t="n">
        <v>1.96978759765625</v>
      </c>
      <c r="K102" s="6" t="n">
        <v>3.72928285598755</v>
      </c>
      <c r="L102" s="6" t="n">
        <v>0</v>
      </c>
      <c r="M102" s="6" t="n">
        <v>0</v>
      </c>
      <c r="N102" s="6" t="n">
        <v>0</v>
      </c>
      <c r="O102" s="6" t="n">
        <f aca="false">CA102/K102</f>
        <v>0.471805257546057</v>
      </c>
      <c r="P102" s="6" t="e">
        <f aca="false">CC102/M102</f>
        <v>#DIV/0!</v>
      </c>
      <c r="Q102" s="6" t="e">
        <f aca="false">(M102-N102)/M102</f>
        <v>#DIV/0!</v>
      </c>
      <c r="R102" s="6" t="n">
        <v>-1</v>
      </c>
      <c r="S102" s="6" t="n">
        <v>0.87</v>
      </c>
      <c r="T102" s="6" t="n">
        <v>0.92</v>
      </c>
      <c r="U102" s="6" t="n">
        <v>0</v>
      </c>
      <c r="V102" s="6" t="n">
        <f aca="false">(U102*T102+(100-U102)*S102)/100</f>
        <v>0.87</v>
      </c>
      <c r="W102" s="6" t="n">
        <f aca="false">(E102-R102)/CB102</f>
        <v>138.838432622263</v>
      </c>
      <c r="X102" s="6" t="e">
        <f aca="false">(M102-N102)/(M102-L102)</f>
        <v>#DIV/0!</v>
      </c>
      <c r="Y102" s="6" t="n">
        <f aca="false">(K102-M102)/(K102-L102)</f>
        <v>1</v>
      </c>
      <c r="Z102" s="6" t="e">
        <f aca="false">(K102-M102)/M102</f>
        <v>#DIV/0!</v>
      </c>
      <c r="AA102" s="6" t="n">
        <v>0</v>
      </c>
      <c r="AB102" s="6" t="n">
        <v>0.5</v>
      </c>
      <c r="AC102" s="6" t="e">
        <f aca="false">Q102*AB102*V102*AA102</f>
        <v>#DIV/0!</v>
      </c>
      <c r="AD102" s="6" t="n">
        <f aca="false">BH102*1000</f>
        <v>0.750279408272309</v>
      </c>
      <c r="AE102" s="6" t="n">
        <f aca="false">(BM102-BS102)</f>
        <v>1.18243641391615</v>
      </c>
      <c r="AF102" s="6" t="n">
        <f aca="false">(AL102+BL102*D102)</f>
        <v>24.8388633728027</v>
      </c>
      <c r="AG102" s="6" t="n">
        <v>2</v>
      </c>
      <c r="AH102" s="6" t="n">
        <f aca="false">(AG102*BA102+BB102)</f>
        <v>4.644859790802</v>
      </c>
      <c r="AI102" s="6" t="n">
        <v>1</v>
      </c>
      <c r="AJ102" s="6" t="n">
        <f aca="false">AH102*(AI102+1)*(AI102+1)/(AI102*AI102+1)</f>
        <v>9.289719581604</v>
      </c>
      <c r="AK102" s="6" t="n">
        <v>25.6869049072266</v>
      </c>
      <c r="AL102" s="6" t="n">
        <v>24.8388633728027</v>
      </c>
      <c r="AM102" s="6" t="n">
        <v>25.6199855804443</v>
      </c>
      <c r="AN102" s="6" t="n">
        <v>1004.55285644531</v>
      </c>
      <c r="AO102" s="6" t="n">
        <v>1035.21545410156</v>
      </c>
      <c r="AP102" s="6" t="n">
        <v>20.3274803161621</v>
      </c>
      <c r="AQ102" s="6" t="n">
        <v>20.8162994384766</v>
      </c>
      <c r="AR102" s="6" t="n">
        <v>57.9859008789063</v>
      </c>
      <c r="AS102" s="6" t="n">
        <v>59.380298614502</v>
      </c>
      <c r="AT102" s="6" t="n">
        <v>300.586181640625</v>
      </c>
      <c r="AU102" s="6" t="n">
        <v>-0.379672825336456</v>
      </c>
      <c r="AV102" s="6" t="n">
        <v>13.1082191467285</v>
      </c>
      <c r="AW102" s="6" t="n">
        <v>94.484733581543</v>
      </c>
      <c r="AX102" s="6" t="n">
        <v>-2.02957010269165</v>
      </c>
      <c r="AY102" s="6" t="n">
        <v>-0.40107598900795</v>
      </c>
      <c r="AZ102" s="6" t="n">
        <v>0</v>
      </c>
      <c r="BA102" s="6" t="n">
        <v>-1.355140209198</v>
      </c>
      <c r="BB102" s="6" t="n">
        <v>7.355140209198</v>
      </c>
      <c r="BC102" s="6" t="n">
        <v>1</v>
      </c>
      <c r="BD102" s="6" t="n">
        <v>0</v>
      </c>
      <c r="BE102" s="6" t="n">
        <v>0.159999996423721</v>
      </c>
      <c r="BF102" s="6" t="n">
        <v>111105</v>
      </c>
      <c r="BG102" s="6" t="n">
        <f aca="false">AT102*0.000001/(AG102*0.0001)</f>
        <v>1.50293090820312</v>
      </c>
      <c r="BH102" s="6" t="n">
        <f aca="false">(AQ102-AP102)/(1000-AQ102)*BG102</f>
        <v>0.00075027940827231</v>
      </c>
      <c r="BI102" s="6" t="n">
        <f aca="false">(AL102+273.15)</f>
        <v>297.988863372803</v>
      </c>
      <c r="BJ102" s="6" t="n">
        <f aca="false">(AK102+273.15)</f>
        <v>298.836904907227</v>
      </c>
      <c r="BK102" s="6" t="n">
        <f aca="false">(AU102*BC102+AV102*BD102)*BE102</f>
        <v>-0.060747650696017</v>
      </c>
      <c r="BL102" s="6" t="n">
        <f aca="false">((BK102+0.00000010773*(BJ102^4-BI102^4))-BH102*44100)/(AH102*51.4+0.00000043092*BI102^3)</f>
        <v>-0.0936924303938052</v>
      </c>
      <c r="BM102" s="6" t="n">
        <f aca="false">0.61365*EXP(17.502*AF102/(240.97+AF102))</f>
        <v>3.14925892051423</v>
      </c>
      <c r="BN102" s="6" t="n">
        <f aca="false">BM102*1000/AW102</f>
        <v>33.3308758054161</v>
      </c>
      <c r="BO102" s="6" t="n">
        <f aca="false">(BN102-AQ102)</f>
        <v>12.5145763669395</v>
      </c>
      <c r="BP102" s="6" t="n">
        <f aca="false">IF(D102,AL102,(AK102+AL102)/2)</f>
        <v>25.2628841400147</v>
      </c>
      <c r="BQ102" s="6" t="n">
        <f aca="false">0.61365*EXP(17.502*BP102/(240.97+BP102))</f>
        <v>3.22985499345273</v>
      </c>
      <c r="BR102" s="6" t="n">
        <f aca="false">IF(BO102&lt;&gt;0,(1000-(BN102+AQ102)/2)/BO102*BH102,0)</f>
        <v>0.0583293138791262</v>
      </c>
      <c r="BS102" s="6" t="n">
        <f aca="false">AQ102*AW102/1000</f>
        <v>1.96682250659808</v>
      </c>
      <c r="BT102" s="6" t="n">
        <f aca="false">(BQ102-BS102)</f>
        <v>1.26303248685465</v>
      </c>
      <c r="BU102" s="6" t="n">
        <f aca="false">1/(1.6/F102+1.37/AJ102)</f>
        <v>0.0364887556817094</v>
      </c>
      <c r="BV102" s="6" t="n">
        <f aca="false">G102*AW102*0.001</f>
        <v>215.927960386695</v>
      </c>
      <c r="BW102" s="6" t="n">
        <f aca="false">G102/AO102</f>
        <v>2.20758021431625</v>
      </c>
      <c r="BX102" s="6" t="n">
        <f aca="false">(1-BH102*AW102/BM102/F102)*100</f>
        <v>61.6510090658238</v>
      </c>
      <c r="BY102" s="6" t="n">
        <f aca="false">(AO102-E102/(AJ102/1.35))</f>
        <v>1042.02530765307</v>
      </c>
      <c r="BZ102" s="6" t="n">
        <f aca="false">E102*BX102/100/BY102</f>
        <v>-0.0277248069585249</v>
      </c>
      <c r="CA102" s="6" t="n">
        <f aca="false">(K102-J102)</f>
        <v>1.7594952583313</v>
      </c>
      <c r="CB102" s="6" t="n">
        <f aca="false">AU102*V102</f>
        <v>-0.330315358042717</v>
      </c>
      <c r="CC102" s="6" t="n">
        <f aca="false">(M102-L102)</f>
        <v>0</v>
      </c>
      <c r="CD102" s="6" t="n">
        <f aca="false">(M102-N102)/(M102-J102)</f>
        <v>-0</v>
      </c>
      <c r="CE102" s="6" t="n">
        <f aca="false">(K102-M102)/(K102-J102)</f>
        <v>2.11951855984221</v>
      </c>
    </row>
    <row r="103" customFormat="false" ht="23.25" hidden="false" customHeight="true" outlineLevel="0" collapsed="false">
      <c r="A103" s="2" t="s">
        <v>12</v>
      </c>
      <c r="B103" s="4" t="s">
        <v>189</v>
      </c>
    </row>
    <row r="104" customFormat="false" ht="23.25" hidden="false" customHeight="true" outlineLevel="0" collapsed="false">
      <c r="A104" s="2" t="s">
        <v>12</v>
      </c>
      <c r="B104" s="5" t="s">
        <v>190</v>
      </c>
    </row>
    <row r="105" customFormat="false" ht="23.25" hidden="false" customHeight="true" outlineLevel="0" collapsed="false">
      <c r="A105" s="2" t="s">
        <v>12</v>
      </c>
      <c r="B105" s="5" t="s">
        <v>191</v>
      </c>
    </row>
    <row r="106" customFormat="false" ht="23.25" hidden="false" customHeight="true" outlineLevel="0" collapsed="false">
      <c r="A106" s="2" t="s">
        <v>12</v>
      </c>
      <c r="B106" s="5" t="s">
        <v>192</v>
      </c>
    </row>
    <row r="107" customFormat="false" ht="12.75" hidden="false" customHeight="true" outlineLevel="0" collapsed="false">
      <c r="A107" s="6" t="n">
        <v>19</v>
      </c>
      <c r="B107" s="6" t="s">
        <v>193</v>
      </c>
      <c r="C107" s="6" t="n">
        <v>4012.49972346704</v>
      </c>
      <c r="D107" s="6" t="n">
        <v>0</v>
      </c>
      <c r="E107" s="6" t="n">
        <f aca="false">(AN107-AO107*(1000-AP107)/(1000-AQ107))*BG107</f>
        <v>-30.5359538158646</v>
      </c>
      <c r="F107" s="6" t="n">
        <f aca="false">IF(BR107&lt;&gt;0,1/(1/BR107-1/AJ107),0)</f>
        <v>0.0186053127506284</v>
      </c>
      <c r="G107" s="6" t="n">
        <f aca="false">((BU107-BH107/2)*AO107-E107)/(BU107+BH107/2)</f>
        <v>3595.93894603296</v>
      </c>
      <c r="H107" s="6" t="n">
        <v>21</v>
      </c>
      <c r="I107" s="6" t="n">
        <v>0</v>
      </c>
      <c r="J107" s="6" t="n">
        <v>1.62019038200378</v>
      </c>
      <c r="K107" s="6" t="n">
        <v>3.9853515625</v>
      </c>
      <c r="L107" s="6" t="n">
        <v>0</v>
      </c>
      <c r="M107" s="6" t="n">
        <v>0</v>
      </c>
      <c r="N107" s="6" t="n">
        <v>0</v>
      </c>
      <c r="O107" s="6" t="n">
        <f aca="false">CA107/K107</f>
        <v>0.593463623824585</v>
      </c>
      <c r="P107" s="6" t="e">
        <f aca="false">CC107/M107</f>
        <v>#DIV/0!</v>
      </c>
      <c r="Q107" s="6" t="e">
        <f aca="false">(M107-N107)/M107</f>
        <v>#DIV/0!</v>
      </c>
      <c r="R107" s="6" t="n">
        <v>-1</v>
      </c>
      <c r="S107" s="6" t="n">
        <v>0.87</v>
      </c>
      <c r="T107" s="6" t="n">
        <v>0.92</v>
      </c>
      <c r="U107" s="6" t="n">
        <v>0</v>
      </c>
      <c r="V107" s="6" t="n">
        <f aca="false">(U107*T107+(100-U107)*S107)/100</f>
        <v>0.87</v>
      </c>
      <c r="W107" s="6" t="n">
        <f aca="false">(E107-R107)/CB107</f>
        <v>77.4201356037429</v>
      </c>
      <c r="X107" s="6" t="e">
        <f aca="false">(M107-N107)/(M107-L107)</f>
        <v>#DIV/0!</v>
      </c>
      <c r="Y107" s="6" t="n">
        <f aca="false">(K107-M107)/(K107-L107)</f>
        <v>1</v>
      </c>
      <c r="Z107" s="6" t="e">
        <f aca="false">(K107-M107)/M107</f>
        <v>#DIV/0!</v>
      </c>
      <c r="AA107" s="6" t="n">
        <v>0</v>
      </c>
      <c r="AB107" s="6" t="n">
        <v>0.5</v>
      </c>
      <c r="AC107" s="6" t="e">
        <f aca="false">Q107*AB107*V107*AA107</f>
        <v>#DIV/0!</v>
      </c>
      <c r="AD107" s="6" t="n">
        <f aca="false">BH107*1000</f>
        <v>0.243124373397877</v>
      </c>
      <c r="AE107" s="6" t="n">
        <f aca="false">(BM107-BS107)</f>
        <v>1.20377574174878</v>
      </c>
      <c r="AF107" s="6" t="n">
        <f aca="false">(AL107+BL107*D107)</f>
        <v>24.8302021026611</v>
      </c>
      <c r="AG107" s="6" t="n">
        <v>2</v>
      </c>
      <c r="AH107" s="6" t="n">
        <f aca="false">(AG107*BA107+BB107)</f>
        <v>4.644859790802</v>
      </c>
      <c r="AI107" s="6" t="n">
        <v>1</v>
      </c>
      <c r="AJ107" s="6" t="n">
        <f aca="false">AH107*(AI107+1)*(AI107+1)/(AI107*AI107+1)</f>
        <v>9.289719581604</v>
      </c>
      <c r="AK107" s="6" t="n">
        <v>25.8447036743164</v>
      </c>
      <c r="AL107" s="6" t="n">
        <v>24.8302021026611</v>
      </c>
      <c r="AM107" s="6" t="n">
        <v>25.777416229248</v>
      </c>
      <c r="AN107" s="6" t="n">
        <v>993.555786132813</v>
      </c>
      <c r="AO107" s="6" t="n">
        <v>1013.70880126953</v>
      </c>
      <c r="AP107" s="6" t="n">
        <v>20.4154605865479</v>
      </c>
      <c r="AQ107" s="6" t="n">
        <v>20.5738945007324</v>
      </c>
      <c r="AR107" s="6" t="n">
        <v>57.6927871704102</v>
      </c>
      <c r="AS107" s="6" t="n">
        <v>58.140510559082</v>
      </c>
      <c r="AT107" s="6" t="n">
        <v>300.595184326172</v>
      </c>
      <c r="AU107" s="6" t="n">
        <v>-0.438508301973343</v>
      </c>
      <c r="AV107" s="6" t="n">
        <v>12.832859992981</v>
      </c>
      <c r="AW107" s="6" t="n">
        <v>94.4816436767578</v>
      </c>
      <c r="AX107" s="6" t="n">
        <v>-2.02957010269165</v>
      </c>
      <c r="AY107" s="6" t="n">
        <v>-0.40107598900795</v>
      </c>
      <c r="AZ107" s="6" t="n">
        <v>0</v>
      </c>
      <c r="BA107" s="6" t="n">
        <v>-1.355140209198</v>
      </c>
      <c r="BB107" s="6" t="n">
        <v>7.355140209198</v>
      </c>
      <c r="BC107" s="6" t="n">
        <v>1</v>
      </c>
      <c r="BD107" s="6" t="n">
        <v>0</v>
      </c>
      <c r="BE107" s="6" t="n">
        <v>0.159999996423721</v>
      </c>
      <c r="BF107" s="6" t="n">
        <v>111105</v>
      </c>
      <c r="BG107" s="6" t="n">
        <f aca="false">AT107*0.000001/(AG107*0.0001)</f>
        <v>1.50297592163086</v>
      </c>
      <c r="BH107" s="6" t="n">
        <f aca="false">(AQ107-AP107)/(1000-AQ107)*BG107</f>
        <v>0.000243124373397877</v>
      </c>
      <c r="BI107" s="6" t="n">
        <f aca="false">(AL107+273.15)</f>
        <v>297.980202102661</v>
      </c>
      <c r="BJ107" s="6" t="n">
        <f aca="false">(AK107+273.15)</f>
        <v>298.994703674316</v>
      </c>
      <c r="BK107" s="6" t="n">
        <f aca="false">(AU107*BC107+AV107*BD107)*BE107</f>
        <v>-0.0701613267475069</v>
      </c>
      <c r="BL107" s="6" t="n">
        <f aca="false">((BK107+0.00000010773*(BJ107^4-BI107^4))-BH107*44100)/(AH107*51.4+0.00000043092*BI107^3)</f>
        <v>0.00333409679270791</v>
      </c>
      <c r="BM107" s="6" t="n">
        <f aca="false">0.61365*EXP(17.502*AF107/(240.97+AF107))</f>
        <v>3.14763111101019</v>
      </c>
      <c r="BN107" s="6" t="n">
        <f aca="false">BM107*1000/AW107</f>
        <v>33.3147370062583</v>
      </c>
      <c r="BO107" s="6" t="n">
        <f aca="false">(BN107-AQ107)</f>
        <v>12.7408425055259</v>
      </c>
      <c r="BP107" s="6" t="n">
        <f aca="false">IF(D107,AL107,(AK107+AL107)/2)</f>
        <v>25.3374528884887</v>
      </c>
      <c r="BQ107" s="6" t="n">
        <f aca="false">0.61365*EXP(17.502*BP107/(240.97+BP107))</f>
        <v>3.24421349354078</v>
      </c>
      <c r="BR107" s="6" t="n">
        <f aca="false">IF(BO107&lt;&gt;0,(1000-(BN107+AQ107)/2)/BO107*BH107,0)</f>
        <v>0.0185681247853954</v>
      </c>
      <c r="BS107" s="6" t="n">
        <f aca="false">AQ107*AW107/1000</f>
        <v>1.94385536926141</v>
      </c>
      <c r="BT107" s="6" t="n">
        <f aca="false">(BQ107-BS107)</f>
        <v>1.30035812427937</v>
      </c>
      <c r="BU107" s="6" t="n">
        <f aca="false">1/(1.6/F107+1.37/AJ107)</f>
        <v>0.01160841337732</v>
      </c>
      <c r="BV107" s="6" t="n">
        <f aca="false">G107*AW107*0.001</f>
        <v>339.750222182462</v>
      </c>
      <c r="BW107" s="6" t="n">
        <f aca="false">G107/AO107</f>
        <v>3.5473095839057</v>
      </c>
      <c r="BX107" s="6" t="n">
        <f aca="false">(1-BH107*AW107/BM107/F107)*100</f>
        <v>60.7757060068965</v>
      </c>
      <c r="BY107" s="6" t="n">
        <f aca="false">(AO107-E107/(AJ107/1.35))</f>
        <v>1018.14634508227</v>
      </c>
      <c r="BZ107" s="6" t="n">
        <f aca="false">E107*BX107/100/BY107</f>
        <v>-0.0182276758220175</v>
      </c>
      <c r="CA107" s="6" t="n">
        <f aca="false">(K107-J107)</f>
        <v>2.36516118049622</v>
      </c>
      <c r="CB107" s="6" t="n">
        <f aca="false">AU107*V107</f>
        <v>-0.381502222716808</v>
      </c>
      <c r="CC107" s="6" t="n">
        <f aca="false">(M107-L107)</f>
        <v>0</v>
      </c>
      <c r="CD107" s="6" t="n">
        <f aca="false">(M107-N107)/(M107-J107)</f>
        <v>-0</v>
      </c>
      <c r="CE107" s="6" t="n">
        <f aca="false">(K107-M107)/(K107-J107)</f>
        <v>1.68502324296725</v>
      </c>
    </row>
    <row r="108" customFormat="false" ht="23.25" hidden="false" customHeight="true" outlineLevel="0" collapsed="false">
      <c r="A108" s="2" t="s">
        <v>12</v>
      </c>
      <c r="B108" s="4" t="s">
        <v>194</v>
      </c>
    </row>
    <row r="109" customFormat="false" ht="23.25" hidden="false" customHeight="true" outlineLevel="0" collapsed="false">
      <c r="A109" s="2" t="s">
        <v>12</v>
      </c>
      <c r="B109" s="5" t="s">
        <v>195</v>
      </c>
    </row>
    <row r="110" customFormat="false" ht="23.25" hidden="false" customHeight="true" outlineLevel="0" collapsed="false">
      <c r="A110" s="2" t="s">
        <v>12</v>
      </c>
      <c r="B110" s="5" t="s">
        <v>196</v>
      </c>
    </row>
    <row r="111" customFormat="false" ht="23.25" hidden="false" customHeight="true" outlineLevel="0" collapsed="false">
      <c r="A111" s="2" t="s">
        <v>12</v>
      </c>
      <c r="B111" s="5" t="s">
        <v>197</v>
      </c>
    </row>
    <row r="112" customFormat="false" ht="12.75" hidden="false" customHeight="true" outlineLevel="0" collapsed="false">
      <c r="A112" s="6" t="n">
        <v>20</v>
      </c>
      <c r="B112" s="6" t="s">
        <v>198</v>
      </c>
      <c r="C112" s="6" t="n">
        <v>4164.99971295707</v>
      </c>
      <c r="D112" s="6" t="n">
        <v>0</v>
      </c>
      <c r="E112" s="6" t="n">
        <f aca="false">(AN112-AO112*(1000-AP112)/(1000-AQ112))*BG112</f>
        <v>-5.41873910728402</v>
      </c>
      <c r="F112" s="6" t="n">
        <f aca="false">IF(BR112&lt;&gt;0,1/(1/BR112-1/AJ112),0)</f>
        <v>0.00300543852379139</v>
      </c>
      <c r="G112" s="6" t="n">
        <f aca="false">((BU112-BH112/2)*AO112-E112)/(BU112+BH112/2)</f>
        <v>3822.01977205872</v>
      </c>
      <c r="H112" s="6" t="n">
        <v>22</v>
      </c>
      <c r="I112" s="6" t="n">
        <v>0</v>
      </c>
      <c r="J112" s="6" t="n">
        <v>2.16000986099243</v>
      </c>
      <c r="K112" s="6" t="n">
        <v>4.28676080703735</v>
      </c>
      <c r="L112" s="6" t="n">
        <v>0</v>
      </c>
      <c r="M112" s="6" t="n">
        <v>0</v>
      </c>
      <c r="N112" s="6" t="n">
        <v>0</v>
      </c>
      <c r="O112" s="6" t="n">
        <f aca="false">CA112/K112</f>
        <v>0.496120740525934</v>
      </c>
      <c r="P112" s="6" t="e">
        <f aca="false">CC112/M112</f>
        <v>#DIV/0!</v>
      </c>
      <c r="Q112" s="6" t="e">
        <f aca="false">(M112-N112)/M112</f>
        <v>#DIV/0!</v>
      </c>
      <c r="R112" s="6" t="n">
        <v>-1</v>
      </c>
      <c r="S112" s="6" t="n">
        <v>0.87</v>
      </c>
      <c r="T112" s="6" t="n">
        <v>0.92</v>
      </c>
      <c r="U112" s="6" t="n">
        <v>0</v>
      </c>
      <c r="V112" s="6" t="n">
        <f aca="false">(U112*T112+(100-U112)*S112)/100</f>
        <v>0.87</v>
      </c>
      <c r="W112" s="6" t="n">
        <f aca="false">(E112-R112)/CB112</f>
        <v>9.68230099204884</v>
      </c>
      <c r="X112" s="6" t="e">
        <f aca="false">(M112-N112)/(M112-L112)</f>
        <v>#DIV/0!</v>
      </c>
      <c r="Y112" s="6" t="n">
        <f aca="false">(K112-M112)/(K112-L112)</f>
        <v>1</v>
      </c>
      <c r="Z112" s="6" t="e">
        <f aca="false">(K112-M112)/M112</f>
        <v>#DIV/0!</v>
      </c>
      <c r="AA112" s="6" t="n">
        <v>0</v>
      </c>
      <c r="AB112" s="6" t="n">
        <v>0.5</v>
      </c>
      <c r="AC112" s="6" t="e">
        <f aca="false">Q112*AB112*V112*AA112</f>
        <v>#DIV/0!</v>
      </c>
      <c r="AD112" s="6" t="n">
        <f aca="false">BH112*1000</f>
        <v>0.0383824279318482</v>
      </c>
      <c r="AE112" s="6" t="n">
        <f aca="false">(BM112-BS112)</f>
        <v>1.17485957665583</v>
      </c>
      <c r="AF112" s="6" t="n">
        <f aca="false">(AL112+BL112*D112)</f>
        <v>24.6360988616943</v>
      </c>
      <c r="AG112" s="6" t="n">
        <v>2</v>
      </c>
      <c r="AH112" s="6" t="n">
        <f aca="false">(AG112*BA112+BB112)</f>
        <v>4.644859790802</v>
      </c>
      <c r="AI112" s="6" t="n">
        <v>1</v>
      </c>
      <c r="AJ112" s="6" t="n">
        <f aca="false">AH112*(AI112+1)*(AI112+1)/(AI112*AI112+1)</f>
        <v>9.289719581604</v>
      </c>
      <c r="AK112" s="6" t="n">
        <v>25.8669681549072</v>
      </c>
      <c r="AL112" s="6" t="n">
        <v>24.6360988616943</v>
      </c>
      <c r="AM112" s="6" t="n">
        <v>25.8163280487061</v>
      </c>
      <c r="AN112" s="6" t="n">
        <v>982.007751464844</v>
      </c>
      <c r="AO112" s="6" t="n">
        <v>985.588012695313</v>
      </c>
      <c r="AP112" s="6" t="n">
        <v>20.4693603515625</v>
      </c>
      <c r="AQ112" s="6" t="n">
        <v>20.4943752288818</v>
      </c>
      <c r="AR112" s="6" t="n">
        <v>57.7730865478516</v>
      </c>
      <c r="AS112" s="6" t="n">
        <v>57.8436889648438</v>
      </c>
      <c r="AT112" s="6" t="n">
        <v>300.587554931641</v>
      </c>
      <c r="AU112" s="6" t="n">
        <v>-0.524566471576691</v>
      </c>
      <c r="AV112" s="6" t="n">
        <v>12.1790008544922</v>
      </c>
      <c r="AW112" s="6" t="n">
        <v>94.4885559082031</v>
      </c>
      <c r="AX112" s="6" t="n">
        <v>-2.02957010269165</v>
      </c>
      <c r="AY112" s="6" t="n">
        <v>-0.40107598900795</v>
      </c>
      <c r="AZ112" s="6" t="n">
        <v>0.75</v>
      </c>
      <c r="BA112" s="6" t="n">
        <v>-1.355140209198</v>
      </c>
      <c r="BB112" s="6" t="n">
        <v>7.355140209198</v>
      </c>
      <c r="BC112" s="6" t="n">
        <v>1</v>
      </c>
      <c r="BD112" s="6" t="n">
        <v>0</v>
      </c>
      <c r="BE112" s="6" t="n">
        <v>0.159999996423721</v>
      </c>
      <c r="BF112" s="6" t="n">
        <v>111105</v>
      </c>
      <c r="BG112" s="6" t="n">
        <f aca="false">AT112*0.000001/(AG112*0.0001)</f>
        <v>1.5029377746582</v>
      </c>
      <c r="BH112" s="6" t="n">
        <f aca="false">(AQ112-AP112)/(1000-AQ112)*BG112</f>
        <v>3.83824279318482E-005</v>
      </c>
      <c r="BI112" s="6" t="n">
        <f aca="false">(AL112+273.15)</f>
        <v>297.786098861694</v>
      </c>
      <c r="BJ112" s="6" t="n">
        <f aca="false">(AK112+273.15)</f>
        <v>299.016968154907</v>
      </c>
      <c r="BK112" s="6" t="n">
        <f aca="false">(AU112*BC112+AV112*BD112)*BE112</f>
        <v>-0.0839306335762745</v>
      </c>
      <c r="BL112" s="6" t="n">
        <f aca="false">((BK112+0.00000010773*(BJ112^4-BI112^4))-BH112*44100)/(AH112*51.4+0.00000043092*BI112^3)</f>
        <v>0.0492423224126758</v>
      </c>
      <c r="BM112" s="6" t="n">
        <f aca="false">0.61365*EXP(17.502*AF112/(240.97+AF112))</f>
        <v>3.11134349627372</v>
      </c>
      <c r="BN112" s="6" t="n">
        <f aca="false">BM112*1000/AW112</f>
        <v>32.9282574632258</v>
      </c>
      <c r="BO112" s="6" t="n">
        <f aca="false">(BN112-AQ112)</f>
        <v>12.433882234344</v>
      </c>
      <c r="BP112" s="6" t="n">
        <f aca="false">IF(D112,AL112,(AK112+AL112)/2)</f>
        <v>25.2515335083008</v>
      </c>
      <c r="BQ112" s="6" t="n">
        <f aca="false">0.61365*EXP(17.502*BP112/(240.97+BP112))</f>
        <v>3.22767426202586</v>
      </c>
      <c r="BR112" s="6" t="n">
        <f aca="false">IF(BO112&lt;&gt;0,(1000-(BN112+AQ112)/2)/BO112*BH112,0)</f>
        <v>0.00300446650958665</v>
      </c>
      <c r="BS112" s="6" t="n">
        <f aca="false">AQ112*AW112/1000</f>
        <v>1.93648391961789</v>
      </c>
      <c r="BT112" s="6" t="n">
        <f aca="false">(BQ112-BS112)</f>
        <v>1.29119034240797</v>
      </c>
      <c r="BU112" s="6" t="n">
        <f aca="false">1/(1.6/F112+1.37/AJ112)</f>
        <v>0.00187787887370787</v>
      </c>
      <c r="BV112" s="6" t="n">
        <f aca="false">G112*AW112*0.001</f>
        <v>361.137128914428</v>
      </c>
      <c r="BW112" s="6" t="n">
        <f aca="false">G112/AO112</f>
        <v>3.87790813486716</v>
      </c>
      <c r="BX112" s="6" t="n">
        <f aca="false">(1-BH112*AW112/BM112/F112)*100</f>
        <v>61.2157100053264</v>
      </c>
      <c r="BY112" s="6" t="n">
        <f aca="false">(AO112-E112/(AJ112/1.35))</f>
        <v>986.375474332941</v>
      </c>
      <c r="BZ112" s="6" t="n">
        <f aca="false">E112*BX112/100/BY112</f>
        <v>-0.00336293805368942</v>
      </c>
      <c r="CA112" s="6" t="n">
        <f aca="false">(K112-J112)</f>
        <v>2.12675094604492</v>
      </c>
      <c r="CB112" s="6" t="n">
        <f aca="false">AU112*V112</f>
        <v>-0.456372830271721</v>
      </c>
      <c r="CC112" s="6" t="n">
        <f aca="false">(M112-L112)</f>
        <v>0</v>
      </c>
      <c r="CD112" s="6" t="n">
        <f aca="false">(M112-N112)/(M112-J112)</f>
        <v>-0</v>
      </c>
      <c r="CE112" s="6" t="n">
        <f aca="false">(K112-M112)/(K112-J112)</f>
        <v>2.01563836847439</v>
      </c>
    </row>
    <row r="113" customFormat="false" ht="23.25" hidden="false" customHeight="true" outlineLevel="0" collapsed="false">
      <c r="A113" s="2" t="s">
        <v>12</v>
      </c>
      <c r="B113" s="4" t="s">
        <v>199</v>
      </c>
    </row>
    <row r="114" customFormat="false" ht="23.25" hidden="false" customHeight="true" outlineLevel="0" collapsed="false">
      <c r="A114" s="2" t="s">
        <v>12</v>
      </c>
      <c r="B114" s="5" t="s">
        <v>200</v>
      </c>
    </row>
    <row r="115" customFormat="false" ht="23.25" hidden="false" customHeight="true" outlineLevel="0" collapsed="false">
      <c r="A115" s="2" t="s">
        <v>12</v>
      </c>
      <c r="B115" s="5" t="s">
        <v>201</v>
      </c>
    </row>
    <row r="116" customFormat="false" ht="23.25" hidden="false" customHeight="true" outlineLevel="0" collapsed="false">
      <c r="A116" s="2" t="s">
        <v>12</v>
      </c>
      <c r="B116" s="5" t="s">
        <v>202</v>
      </c>
    </row>
    <row r="117" customFormat="false" ht="12.75" hidden="false" customHeight="true" outlineLevel="0" collapsed="false">
      <c r="A117" s="6" t="n">
        <v>21</v>
      </c>
      <c r="B117" s="6" t="s">
        <v>203</v>
      </c>
      <c r="C117" s="6" t="n">
        <v>4209.49970989022</v>
      </c>
      <c r="D117" s="6" t="n">
        <v>0</v>
      </c>
      <c r="E117" s="6" t="n">
        <f aca="false">(AN117-AO117*(1000-AP117)/(1000-AQ117))*BG117</f>
        <v>-58.4722928844968</v>
      </c>
      <c r="F117" s="6" t="n">
        <f aca="false">IF(BR117&lt;&gt;0,1/(1/BR117-1/AJ117),0)</f>
        <v>-0.037099809900993</v>
      </c>
      <c r="G117" s="6" t="n">
        <f aca="false">((BU117-BH117/2)*AO117-E117)/(BU117+BH117/2)</f>
        <v>-1489.18444073151</v>
      </c>
      <c r="H117" s="6" t="n">
        <v>23</v>
      </c>
      <c r="I117" s="6" t="n">
        <v>0</v>
      </c>
      <c r="J117" s="6" t="n">
        <v>2.59761953353882</v>
      </c>
      <c r="K117" s="6" t="n">
        <v>4.292724609375</v>
      </c>
      <c r="L117" s="6" t="n">
        <v>0</v>
      </c>
      <c r="M117" s="6" t="n">
        <v>0</v>
      </c>
      <c r="N117" s="6" t="n">
        <v>0</v>
      </c>
      <c r="O117" s="6" t="n">
        <f aca="false">CA117/K117</f>
        <v>0.394878598113234</v>
      </c>
      <c r="P117" s="6" t="e">
        <f aca="false">CC117/M117</f>
        <v>#DIV/0!</v>
      </c>
      <c r="Q117" s="6" t="e">
        <f aca="false">(M117-N117)/M117</f>
        <v>#DIV/0!</v>
      </c>
      <c r="R117" s="6" t="n">
        <v>-1</v>
      </c>
      <c r="S117" s="6" t="n">
        <v>0.87</v>
      </c>
      <c r="T117" s="6" t="n">
        <v>0.92</v>
      </c>
      <c r="U117" s="6" t="n">
        <v>0</v>
      </c>
      <c r="V117" s="6" t="n">
        <f aca="false">(U117*T117+(100-U117)*S117)/100</f>
        <v>0.87</v>
      </c>
      <c r="W117" s="6" t="n">
        <f aca="false">(E117-R117)/CB117</f>
        <v>155.865934789326</v>
      </c>
      <c r="X117" s="6" t="e">
        <f aca="false">(M117-N117)/(M117-L117)</f>
        <v>#DIV/0!</v>
      </c>
      <c r="Y117" s="6" t="n">
        <f aca="false">(K117-M117)/(K117-L117)</f>
        <v>1</v>
      </c>
      <c r="Z117" s="6" t="e">
        <f aca="false">(K117-M117)/M117</f>
        <v>#DIV/0!</v>
      </c>
      <c r="AA117" s="6" t="n">
        <v>0</v>
      </c>
      <c r="AB117" s="6" t="n">
        <v>0.5</v>
      </c>
      <c r="AC117" s="6" t="e">
        <f aca="false">Q117*AB117*V117*AA117</f>
        <v>#DIV/0!</v>
      </c>
      <c r="AD117" s="6" t="n">
        <f aca="false">BH117*1000</f>
        <v>-0.477289369549028</v>
      </c>
      <c r="AE117" s="6" t="n">
        <f aca="false">(BM117-BS117)</f>
        <v>1.17863504893951</v>
      </c>
      <c r="AF117" s="6" t="n">
        <f aca="false">(AL117+BL117*D117)</f>
        <v>24.4749011993408</v>
      </c>
      <c r="AG117" s="6" t="n">
        <v>2</v>
      </c>
      <c r="AH117" s="6" t="n">
        <f aca="false">(AG117*BA117+BB117)</f>
        <v>4.644859790802</v>
      </c>
      <c r="AI117" s="6" t="n">
        <v>1</v>
      </c>
      <c r="AJ117" s="6" t="n">
        <f aca="false">AH117*(AI117+1)*(AI117+1)/(AI117*AI117+1)</f>
        <v>9.289719581604</v>
      </c>
      <c r="AK117" s="6" t="n">
        <v>25.8500747680664</v>
      </c>
      <c r="AL117" s="6" t="n">
        <v>24.4749011993408</v>
      </c>
      <c r="AM117" s="6" t="n">
        <v>25.8066787719727</v>
      </c>
      <c r="AN117" s="6" t="n">
        <v>979.871398925781</v>
      </c>
      <c r="AO117" s="6" t="n">
        <v>1019.09985351563</v>
      </c>
      <c r="AP117" s="6" t="n">
        <v>20.4524707794189</v>
      </c>
      <c r="AQ117" s="6" t="n">
        <v>20.141300201416</v>
      </c>
      <c r="AR117" s="6" t="n">
        <v>57.7749710083008</v>
      </c>
      <c r="AS117" s="6" t="n">
        <v>56.8959655761719</v>
      </c>
      <c r="AT117" s="6" t="n">
        <v>300.591491699219</v>
      </c>
      <c r="AU117" s="6" t="n">
        <v>-0.423826456069946</v>
      </c>
      <c r="AV117" s="6" t="n">
        <v>12.7551546096802</v>
      </c>
      <c r="AW117" s="6" t="n">
        <v>94.4750823974609</v>
      </c>
      <c r="AX117" s="6" t="n">
        <v>-2.02957010269165</v>
      </c>
      <c r="AY117" s="6" t="n">
        <v>-0.40107598900795</v>
      </c>
      <c r="AZ117" s="6" t="n">
        <v>0</v>
      </c>
      <c r="BA117" s="6" t="n">
        <v>-1.355140209198</v>
      </c>
      <c r="BB117" s="6" t="n">
        <v>7.355140209198</v>
      </c>
      <c r="BC117" s="6" t="n">
        <v>1</v>
      </c>
      <c r="BD117" s="6" t="n">
        <v>0</v>
      </c>
      <c r="BE117" s="6" t="n">
        <v>0.159999996423721</v>
      </c>
      <c r="BF117" s="6" t="n">
        <v>111105</v>
      </c>
      <c r="BG117" s="6" t="n">
        <f aca="false">AT117*0.000001/(AG117*0.0001)</f>
        <v>1.50295745849609</v>
      </c>
      <c r="BH117" s="6" t="n">
        <f aca="false">(AQ117-AP117)/(1000-AQ117)*BG117</f>
        <v>-0.000477289369549028</v>
      </c>
      <c r="BI117" s="6" t="n">
        <f aca="false">(AL117+273.15)</f>
        <v>297.624901199341</v>
      </c>
      <c r="BJ117" s="6" t="n">
        <f aca="false">(AK117+273.15)</f>
        <v>299.000074768066</v>
      </c>
      <c r="BK117" s="6" t="n">
        <f aca="false">(AU117*BC117+AV117*BD117)*BE117</f>
        <v>-0.0678122314554697</v>
      </c>
      <c r="BL117" s="6" t="n">
        <f aca="false">((BK117+0.00000010773*(BJ117^4-BI117^4))-BH117*44100)/(AH117*51.4+0.00000043092*BI117^3)</f>
        <v>0.146786172024389</v>
      </c>
      <c r="BM117" s="6" t="n">
        <f aca="false">0.61365*EXP(17.502*AF117/(240.97+AF117))</f>
        <v>3.08148604506029</v>
      </c>
      <c r="BN117" s="6" t="n">
        <f aca="false">BM117*1000/AW117</f>
        <v>32.6169183118183</v>
      </c>
      <c r="BO117" s="6" t="n">
        <f aca="false">(BN117-AQ117)</f>
        <v>12.4756181104023</v>
      </c>
      <c r="BP117" s="6" t="n">
        <f aca="false">IF(D117,AL117,(AK117+AL117)/2)</f>
        <v>25.1624879837036</v>
      </c>
      <c r="BQ117" s="6" t="n">
        <f aca="false">0.61365*EXP(17.502*BP117/(240.97+BP117))</f>
        <v>3.21061104616498</v>
      </c>
      <c r="BR117" s="6" t="n">
        <f aca="false">IF(BO117&lt;&gt;0,(1000-(BN117+AQ117)/2)/BO117*BH117,0)</f>
        <v>-0.0372485673263115</v>
      </c>
      <c r="BS117" s="6" t="n">
        <f aca="false">AQ117*AW117/1000</f>
        <v>1.90285099612077</v>
      </c>
      <c r="BT117" s="6" t="n">
        <f aca="false">(BQ117-BS117)</f>
        <v>1.30776005004421</v>
      </c>
      <c r="BU117" s="6" t="n">
        <f aca="false">1/(1.6/F117+1.37/AJ117)</f>
        <v>-0.0232669437950933</v>
      </c>
      <c r="BV117" s="6" t="n">
        <f aca="false">G117*AW117*0.001</f>
        <v>-140.690822743126</v>
      </c>
      <c r="BW117" s="6" t="n">
        <f aca="false">G117/AO117</f>
        <v>-1.46127431536194</v>
      </c>
      <c r="BX117" s="6" t="n">
        <f aca="false">(1-BH117*AW117/BM117/F117)*100</f>
        <v>60.5572532258374</v>
      </c>
      <c r="BY117" s="6" t="n">
        <f aca="false">(AO117-E117/(AJ117/1.35))</f>
        <v>1027.59716010284</v>
      </c>
      <c r="BZ117" s="6" t="n">
        <f aca="false">E117*BX117/100/BY117</f>
        <v>-0.0344582642340842</v>
      </c>
      <c r="CA117" s="6" t="n">
        <f aca="false">(K117-J117)</f>
        <v>1.69510507583618</v>
      </c>
      <c r="CB117" s="6" t="n">
        <f aca="false">AU117*V117</f>
        <v>-0.368729016780853</v>
      </c>
      <c r="CC117" s="6" t="n">
        <f aca="false">(M117-L117)</f>
        <v>0</v>
      </c>
      <c r="CD117" s="6" t="n">
        <f aca="false">(M117-N117)/(M117-J117)</f>
        <v>-0</v>
      </c>
      <c r="CE117" s="6" t="n">
        <f aca="false">(K117-M117)/(K117-J117)</f>
        <v>2.53242390136637</v>
      </c>
    </row>
    <row r="118" customFormat="false" ht="23.25" hidden="false" customHeight="true" outlineLevel="0" collapsed="false">
      <c r="A118" s="2" t="s">
        <v>12</v>
      </c>
      <c r="B118" s="4" t="s">
        <v>204</v>
      </c>
    </row>
    <row r="119" customFormat="false" ht="23.25" hidden="false" customHeight="true" outlineLevel="0" collapsed="false">
      <c r="A119" s="2" t="s">
        <v>12</v>
      </c>
      <c r="B119" s="5" t="s">
        <v>205</v>
      </c>
    </row>
    <row r="120" customFormat="false" ht="23.25" hidden="false" customHeight="true" outlineLevel="0" collapsed="false">
      <c r="A120" s="2" t="s">
        <v>12</v>
      </c>
      <c r="B120" s="5" t="s">
        <v>206</v>
      </c>
    </row>
    <row r="121" customFormat="false" ht="23.25" hidden="false" customHeight="true" outlineLevel="0" collapsed="false">
      <c r="A121" s="2" t="s">
        <v>12</v>
      </c>
      <c r="B121" s="5" t="s">
        <v>207</v>
      </c>
    </row>
    <row r="122" customFormat="false" ht="12.75" hidden="false" customHeight="true" outlineLevel="0" collapsed="false">
      <c r="A122" s="6" t="n">
        <v>22</v>
      </c>
      <c r="B122" s="6" t="s">
        <v>208</v>
      </c>
      <c r="C122" s="6" t="n">
        <v>4260.49970637541</v>
      </c>
      <c r="D122" s="6" t="n">
        <v>0</v>
      </c>
      <c r="E122" s="6" t="n">
        <f aca="false">(AN122-AO122*(1000-AP122)/(1000-AQ122))*BG122</f>
        <v>-37.5430393043065</v>
      </c>
      <c r="F122" s="6" t="n">
        <f aca="false">IF(BR122&lt;&gt;0,1/(1/BR122-1/AJ122),0)</f>
        <v>-0.0362906650755069</v>
      </c>
      <c r="G122" s="6" t="n">
        <f aca="false">((BU122-BH122/2)*AO122-E122)/(BU122+BH122/2)</f>
        <v>-649.956329918291</v>
      </c>
      <c r="H122" s="6" t="n">
        <v>24</v>
      </c>
      <c r="I122" s="6" t="n">
        <v>0</v>
      </c>
      <c r="J122" s="6" t="n">
        <v>2.18575429916382</v>
      </c>
      <c r="K122" s="6" t="n">
        <v>3.39191555976868</v>
      </c>
      <c r="L122" s="6" t="n">
        <v>0</v>
      </c>
      <c r="M122" s="6" t="n">
        <v>0</v>
      </c>
      <c r="N122" s="6" t="n">
        <v>0</v>
      </c>
      <c r="O122" s="6" t="n">
        <f aca="false">CA122/K122</f>
        <v>0.355598846537063</v>
      </c>
      <c r="P122" s="6" t="e">
        <f aca="false">CC122/M122</f>
        <v>#DIV/0!</v>
      </c>
      <c r="Q122" s="6" t="e">
        <f aca="false">(M122-N122)/M122</f>
        <v>#DIV/0!</v>
      </c>
      <c r="R122" s="6" t="n">
        <v>-1</v>
      </c>
      <c r="S122" s="6" t="n">
        <v>0.87</v>
      </c>
      <c r="T122" s="6" t="n">
        <v>0.92</v>
      </c>
      <c r="U122" s="6" t="n">
        <v>0</v>
      </c>
      <c r="V122" s="6" t="n">
        <f aca="false">(U122*T122+(100-U122)*S122)/100</f>
        <v>0.87</v>
      </c>
      <c r="W122" s="6" t="n">
        <f aca="false">(E122-R122)/CB122</f>
        <v>87.1099608796436</v>
      </c>
      <c r="X122" s="6" t="e">
        <f aca="false">(M122-N122)/(M122-L122)</f>
        <v>#DIV/0!</v>
      </c>
      <c r="Y122" s="6" t="n">
        <f aca="false">(K122-M122)/(K122-L122)</f>
        <v>1</v>
      </c>
      <c r="Z122" s="6" t="e">
        <f aca="false">(K122-M122)/M122</f>
        <v>#DIV/0!</v>
      </c>
      <c r="AA122" s="6" t="n">
        <v>0</v>
      </c>
      <c r="AB122" s="6" t="n">
        <v>0.5</v>
      </c>
      <c r="AC122" s="6" t="e">
        <f aca="false">Q122*AB122*V122*AA122</f>
        <v>#DIV/0!</v>
      </c>
      <c r="AD122" s="6" t="n">
        <f aca="false">BH122*1000</f>
        <v>-0.452241191613354</v>
      </c>
      <c r="AE122" s="6" t="n">
        <f aca="false">(BM122-BS122)</f>
        <v>1.14208775569662</v>
      </c>
      <c r="AF122" s="6" t="n">
        <f aca="false">(AL122+BL122*D122)</f>
        <v>24.2779216766357</v>
      </c>
      <c r="AG122" s="6" t="n">
        <v>2</v>
      </c>
      <c r="AH122" s="6" t="n">
        <f aca="false">(AG122*BA122+BB122)</f>
        <v>4.644859790802</v>
      </c>
      <c r="AI122" s="6" t="n">
        <v>1</v>
      </c>
      <c r="AJ122" s="6" t="n">
        <f aca="false">AH122*(AI122+1)*(AI122+1)/(AI122*AI122+1)</f>
        <v>9.289719581604</v>
      </c>
      <c r="AK122" s="6" t="n">
        <v>25.8308658599854</v>
      </c>
      <c r="AL122" s="6" t="n">
        <v>24.2779216766357</v>
      </c>
      <c r="AM122" s="6" t="n">
        <v>25.794641494751</v>
      </c>
      <c r="AN122" s="6" t="n">
        <v>977.950256347656</v>
      </c>
      <c r="AO122" s="6" t="n">
        <v>1003.232421875</v>
      </c>
      <c r="AP122" s="6" t="n">
        <v>20.4389343261719</v>
      </c>
      <c r="AQ122" s="6" t="n">
        <v>20.1440849304199</v>
      </c>
      <c r="AR122" s="6" t="n">
        <v>57.8067131042481</v>
      </c>
      <c r="AS122" s="6" t="n">
        <v>56.9728012084961</v>
      </c>
      <c r="AT122" s="6" t="n">
        <v>300.581390380859</v>
      </c>
      <c r="AU122" s="6" t="n">
        <v>-0.482189327478409</v>
      </c>
      <c r="AV122" s="6" t="n">
        <v>12.7308015823364</v>
      </c>
      <c r="AW122" s="6" t="n">
        <v>94.4820022583008</v>
      </c>
      <c r="AX122" s="6" t="n">
        <v>-2.02957010269165</v>
      </c>
      <c r="AY122" s="6" t="n">
        <v>-0.40107598900795</v>
      </c>
      <c r="AZ122" s="6" t="n">
        <v>0.25</v>
      </c>
      <c r="BA122" s="6" t="n">
        <v>-1.355140209198</v>
      </c>
      <c r="BB122" s="6" t="n">
        <v>7.355140209198</v>
      </c>
      <c r="BC122" s="6" t="n">
        <v>1</v>
      </c>
      <c r="BD122" s="6" t="n">
        <v>0</v>
      </c>
      <c r="BE122" s="6" t="n">
        <v>0.159999996423721</v>
      </c>
      <c r="BF122" s="6" t="n">
        <v>111105</v>
      </c>
      <c r="BG122" s="6" t="n">
        <f aca="false">AT122*0.000001/(AG122*0.0001)</f>
        <v>1.50290695190429</v>
      </c>
      <c r="BH122" s="6" t="n">
        <f aca="false">(AQ122-AP122)/(1000-AQ122)*BG122</f>
        <v>-0.000452241191613354</v>
      </c>
      <c r="BI122" s="6" t="n">
        <f aca="false">(AL122+273.15)</f>
        <v>297.427921676636</v>
      </c>
      <c r="BJ122" s="6" t="n">
        <f aca="false">(AK122+273.15)</f>
        <v>298.980865859985</v>
      </c>
      <c r="BK122" s="6" t="n">
        <f aca="false">(AU122*BC122+AV122*BD122)*BE122</f>
        <v>-0.0771502906721019</v>
      </c>
      <c r="BL122" s="6" t="n">
        <f aca="false">((BK122+0.00000010773*(BJ122^4-BI122^4))-BH122*44100)/(AH122*51.4+0.00000043092*BI122^3)</f>
        <v>0.150399772758615</v>
      </c>
      <c r="BM122" s="6" t="n">
        <f aca="false">0.61365*EXP(17.502*AF122/(240.97+AF122))</f>
        <v>3.04534123358396</v>
      </c>
      <c r="BN122" s="6" t="n">
        <f aca="false">BM122*1000/AW122</f>
        <v>32.2319718125619</v>
      </c>
      <c r="BO122" s="6" t="n">
        <f aca="false">(BN122-AQ122)</f>
        <v>12.087886882142</v>
      </c>
      <c r="BP122" s="6" t="n">
        <f aca="false">IF(D122,AL122,(AK122+AL122)/2)</f>
        <v>25.0543937683106</v>
      </c>
      <c r="BQ122" s="6" t="n">
        <f aca="false">0.61365*EXP(17.502*BP122/(240.97+BP122))</f>
        <v>3.19000361110689</v>
      </c>
      <c r="BR122" s="6" t="n">
        <f aca="false">IF(BO122&lt;&gt;0,(1000-(BN122+AQ122)/2)/BO122*BH122,0)</f>
        <v>-0.0364329920316551</v>
      </c>
      <c r="BS122" s="6" t="n">
        <f aca="false">AQ122*AW122/1000</f>
        <v>1.90325347788734</v>
      </c>
      <c r="BT122" s="6" t="n">
        <f aca="false">(BQ122-BS122)</f>
        <v>1.28675013321955</v>
      </c>
      <c r="BU122" s="6" t="n">
        <f aca="false">1/(1.6/F122+1.37/AJ122)</f>
        <v>-0.0227577899159383</v>
      </c>
      <c r="BV122" s="6" t="n">
        <f aca="false">G122*AW122*0.001</f>
        <v>-61.4091754311369</v>
      </c>
      <c r="BW122" s="6" t="n">
        <f aca="false">G122/AO122</f>
        <v>-0.647862166080667</v>
      </c>
      <c r="BX122" s="6" t="n">
        <f aca="false">(1-BH122*AW122/BM122/F122)*100</f>
        <v>61.3376440508857</v>
      </c>
      <c r="BY122" s="6" t="n">
        <f aca="false">(AO122-E122/(AJ122/1.35))</f>
        <v>1008.68824889062</v>
      </c>
      <c r="BZ122" s="6" t="n">
        <f aca="false">E122*BX122/100/BY122</f>
        <v>-0.0228296659941132</v>
      </c>
      <c r="CA122" s="6" t="n">
        <f aca="false">(K122-J122)</f>
        <v>1.20616126060486</v>
      </c>
      <c r="CB122" s="6" t="n">
        <f aca="false">AU122*V122</f>
        <v>-0.419504714906216</v>
      </c>
      <c r="CC122" s="6" t="n">
        <f aca="false">(M122-L122)</f>
        <v>0</v>
      </c>
      <c r="CD122" s="6" t="n">
        <f aca="false">(M122-N122)/(M122-J122)</f>
        <v>-0</v>
      </c>
      <c r="CE122" s="6" t="n">
        <f aca="false">(K122-M122)/(K122-J122)</f>
        <v>2.81215760326088</v>
      </c>
    </row>
    <row r="123" customFormat="false" ht="23.25" hidden="false" customHeight="true" outlineLevel="0" collapsed="false">
      <c r="A123" s="2" t="s">
        <v>12</v>
      </c>
      <c r="B123" s="4" t="s">
        <v>209</v>
      </c>
    </row>
    <row r="124" customFormat="false" ht="23.25" hidden="false" customHeight="true" outlineLevel="0" collapsed="false">
      <c r="A124" s="2" t="s">
        <v>12</v>
      </c>
      <c r="B124" s="5" t="s">
        <v>210</v>
      </c>
    </row>
    <row r="125" customFormat="false" ht="23.25" hidden="false" customHeight="true" outlineLevel="0" collapsed="false">
      <c r="A125" s="2" t="s">
        <v>12</v>
      </c>
      <c r="B125" s="5" t="s">
        <v>211</v>
      </c>
    </row>
    <row r="126" customFormat="false" ht="23.25" hidden="false" customHeight="true" outlineLevel="0" collapsed="false">
      <c r="A126" s="2" t="s">
        <v>12</v>
      </c>
      <c r="B126" s="5" t="s">
        <v>212</v>
      </c>
    </row>
    <row r="127" customFormat="false" ht="12.75" hidden="false" customHeight="true" outlineLevel="0" collapsed="false">
      <c r="A127" s="6" t="n">
        <v>23</v>
      </c>
      <c r="B127" s="6" t="s">
        <v>213</v>
      </c>
      <c r="C127" s="6" t="n">
        <v>4308.49970306736</v>
      </c>
      <c r="D127" s="6" t="n">
        <v>0</v>
      </c>
      <c r="E127" s="6" t="n">
        <f aca="false">(AN127-AO127*(1000-AP127)/(1000-AQ127))*BG127</f>
        <v>-70.3893824126358</v>
      </c>
      <c r="F127" s="6" t="n">
        <f aca="false">IF(BR127&lt;&gt;0,1/(1/BR127-1/AJ127),0)</f>
        <v>-0.0670226501946291</v>
      </c>
      <c r="G127" s="6" t="n">
        <f aca="false">((BU127-BH127/2)*AO127-E127)/(BU127+BH127/2)</f>
        <v>-650.359496830851</v>
      </c>
      <c r="H127" s="6" t="n">
        <v>25</v>
      </c>
      <c r="I127" s="6" t="n">
        <v>0</v>
      </c>
      <c r="J127" s="6" t="n">
        <v>2.63651132583618</v>
      </c>
      <c r="K127" s="6" t="n">
        <v>3.80793118476868</v>
      </c>
      <c r="L127" s="6" t="n">
        <v>0</v>
      </c>
      <c r="M127" s="6" t="n">
        <v>0</v>
      </c>
      <c r="N127" s="6" t="n">
        <v>0</v>
      </c>
      <c r="O127" s="6" t="n">
        <f aca="false">CA127/K127</f>
        <v>0.307626320459271</v>
      </c>
      <c r="P127" s="6" t="e">
        <f aca="false">CC127/M127</f>
        <v>#DIV/0!</v>
      </c>
      <c r="Q127" s="6" t="e">
        <f aca="false">(M127-N127)/M127</f>
        <v>#DIV/0!</v>
      </c>
      <c r="R127" s="6" t="n">
        <v>-1</v>
      </c>
      <c r="S127" s="6" t="n">
        <v>0.87</v>
      </c>
      <c r="T127" s="6" t="n">
        <v>0.92</v>
      </c>
      <c r="U127" s="6" t="n">
        <v>0</v>
      </c>
      <c r="V127" s="6" t="n">
        <f aca="false">(U127*T127+(100-U127)*S127)/100</f>
        <v>0.87</v>
      </c>
      <c r="W127" s="6" t="n">
        <f aca="false">(E127-R127)/CB127</f>
        <v>187.033846218517</v>
      </c>
      <c r="X127" s="6" t="e">
        <f aca="false">(M127-N127)/(M127-L127)</f>
        <v>#DIV/0!</v>
      </c>
      <c r="Y127" s="6" t="n">
        <f aca="false">(K127-M127)/(K127-L127)</f>
        <v>1</v>
      </c>
      <c r="Z127" s="6" t="e">
        <f aca="false">(K127-M127)/M127</f>
        <v>#DIV/0!</v>
      </c>
      <c r="AA127" s="6" t="n">
        <v>0</v>
      </c>
      <c r="AB127" s="6" t="n">
        <v>0.5</v>
      </c>
      <c r="AC127" s="6" t="e">
        <f aca="false">Q127*AB127*V127*AA127</f>
        <v>#DIV/0!</v>
      </c>
      <c r="AD127" s="6" t="n">
        <f aca="false">BH127*1000</f>
        <v>-0.850822347982516</v>
      </c>
      <c r="AE127" s="6" t="n">
        <f aca="false">(BM127-BS127)</f>
        <v>1.15977894862652</v>
      </c>
      <c r="AF127" s="6" t="n">
        <f aca="false">(AL127+BL127*D127)</f>
        <v>24.2209224700928</v>
      </c>
      <c r="AG127" s="6" t="n">
        <v>2</v>
      </c>
      <c r="AH127" s="6" t="n">
        <f aca="false">(AG127*BA127+BB127)</f>
        <v>4.644859790802</v>
      </c>
      <c r="AI127" s="6" t="n">
        <v>1</v>
      </c>
      <c r="AJ127" s="6" t="n">
        <f aca="false">AH127*(AI127+1)*(AI127+1)/(AI127*AI127+1)</f>
        <v>9.289719581604</v>
      </c>
      <c r="AK127" s="6" t="n">
        <v>25.8089046478272</v>
      </c>
      <c r="AL127" s="6" t="n">
        <v>24.2209224700928</v>
      </c>
      <c r="AM127" s="6" t="n">
        <v>25.7761306762695</v>
      </c>
      <c r="AN127" s="6" t="n">
        <v>975.980773925781</v>
      </c>
      <c r="AO127" s="6" t="n">
        <v>1023.39727783203</v>
      </c>
      <c r="AP127" s="6" t="n">
        <v>20.4023284912109</v>
      </c>
      <c r="AQ127" s="6" t="n">
        <v>19.8474273681641</v>
      </c>
      <c r="AR127" s="6" t="n">
        <v>57.7767105102539</v>
      </c>
      <c r="AS127" s="6" t="n">
        <v>56.2053031921387</v>
      </c>
      <c r="AT127" s="6" t="n">
        <v>300.570922851563</v>
      </c>
      <c r="AU127" s="6" t="n">
        <v>-0.426435708999634</v>
      </c>
      <c r="AV127" s="6" t="n">
        <v>12.8217658996582</v>
      </c>
      <c r="AW127" s="6" t="n">
        <v>94.479377746582</v>
      </c>
      <c r="AX127" s="6" t="n">
        <v>-2.02957010269165</v>
      </c>
      <c r="AY127" s="6" t="n">
        <v>-0.40107598900795</v>
      </c>
      <c r="AZ127" s="6" t="n">
        <v>0</v>
      </c>
      <c r="BA127" s="6" t="n">
        <v>-1.355140209198</v>
      </c>
      <c r="BB127" s="6" t="n">
        <v>7.355140209198</v>
      </c>
      <c r="BC127" s="6" t="n">
        <v>1</v>
      </c>
      <c r="BD127" s="6" t="n">
        <v>0</v>
      </c>
      <c r="BE127" s="6" t="n">
        <v>0.159999996423721</v>
      </c>
      <c r="BF127" s="6" t="n">
        <v>111105</v>
      </c>
      <c r="BG127" s="6" t="n">
        <f aca="false">AT127*0.000001/(AG127*0.0001)</f>
        <v>1.50285461425782</v>
      </c>
      <c r="BH127" s="6" t="n">
        <f aca="false">(AQ127-AP127)/(1000-AQ127)*BG127</f>
        <v>-0.000850822347982516</v>
      </c>
      <c r="BI127" s="6" t="n">
        <f aca="false">(AL127+273.15)</f>
        <v>297.370922470093</v>
      </c>
      <c r="BJ127" s="6" t="n">
        <f aca="false">(AK127+273.15)</f>
        <v>298.958904647827</v>
      </c>
      <c r="BK127" s="6" t="n">
        <f aca="false">(AU127*BC127+AV127*BD127)*BE127</f>
        <v>-0.0682297119148884</v>
      </c>
      <c r="BL127" s="6" t="n">
        <f aca="false">((BK127+0.00000010773*(BJ127^4-BI127^4))-BH127*44100)/(AH127*51.4+0.00000043092*BI127^3)</f>
        <v>0.222299575468268</v>
      </c>
      <c r="BM127" s="6" t="n">
        <f aca="false">0.61365*EXP(17.502*AF127/(240.97+AF127))</f>
        <v>3.03495153624114</v>
      </c>
      <c r="BN127" s="6" t="n">
        <f aca="false">BM127*1000/AW127</f>
        <v>32.1228992890032</v>
      </c>
      <c r="BO127" s="6" t="n">
        <f aca="false">(BN127-AQ127)</f>
        <v>12.2754719208391</v>
      </c>
      <c r="BP127" s="6" t="n">
        <f aca="false">IF(D127,AL127,(AK127+AL127)/2)</f>
        <v>25.01491355896</v>
      </c>
      <c r="BQ127" s="6" t="n">
        <f aca="false">0.61365*EXP(17.502*BP127/(240.97+BP127))</f>
        <v>3.18250584428505</v>
      </c>
      <c r="BR127" s="6" t="n">
        <f aca="false">IF(BO127&lt;&gt;0,(1000-(BN127+AQ127)/2)/BO127*BH127,0)</f>
        <v>-0.0675097133251342</v>
      </c>
      <c r="BS127" s="6" t="n">
        <f aca="false">AQ127*AW127/1000</f>
        <v>1.87517258761463</v>
      </c>
      <c r="BT127" s="6" t="n">
        <f aca="false">(BQ127-BS127)</f>
        <v>1.30733325667042</v>
      </c>
      <c r="BU127" s="6" t="n">
        <f aca="false">1/(1.6/F127+1.37/AJ127)</f>
        <v>-0.0421495392406725</v>
      </c>
      <c r="BV127" s="6" t="n">
        <f aca="false">G127*AW127*0.001</f>
        <v>-61.445560572159</v>
      </c>
      <c r="BW127" s="6" t="n">
        <f aca="false">G127/AO127</f>
        <v>-0.635490743349031</v>
      </c>
      <c r="BX127" s="6" t="n">
        <f aca="false">(1-BH127*AW127/BM127/F127)*100</f>
        <v>60.4813085270547</v>
      </c>
      <c r="BY127" s="6" t="n">
        <f aca="false">(AO127-E127/(AJ127/1.35))</f>
        <v>1033.6263988967</v>
      </c>
      <c r="BZ127" s="6" t="n">
        <f aca="false">E127*BX127/100/BY127</f>
        <v>-0.0411874344470273</v>
      </c>
      <c r="CA127" s="6" t="n">
        <f aca="false">(K127-J127)</f>
        <v>1.1714198589325</v>
      </c>
      <c r="CB127" s="6" t="n">
        <f aca="false">AU127*V127</f>
        <v>-0.370999066829682</v>
      </c>
      <c r="CC127" s="6" t="n">
        <f aca="false">(M127-L127)</f>
        <v>0</v>
      </c>
      <c r="CD127" s="6" t="n">
        <f aca="false">(M127-N127)/(M127-J127)</f>
        <v>-0</v>
      </c>
      <c r="CE127" s="6" t="n">
        <f aca="false">(K127-M127)/(K127-J127)</f>
        <v>3.25069713965648</v>
      </c>
    </row>
    <row r="128" customFormat="false" ht="23.25" hidden="false" customHeight="true" outlineLevel="0" collapsed="false">
      <c r="A128" s="2" t="s">
        <v>12</v>
      </c>
      <c r="B128" s="4" t="s">
        <v>214</v>
      </c>
    </row>
    <row r="129" customFormat="false" ht="23.25" hidden="false" customHeight="true" outlineLevel="0" collapsed="false">
      <c r="A129" s="2" t="s">
        <v>12</v>
      </c>
      <c r="B129" s="5" t="s">
        <v>215</v>
      </c>
    </row>
    <row r="130" customFormat="false" ht="23.25" hidden="false" customHeight="true" outlineLevel="0" collapsed="false">
      <c r="A130" s="2" t="s">
        <v>12</v>
      </c>
      <c r="B130" s="5" t="s">
        <v>216</v>
      </c>
    </row>
    <row r="131" customFormat="false" ht="23.25" hidden="false" customHeight="true" outlineLevel="0" collapsed="false">
      <c r="A131" s="2" t="s">
        <v>12</v>
      </c>
      <c r="B131" s="5" t="s">
        <v>217</v>
      </c>
    </row>
    <row r="132" customFormat="false" ht="12.75" hidden="false" customHeight="true" outlineLevel="0" collapsed="false">
      <c r="A132" s="6" t="n">
        <v>24</v>
      </c>
      <c r="B132" s="6" t="s">
        <v>218</v>
      </c>
      <c r="C132" s="6" t="n">
        <v>4366.49969907012</v>
      </c>
      <c r="D132" s="6" t="n">
        <v>0</v>
      </c>
      <c r="E132" s="6" t="n">
        <f aca="false">(AN132-AO132*(1000-AP132)/(1000-AQ132))*BG132</f>
        <v>-39.4407914132537</v>
      </c>
      <c r="F132" s="6" t="n">
        <f aca="false">IF(BR132&lt;&gt;0,1/(1/BR132-1/AJ132),0)</f>
        <v>-0.0527385535928036</v>
      </c>
      <c r="G132" s="6" t="n">
        <f aca="false">((BU132-BH132/2)*AO132-E132)/(BU132+BH132/2)</f>
        <v>-198.471716470692</v>
      </c>
      <c r="H132" s="6" t="n">
        <v>26</v>
      </c>
      <c r="I132" s="6" t="n">
        <v>0</v>
      </c>
      <c r="J132" s="6" t="n">
        <v>2.35157465934753</v>
      </c>
      <c r="K132" s="6" t="n">
        <v>4.0908203125</v>
      </c>
      <c r="L132" s="6" t="n">
        <v>0</v>
      </c>
      <c r="M132" s="6" t="n">
        <v>0</v>
      </c>
      <c r="N132" s="6" t="n">
        <v>0</v>
      </c>
      <c r="O132" s="6" t="n">
        <f aca="false">CA132/K132</f>
        <v>0.425158163959926</v>
      </c>
      <c r="P132" s="6" t="e">
        <f aca="false">CC132/M132</f>
        <v>#DIV/0!</v>
      </c>
      <c r="Q132" s="6" t="e">
        <f aca="false">(M132-N132)/M132</f>
        <v>#DIV/0!</v>
      </c>
      <c r="R132" s="6" t="n">
        <v>-1</v>
      </c>
      <c r="S132" s="6" t="n">
        <v>0.87</v>
      </c>
      <c r="T132" s="6" t="n">
        <v>0.92</v>
      </c>
      <c r="U132" s="6" t="n">
        <v>0</v>
      </c>
      <c r="V132" s="6" t="n">
        <f aca="false">(U132*T132+(100-U132)*S132)/100</f>
        <v>0.87</v>
      </c>
      <c r="W132" s="6" t="n">
        <f aca="false">(E132-R132)/CB132</f>
        <v>138.865974017669</v>
      </c>
      <c r="X132" s="6" t="e">
        <f aca="false">(M132-N132)/(M132-L132)</f>
        <v>#DIV/0!</v>
      </c>
      <c r="Y132" s="6" t="n">
        <f aca="false">(K132-M132)/(K132-L132)</f>
        <v>1</v>
      </c>
      <c r="Z132" s="6" t="e">
        <f aca="false">(K132-M132)/M132</f>
        <v>#DIV/0!</v>
      </c>
      <c r="AA132" s="6" t="n">
        <v>0</v>
      </c>
      <c r="AB132" s="6" t="n">
        <v>0.5</v>
      </c>
      <c r="AC132" s="6" t="e">
        <f aca="false">Q132*AB132*V132*AA132</f>
        <v>#DIV/0!</v>
      </c>
      <c r="AD132" s="6" t="n">
        <f aca="false">BH132*1000</f>
        <v>-0.692541092640529</v>
      </c>
      <c r="AE132" s="6" t="n">
        <f aca="false">(BM132-BS132)</f>
        <v>1.20122842841131</v>
      </c>
      <c r="AF132" s="6" t="n">
        <f aca="false">(AL132+BL132*D132)</f>
        <v>24.4653720855713</v>
      </c>
      <c r="AG132" s="6" t="n">
        <v>2</v>
      </c>
      <c r="AH132" s="6" t="n">
        <f aca="false">(AG132*BA132+BB132)</f>
        <v>4.644859790802</v>
      </c>
      <c r="AI132" s="6" t="n">
        <v>1</v>
      </c>
      <c r="AJ132" s="6" t="n">
        <f aca="false">AH132*(AI132+1)*(AI132+1)/(AI132*AI132+1)</f>
        <v>9.289719581604</v>
      </c>
      <c r="AK132" s="6" t="n">
        <v>25.774694442749</v>
      </c>
      <c r="AL132" s="6" t="n">
        <v>24.4653720855713</v>
      </c>
      <c r="AM132" s="6" t="n">
        <v>25.7441120147705</v>
      </c>
      <c r="AN132" s="6" t="n">
        <v>973.96240234375</v>
      </c>
      <c r="AO132" s="6" t="n">
        <v>1000.66607666016</v>
      </c>
      <c r="AP132" s="6" t="n">
        <v>20.3346500396729</v>
      </c>
      <c r="AQ132" s="6" t="n">
        <v>19.8830184936523</v>
      </c>
      <c r="AR132" s="6" t="n">
        <v>57.7008590698242</v>
      </c>
      <c r="AS132" s="6" t="n">
        <v>56.4193267822266</v>
      </c>
      <c r="AT132" s="6" t="n">
        <v>300.586303710938</v>
      </c>
      <c r="AU132" s="6" t="n">
        <v>-0.318183183670044</v>
      </c>
      <c r="AV132" s="6" t="n">
        <v>12.2337789535522</v>
      </c>
      <c r="AW132" s="6" t="n">
        <v>94.4776306152344</v>
      </c>
      <c r="AX132" s="6" t="n">
        <v>-2.02957010269165</v>
      </c>
      <c r="AY132" s="6" t="n">
        <v>-0.40107598900795</v>
      </c>
      <c r="AZ132" s="6" t="n">
        <v>0.25</v>
      </c>
      <c r="BA132" s="6" t="n">
        <v>-1.355140209198</v>
      </c>
      <c r="BB132" s="6" t="n">
        <v>7.355140209198</v>
      </c>
      <c r="BC132" s="6" t="n">
        <v>1</v>
      </c>
      <c r="BD132" s="6" t="n">
        <v>0</v>
      </c>
      <c r="BE132" s="6" t="n">
        <v>0.159999996423721</v>
      </c>
      <c r="BF132" s="6" t="n">
        <v>111105</v>
      </c>
      <c r="BG132" s="6" t="n">
        <f aca="false">AT132*0.000001/(AG132*0.0001)</f>
        <v>1.50293151855469</v>
      </c>
      <c r="BH132" s="6" t="n">
        <f aca="false">(AQ132-AP132)/(1000-AQ132)*BG132</f>
        <v>-0.000692541092640529</v>
      </c>
      <c r="BI132" s="6" t="n">
        <f aca="false">(AL132+273.15)</f>
        <v>297.615372085571</v>
      </c>
      <c r="BJ132" s="6" t="n">
        <f aca="false">(AK132+273.15)</f>
        <v>298.924694442749</v>
      </c>
      <c r="BK132" s="6" t="n">
        <f aca="false">(AU132*BC132+AV132*BD132)*BE132</f>
        <v>-0.0509093082492952</v>
      </c>
      <c r="BL132" s="6" t="n">
        <f aca="false">((BK132+0.00000010773*(BJ132^4-BI132^4))-BH132*44100)/(AH132*51.4+0.00000043092*BI132^3)</f>
        <v>0.181771212124971</v>
      </c>
      <c r="BM132" s="6" t="n">
        <f aca="false">0.61365*EXP(17.502*AF132/(240.97+AF132))</f>
        <v>3.07972890517046</v>
      </c>
      <c r="BN132" s="6" t="n">
        <f aca="false">BM132*1000/AW132</f>
        <v>32.5974401042384</v>
      </c>
      <c r="BO132" s="6" t="n">
        <f aca="false">(BN132-AQ132)</f>
        <v>12.7144216105861</v>
      </c>
      <c r="BP132" s="6" t="n">
        <f aca="false">IF(D132,AL132,(AK132+AL132)/2)</f>
        <v>25.1200332641602</v>
      </c>
      <c r="BQ132" s="6" t="n">
        <f aca="false">0.61365*EXP(17.502*BP132/(240.97+BP132))</f>
        <v>3.20250350985756</v>
      </c>
      <c r="BR132" s="6" t="n">
        <f aca="false">IF(BO132&lt;&gt;0,(1000-(BN132+AQ132)/2)/BO132*BH132,0)</f>
        <v>-0.0530396644239968</v>
      </c>
      <c r="BS132" s="6" t="n">
        <f aca="false">AQ132*AW132/1000</f>
        <v>1.87850047675916</v>
      </c>
      <c r="BT132" s="6" t="n">
        <f aca="false">(BQ132-BS132)</f>
        <v>1.3240030330984</v>
      </c>
      <c r="BU132" s="6" t="n">
        <f aca="false">1/(1.6/F132+1.37/AJ132)</f>
        <v>-0.0331226051919434</v>
      </c>
      <c r="BV132" s="6" t="n">
        <f aca="false">G132*AW132*0.001</f>
        <v>-18.7511375162896</v>
      </c>
      <c r="BW132" s="6" t="n">
        <f aca="false">G132/AO132</f>
        <v>-0.198339607087625</v>
      </c>
      <c r="BX132" s="6" t="n">
        <f aca="false">(1-BH132*AW132/BM132/F132)*100</f>
        <v>59.7158840677843</v>
      </c>
      <c r="BY132" s="6" t="n">
        <f aca="false">(AO132-E132/(AJ132/1.35))</f>
        <v>1006.39768867925</v>
      </c>
      <c r="BZ132" s="6" t="n">
        <f aca="false">E132*BX132/100/BY132</f>
        <v>-0.023402694124491</v>
      </c>
      <c r="CA132" s="6" t="n">
        <f aca="false">(K132-J132)</f>
        <v>1.73924565315247</v>
      </c>
      <c r="CB132" s="6" t="n">
        <f aca="false">AU132*V132</f>
        <v>-0.276819369792938</v>
      </c>
      <c r="CC132" s="6" t="n">
        <f aca="false">(M132-L132)</f>
        <v>0</v>
      </c>
      <c r="CD132" s="6" t="n">
        <f aca="false">(M132-N132)/(M132-J132)</f>
        <v>-0</v>
      </c>
      <c r="CE132" s="6" t="n">
        <f aca="false">(K132-M132)/(K132-J132)</f>
        <v>2.35206585400124</v>
      </c>
    </row>
    <row r="133" customFormat="false" ht="23.25" hidden="false" customHeight="true" outlineLevel="0" collapsed="false">
      <c r="A133" s="2" t="s">
        <v>12</v>
      </c>
      <c r="B133" s="4" t="s">
        <v>219</v>
      </c>
    </row>
    <row r="134" customFormat="false" ht="23.25" hidden="false" customHeight="true" outlineLevel="0" collapsed="false">
      <c r="A134" s="2" t="s">
        <v>12</v>
      </c>
      <c r="B134" s="5" t="s">
        <v>220</v>
      </c>
    </row>
    <row r="135" customFormat="false" ht="23.25" hidden="false" customHeight="true" outlineLevel="0" collapsed="false">
      <c r="A135" s="2" t="s">
        <v>12</v>
      </c>
      <c r="B135" s="5" t="s">
        <v>221</v>
      </c>
    </row>
    <row r="136" customFormat="false" ht="23.25" hidden="false" customHeight="true" outlineLevel="0" collapsed="false">
      <c r="A136" s="2" t="s">
        <v>12</v>
      </c>
      <c r="B136" s="5" t="s">
        <v>222</v>
      </c>
    </row>
    <row r="137" customFormat="false" ht="12.75" hidden="false" customHeight="true" outlineLevel="0" collapsed="false">
      <c r="A137" s="6" t="n">
        <v>25</v>
      </c>
      <c r="B137" s="6" t="s">
        <v>223</v>
      </c>
      <c r="C137" s="6" t="n">
        <v>4415.99969565868</v>
      </c>
      <c r="D137" s="6" t="n">
        <v>0</v>
      </c>
      <c r="E137" s="6" t="n">
        <f aca="false">(AN137-AO137*(1000-AP137)/(1000-AQ137))*BG137</f>
        <v>-49.545940502455</v>
      </c>
      <c r="F137" s="6" t="n">
        <f aca="false">IF(BR137&lt;&gt;0,1/(1/BR137-1/AJ137),0)</f>
        <v>-0.0663941944532746</v>
      </c>
      <c r="G137" s="6" t="n">
        <f aca="false">((BU137-BH137/2)*AO137-E137)/(BU137+BH137/2)</f>
        <v>-189.31357771703</v>
      </c>
      <c r="H137" s="6" t="n">
        <v>27</v>
      </c>
      <c r="I137" s="6" t="n">
        <v>0</v>
      </c>
      <c r="J137" s="6" t="n">
        <v>1.84278559684753</v>
      </c>
      <c r="K137" s="6" t="n">
        <v>3.60048127174377</v>
      </c>
      <c r="L137" s="6" t="n">
        <v>0</v>
      </c>
      <c r="M137" s="6" t="n">
        <v>0</v>
      </c>
      <c r="N137" s="6" t="n">
        <v>0</v>
      </c>
      <c r="O137" s="6" t="n">
        <f aca="false">CA137/K137</f>
        <v>0.488183534987521</v>
      </c>
      <c r="P137" s="6" t="e">
        <f aca="false">CC137/M137</f>
        <v>#DIV/0!</v>
      </c>
      <c r="Q137" s="6" t="e">
        <f aca="false">(M137-N137)/M137</f>
        <v>#DIV/0!</v>
      </c>
      <c r="R137" s="6" t="n">
        <v>-1</v>
      </c>
      <c r="S137" s="6" t="n">
        <v>0.87</v>
      </c>
      <c r="T137" s="6" t="n">
        <v>0.92</v>
      </c>
      <c r="U137" s="6" t="n">
        <v>0</v>
      </c>
      <c r="V137" s="6" t="n">
        <f aca="false">(U137*T137+(100-U137)*S137)/100</f>
        <v>0.87</v>
      </c>
      <c r="W137" s="6" t="n">
        <f aca="false">(E137-R137)/CB137</f>
        <v>125.733955529846</v>
      </c>
      <c r="X137" s="6" t="e">
        <f aca="false">(M137-N137)/(M137-L137)</f>
        <v>#DIV/0!</v>
      </c>
      <c r="Y137" s="6" t="n">
        <f aca="false">(K137-M137)/(K137-L137)</f>
        <v>1</v>
      </c>
      <c r="Z137" s="6" t="e">
        <f aca="false">(K137-M137)/M137</f>
        <v>#DIV/0!</v>
      </c>
      <c r="AA137" s="6" t="n">
        <v>0</v>
      </c>
      <c r="AB137" s="6" t="n">
        <v>0.5</v>
      </c>
      <c r="AC137" s="6" t="e">
        <f aca="false">Q137*AB137*V137*AA137</f>
        <v>#DIV/0!</v>
      </c>
      <c r="AD137" s="6" t="n">
        <f aca="false">BH137*1000</f>
        <v>-0.864644719592616</v>
      </c>
      <c r="AE137" s="6" t="n">
        <f aca="false">(BM137-BS137)</f>
        <v>1.18968420030937</v>
      </c>
      <c r="AF137" s="6" t="n">
        <f aca="false">(AL137+BL137*D137)</f>
        <v>24.3179683685303</v>
      </c>
      <c r="AG137" s="6" t="n">
        <v>2</v>
      </c>
      <c r="AH137" s="6" t="n">
        <f aca="false">(AG137*BA137+BB137)</f>
        <v>4.644859790802</v>
      </c>
      <c r="AI137" s="6" t="n">
        <v>1</v>
      </c>
      <c r="AJ137" s="6" t="n">
        <f aca="false">AH137*(AI137+1)*(AI137+1)/(AI137*AI137+1)</f>
        <v>9.289719581604</v>
      </c>
      <c r="AK137" s="6" t="n">
        <v>25.7438507080078</v>
      </c>
      <c r="AL137" s="6" t="n">
        <v>24.3179683685303</v>
      </c>
      <c r="AM137" s="6" t="n">
        <v>25.7171020507813</v>
      </c>
      <c r="AN137" s="6" t="n">
        <v>972.272766113281</v>
      </c>
      <c r="AO137" s="6" t="n">
        <v>1005.81665039063</v>
      </c>
      <c r="AP137" s="6" t="n">
        <v>20.2845001220703</v>
      </c>
      <c r="AQ137" s="6" t="n">
        <v>19.7205562591553</v>
      </c>
      <c r="AR137" s="6" t="n">
        <v>57.6584396362305</v>
      </c>
      <c r="AS137" s="6" t="n">
        <v>56.0554351806641</v>
      </c>
      <c r="AT137" s="6" t="n">
        <v>300.594970703125</v>
      </c>
      <c r="AU137" s="6" t="n">
        <v>-0.443793654441834</v>
      </c>
      <c r="AV137" s="6" t="n">
        <v>12.701488494873</v>
      </c>
      <c r="AW137" s="6" t="n">
        <v>94.4686965942383</v>
      </c>
      <c r="AX137" s="6" t="n">
        <v>-2.02957010269165</v>
      </c>
      <c r="AY137" s="6" t="n">
        <v>-0.40107598900795</v>
      </c>
      <c r="AZ137" s="6" t="n">
        <v>0</v>
      </c>
      <c r="BA137" s="6" t="n">
        <v>-1.355140209198</v>
      </c>
      <c r="BB137" s="6" t="n">
        <v>7.355140209198</v>
      </c>
      <c r="BC137" s="6" t="n">
        <v>1</v>
      </c>
      <c r="BD137" s="6" t="n">
        <v>0</v>
      </c>
      <c r="BE137" s="6" t="n">
        <v>0.159999996423721</v>
      </c>
      <c r="BF137" s="6" t="n">
        <v>111105</v>
      </c>
      <c r="BG137" s="6" t="n">
        <f aca="false">AT137*0.000001/(AG137*0.0001)</f>
        <v>1.50297485351562</v>
      </c>
      <c r="BH137" s="6" t="n">
        <f aca="false">(AQ137-AP137)/(1000-AQ137)*BG137</f>
        <v>-0.000864644719592615</v>
      </c>
      <c r="BI137" s="6" t="n">
        <f aca="false">(AL137+273.15)</f>
        <v>297.46796836853</v>
      </c>
      <c r="BJ137" s="6" t="n">
        <f aca="false">(AK137+273.15)</f>
        <v>298.893850708008</v>
      </c>
      <c r="BK137" s="6" t="n">
        <f aca="false">(AU137*BC137+AV137*BD137)*BE137</f>
        <v>-0.0710069831235635</v>
      </c>
      <c r="BL137" s="6" t="n">
        <f aca="false">((BK137+0.00000010773*(BJ137^4-BI137^4))-BH137*44100)/(AH137*51.4+0.00000043092*BI137^3)</f>
        <v>0.217322542305163</v>
      </c>
      <c r="BM137" s="6" t="n">
        <f aca="false">0.61365*EXP(17.502*AF137/(240.97+AF137))</f>
        <v>3.05265944622512</v>
      </c>
      <c r="BN137" s="6" t="n">
        <f aca="false">BM137*1000/AW137</f>
        <v>32.313978664667</v>
      </c>
      <c r="BO137" s="6" t="n">
        <f aca="false">(BN137-AQ137)</f>
        <v>12.5934224055117</v>
      </c>
      <c r="BP137" s="6" t="n">
        <f aca="false">IF(D137,AL137,(AK137+AL137)/2)</f>
        <v>25.0309095382691</v>
      </c>
      <c r="BQ137" s="6" t="n">
        <f aca="false">0.61365*EXP(17.502*BP137/(240.97+BP137))</f>
        <v>3.18554181544194</v>
      </c>
      <c r="BR137" s="6" t="n">
        <f aca="false">IF(BO137&lt;&gt;0,(1000-(BN137+AQ137)/2)/BO137*BH137,0)</f>
        <v>-0.0668721336858252</v>
      </c>
      <c r="BS137" s="6" t="n">
        <f aca="false">AQ137*AW137/1000</f>
        <v>1.86297524591575</v>
      </c>
      <c r="BT137" s="6" t="n">
        <f aca="false">(BQ137-BS137)</f>
        <v>1.3225665695262</v>
      </c>
      <c r="BU137" s="6" t="n">
        <f aca="false">1/(1.6/F137+1.37/AJ137)</f>
        <v>-0.0417518793049214</v>
      </c>
      <c r="BV137" s="6" t="n">
        <f aca="false">G137*AW137*0.001</f>
        <v>-17.8842069345198</v>
      </c>
      <c r="BW137" s="6" t="n">
        <f aca="false">G137/AO137</f>
        <v>-0.188218774906446</v>
      </c>
      <c r="BX137" s="6" t="n">
        <f aca="false">(1-BH137*AW137/BM137/F137)*100</f>
        <v>59.6988764820293</v>
      </c>
      <c r="BY137" s="6" t="n">
        <f aca="false">(AO137-E137/(AJ137/1.35))</f>
        <v>1013.01676220141</v>
      </c>
      <c r="BZ137" s="6" t="n">
        <f aca="false">E137*BX137/100/BY137</f>
        <v>-0.0291983024625802</v>
      </c>
      <c r="CA137" s="6" t="n">
        <f aca="false">(K137-J137)</f>
        <v>1.75769567489624</v>
      </c>
      <c r="CB137" s="6" t="n">
        <f aca="false">AU137*V137</f>
        <v>-0.386100479364396</v>
      </c>
      <c r="CC137" s="6" t="n">
        <f aca="false">(M137-L137)</f>
        <v>0</v>
      </c>
      <c r="CD137" s="6" t="n">
        <f aca="false">(M137-N137)/(M137-J137)</f>
        <v>-0</v>
      </c>
      <c r="CE137" s="6" t="n">
        <f aca="false">(K137-M137)/(K137-J137)</f>
        <v>2.04840992850273</v>
      </c>
    </row>
    <row r="138" customFormat="false" ht="23.25" hidden="false" customHeight="true" outlineLevel="0" collapsed="false">
      <c r="A138" s="2" t="s">
        <v>12</v>
      </c>
      <c r="B138" s="4" t="s">
        <v>224</v>
      </c>
    </row>
    <row r="139" customFormat="false" ht="23.25" hidden="false" customHeight="true" outlineLevel="0" collapsed="false">
      <c r="A139" s="2" t="s">
        <v>12</v>
      </c>
      <c r="B139" s="5" t="s">
        <v>225</v>
      </c>
    </row>
    <row r="140" customFormat="false" ht="23.25" hidden="false" customHeight="true" outlineLevel="0" collapsed="false">
      <c r="A140" s="2" t="s">
        <v>12</v>
      </c>
      <c r="B140" s="5" t="s">
        <v>226</v>
      </c>
    </row>
    <row r="141" customFormat="false" ht="23.25" hidden="false" customHeight="true" outlineLevel="0" collapsed="false">
      <c r="A141" s="2" t="s">
        <v>12</v>
      </c>
      <c r="B141" s="5" t="s">
        <v>227</v>
      </c>
    </row>
    <row r="142" customFormat="false" ht="12.75" hidden="false" customHeight="true" outlineLevel="0" collapsed="false">
      <c r="A142" s="6" t="n">
        <v>26</v>
      </c>
      <c r="B142" s="6" t="s">
        <v>228</v>
      </c>
      <c r="C142" s="6" t="n">
        <v>4496.99969007634</v>
      </c>
      <c r="D142" s="6" t="n">
        <v>0</v>
      </c>
      <c r="E142" s="6" t="n">
        <f aca="false">(AN142-AO142*(1000-AP142)/(1000-AQ142))*BG142</f>
        <v>-54.4336424814566</v>
      </c>
      <c r="F142" s="6" t="n">
        <f aca="false">IF(BR142&lt;&gt;0,1/(1/BR142-1/AJ142),0)</f>
        <v>-0.0780839185539835</v>
      </c>
      <c r="G142" s="6" t="n">
        <f aca="false">((BU142-BH142/2)*AO142-E142)/(BU142+BH142/2)</f>
        <v>-109.542282844228</v>
      </c>
      <c r="H142" s="6" t="n">
        <v>28</v>
      </c>
      <c r="I142" s="6" t="n">
        <v>0</v>
      </c>
      <c r="J142" s="6" t="n">
        <v>2.20107412338257</v>
      </c>
      <c r="K142" s="6" t="n">
        <v>3.65436673164368</v>
      </c>
      <c r="L142" s="6" t="n">
        <v>0</v>
      </c>
      <c r="M142" s="6" t="n">
        <v>0</v>
      </c>
      <c r="N142" s="6" t="n">
        <v>0</v>
      </c>
      <c r="O142" s="6" t="n">
        <f aca="false">CA142/K142</f>
        <v>0.397686580188256</v>
      </c>
      <c r="P142" s="6" t="e">
        <f aca="false">CC142/M142</f>
        <v>#DIV/0!</v>
      </c>
      <c r="Q142" s="6" t="e">
        <f aca="false">(M142-N142)/M142</f>
        <v>#DIV/0!</v>
      </c>
      <c r="R142" s="6" t="n">
        <v>-1</v>
      </c>
      <c r="S142" s="6" t="n">
        <v>0.87</v>
      </c>
      <c r="T142" s="6" t="n">
        <v>0.92</v>
      </c>
      <c r="U142" s="6" t="n">
        <v>0</v>
      </c>
      <c r="V142" s="6" t="n">
        <f aca="false">(U142*T142+(100-U142)*S142)/100</f>
        <v>0.87</v>
      </c>
      <c r="W142" s="6" t="n">
        <f aca="false">(E142-R142)/CB142</f>
        <v>132.90754770377</v>
      </c>
      <c r="X142" s="6" t="e">
        <f aca="false">(M142-N142)/(M142-L142)</f>
        <v>#DIV/0!</v>
      </c>
      <c r="Y142" s="6" t="n">
        <f aca="false">(K142-M142)/(K142-L142)</f>
        <v>1</v>
      </c>
      <c r="Z142" s="6" t="e">
        <f aca="false">(K142-M142)/M142</f>
        <v>#DIV/0!</v>
      </c>
      <c r="AA142" s="6" t="n">
        <v>0</v>
      </c>
      <c r="AB142" s="6" t="n">
        <v>0.5</v>
      </c>
      <c r="AC142" s="6" t="e">
        <f aca="false">Q142*AB142*V142*AA142</f>
        <v>#DIV/0!</v>
      </c>
      <c r="AD142" s="6" t="n">
        <f aca="false">BH142*1000</f>
        <v>-1.00522455133571</v>
      </c>
      <c r="AE142" s="6" t="n">
        <f aca="false">(BM142-BS142)</f>
        <v>1.17483683935404</v>
      </c>
      <c r="AF142" s="6" t="n">
        <f aca="false">(AL142+BL142*D142)</f>
        <v>24.1441249847412</v>
      </c>
      <c r="AG142" s="6" t="n">
        <v>2</v>
      </c>
      <c r="AH142" s="6" t="n">
        <f aca="false">(AG142*BA142+BB142)</f>
        <v>4.644859790802</v>
      </c>
      <c r="AI142" s="6" t="n">
        <v>1</v>
      </c>
      <c r="AJ142" s="6" t="n">
        <f aca="false">AH142*(AI142+1)*(AI142+1)/(AI142*AI142+1)</f>
        <v>9.289719581604</v>
      </c>
      <c r="AK142" s="6" t="n">
        <v>25.6837310791016</v>
      </c>
      <c r="AL142" s="6" t="n">
        <v>24.1441249847412</v>
      </c>
      <c r="AM142" s="6" t="n">
        <v>25.662992477417</v>
      </c>
      <c r="AN142" s="6" t="n">
        <v>970.102172851563</v>
      </c>
      <c r="AO142" s="6" t="n">
        <v>1006.99389648438</v>
      </c>
      <c r="AP142" s="6" t="n">
        <v>20.1988925933838</v>
      </c>
      <c r="AQ142" s="6" t="n">
        <v>19.5431232452393</v>
      </c>
      <c r="AR142" s="6" t="n">
        <v>57.6186561584473</v>
      </c>
      <c r="AS142" s="6" t="n">
        <v>55.7480316162109</v>
      </c>
      <c r="AT142" s="6" t="n">
        <v>300.587188720703</v>
      </c>
      <c r="AU142" s="6" t="n">
        <v>-0.462110549211502</v>
      </c>
      <c r="AV142" s="6" t="n">
        <v>12.8083810806274</v>
      </c>
      <c r="AW142" s="6" t="n">
        <v>94.4662322998047</v>
      </c>
      <c r="AX142" s="6" t="n">
        <v>-2.02957010269165</v>
      </c>
      <c r="AY142" s="6" t="n">
        <v>-0.40107598900795</v>
      </c>
      <c r="AZ142" s="6" t="n">
        <v>0</v>
      </c>
      <c r="BA142" s="6" t="n">
        <v>-1.355140209198</v>
      </c>
      <c r="BB142" s="6" t="n">
        <v>7.355140209198</v>
      </c>
      <c r="BC142" s="6" t="n">
        <v>1</v>
      </c>
      <c r="BD142" s="6" t="n">
        <v>0</v>
      </c>
      <c r="BE142" s="6" t="n">
        <v>0.159999996423721</v>
      </c>
      <c r="BF142" s="6" t="n">
        <v>111105</v>
      </c>
      <c r="BG142" s="6" t="n">
        <f aca="false">AT142*0.000001/(AG142*0.0001)</f>
        <v>1.50293594360352</v>
      </c>
      <c r="BH142" s="6" t="n">
        <f aca="false">(AQ142-AP142)/(1000-AQ142)*BG142</f>
        <v>-0.00100522455133571</v>
      </c>
      <c r="BI142" s="6" t="n">
        <f aca="false">(AL142+273.15)</f>
        <v>297.294124984741</v>
      </c>
      <c r="BJ142" s="6" t="n">
        <f aca="false">(AK142+273.15)</f>
        <v>298.833731079102</v>
      </c>
      <c r="BK142" s="6" t="n">
        <f aca="false">(AU142*BC142+AV142*BD142)*BE142</f>
        <v>-0.0739376862212041</v>
      </c>
      <c r="BL142" s="6" t="n">
        <f aca="false">((BK142+0.00000010773*(BJ142^4-BI142^4))-BH142*44100)/(AH142*51.4+0.00000043092*BI142^3)</f>
        <v>0.247232424581722</v>
      </c>
      <c r="BM142" s="6" t="n">
        <f aca="false">0.61365*EXP(17.502*AF142/(240.97+AF142))</f>
        <v>3.02100205970253</v>
      </c>
      <c r="BN142" s="6" t="n">
        <f aca="false">BM142*1000/AW142</f>
        <v>31.9797030764905</v>
      </c>
      <c r="BO142" s="6" t="n">
        <f aca="false">(BN142-AQ142)</f>
        <v>12.4365798312512</v>
      </c>
      <c r="BP142" s="6" t="n">
        <f aca="false">IF(D142,AL142,(AK142+AL142)/2)</f>
        <v>24.9139280319214</v>
      </c>
      <c r="BQ142" s="6" t="n">
        <f aca="false">0.61365*EXP(17.502*BP142/(240.97+BP142))</f>
        <v>3.16339750921208</v>
      </c>
      <c r="BR142" s="6" t="n">
        <f aca="false">IF(BO142&lt;&gt;0,(1000-(BN142+AQ142)/2)/BO142*BH142,0)</f>
        <v>-0.078745809510136</v>
      </c>
      <c r="BS142" s="6" t="n">
        <f aca="false">AQ142*AW142/1000</f>
        <v>1.84616522034849</v>
      </c>
      <c r="BT142" s="6" t="n">
        <f aca="false">(BQ142-BS142)</f>
        <v>1.31723228886359</v>
      </c>
      <c r="BU142" s="6" t="n">
        <f aca="false">1/(1.6/F142+1.37/AJ142)</f>
        <v>-0.0491562330853382</v>
      </c>
      <c r="BV142" s="6" t="n">
        <f aca="false">G142*AW142*0.001</f>
        <v>-10.3480467378138</v>
      </c>
      <c r="BW142" s="6" t="n">
        <f aca="false">G142/AO142</f>
        <v>-0.108781476458459</v>
      </c>
      <c r="BX142" s="6" t="n">
        <f aca="false">(1-BH142*AW142/BM142/F142)*100</f>
        <v>59.7443299099949</v>
      </c>
      <c r="BY142" s="6" t="n">
        <f aca="false">(AO142-E142/(AJ142/1.35))</f>
        <v>1014.90429859119</v>
      </c>
      <c r="BZ142" s="6" t="n">
        <f aca="false">E142*BX142/100/BY142</f>
        <v>-0.0320434300961103</v>
      </c>
      <c r="CA142" s="6" t="n">
        <f aca="false">(K142-J142)</f>
        <v>1.45329260826111</v>
      </c>
      <c r="CB142" s="6" t="n">
        <f aca="false">AU142*V142</f>
        <v>-0.402036177814007</v>
      </c>
      <c r="CC142" s="6" t="n">
        <f aca="false">(M142-L142)</f>
        <v>0</v>
      </c>
      <c r="CD142" s="6" t="n">
        <f aca="false">(M142-N142)/(M142-J142)</f>
        <v>-0</v>
      </c>
      <c r="CE142" s="6" t="n">
        <f aca="false">(K142-M142)/(K142-J142)</f>
        <v>2.51454298389104</v>
      </c>
    </row>
    <row r="143" customFormat="false" ht="23.25" hidden="false" customHeight="true" outlineLevel="0" collapsed="false">
      <c r="A143" s="2" t="s">
        <v>12</v>
      </c>
      <c r="B143" s="4" t="s">
        <v>229</v>
      </c>
    </row>
    <row r="144" customFormat="false" ht="23.25" hidden="false" customHeight="true" outlineLevel="0" collapsed="false">
      <c r="A144" s="2" t="s">
        <v>12</v>
      </c>
      <c r="B144" s="5" t="s">
        <v>230</v>
      </c>
    </row>
    <row r="145" customFormat="false" ht="23.25" hidden="false" customHeight="true" outlineLevel="0" collapsed="false">
      <c r="A145" s="2" t="s">
        <v>12</v>
      </c>
      <c r="B145" s="5" t="s">
        <v>231</v>
      </c>
    </row>
    <row r="146" customFormat="false" ht="23.25" hidden="false" customHeight="true" outlineLevel="0" collapsed="false">
      <c r="A146" s="2" t="s">
        <v>12</v>
      </c>
      <c r="B146" s="5" t="s">
        <v>232</v>
      </c>
    </row>
    <row r="147" customFormat="false" ht="12.75" hidden="false" customHeight="true" outlineLevel="0" collapsed="false">
      <c r="A147" s="6" t="n">
        <v>27</v>
      </c>
      <c r="B147" s="6" t="s">
        <v>233</v>
      </c>
      <c r="C147" s="6" t="n">
        <v>4545.49968673382</v>
      </c>
      <c r="D147" s="6" t="n">
        <v>0</v>
      </c>
      <c r="E147" s="6" t="n">
        <f aca="false">(AN147-AO147*(1000-AP147)/(1000-AQ147))*BG147</f>
        <v>-73.8499473769447</v>
      </c>
      <c r="F147" s="6" t="n">
        <f aca="false">IF(BR147&lt;&gt;0,1/(1/BR147-1/AJ147),0)</f>
        <v>-0.101895682469801</v>
      </c>
      <c r="G147" s="6" t="n">
        <f aca="false">((BU147-BH147/2)*AO147-E147)/(BU147+BH147/2)</f>
        <v>-139.828105273546</v>
      </c>
      <c r="H147" s="6" t="n">
        <v>29</v>
      </c>
      <c r="I147" s="6" t="n">
        <v>0</v>
      </c>
      <c r="J147" s="6" t="n">
        <v>2.57249760627747</v>
      </c>
      <c r="K147" s="6" t="n">
        <v>5.51552057266235</v>
      </c>
      <c r="L147" s="6" t="n">
        <v>0</v>
      </c>
      <c r="M147" s="6" t="n">
        <v>0</v>
      </c>
      <c r="N147" s="6" t="n">
        <v>0</v>
      </c>
      <c r="O147" s="6" t="n">
        <f aca="false">CA147/K147</f>
        <v>0.533589337146517</v>
      </c>
      <c r="P147" s="6" t="e">
        <f aca="false">CC147/M147</f>
        <v>#DIV/0!</v>
      </c>
      <c r="Q147" s="6" t="e">
        <f aca="false">(M147-N147)/M147</f>
        <v>#DIV/0!</v>
      </c>
      <c r="R147" s="6" t="n">
        <v>-1</v>
      </c>
      <c r="S147" s="6" t="n">
        <v>0.87</v>
      </c>
      <c r="T147" s="6" t="n">
        <v>0.92</v>
      </c>
      <c r="U147" s="6" t="n">
        <v>0</v>
      </c>
      <c r="V147" s="6" t="n">
        <f aca="false">(U147*T147+(100-U147)*S147)/100</f>
        <v>0.87</v>
      </c>
      <c r="W147" s="6" t="n">
        <f aca="false">(E147-R147)/CB147</f>
        <v>139.650023798188</v>
      </c>
      <c r="X147" s="6" t="e">
        <f aca="false">(M147-N147)/(M147-L147)</f>
        <v>#DIV/0!</v>
      </c>
      <c r="Y147" s="6" t="n">
        <f aca="false">(K147-M147)/(K147-L147)</f>
        <v>1</v>
      </c>
      <c r="Z147" s="6" t="e">
        <f aca="false">(K147-M147)/M147</f>
        <v>#DIV/0!</v>
      </c>
      <c r="AA147" s="6" t="n">
        <v>0</v>
      </c>
      <c r="AB147" s="6" t="n">
        <v>0.5</v>
      </c>
      <c r="AC147" s="6" t="e">
        <f aca="false">Q147*AB147*V147*AA147</f>
        <v>#DIV/0!</v>
      </c>
      <c r="AD147" s="6" t="n">
        <f aca="false">BH147*1000</f>
        <v>-1.29094457456247</v>
      </c>
      <c r="AE147" s="6" t="n">
        <f aca="false">(BM147-BS147)</f>
        <v>1.15360676765076</v>
      </c>
      <c r="AF147" s="6" t="n">
        <f aca="false">(AL147+BL147*D147)</f>
        <v>23.8898410797119</v>
      </c>
      <c r="AG147" s="6" t="n">
        <v>2</v>
      </c>
      <c r="AH147" s="6" t="n">
        <f aca="false">(AG147*BA147+BB147)</f>
        <v>4.644859790802</v>
      </c>
      <c r="AI147" s="6" t="n">
        <v>1</v>
      </c>
      <c r="AJ147" s="6" t="n">
        <f aca="false">AH147*(AI147+1)*(AI147+1)/(AI147*AI147+1)</f>
        <v>9.289719581604</v>
      </c>
      <c r="AK147" s="6" t="n">
        <v>25.6511173248291</v>
      </c>
      <c r="AL147" s="6" t="n">
        <v>23.8898410797119</v>
      </c>
      <c r="AM147" s="6" t="n">
        <v>25.6331729888916</v>
      </c>
      <c r="AN147" s="6" t="n">
        <v>967.701538085938</v>
      </c>
      <c r="AO147" s="6" t="n">
        <v>1017.71154785156</v>
      </c>
      <c r="AP147" s="6" t="n">
        <v>20.1260299682617</v>
      </c>
      <c r="AQ147" s="6" t="n">
        <v>19.2836666107178</v>
      </c>
      <c r="AR147" s="6" t="n">
        <v>57.5204467773438</v>
      </c>
      <c r="AS147" s="6" t="n">
        <v>55.112964630127</v>
      </c>
      <c r="AT147" s="6" t="n">
        <v>300.594848632813</v>
      </c>
      <c r="AU147" s="6" t="n">
        <v>-0.599610149860382</v>
      </c>
      <c r="AV147" s="6" t="n">
        <v>12.7195701599121</v>
      </c>
      <c r="AW147" s="6" t="n">
        <v>94.4636993408203</v>
      </c>
      <c r="AX147" s="6" t="n">
        <v>-2.02957010269165</v>
      </c>
      <c r="AY147" s="6" t="n">
        <v>-0.40107598900795</v>
      </c>
      <c r="AZ147" s="6" t="n">
        <v>0</v>
      </c>
      <c r="BA147" s="6" t="n">
        <v>-1.355140209198</v>
      </c>
      <c r="BB147" s="6" t="n">
        <v>7.355140209198</v>
      </c>
      <c r="BC147" s="6" t="n">
        <v>1</v>
      </c>
      <c r="BD147" s="6" t="n">
        <v>0</v>
      </c>
      <c r="BE147" s="6" t="n">
        <v>0.159999996423721</v>
      </c>
      <c r="BF147" s="6" t="n">
        <v>111105</v>
      </c>
      <c r="BG147" s="6" t="n">
        <f aca="false">AT147*0.000001/(AG147*0.0001)</f>
        <v>1.50297424316407</v>
      </c>
      <c r="BH147" s="6" t="n">
        <f aca="false">(AQ147-AP147)/(1000-AQ147)*BG147</f>
        <v>-0.00129094457456247</v>
      </c>
      <c r="BI147" s="6" t="n">
        <f aca="false">(AL147+273.15)</f>
        <v>297.039841079712</v>
      </c>
      <c r="BJ147" s="6" t="n">
        <f aca="false">(AK147+273.15)</f>
        <v>298.801117324829</v>
      </c>
      <c r="BK147" s="6" t="n">
        <f aca="false">(AU147*BC147+AV147*BD147)*BE147</f>
        <v>-0.0959376218332879</v>
      </c>
      <c r="BL147" s="6" t="n">
        <f aca="false">((BK147+0.00000010773*(BJ147^4-BI147^4))-BH147*44100)/(AH147*51.4+0.00000043092*BI147^3)</f>
        <v>0.307566744117842</v>
      </c>
      <c r="BM147" s="6" t="n">
        <f aca="false">0.61365*EXP(17.502*AF147/(240.97+AF147))</f>
        <v>2.97521325255423</v>
      </c>
      <c r="BN147" s="6" t="n">
        <f aca="false">BM147*1000/AW147</f>
        <v>31.495836742745</v>
      </c>
      <c r="BO147" s="6" t="n">
        <f aca="false">(BN147-AQ147)</f>
        <v>12.2121701320272</v>
      </c>
      <c r="BP147" s="6" t="n">
        <f aca="false">IF(D147,AL147,(AK147+AL147)/2)</f>
        <v>24.7704792022705</v>
      </c>
      <c r="BQ147" s="6" t="n">
        <f aca="false">0.61365*EXP(17.502*BP147/(240.97+BP147))</f>
        <v>3.13642672030765</v>
      </c>
      <c r="BR147" s="6" t="n">
        <f aca="false">IF(BO147&lt;&gt;0,(1000-(BN147+AQ147)/2)/BO147*BH147,0)</f>
        <v>-0.103025735703294</v>
      </c>
      <c r="BS147" s="6" t="n">
        <f aca="false">AQ147*AW147/1000</f>
        <v>1.82160648490346</v>
      </c>
      <c r="BT147" s="6" t="n">
        <f aca="false">(BQ147-BS147)</f>
        <v>1.31482023540419</v>
      </c>
      <c r="BU147" s="6" t="n">
        <f aca="false">1/(1.6/F147+1.37/AJ147)</f>
        <v>-0.0642885940103073</v>
      </c>
      <c r="BV147" s="6" t="n">
        <f aca="false">G147*AW147*0.001</f>
        <v>-13.2086800959568</v>
      </c>
      <c r="BW147" s="6" t="n">
        <f aca="false">G147/AO147</f>
        <v>-0.137394633645192</v>
      </c>
      <c r="BX147" s="6" t="n">
        <f aca="false">(1-BH147*AW147/BM147/F147)*100</f>
        <v>59.774758182821</v>
      </c>
      <c r="BY147" s="6" t="n">
        <f aca="false">(AO147-E147/(AJ147/1.35))</f>
        <v>1028.44356490365</v>
      </c>
      <c r="BZ147" s="6" t="n">
        <f aca="false">E147*BX147/100/BY147</f>
        <v>-0.0429227513974916</v>
      </c>
      <c r="CA147" s="6" t="n">
        <f aca="false">(K147-J147)</f>
        <v>2.94302296638488</v>
      </c>
      <c r="CB147" s="6" t="n">
        <f aca="false">AU147*V147</f>
        <v>-0.521660830378532</v>
      </c>
      <c r="CC147" s="6" t="n">
        <f aca="false">(M147-L147)</f>
        <v>0</v>
      </c>
      <c r="CD147" s="6" t="n">
        <f aca="false">(M147-N147)/(M147-J147)</f>
        <v>-0</v>
      </c>
      <c r="CE147" s="6" t="n">
        <f aca="false">(K147-M147)/(K147-J147)</f>
        <v>1.87410041839988</v>
      </c>
    </row>
    <row r="148" customFormat="false" ht="23.25" hidden="false" customHeight="true" outlineLevel="0" collapsed="false">
      <c r="A148" s="2" t="s">
        <v>12</v>
      </c>
      <c r="B148" s="4" t="s">
        <v>234</v>
      </c>
    </row>
    <row r="149" customFormat="false" ht="23.25" hidden="false" customHeight="true" outlineLevel="0" collapsed="false">
      <c r="A149" s="2" t="s">
        <v>12</v>
      </c>
      <c r="B149" s="5" t="s">
        <v>235</v>
      </c>
    </row>
    <row r="150" customFormat="false" ht="23.25" hidden="false" customHeight="true" outlineLevel="0" collapsed="false">
      <c r="A150" s="2" t="s">
        <v>12</v>
      </c>
      <c r="B150" s="5" t="s">
        <v>236</v>
      </c>
    </row>
    <row r="151" customFormat="false" ht="23.25" hidden="false" customHeight="true" outlineLevel="0" collapsed="false">
      <c r="A151" s="2" t="s">
        <v>12</v>
      </c>
      <c r="B151" s="5" t="s">
        <v>237</v>
      </c>
    </row>
    <row r="152" customFormat="false" ht="12.75" hidden="false" customHeight="true" outlineLevel="0" collapsed="false">
      <c r="A152" s="6" t="n">
        <v>28</v>
      </c>
      <c r="B152" s="6" t="s">
        <v>238</v>
      </c>
      <c r="C152" s="6" t="n">
        <v>4594.99968332239</v>
      </c>
      <c r="D152" s="6" t="n">
        <v>0</v>
      </c>
      <c r="E152" s="6" t="n">
        <f aca="false">(AN152-AO152*(1000-AP152)/(1000-AQ152))*BG152</f>
        <v>-117.163075377641</v>
      </c>
      <c r="F152" s="6" t="n">
        <f aca="false">IF(BR152&lt;&gt;0,1/(1/BR152-1/AJ152),0)</f>
        <v>-0.129694226369408</v>
      </c>
      <c r="G152" s="6" t="n">
        <f aca="false">((BU152-BH152/2)*AO152-E152)/(BU152+BH152/2)</f>
        <v>-389.126449607942</v>
      </c>
      <c r="H152" s="6" t="n">
        <v>30</v>
      </c>
      <c r="I152" s="6" t="n">
        <v>0</v>
      </c>
      <c r="J152" s="6" t="n">
        <v>2.24925541877747</v>
      </c>
      <c r="K152" s="6" t="n">
        <v>3.78274965286255</v>
      </c>
      <c r="L152" s="6" t="n">
        <v>0</v>
      </c>
      <c r="M152" s="6" t="n">
        <v>0</v>
      </c>
      <c r="N152" s="6" t="n">
        <v>0</v>
      </c>
      <c r="O152" s="6" t="n">
        <f aca="false">CA152/K152</f>
        <v>0.405391414926078</v>
      </c>
      <c r="P152" s="6" t="e">
        <f aca="false">CC152/M152</f>
        <v>#DIV/0!</v>
      </c>
      <c r="Q152" s="6" t="e">
        <f aca="false">(M152-N152)/M152</f>
        <v>#DIV/0!</v>
      </c>
      <c r="R152" s="6" t="n">
        <v>-1</v>
      </c>
      <c r="S152" s="6" t="n">
        <v>0.87</v>
      </c>
      <c r="T152" s="6" t="n">
        <v>0.92</v>
      </c>
      <c r="U152" s="6" t="n">
        <v>0</v>
      </c>
      <c r="V152" s="6" t="n">
        <f aca="false">(U152*T152+(100-U152)*S152)/100</f>
        <v>0.87</v>
      </c>
      <c r="W152" s="6" t="n">
        <f aca="false">(E152-R152)/CB152</f>
        <v>282.923639384805</v>
      </c>
      <c r="X152" s="6" t="e">
        <f aca="false">(M152-N152)/(M152-L152)</f>
        <v>#DIV/0!</v>
      </c>
      <c r="Y152" s="6" t="n">
        <f aca="false">(K152-M152)/(K152-L152)</f>
        <v>1</v>
      </c>
      <c r="Z152" s="6" t="e">
        <f aca="false">(K152-M152)/M152</f>
        <v>#DIV/0!</v>
      </c>
      <c r="AA152" s="6" t="n">
        <v>0</v>
      </c>
      <c r="AB152" s="6" t="n">
        <v>0.5</v>
      </c>
      <c r="AC152" s="6" t="e">
        <f aca="false">Q152*AB152*V152*AA152</f>
        <v>#DIV/0!</v>
      </c>
      <c r="AD152" s="6" t="n">
        <f aca="false">BH152*1000</f>
        <v>-1.7023280183524</v>
      </c>
      <c r="AE152" s="6" t="n">
        <f aca="false">(BM152-BS152)</f>
        <v>1.19176081016249</v>
      </c>
      <c r="AF152" s="6" t="n">
        <f aca="false">(AL152+BL152*D152)</f>
        <v>23.9053020477295</v>
      </c>
      <c r="AG152" s="6" t="n">
        <v>2</v>
      </c>
      <c r="AH152" s="6" t="n">
        <f aca="false">(AG152*BA152+BB152)</f>
        <v>4.644859790802</v>
      </c>
      <c r="AI152" s="6" t="n">
        <v>1</v>
      </c>
      <c r="AJ152" s="6" t="n">
        <f aca="false">AH152*(AI152+1)*(AI152+1)/(AI152*AI152+1)</f>
        <v>9.289719581604</v>
      </c>
      <c r="AK152" s="6" t="n">
        <v>25.6186981201172</v>
      </c>
      <c r="AL152" s="6" t="n">
        <v>23.9053020477295</v>
      </c>
      <c r="AM152" s="6" t="n">
        <v>25.6019439697266</v>
      </c>
      <c r="AN152" s="6" t="n">
        <v>966.681091308594</v>
      </c>
      <c r="AO152" s="6" t="n">
        <v>1045.81494140625</v>
      </c>
      <c r="AP152" s="6" t="n">
        <v>20.0202255249023</v>
      </c>
      <c r="AQ152" s="6" t="n">
        <v>18.9090709686279</v>
      </c>
      <c r="AR152" s="6" t="n">
        <v>57.3281745910645</v>
      </c>
      <c r="AS152" s="6" t="n">
        <v>54.146369934082</v>
      </c>
      <c r="AT152" s="6" t="n">
        <v>300.613189697266</v>
      </c>
      <c r="AU152" s="6" t="n">
        <v>-0.471932202577591</v>
      </c>
      <c r="AV152" s="6" t="n">
        <v>12.8243026733398</v>
      </c>
      <c r="AW152" s="6" t="n">
        <v>94.4636077880859</v>
      </c>
      <c r="AX152" s="6" t="n">
        <v>-2.02957010269165</v>
      </c>
      <c r="AY152" s="6" t="n">
        <v>-0.40107598900795</v>
      </c>
      <c r="AZ152" s="6" t="n">
        <v>0</v>
      </c>
      <c r="BA152" s="6" t="n">
        <v>-1.355140209198</v>
      </c>
      <c r="BB152" s="6" t="n">
        <v>7.355140209198</v>
      </c>
      <c r="BC152" s="6" t="n">
        <v>1</v>
      </c>
      <c r="BD152" s="6" t="n">
        <v>0</v>
      </c>
      <c r="BE152" s="6" t="n">
        <v>0.159999996423721</v>
      </c>
      <c r="BF152" s="6" t="n">
        <v>111105</v>
      </c>
      <c r="BG152" s="6" t="n">
        <f aca="false">AT152*0.000001/(AG152*0.0001)</f>
        <v>1.50306594848633</v>
      </c>
      <c r="BH152" s="6" t="n">
        <f aca="false">(AQ152-AP152)/(1000-AQ152)*BG152</f>
        <v>-0.0017023280183524</v>
      </c>
      <c r="BI152" s="6" t="n">
        <f aca="false">(AL152+273.15)</f>
        <v>297.055302047729</v>
      </c>
      <c r="BJ152" s="6" t="n">
        <f aca="false">(AK152+273.15)</f>
        <v>298.768698120117</v>
      </c>
      <c r="BK152" s="6" t="n">
        <f aca="false">(AU152*BC152+AV152*BD152)*BE152</f>
        <v>-0.0755091507246533</v>
      </c>
      <c r="BL152" s="6" t="n">
        <f aca="false">((BK152+0.00000010773*(BJ152^4-BI152^4))-BH152*44100)/(AH152*51.4+0.00000043092*BI152^3)</f>
        <v>0.378013650794391</v>
      </c>
      <c r="BM152" s="6" t="n">
        <f aca="false">0.61365*EXP(17.502*AF152/(240.97+AF152))</f>
        <v>2.97797987378004</v>
      </c>
      <c r="BN152" s="6" t="n">
        <f aca="false">BM152*1000/AW152</f>
        <v>31.5251549619051</v>
      </c>
      <c r="BO152" s="6" t="n">
        <f aca="false">(BN152-AQ152)</f>
        <v>12.6160839932772</v>
      </c>
      <c r="BP152" s="6" t="n">
        <f aca="false">IF(D152,AL152,(AK152+AL152)/2)</f>
        <v>24.7620000839234</v>
      </c>
      <c r="BQ152" s="6" t="n">
        <f aca="false">0.61365*EXP(17.502*BP152/(240.97+BP152))</f>
        <v>3.13483881365286</v>
      </c>
      <c r="BR152" s="6" t="n">
        <f aca="false">IF(BO152&lt;&gt;0,(1000-(BN152+AQ152)/2)/BO152*BH152,0)</f>
        <v>-0.131530530495351</v>
      </c>
      <c r="BS152" s="6" t="n">
        <f aca="false">AQ152*AW152/1000</f>
        <v>1.78621906361755</v>
      </c>
      <c r="BT152" s="6" t="n">
        <f aca="false">(BQ152-BS152)</f>
        <v>1.34861975003531</v>
      </c>
      <c r="BU152" s="6" t="n">
        <f aca="false">1/(1.6/F152+1.37/AJ152)</f>
        <v>-0.0820396050488835</v>
      </c>
      <c r="BV152" s="6" t="n">
        <f aca="false">G152*AW152*0.001</f>
        <v>-36.758288315735</v>
      </c>
      <c r="BW152" s="6" t="n">
        <f aca="false">G152/AO152</f>
        <v>-0.372079642584476</v>
      </c>
      <c r="BX152" s="6" t="n">
        <f aca="false">(1-BH152*AW152/BM152/F152)*100</f>
        <v>58.3643475879001</v>
      </c>
      <c r="BY152" s="6" t="n">
        <f aca="false">(AO152-E152/(AJ152/1.35))</f>
        <v>1062.84130591278</v>
      </c>
      <c r="BZ152" s="6" t="n">
        <f aca="false">E152*BX152/100/BY152</f>
        <v>-0.0643383581139172</v>
      </c>
      <c r="CA152" s="6" t="n">
        <f aca="false">(K152-J152)</f>
        <v>1.53349423408508</v>
      </c>
      <c r="CB152" s="6" t="n">
        <f aca="false">AU152*V152</f>
        <v>-0.410581016242504</v>
      </c>
      <c r="CC152" s="6" t="n">
        <f aca="false">(M152-L152)</f>
        <v>0</v>
      </c>
      <c r="CD152" s="6" t="n">
        <f aca="false">(M152-N152)/(M152-J152)</f>
        <v>-0</v>
      </c>
      <c r="CE152" s="6" t="n">
        <f aca="false">(K152-M152)/(K152-J152)</f>
        <v>2.46675179389861</v>
      </c>
    </row>
    <row r="153" customFormat="false" ht="23.25" hidden="false" customHeight="true" outlineLevel="0" collapsed="false">
      <c r="A153" s="2" t="s">
        <v>12</v>
      </c>
      <c r="B153" s="4" t="s">
        <v>239</v>
      </c>
    </row>
    <row r="154" customFormat="false" ht="23.25" hidden="false" customHeight="true" outlineLevel="0" collapsed="false">
      <c r="A154" s="2" t="s">
        <v>12</v>
      </c>
      <c r="B154" s="5" t="s">
        <v>240</v>
      </c>
    </row>
    <row r="155" customFormat="false" ht="23.25" hidden="false" customHeight="true" outlineLevel="0" collapsed="false">
      <c r="A155" s="2" t="s">
        <v>12</v>
      </c>
      <c r="B155" s="5" t="s">
        <v>241</v>
      </c>
    </row>
    <row r="156" customFormat="false" ht="23.25" hidden="false" customHeight="true" outlineLevel="0" collapsed="false">
      <c r="A156" s="2" t="s">
        <v>12</v>
      </c>
      <c r="B156" s="5" t="s">
        <v>242</v>
      </c>
    </row>
    <row r="157" customFormat="false" ht="12.75" hidden="false" customHeight="true" outlineLevel="0" collapsed="false">
      <c r="A157" s="6" t="n">
        <v>29</v>
      </c>
      <c r="B157" s="6" t="s">
        <v>243</v>
      </c>
      <c r="C157" s="6" t="n">
        <v>4643.49967997987</v>
      </c>
      <c r="D157" s="6" t="n">
        <v>0</v>
      </c>
      <c r="E157" s="6" t="n">
        <f aca="false">(AN157-AO157*(1000-AP157)/(1000-AQ157))*BG157</f>
        <v>-43.8401620725132</v>
      </c>
      <c r="F157" s="6" t="n">
        <f aca="false">IF(BR157&lt;&gt;0,1/(1/BR157-1/AJ157),0)</f>
        <v>-0.0790037714794515</v>
      </c>
      <c r="G157" s="6" t="n">
        <f aca="false">((BU157-BH157/2)*AO157-E157)/(BU157+BH157/2)</f>
        <v>103.059006749611</v>
      </c>
      <c r="H157" s="6" t="n">
        <v>31</v>
      </c>
      <c r="I157" s="6" t="n">
        <v>0</v>
      </c>
      <c r="J157" s="6" t="n">
        <v>2.57750248908997</v>
      </c>
      <c r="K157" s="6" t="n">
        <v>3.54523587226868</v>
      </c>
      <c r="L157" s="6" t="n">
        <v>0</v>
      </c>
      <c r="M157" s="6" t="n">
        <v>0</v>
      </c>
      <c r="N157" s="6" t="n">
        <v>0</v>
      </c>
      <c r="O157" s="6" t="n">
        <f aca="false">CA157/K157</f>
        <v>0.272967277226447</v>
      </c>
      <c r="P157" s="6" t="e">
        <f aca="false">CC157/M157</f>
        <v>#DIV/0!</v>
      </c>
      <c r="Q157" s="6" t="e">
        <f aca="false">(M157-N157)/M157</f>
        <v>#DIV/0!</v>
      </c>
      <c r="R157" s="6" t="n">
        <v>-1</v>
      </c>
      <c r="S157" s="6" t="n">
        <v>0.87</v>
      </c>
      <c r="T157" s="6" t="n">
        <v>0.92</v>
      </c>
      <c r="U157" s="6" t="n">
        <v>0</v>
      </c>
      <c r="V157" s="6" t="n">
        <f aca="false">(U157*T157+(100-U157)*S157)/100</f>
        <v>0.87</v>
      </c>
      <c r="W157" s="6" t="n">
        <f aca="false">(E157-R157)/CB157</f>
        <v>83.1605937671928</v>
      </c>
      <c r="X157" s="6" t="e">
        <f aca="false">(M157-N157)/(M157-L157)</f>
        <v>#DIV/0!</v>
      </c>
      <c r="Y157" s="6" t="n">
        <f aca="false">(K157-M157)/(K157-L157)</f>
        <v>1</v>
      </c>
      <c r="Z157" s="6" t="e">
        <f aca="false">(K157-M157)/M157</f>
        <v>#DIV/0!</v>
      </c>
      <c r="AA157" s="6" t="n">
        <v>0</v>
      </c>
      <c r="AB157" s="6" t="n">
        <v>0.5</v>
      </c>
      <c r="AC157" s="6" t="e">
        <f aca="false">Q157*AB157*V157*AA157</f>
        <v>#DIV/0!</v>
      </c>
      <c r="AD157" s="6" t="n">
        <f aca="false">BH157*1000</f>
        <v>-0.994331931827558</v>
      </c>
      <c r="AE157" s="6" t="n">
        <f aca="false">(BM157-BS157)</f>
        <v>1.14887005446182</v>
      </c>
      <c r="AF157" s="6" t="n">
        <f aca="false">(AL157+BL157*D157)</f>
        <v>23.8688278198242</v>
      </c>
      <c r="AG157" s="6" t="n">
        <v>2</v>
      </c>
      <c r="AH157" s="6" t="n">
        <f aca="false">(AG157*BA157+BB157)</f>
        <v>4.644859790802</v>
      </c>
      <c r="AI157" s="6" t="n">
        <v>1</v>
      </c>
      <c r="AJ157" s="6" t="n">
        <f aca="false">AH157*(AI157+1)*(AI157+1)/(AI157*AI157+1)</f>
        <v>9.289719581604</v>
      </c>
      <c r="AK157" s="6" t="n">
        <v>25.5883693695068</v>
      </c>
      <c r="AL157" s="6" t="n">
        <v>23.8688278198242</v>
      </c>
      <c r="AM157" s="6" t="n">
        <v>25.5705318450928</v>
      </c>
      <c r="AN157" s="6" t="n">
        <v>965.60498046875</v>
      </c>
      <c r="AO157" s="6" t="n">
        <v>995.433166503906</v>
      </c>
      <c r="AP157" s="6" t="n">
        <v>19.9431247711182</v>
      </c>
      <c r="AQ157" s="6" t="n">
        <v>19.2942981719971</v>
      </c>
      <c r="AR157" s="6" t="n">
        <v>57.2095756530762</v>
      </c>
      <c r="AS157" s="6" t="n">
        <v>55.348331451416</v>
      </c>
      <c r="AT157" s="6" t="n">
        <v>300.587860107422</v>
      </c>
      <c r="AU157" s="6" t="n">
        <v>-0.592126190662384</v>
      </c>
      <c r="AV157" s="6" t="n">
        <v>12.7965211868286</v>
      </c>
      <c r="AW157" s="6" t="n">
        <v>94.4624481201172</v>
      </c>
      <c r="AX157" s="6" t="n">
        <v>-2.02957010269165</v>
      </c>
      <c r="AY157" s="6" t="n">
        <v>-0.40107598900795</v>
      </c>
      <c r="AZ157" s="6" t="n">
        <v>0</v>
      </c>
      <c r="BA157" s="6" t="n">
        <v>-1.355140209198</v>
      </c>
      <c r="BB157" s="6" t="n">
        <v>7.355140209198</v>
      </c>
      <c r="BC157" s="6" t="n">
        <v>1</v>
      </c>
      <c r="BD157" s="6" t="n">
        <v>0</v>
      </c>
      <c r="BE157" s="6" t="n">
        <v>0.159999996423721</v>
      </c>
      <c r="BF157" s="6" t="n">
        <v>111105</v>
      </c>
      <c r="BG157" s="6" t="n">
        <f aca="false">AT157*0.000001/(AG157*0.0001)</f>
        <v>1.50293930053711</v>
      </c>
      <c r="BH157" s="6" t="n">
        <f aca="false">(AQ157-AP157)/(1000-AQ157)*BG157</f>
        <v>-0.000994331931827558</v>
      </c>
      <c r="BI157" s="6" t="n">
        <f aca="false">(AL157+273.15)</f>
        <v>297.018827819824</v>
      </c>
      <c r="BJ157" s="6" t="n">
        <f aca="false">(AK157+273.15)</f>
        <v>298.738369369507</v>
      </c>
      <c r="BK157" s="6" t="n">
        <f aca="false">(AU157*BC157+AV157*BD157)*BE157</f>
        <v>-0.094740188388373</v>
      </c>
      <c r="BL157" s="6" t="n">
        <f aca="false">((BK157+0.00000010773*(BJ157^4-BI157^4))-BH157*44100)/(AH157*51.4+0.00000043092*BI157^3)</f>
        <v>0.253324795147915</v>
      </c>
      <c r="BM157" s="6" t="n">
        <f aca="false">0.61365*EXP(17.502*AF157/(240.97+AF157))</f>
        <v>2.97145669454817</v>
      </c>
      <c r="BN157" s="6" t="n">
        <f aca="false">BM157*1000/AW157</f>
        <v>31.4564861877146</v>
      </c>
      <c r="BO157" s="6" t="n">
        <f aca="false">(BN157-AQ157)</f>
        <v>12.1621880157175</v>
      </c>
      <c r="BP157" s="6" t="n">
        <f aca="false">IF(D157,AL157,(AK157+AL157)/2)</f>
        <v>24.7285985946655</v>
      </c>
      <c r="BQ157" s="6" t="n">
        <f aca="false">0.61365*EXP(17.502*BP157/(240.97+BP157))</f>
        <v>3.12859046282196</v>
      </c>
      <c r="BR157" s="6" t="n">
        <f aca="false">IF(BO157&lt;&gt;0,(1000-(BN157+AQ157)/2)/BO157*BH157,0)</f>
        <v>-0.0796814165221003</v>
      </c>
      <c r="BS157" s="6" t="n">
        <f aca="false">AQ157*AW157/1000</f>
        <v>1.82258664008635</v>
      </c>
      <c r="BT157" s="6" t="n">
        <f aca="false">(BQ157-BS157)</f>
        <v>1.30600382273561</v>
      </c>
      <c r="BU157" s="6" t="n">
        <f aca="false">1/(1.6/F157+1.37/AJ157)</f>
        <v>-0.0497395565634697</v>
      </c>
      <c r="BV157" s="6" t="n">
        <f aca="false">G157*AW157*0.001</f>
        <v>9.73520607839592</v>
      </c>
      <c r="BW157" s="6" t="n">
        <f aca="false">G157/AO157</f>
        <v>0.103531819330039</v>
      </c>
      <c r="BX157" s="6" t="n">
        <f aca="false">(1-BH157*AW157/BM157/F157)*100</f>
        <v>59.9895575696728</v>
      </c>
      <c r="BY157" s="6" t="n">
        <f aca="false">(AO157-E157/(AJ157/1.35))</f>
        <v>1001.80410356804</v>
      </c>
      <c r="BZ157" s="6" t="n">
        <f aca="false">E157*BX157/100/BY157</f>
        <v>-0.026252157653836</v>
      </c>
      <c r="CA157" s="6" t="n">
        <f aca="false">(K157-J157)</f>
        <v>0.96773338317871</v>
      </c>
      <c r="CB157" s="6" t="n">
        <f aca="false">AU157*V157</f>
        <v>-0.515149785876274</v>
      </c>
      <c r="CC157" s="6" t="n">
        <f aca="false">(M157-L157)</f>
        <v>0</v>
      </c>
      <c r="CD157" s="6" t="n">
        <f aca="false">(M157-N157)/(M157-J157)</f>
        <v>-0</v>
      </c>
      <c r="CE157" s="6" t="n">
        <f aca="false">(K157-M157)/(K157-J157)</f>
        <v>3.66344277658755</v>
      </c>
    </row>
    <row r="158" customFormat="false" ht="23.25" hidden="false" customHeight="true" outlineLevel="0" collapsed="false">
      <c r="A158" s="2" t="s">
        <v>12</v>
      </c>
      <c r="B158" s="4" t="s">
        <v>244</v>
      </c>
    </row>
    <row r="159" customFormat="false" ht="23.25" hidden="false" customHeight="true" outlineLevel="0" collapsed="false">
      <c r="A159" s="2" t="s">
        <v>12</v>
      </c>
      <c r="B159" s="5" t="s">
        <v>245</v>
      </c>
    </row>
    <row r="160" customFormat="false" ht="23.25" hidden="false" customHeight="true" outlineLevel="0" collapsed="false">
      <c r="A160" s="2" t="s">
        <v>12</v>
      </c>
      <c r="B160" s="5" t="s">
        <v>246</v>
      </c>
    </row>
    <row r="161" customFormat="false" ht="23.25" hidden="false" customHeight="true" outlineLevel="0" collapsed="false">
      <c r="A161" s="2" t="s">
        <v>12</v>
      </c>
      <c r="B161" s="5" t="s">
        <v>247</v>
      </c>
    </row>
    <row r="162" customFormat="false" ht="12.75" hidden="false" customHeight="true" outlineLevel="0" collapsed="false">
      <c r="A162" s="6" t="n">
        <v>30</v>
      </c>
      <c r="B162" s="6" t="s">
        <v>248</v>
      </c>
      <c r="C162" s="6" t="n">
        <v>4733.49967377726</v>
      </c>
      <c r="D162" s="6" t="n">
        <v>0</v>
      </c>
      <c r="E162" s="6" t="n">
        <f aca="false">(AN162-AO162*(1000-AP162)/(1000-AQ162))*BG162</f>
        <v>-5.50733528493122</v>
      </c>
      <c r="F162" s="6" t="n">
        <f aca="false">IF(BR162&lt;&gt;0,1/(1/BR162-1/AJ162),0)</f>
        <v>-0.0114423686412403</v>
      </c>
      <c r="G162" s="6" t="n">
        <f aca="false">((BU162-BH162/2)*AO162-E162)/(BU162+BH162/2)</f>
        <v>187.137050735901</v>
      </c>
      <c r="H162" s="6" t="n">
        <v>32</v>
      </c>
      <c r="I162" s="6" t="n">
        <v>0</v>
      </c>
      <c r="J162" s="6" t="n">
        <v>2.56951904296875</v>
      </c>
      <c r="K162" s="6" t="n">
        <v>4.01987981796265</v>
      </c>
      <c r="L162" s="6" t="n">
        <v>0</v>
      </c>
      <c r="M162" s="6" t="n">
        <v>0</v>
      </c>
      <c r="N162" s="6" t="n">
        <v>0</v>
      </c>
      <c r="O162" s="6" t="n">
        <f aca="false">CA162/K162</f>
        <v>0.360797048835398</v>
      </c>
      <c r="P162" s="6" t="e">
        <f aca="false">CC162/M162</f>
        <v>#DIV/0!</v>
      </c>
      <c r="Q162" s="6" t="e">
        <f aca="false">(M162-N162)/M162</f>
        <v>#DIV/0!</v>
      </c>
      <c r="R162" s="6" t="n">
        <v>-1</v>
      </c>
      <c r="S162" s="6" t="n">
        <v>0.87</v>
      </c>
      <c r="T162" s="6" t="n">
        <v>0.92</v>
      </c>
      <c r="U162" s="6" t="n">
        <v>0</v>
      </c>
      <c r="V162" s="6" t="n">
        <f aca="false">(U162*T162+(100-U162)*S162)/100</f>
        <v>0.87</v>
      </c>
      <c r="W162" s="6" t="n">
        <f aca="false">(E162-R162)/CB162</f>
        <v>11.4094240108154</v>
      </c>
      <c r="X162" s="6" t="e">
        <f aca="false">(M162-N162)/(M162-L162)</f>
        <v>#DIV/0!</v>
      </c>
      <c r="Y162" s="6" t="n">
        <f aca="false">(K162-M162)/(K162-L162)</f>
        <v>1</v>
      </c>
      <c r="Z162" s="6" t="e">
        <f aca="false">(K162-M162)/M162</f>
        <v>#DIV/0!</v>
      </c>
      <c r="AA162" s="6" t="n">
        <v>0</v>
      </c>
      <c r="AB162" s="6" t="n">
        <v>0.5</v>
      </c>
      <c r="AC162" s="6" t="e">
        <f aca="false">Q162*AB162*V162*AA162</f>
        <v>#DIV/0!</v>
      </c>
      <c r="AD162" s="6" t="n">
        <f aca="false">BH162*1000</f>
        <v>-0.138318881149352</v>
      </c>
      <c r="AE162" s="6" t="n">
        <f aca="false">(BM162-BS162)</f>
        <v>1.11121879113174</v>
      </c>
      <c r="AF162" s="6" t="n">
        <f aca="false">(AL162+BL162*D162)</f>
        <v>23.9146366119385</v>
      </c>
      <c r="AG162" s="6" t="n">
        <v>2</v>
      </c>
      <c r="AH162" s="6" t="n">
        <f aca="false">(AG162*BA162+BB162)</f>
        <v>4.644859790802</v>
      </c>
      <c r="AI162" s="6" t="n">
        <v>1</v>
      </c>
      <c r="AJ162" s="6" t="n">
        <f aca="false">AH162*(AI162+1)*(AI162+1)/(AI162*AI162+1)</f>
        <v>9.289719581604</v>
      </c>
      <c r="AK162" s="6" t="n">
        <v>25.5276126861572</v>
      </c>
      <c r="AL162" s="6" t="n">
        <v>23.9146366119385</v>
      </c>
      <c r="AM162" s="6" t="n">
        <v>25.5173015594482</v>
      </c>
      <c r="AN162" s="6" t="n">
        <v>963.823486328125</v>
      </c>
      <c r="AO162" s="6" t="n">
        <v>967.5771484375</v>
      </c>
      <c r="AP162" s="6" t="n">
        <v>19.8698406219482</v>
      </c>
      <c r="AQ162" s="6" t="n">
        <v>19.7796230316162</v>
      </c>
      <c r="AR162" s="6" t="n">
        <v>57.2053527832031</v>
      </c>
      <c r="AS162" s="6" t="n">
        <v>56.9456176757813</v>
      </c>
      <c r="AT162" s="6" t="n">
        <v>300.56884765625</v>
      </c>
      <c r="AU162" s="6" t="n">
        <v>-0.454084724187851</v>
      </c>
      <c r="AV162" s="6" t="n">
        <v>12.5516424179077</v>
      </c>
      <c r="AW162" s="6" t="n">
        <v>94.4624938964844</v>
      </c>
      <c r="AX162" s="6" t="n">
        <v>-2.02957010269165</v>
      </c>
      <c r="AY162" s="6" t="n">
        <v>-0.40107598900795</v>
      </c>
      <c r="AZ162" s="6" t="n">
        <v>0.25</v>
      </c>
      <c r="BA162" s="6" t="n">
        <v>-1.355140209198</v>
      </c>
      <c r="BB162" s="6" t="n">
        <v>7.355140209198</v>
      </c>
      <c r="BC162" s="6" t="n">
        <v>1</v>
      </c>
      <c r="BD162" s="6" t="n">
        <v>0</v>
      </c>
      <c r="BE162" s="6" t="n">
        <v>0.159999996423721</v>
      </c>
      <c r="BF162" s="6" t="n">
        <v>111105</v>
      </c>
      <c r="BG162" s="6" t="n">
        <f aca="false">AT162*0.000001/(AG162*0.0001)</f>
        <v>1.50284423828125</v>
      </c>
      <c r="BH162" s="6" t="n">
        <f aca="false">(AQ162-AP162)/(1000-AQ162)*BG162</f>
        <v>-0.000138318881149352</v>
      </c>
      <c r="BI162" s="6" t="n">
        <f aca="false">(AL162+273.15)</f>
        <v>297.064636611938</v>
      </c>
      <c r="BJ162" s="6" t="n">
        <f aca="false">(AK162+273.15)</f>
        <v>298.677612686157</v>
      </c>
      <c r="BK162" s="6" t="n">
        <f aca="false">(AU162*BC162+AV162*BD162)*BE162</f>
        <v>-0.0726535542461225</v>
      </c>
      <c r="BL162" s="6" t="n">
        <f aca="false">((BK162+0.00000010773*(BJ162^4-BI162^4))-BH162*44100)/(AH162*51.4+0.00000043092*BI162^3)</f>
        <v>0.0975729189736219</v>
      </c>
      <c r="BM162" s="6" t="n">
        <f aca="false">0.61365*EXP(17.502*AF162/(240.97+AF162))</f>
        <v>2.97965131103055</v>
      </c>
      <c r="BN162" s="6" t="n">
        <f aca="false">BM162*1000/AW162</f>
        <v>31.5432208924715</v>
      </c>
      <c r="BO162" s="6" t="n">
        <f aca="false">(BN162-AQ162)</f>
        <v>11.7635978608553</v>
      </c>
      <c r="BP162" s="6" t="n">
        <f aca="false">IF(D162,AL162,(AK162+AL162)/2)</f>
        <v>24.7211246490479</v>
      </c>
      <c r="BQ162" s="6" t="n">
        <f aca="false">0.61365*EXP(17.502*BP162/(240.97+BP162))</f>
        <v>3.12719381778858</v>
      </c>
      <c r="BR162" s="6" t="n">
        <f aca="false">IF(BO162&lt;&gt;0,(1000-(BN162+AQ162)/2)/BO162*BH162,0)</f>
        <v>-0.0114564798600708</v>
      </c>
      <c r="BS162" s="6" t="n">
        <f aca="false">AQ162*AW162/1000</f>
        <v>1.86843251989881</v>
      </c>
      <c r="BT162" s="6" t="n">
        <f aca="false">(BQ162-BS162)</f>
        <v>1.25876129788977</v>
      </c>
      <c r="BU162" s="6" t="n">
        <f aca="false">1/(1.6/F162+1.37/AJ162)</f>
        <v>-0.00715903076920831</v>
      </c>
      <c r="BV162" s="6" t="n">
        <f aca="false">G162*AW162*0.001</f>
        <v>17.6774325129462</v>
      </c>
      <c r="BW162" s="6" t="n">
        <f aca="false">G162/AO162</f>
        <v>0.193407885911838</v>
      </c>
      <c r="BX162" s="6" t="n">
        <f aca="false">(1-BH162*AW162/BM162/F162)*100</f>
        <v>61.6770004001842</v>
      </c>
      <c r="BY162" s="6" t="n">
        <f aca="false">(AO162-E162/(AJ162/1.35))</f>
        <v>968.377485042857</v>
      </c>
      <c r="BZ162" s="6" t="n">
        <f aca="false">E162*BX162/100/BY162</f>
        <v>-0.00350768089736844</v>
      </c>
      <c r="CA162" s="6" t="n">
        <f aca="false">(K162-J162)</f>
        <v>1.4503607749939</v>
      </c>
      <c r="CB162" s="6" t="n">
        <f aca="false">AU162*V162</f>
        <v>-0.39505371004343</v>
      </c>
      <c r="CC162" s="6" t="n">
        <f aca="false">(M162-L162)</f>
        <v>0</v>
      </c>
      <c r="CD162" s="6" t="n">
        <f aca="false">(M162-N162)/(M162-J162)</f>
        <v>-0</v>
      </c>
      <c r="CE162" s="6" t="n">
        <f aca="false">(K162-M162)/(K162-J162)</f>
        <v>2.77164129592484</v>
      </c>
    </row>
    <row r="163" customFormat="false" ht="23.25" hidden="false" customHeight="true" outlineLevel="0" collapsed="false">
      <c r="A163" s="2" t="s">
        <v>12</v>
      </c>
      <c r="B163" s="4" t="s">
        <v>249</v>
      </c>
    </row>
    <row r="164" customFormat="false" ht="23.25" hidden="false" customHeight="true" outlineLevel="0" collapsed="false">
      <c r="A164" s="2" t="s">
        <v>12</v>
      </c>
      <c r="B164" s="5" t="s">
        <v>250</v>
      </c>
    </row>
    <row r="165" customFormat="false" ht="23.25" hidden="false" customHeight="true" outlineLevel="0" collapsed="false">
      <c r="A165" s="2" t="s">
        <v>12</v>
      </c>
      <c r="B165" s="5" t="s">
        <v>251</v>
      </c>
    </row>
    <row r="166" customFormat="false" ht="23.25" hidden="false" customHeight="true" outlineLevel="0" collapsed="false">
      <c r="A166" s="2" t="s">
        <v>12</v>
      </c>
      <c r="B166" s="5" t="s">
        <v>252</v>
      </c>
    </row>
    <row r="167" customFormat="false" ht="12.75" hidden="false" customHeight="true" outlineLevel="0" collapsed="false">
      <c r="A167" s="6" t="n">
        <v>31</v>
      </c>
      <c r="B167" s="6" t="s">
        <v>253</v>
      </c>
      <c r="C167" s="6" t="n">
        <v>4800.49966915976</v>
      </c>
      <c r="D167" s="6" t="n">
        <v>0</v>
      </c>
      <c r="E167" s="6" t="n">
        <f aca="false">(AN167-AO167*(1000-AP167)/(1000-AQ167))*BG167</f>
        <v>-66.3367097376951</v>
      </c>
      <c r="F167" s="6" t="n">
        <f aca="false">IF(BR167&lt;&gt;0,1/(1/BR167-1/AJ167),0)</f>
        <v>-0.0588072758302983</v>
      </c>
      <c r="G167" s="6" t="n">
        <f aca="false">((BU167-BH167/2)*AO167-E167)/(BU167+BH167/2)</f>
        <v>-791.856853714984</v>
      </c>
      <c r="H167" s="6" t="n">
        <v>33</v>
      </c>
      <c r="I167" s="6" t="n">
        <v>0</v>
      </c>
      <c r="J167" s="6" t="n">
        <v>2.12617182731628</v>
      </c>
      <c r="K167" s="6" t="n">
        <v>2.95863556861877</v>
      </c>
      <c r="L167" s="6" t="n">
        <v>0</v>
      </c>
      <c r="M167" s="6" t="n">
        <v>0</v>
      </c>
      <c r="N167" s="6" t="n">
        <v>0</v>
      </c>
      <c r="O167" s="6" t="n">
        <f aca="false">CA167/K167</f>
        <v>0.281367448607779</v>
      </c>
      <c r="P167" s="6" t="e">
        <f aca="false">CC167/M167</f>
        <v>#DIV/0!</v>
      </c>
      <c r="Q167" s="6" t="e">
        <f aca="false">(M167-N167)/M167</f>
        <v>#DIV/0!</v>
      </c>
      <c r="R167" s="6" t="n">
        <v>-1</v>
      </c>
      <c r="S167" s="6" t="n">
        <v>0.87</v>
      </c>
      <c r="T167" s="6" t="n">
        <v>0.92</v>
      </c>
      <c r="U167" s="6" t="n">
        <v>0</v>
      </c>
      <c r="V167" s="6" t="n">
        <f aca="false">(U167*T167+(100-U167)*S167)/100</f>
        <v>0.87</v>
      </c>
      <c r="W167" s="6" t="n">
        <f aca="false">(E167-R167)/CB167</f>
        <v>164.478075202784</v>
      </c>
      <c r="X167" s="6" t="e">
        <f aca="false">(M167-N167)/(M167-L167)</f>
        <v>#DIV/0!</v>
      </c>
      <c r="Y167" s="6" t="n">
        <f aca="false">(K167-M167)/(K167-L167)</f>
        <v>1</v>
      </c>
      <c r="Z167" s="6" t="e">
        <f aca="false">(K167-M167)/M167</f>
        <v>#DIV/0!</v>
      </c>
      <c r="AA167" s="6" t="n">
        <v>0</v>
      </c>
      <c r="AB167" s="6" t="n">
        <v>0.5</v>
      </c>
      <c r="AC167" s="6" t="e">
        <f aca="false">Q167*AB167*V167*AA167</f>
        <v>#DIV/0!</v>
      </c>
      <c r="AD167" s="6" t="n">
        <f aca="false">BH167*1000</f>
        <v>-0.743505093710469</v>
      </c>
      <c r="AE167" s="6" t="n">
        <f aca="false">(BM167-BS167)</f>
        <v>1.15649027381593</v>
      </c>
      <c r="AF167" s="6" t="n">
        <f aca="false">(AL167+BL167*D167)</f>
        <v>23.9089870452881</v>
      </c>
      <c r="AG167" s="6" t="n">
        <v>2</v>
      </c>
      <c r="AH167" s="6" t="n">
        <f aca="false">(AG167*BA167+BB167)</f>
        <v>4.644859790802</v>
      </c>
      <c r="AI167" s="6" t="n">
        <v>1</v>
      </c>
      <c r="AJ167" s="6" t="n">
        <f aca="false">AH167*(AI167+1)*(AI167+1)/(AI167*AI167+1)</f>
        <v>9.289719581604</v>
      </c>
      <c r="AK167" s="6" t="n">
        <v>25.487398147583</v>
      </c>
      <c r="AL167" s="6" t="n">
        <v>23.9089870452881</v>
      </c>
      <c r="AM167" s="6" t="n">
        <v>25.476957321167</v>
      </c>
      <c r="AN167" s="6" t="n">
        <v>960.727233886719</v>
      </c>
      <c r="AO167" s="6" t="n">
        <v>1005.36517333984</v>
      </c>
      <c r="AP167" s="6" t="n">
        <v>19.7763080596924</v>
      </c>
      <c r="AQ167" s="6" t="n">
        <v>19.2911224365234</v>
      </c>
      <c r="AR167" s="6" t="n">
        <v>57.0678977966309</v>
      </c>
      <c r="AS167" s="6" t="n">
        <v>55.6678123474121</v>
      </c>
      <c r="AT167" s="6" t="n">
        <v>300.570343017578</v>
      </c>
      <c r="AU167" s="6" t="n">
        <v>-0.456593781709671</v>
      </c>
      <c r="AV167" s="6" t="n">
        <v>12.030520439148</v>
      </c>
      <c r="AW167" s="6" t="n">
        <v>94.4553298950195</v>
      </c>
      <c r="AX167" s="6" t="n">
        <v>-2.02957010269165</v>
      </c>
      <c r="AY167" s="6" t="n">
        <v>-0.40107598900795</v>
      </c>
      <c r="AZ167" s="6" t="n">
        <v>0</v>
      </c>
      <c r="BA167" s="6" t="n">
        <v>-1.355140209198</v>
      </c>
      <c r="BB167" s="6" t="n">
        <v>7.355140209198</v>
      </c>
      <c r="BC167" s="6" t="n">
        <v>1</v>
      </c>
      <c r="BD167" s="6" t="n">
        <v>0</v>
      </c>
      <c r="BE167" s="6" t="n">
        <v>0.159999996423721</v>
      </c>
      <c r="BF167" s="6" t="n">
        <v>111105</v>
      </c>
      <c r="BG167" s="6" t="n">
        <f aca="false">AT167*0.000001/(AG167*0.0001)</f>
        <v>1.50285171508789</v>
      </c>
      <c r="BH167" s="6" t="n">
        <f aca="false">(AQ167-AP167)/(1000-AQ167)*BG167</f>
        <v>-0.000743505093710469</v>
      </c>
      <c r="BI167" s="6" t="n">
        <f aca="false">(AL167+273.15)</f>
        <v>297.058987045288</v>
      </c>
      <c r="BJ167" s="6" t="n">
        <f aca="false">(AK167+273.15)</f>
        <v>298.637398147583</v>
      </c>
      <c r="BK167" s="6" t="n">
        <f aca="false">(AU167*BC167+AV167*BD167)*BE167</f>
        <v>-0.0730550034406406</v>
      </c>
      <c r="BL167" s="6" t="n">
        <f aca="false">((BK167+0.00000010773*(BJ167^4-BI167^4))-BH167*44100)/(AH167*51.4+0.00000043092*BI167^3)</f>
        <v>0.202717566418386</v>
      </c>
      <c r="BM167" s="6" t="n">
        <f aca="false">0.61365*EXP(17.502*AF167/(240.97+AF167))</f>
        <v>2.97863960760296</v>
      </c>
      <c r="BN167" s="6" t="n">
        <f aca="false">BM167*1000/AW167</f>
        <v>31.5349023809827</v>
      </c>
      <c r="BO167" s="6" t="n">
        <f aca="false">(BN167-AQ167)</f>
        <v>12.2437799444593</v>
      </c>
      <c r="BP167" s="6" t="n">
        <f aca="false">IF(D167,AL167,(AK167+AL167)/2)</f>
        <v>24.6981925964356</v>
      </c>
      <c r="BQ167" s="6" t="n">
        <f aca="false">0.61365*EXP(17.502*BP167/(240.97+BP167))</f>
        <v>3.12291193987066</v>
      </c>
      <c r="BR167" s="6" t="n">
        <f aca="false">IF(BO167&lt;&gt;0,(1000-(BN167+AQ167)/2)/BO167*BH167,0)</f>
        <v>-0.0591819187232242</v>
      </c>
      <c r="BS167" s="6" t="n">
        <f aca="false">AQ167*AW167/1000</f>
        <v>1.82214933378703</v>
      </c>
      <c r="BT167" s="6" t="n">
        <f aca="false">(BQ167-BS167)</f>
        <v>1.30076260608363</v>
      </c>
      <c r="BU167" s="6" t="n">
        <f aca="false">1/(1.6/F167+1.37/AJ167)</f>
        <v>-0.036954856439262</v>
      </c>
      <c r="BV167" s="6" t="n">
        <f aca="false">G167*AW167*0.001</f>
        <v>-74.795100347281</v>
      </c>
      <c r="BW167" s="6" t="n">
        <f aca="false">G167/AO167</f>
        <v>-0.787631076461921</v>
      </c>
      <c r="BX167" s="6" t="n">
        <f aca="false">(1-BH167*AW167/BM167/F167)*100</f>
        <v>59.9076608484152</v>
      </c>
      <c r="BY167" s="6" t="n">
        <f aca="false">(AO167-E167/(AJ167/1.35))</f>
        <v>1015.00535218046</v>
      </c>
      <c r="BZ167" s="6" t="n">
        <f aca="false">E167*BX167/100/BY167</f>
        <v>-0.0391532625934275</v>
      </c>
      <c r="CA167" s="6" t="n">
        <f aca="false">(K167-J167)</f>
        <v>0.83246374130249</v>
      </c>
      <c r="CB167" s="6" t="n">
        <f aca="false">AU167*V167</f>
        <v>-0.397236590087414</v>
      </c>
      <c r="CC167" s="6" t="n">
        <f aca="false">(M167-L167)</f>
        <v>0</v>
      </c>
      <c r="CD167" s="6" t="n">
        <f aca="false">(M167-N167)/(M167-J167)</f>
        <v>-0</v>
      </c>
      <c r="CE167" s="6" t="n">
        <f aca="false">(K167-M167)/(K167-J167)</f>
        <v>3.55407139293494</v>
      </c>
    </row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I21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7" t="s">
        <v>254</v>
      </c>
      <c r="B1" s="7" t="s">
        <v>255</v>
      </c>
      <c r="C1" s="7" t="s">
        <v>256</v>
      </c>
      <c r="D1" s="8" t="s">
        <v>257</v>
      </c>
      <c r="E1" s="9" t="str">
        <f aca="false">[1]main!A11</f>
        <v>Obs</v>
      </c>
      <c r="F1" s="9" t="str">
        <f aca="false">[1]main!B11</f>
        <v>HHMMSS</v>
      </c>
      <c r="G1" s="9" t="str">
        <f aca="false">[1]main!C11</f>
        <v>FTime</v>
      </c>
      <c r="H1" s="9" t="str">
        <f aca="false">[1]main!D11</f>
        <v>EBal?</v>
      </c>
      <c r="I1" s="7" t="str">
        <f aca="false">[1]main!E11</f>
        <v>Photo</v>
      </c>
      <c r="J1" s="9" t="str">
        <f aca="false">[1]main!F11</f>
        <v>Cond</v>
      </c>
      <c r="K1" s="9" t="str">
        <f aca="false">[1]main!G11</f>
        <v>Ci</v>
      </c>
      <c r="L1" s="9" t="str">
        <f aca="false">[1]main!H11</f>
        <v>FCnt</v>
      </c>
      <c r="M1" s="9" t="str">
        <f aca="false">[1]main!I11</f>
        <v>DCnt</v>
      </c>
      <c r="N1" s="9" t="str">
        <f aca="false">[1]main!J11</f>
        <v>Fo</v>
      </c>
      <c r="O1" s="9" t="str">
        <f aca="false">[1]main!K11</f>
        <v>Fm</v>
      </c>
      <c r="P1" s="9" t="str">
        <f aca="false">[1]main!L11</f>
        <v>Fo'</v>
      </c>
      <c r="Q1" s="9" t="str">
        <f aca="false">[1]main!M11</f>
        <v>Fm'</v>
      </c>
      <c r="R1" s="9" t="str">
        <f aca="false">[1]main!N11</f>
        <v>Fs</v>
      </c>
      <c r="S1" s="9" t="str">
        <f aca="false">[1]main!O11</f>
        <v>Fv/Fm</v>
      </c>
      <c r="T1" s="9" t="str">
        <f aca="false">[1]main!P11</f>
        <v>Fv'/Fm'</v>
      </c>
      <c r="U1" s="9" t="str">
        <f aca="false">[1]main!Q11</f>
        <v>PhiPS2</v>
      </c>
      <c r="V1" s="9" t="str">
        <f aca="false">[1]main!R11</f>
        <v>Adark</v>
      </c>
      <c r="W1" s="9" t="str">
        <f aca="false">[1]main!S11</f>
        <v>RedAbs</v>
      </c>
      <c r="X1" s="9" t="str">
        <f aca="false">[1]main!T11</f>
        <v>BlueAbs</v>
      </c>
      <c r="Y1" s="9" t="str">
        <f aca="false">[1]main!U11</f>
        <v>%Blue</v>
      </c>
      <c r="Z1" s="9" t="str">
        <f aca="false">[1]main!V11</f>
        <v>LeafAbs</v>
      </c>
      <c r="AA1" s="9" t="str">
        <f aca="false">[1]main!W11</f>
        <v>PhiCO2</v>
      </c>
      <c r="AB1" s="9" t="str">
        <f aca="false">[1]main!X11</f>
        <v>qP</v>
      </c>
      <c r="AC1" s="9" t="str">
        <f aca="false">[1]main!Y11</f>
        <v>qN</v>
      </c>
      <c r="AD1" s="9" t="str">
        <f aca="false">[1]main!Z11</f>
        <v>NPQ</v>
      </c>
      <c r="AE1" s="9" t="str">
        <f aca="false">[1]main!AA11</f>
        <v>ParIn@Fs</v>
      </c>
      <c r="AF1" s="9" t="str">
        <f aca="false">[1]main!AB11</f>
        <v>PS2/1</v>
      </c>
      <c r="AG1" s="9" t="str">
        <f aca="false">[1]main!AC11</f>
        <v>ETR</v>
      </c>
      <c r="AH1" s="9" t="str">
        <f aca="false">[1]main!AD11</f>
        <v>Trmmol</v>
      </c>
      <c r="AI1" s="9" t="str">
        <f aca="false">[1]main!AE11</f>
        <v>VpdL</v>
      </c>
      <c r="AJ1" s="9" t="str">
        <f aca="false">[1]main!AF11</f>
        <v>CTleaf</v>
      </c>
      <c r="AK1" s="9" t="str">
        <f aca="false">[1]main!AG11</f>
        <v>Area</v>
      </c>
      <c r="AL1" s="9" t="str">
        <f aca="false">[1]main!AH11</f>
        <v>BLC_1</v>
      </c>
      <c r="AM1" s="9" t="str">
        <f aca="false">[1]main!AI11</f>
        <v>StmRat</v>
      </c>
      <c r="AN1" s="9" t="str">
        <f aca="false">[1]main!AJ11</f>
        <v>BLCond</v>
      </c>
      <c r="AO1" s="9" t="str">
        <f aca="false">[1]main!AK11</f>
        <v>Tair</v>
      </c>
      <c r="AP1" s="9" t="str">
        <f aca="false">[1]main!AL11</f>
        <v>Tleaf</v>
      </c>
      <c r="AQ1" s="9" t="str">
        <f aca="false">[1]main!AM11</f>
        <v>TBlk</v>
      </c>
      <c r="AR1" s="9" t="str">
        <f aca="false">[1]main!AN11</f>
        <v>CO2R</v>
      </c>
      <c r="AS1" s="9" t="str">
        <f aca="false">[1]main!AO11</f>
        <v>CO2S</v>
      </c>
      <c r="AT1" s="9" t="str">
        <f aca="false">[1]main!AP11</f>
        <v>H2OR</v>
      </c>
      <c r="AU1" s="9" t="str">
        <f aca="false">[1]main!AQ11</f>
        <v>H2OS</v>
      </c>
      <c r="AV1" s="9" t="str">
        <f aca="false">[1]main!AR11</f>
        <v>RH_R</v>
      </c>
      <c r="AW1" s="9" t="str">
        <f aca="false">[1]main!AS11</f>
        <v>RH_S</v>
      </c>
      <c r="AX1" s="9" t="str">
        <f aca="false">[1]main!AT11</f>
        <v>Flow</v>
      </c>
      <c r="AY1" s="9" t="str">
        <f aca="false">[1]main!AU11</f>
        <v>PARi</v>
      </c>
      <c r="AZ1" s="9" t="str">
        <f aca="false">[1]main!AV11</f>
        <v>PARo</v>
      </c>
      <c r="BA1" s="9" t="str">
        <f aca="false">[1]main!AW11</f>
        <v>Press</v>
      </c>
      <c r="BB1" s="9" t="str">
        <f aca="false">[1]main!AX11</f>
        <v>CsMch</v>
      </c>
      <c r="BC1" s="9" t="str">
        <f aca="false">[1]main!AY11</f>
        <v>HsMch</v>
      </c>
      <c r="BD1" s="9" t="str">
        <f aca="false">[1]main!AZ11</f>
        <v>StableF</v>
      </c>
      <c r="BE1" s="9" t="str">
        <f aca="false">[1]main!BA11</f>
        <v>BLCslope</v>
      </c>
      <c r="BF1" s="9" t="str">
        <f aca="false">[1]main!BB11</f>
        <v>BLCoffst</v>
      </c>
      <c r="BG1" s="9" t="str">
        <f aca="false">[1]main!BC11</f>
        <v>f_parin</v>
      </c>
      <c r="BH1" s="9" t="str">
        <f aca="false">[1]main!BD11</f>
        <v>f_parout</v>
      </c>
      <c r="BI1" s="9" t="str">
        <f aca="false">[1]main!BE11</f>
        <v>alphaK</v>
      </c>
      <c r="BJ1" s="9" t="str">
        <f aca="false">[1]main!BF11</f>
        <v>Status</v>
      </c>
      <c r="BK1" s="9" t="str">
        <f aca="false">[1]main!BG11</f>
        <v>fda</v>
      </c>
      <c r="BL1" s="9" t="str">
        <f aca="false">[1]main!BH11</f>
        <v>Trans</v>
      </c>
      <c r="BM1" s="9" t="str">
        <f aca="false">[1]main!BI11</f>
        <v>Tair_K</v>
      </c>
      <c r="BN1" s="9" t="str">
        <f aca="false">[1]main!BJ11</f>
        <v>Twall_K</v>
      </c>
      <c r="BO1" s="9" t="str">
        <f aca="false">[1]main!BK11</f>
        <v>R(W/m2)</v>
      </c>
      <c r="BP1" s="9" t="str">
        <f aca="false">[1]main!BL11</f>
        <v>Tl-Ta</v>
      </c>
      <c r="BQ1" s="9" t="str">
        <f aca="false">[1]main!BM11</f>
        <v>SVTleaf</v>
      </c>
      <c r="BR1" s="9" t="str">
        <f aca="false">[1]main!BN11</f>
        <v>h2o_i</v>
      </c>
      <c r="BS1" s="9" t="str">
        <f aca="false">[1]main!BO11</f>
        <v>h20diff</v>
      </c>
      <c r="BT1" s="9" t="str">
        <f aca="false">[1]main!BP11</f>
        <v>CTair</v>
      </c>
      <c r="BU1" s="9" t="str">
        <f aca="false">[1]main!BQ11</f>
        <v>SVTair</v>
      </c>
      <c r="BV1" s="9" t="str">
        <f aca="false">[1]main!BR11</f>
        <v>CndTotal</v>
      </c>
      <c r="BW1" s="9" t="str">
        <f aca="false">[1]main!BS11</f>
        <v>vp_kPa</v>
      </c>
      <c r="BX1" s="9" t="str">
        <f aca="false">[1]main!BT11</f>
        <v>VpdA</v>
      </c>
      <c r="BY1" s="9" t="str">
        <f aca="false">[1]main!BU11</f>
        <v>CndCO2</v>
      </c>
      <c r="BZ1" s="9" t="str">
        <f aca="false">[1]main!BV11</f>
        <v>Ci_Pa</v>
      </c>
      <c r="CA1" s="9" t="str">
        <f aca="false">[1]main!BW11</f>
        <v>Ci/Ca</v>
      </c>
      <c r="CB1" s="9" t="str">
        <f aca="false">[1]main!BX11</f>
        <v>RHsfc</v>
      </c>
      <c r="CC1" s="9" t="str">
        <f aca="false">[1]main!BY11</f>
        <v>C2sfc</v>
      </c>
      <c r="CD1" s="9" t="str">
        <f aca="false">[1]main!BZ11</f>
        <v>AHs/Cs</v>
      </c>
      <c r="CE1" s="9" t="str">
        <f aca="false">[1]main!CA11</f>
        <v>Fv</v>
      </c>
      <c r="CF1" s="9" t="str">
        <f aca="false">[1]main!CB11</f>
        <v>PARabs</v>
      </c>
      <c r="CG1" s="9" t="str">
        <f aca="false">[1]main!CC11</f>
        <v>Fv'</v>
      </c>
      <c r="CH1" s="9" t="str">
        <f aca="false">[1]main!CD11</f>
        <v>qP_Fo</v>
      </c>
      <c r="CI1" s="9" t="str">
        <f aca="false">[1]main!CE11</f>
        <v>qN_Fo</v>
      </c>
    </row>
    <row r="2" customFormat="false" ht="12.8" hidden="false" customHeight="false" outlineLevel="0" collapsed="false">
      <c r="A2" s="10" t="s">
        <v>258</v>
      </c>
      <c r="B2" s="10" t="s">
        <v>259</v>
      </c>
      <c r="C2" s="11" t="n">
        <v>2</v>
      </c>
      <c r="D2" s="12" t="n">
        <v>1</v>
      </c>
      <c r="E2" s="12" t="n">
        <f aca="false">main!A37</f>
        <v>5</v>
      </c>
      <c r="F2" s="12" t="str">
        <f aca="false">main!B37</f>
        <v>08:15:21</v>
      </c>
      <c r="G2" s="12" t="n">
        <f aca="false">main!C37</f>
        <v>2659.49981671292</v>
      </c>
      <c r="H2" s="12" t="n">
        <f aca="false">main!D37</f>
        <v>0</v>
      </c>
      <c r="I2" s="11" t="n">
        <f aca="false">main!E37</f>
        <v>-465.944500351262</v>
      </c>
      <c r="J2" s="12" t="n">
        <f aca="false">main!F37</f>
        <v>-0.331080851824112</v>
      </c>
      <c r="K2" s="12" t="n">
        <f aca="false">main!G37</f>
        <v>-778.153859013954</v>
      </c>
      <c r="L2" s="12" t="n">
        <f aca="false">main!H37</f>
        <v>7</v>
      </c>
      <c r="M2" s="12" t="n">
        <f aca="false">main!I37</f>
        <v>0</v>
      </c>
      <c r="N2" s="12" t="n">
        <f aca="false">main!J37</f>
        <v>1.90052485466003</v>
      </c>
      <c r="O2" s="12" t="n">
        <f aca="false">main!K37</f>
        <v>3.70685696601868</v>
      </c>
      <c r="P2" s="12" t="n">
        <f aca="false">main!L37</f>
        <v>0</v>
      </c>
      <c r="Q2" s="12" t="n">
        <f aca="false">main!M37</f>
        <v>0</v>
      </c>
      <c r="R2" s="12" t="n">
        <f aca="false">main!N37</f>
        <v>0</v>
      </c>
      <c r="S2" s="12" t="n">
        <f aca="false">main!O37</f>
        <v>0.487294796620849</v>
      </c>
      <c r="T2" s="12" t="e">
        <f aca="false">main!P37</f>
        <v>#DIV/0!</v>
      </c>
      <c r="U2" s="12" t="e">
        <f aca="false">main!Q37</f>
        <v>#DIV/0!</v>
      </c>
      <c r="V2" s="12" t="n">
        <f aca="false">main!R37</f>
        <v>-1</v>
      </c>
      <c r="W2" s="12" t="n">
        <f aca="false">main!S37</f>
        <v>0.87</v>
      </c>
      <c r="X2" s="12" t="n">
        <f aca="false">main!T37</f>
        <v>0.92</v>
      </c>
      <c r="Y2" s="12" t="n">
        <f aca="false">main!U37</f>
        <v>0</v>
      </c>
      <c r="Z2" s="12" t="n">
        <f aca="false">main!V37</f>
        <v>0.87</v>
      </c>
      <c r="AA2" s="12" t="n">
        <f aca="false">main!W37</f>
        <v>1166.16885577639</v>
      </c>
      <c r="AB2" s="12" t="e">
        <f aca="false">main!X37</f>
        <v>#DIV/0!</v>
      </c>
      <c r="AC2" s="12" t="n">
        <f aca="false">main!Y37</f>
        <v>1</v>
      </c>
      <c r="AD2" s="12" t="e">
        <f aca="false">main!Z37</f>
        <v>#DIV/0!</v>
      </c>
      <c r="AE2" s="12" t="n">
        <f aca="false">main!AA37</f>
        <v>0</v>
      </c>
      <c r="AF2" s="12" t="n">
        <f aca="false">main!AB37</f>
        <v>0.5</v>
      </c>
      <c r="AG2" s="12" t="e">
        <f aca="false">main!AC37</f>
        <v>#DIV/0!</v>
      </c>
      <c r="AH2" s="12" t="n">
        <f aca="false">main!AD37</f>
        <v>-4.20472253735737</v>
      </c>
      <c r="AI2" s="12" t="n">
        <f aca="false">main!AE37</f>
        <v>1.13040896678211</v>
      </c>
      <c r="AJ2" s="12" t="n">
        <f aca="false">main!AF37</f>
        <v>22.6909770965576</v>
      </c>
      <c r="AK2" s="12" t="n">
        <f aca="false">main!AG37</f>
        <v>2</v>
      </c>
      <c r="AL2" s="12" t="n">
        <f aca="false">main!AH37</f>
        <v>4.644859790802</v>
      </c>
      <c r="AM2" s="12" t="n">
        <f aca="false">main!AI37</f>
        <v>1</v>
      </c>
      <c r="AN2" s="12" t="n">
        <f aca="false">main!AJ37</f>
        <v>9.289719581604</v>
      </c>
      <c r="AO2" s="12" t="n">
        <f aca="false">main!AK37</f>
        <v>24.8134765625</v>
      </c>
      <c r="AP2" s="12" t="n">
        <f aca="false">main!AL37</f>
        <v>22.6909770965576</v>
      </c>
      <c r="AQ2" s="12" t="n">
        <f aca="false">main!AM37</f>
        <v>24.8806133270264</v>
      </c>
      <c r="AR2" s="12" t="n">
        <f aca="false">main!AN37</f>
        <v>1097.19702148438</v>
      </c>
      <c r="AS2" s="12" t="n">
        <f aca="false">main!AO37</f>
        <v>1411.11535644531</v>
      </c>
      <c r="AT2" s="12" t="n">
        <f aca="false">main!AP37</f>
        <v>20.0714664459229</v>
      </c>
      <c r="AU2" s="12" t="n">
        <f aca="false">main!AQ37</f>
        <v>17.3227157592773</v>
      </c>
      <c r="AV2" s="12" t="n">
        <f aca="false">main!AR37</f>
        <v>60.320125579834</v>
      </c>
      <c r="AW2" s="12" t="n">
        <f aca="false">main!AS37</f>
        <v>52.0593986511231</v>
      </c>
      <c r="AX2" s="12" t="n">
        <f aca="false">main!AT37</f>
        <v>300.637329101563</v>
      </c>
      <c r="AY2" s="12" t="n">
        <f aca="false">main!AU37</f>
        <v>-0.458268940448761</v>
      </c>
      <c r="AZ2" s="12" t="n">
        <f aca="false">main!AV37</f>
        <v>151.522033691406</v>
      </c>
      <c r="BA2" s="12" t="n">
        <f aca="false">main!AW37</f>
        <v>94.5003356933594</v>
      </c>
      <c r="BB2" s="12" t="n">
        <f aca="false">main!AX37</f>
        <v>-2.02957010269165</v>
      </c>
      <c r="BC2" s="12" t="n">
        <f aca="false">main!AY37</f>
        <v>-0.40107598900795</v>
      </c>
      <c r="BD2" s="12" t="n">
        <f aca="false">main!AZ37</f>
        <v>0</v>
      </c>
      <c r="BE2" s="12" t="n">
        <f aca="false">main!BA37</f>
        <v>-1.355140209198</v>
      </c>
      <c r="BF2" s="12" t="n">
        <f aca="false">main!BB37</f>
        <v>7.355140209198</v>
      </c>
      <c r="BG2" s="12" t="n">
        <f aca="false">main!BC37</f>
        <v>1</v>
      </c>
      <c r="BH2" s="12" t="n">
        <f aca="false">main!BD37</f>
        <v>0</v>
      </c>
      <c r="BI2" s="12" t="n">
        <f aca="false">main!BE37</f>
        <v>0.159999996423721</v>
      </c>
      <c r="BJ2" s="12" t="n">
        <f aca="false">main!BF37</f>
        <v>111105</v>
      </c>
      <c r="BK2" s="12" t="n">
        <f aca="false">main!BG37</f>
        <v>1.50318664550782</v>
      </c>
      <c r="BL2" s="12" t="n">
        <f aca="false">main!BH37</f>
        <v>-0.00420472253735737</v>
      </c>
      <c r="BM2" s="12" t="n">
        <f aca="false">main!BI37</f>
        <v>295.840977096558</v>
      </c>
      <c r="BN2" s="12" t="n">
        <f aca="false">main!BJ37</f>
        <v>297.9634765625</v>
      </c>
      <c r="BO2" s="12" t="n">
        <f aca="false">main!BK37</f>
        <v>-0.0733230288329042</v>
      </c>
      <c r="BP2" s="12" t="n">
        <f aca="false">main!BL37</f>
        <v>0.837495826753747</v>
      </c>
      <c r="BQ2" s="12" t="n">
        <f aca="false">main!BM37</f>
        <v>2.76741142115447</v>
      </c>
      <c r="BR2" s="12" t="n">
        <f aca="false">main!BN37</f>
        <v>29.2846729151771</v>
      </c>
      <c r="BS2" s="12" t="n">
        <f aca="false">main!BO37</f>
        <v>11.9619571558998</v>
      </c>
      <c r="BT2" s="12" t="n">
        <f aca="false">main!BP37</f>
        <v>23.7522268295288</v>
      </c>
      <c r="BU2" s="12" t="n">
        <f aca="false">main!BQ37</f>
        <v>2.9506871007145</v>
      </c>
      <c r="BV2" s="12" t="n">
        <f aca="false">main!BR37</f>
        <v>-0.3433164753101</v>
      </c>
      <c r="BW2" s="12" t="n">
        <f aca="false">main!BS37</f>
        <v>1.63700245437235</v>
      </c>
      <c r="BX2" s="12" t="n">
        <f aca="false">main!BT37</f>
        <v>1.31368464634215</v>
      </c>
      <c r="BY2" s="12" t="n">
        <f aca="false">main!BU37</f>
        <v>-0.213438900427786</v>
      </c>
      <c r="BZ2" s="12" t="n">
        <f aca="false">main!BV37</f>
        <v>-73.5358008979018</v>
      </c>
      <c r="CA2" s="12" t="n">
        <f aca="false">main!BW37</f>
        <v>-0.55144595759639</v>
      </c>
      <c r="CB2" s="12" t="n">
        <f aca="false">main!BX37</f>
        <v>56.6326483926028</v>
      </c>
      <c r="CC2" s="12" t="n">
        <f aca="false">main!BY37</f>
        <v>1478.8273115747</v>
      </c>
      <c r="CD2" s="12" t="n">
        <f aca="false">main!BZ37</f>
        <v>-0.178436460108122</v>
      </c>
      <c r="CE2" s="12" t="n">
        <f aca="false">main!CA37</f>
        <v>1.80633211135865</v>
      </c>
      <c r="CF2" s="12" t="n">
        <f aca="false">main!CB37</f>
        <v>-0.398693978190422</v>
      </c>
      <c r="CG2" s="12" t="n">
        <f aca="false">main!CC37</f>
        <v>0</v>
      </c>
      <c r="CH2" s="12" t="n">
        <f aca="false">main!CD37</f>
        <v>-0</v>
      </c>
      <c r="CI2" s="12" t="n">
        <f aca="false">main!CE37</f>
        <v>2.05214586105682</v>
      </c>
    </row>
    <row r="3" customFormat="false" ht="12.8" hidden="false" customHeight="false" outlineLevel="0" collapsed="false">
      <c r="A3" s="10" t="s">
        <v>258</v>
      </c>
      <c r="B3" s="10" t="s">
        <v>259</v>
      </c>
      <c r="C3" s="11" t="n">
        <v>3</v>
      </c>
      <c r="D3" s="12" t="n">
        <v>1</v>
      </c>
      <c r="E3" s="12" t="n">
        <f aca="false">main!A67</f>
        <v>11</v>
      </c>
      <c r="F3" s="12" t="str">
        <f aca="false">main!B67</f>
        <v>08:25:26</v>
      </c>
      <c r="G3" s="12" t="n">
        <f aca="false">main!C67</f>
        <v>3265.99977491424</v>
      </c>
      <c r="H3" s="12" t="n">
        <f aca="false">main!D67</f>
        <v>0</v>
      </c>
      <c r="I3" s="11" t="n">
        <f aca="false">main!E67</f>
        <v>-63.1864224827238</v>
      </c>
      <c r="J3" s="12" t="n">
        <f aca="false">main!F67</f>
        <v>0.0332941294582793</v>
      </c>
      <c r="K3" s="12" t="n">
        <f aca="false">main!G67</f>
        <v>4081.92928999522</v>
      </c>
      <c r="L3" s="12" t="n">
        <f aca="false">main!H67</f>
        <v>13</v>
      </c>
      <c r="M3" s="12" t="n">
        <f aca="false">main!I67</f>
        <v>0</v>
      </c>
      <c r="N3" s="12" t="n">
        <f aca="false">main!J67</f>
        <v>2.86885976791382</v>
      </c>
      <c r="O3" s="12" t="n">
        <f aca="false">main!K67</f>
        <v>4.5647668838501</v>
      </c>
      <c r="P3" s="12" t="n">
        <f aca="false">main!L67</f>
        <v>0</v>
      </c>
      <c r="Q3" s="12" t="n">
        <f aca="false">main!M67</f>
        <v>0</v>
      </c>
      <c r="R3" s="12" t="n">
        <f aca="false">main!N67</f>
        <v>0</v>
      </c>
      <c r="S3" s="12" t="n">
        <f aca="false">main!O67</f>
        <v>0.371521078532248</v>
      </c>
      <c r="T3" s="12" t="e">
        <f aca="false">main!P67</f>
        <v>#DIV/0!</v>
      </c>
      <c r="U3" s="12" t="e">
        <f aca="false">main!Q67</f>
        <v>#DIV/0!</v>
      </c>
      <c r="V3" s="12" t="n">
        <f aca="false">main!R67</f>
        <v>-1</v>
      </c>
      <c r="W3" s="12" t="n">
        <f aca="false">main!S67</f>
        <v>0.87</v>
      </c>
      <c r="X3" s="12" t="n">
        <f aca="false">main!T67</f>
        <v>0.92</v>
      </c>
      <c r="Y3" s="12" t="n">
        <f aca="false">main!U67</f>
        <v>0</v>
      </c>
      <c r="Z3" s="12" t="n">
        <f aca="false">main!V67</f>
        <v>0.87</v>
      </c>
      <c r="AA3" s="12" t="n">
        <f aca="false">main!W67</f>
        <v>121.394095225004</v>
      </c>
      <c r="AB3" s="12" t="e">
        <f aca="false">main!X67</f>
        <v>#DIV/0!</v>
      </c>
      <c r="AC3" s="12" t="n">
        <f aca="false">main!Y67</f>
        <v>1</v>
      </c>
      <c r="AD3" s="12" t="e">
        <f aca="false">main!Z67</f>
        <v>#DIV/0!</v>
      </c>
      <c r="AE3" s="12" t="n">
        <f aca="false">main!AA67</f>
        <v>0</v>
      </c>
      <c r="AF3" s="12" t="n">
        <f aca="false">main!AB67</f>
        <v>0.5</v>
      </c>
      <c r="AG3" s="12" t="e">
        <f aca="false">main!AC67</f>
        <v>#DIV/0!</v>
      </c>
      <c r="AH3" s="12" t="n">
        <f aca="false">main!AD67</f>
        <v>0.395922235278167</v>
      </c>
      <c r="AI3" s="12" t="n">
        <f aca="false">main!AE67</f>
        <v>1.09864611138369</v>
      </c>
      <c r="AJ3" s="12" t="n">
        <f aca="false">main!AF67</f>
        <v>23.8697872161865</v>
      </c>
      <c r="AK3" s="12" t="n">
        <f aca="false">main!AG67</f>
        <v>2</v>
      </c>
      <c r="AL3" s="12" t="n">
        <f aca="false">main!AH67</f>
        <v>4.644859790802</v>
      </c>
      <c r="AM3" s="12" t="n">
        <f aca="false">main!AI67</f>
        <v>1</v>
      </c>
      <c r="AN3" s="12" t="n">
        <f aca="false">main!AJ67</f>
        <v>9.289719581604</v>
      </c>
      <c r="AO3" s="12" t="n">
        <f aca="false">main!AK67</f>
        <v>24.889310836792</v>
      </c>
      <c r="AP3" s="12" t="n">
        <f aca="false">main!AL67</f>
        <v>23.8697872161865</v>
      </c>
      <c r="AQ3" s="12" t="n">
        <f aca="false">main!AM67</f>
        <v>24.8441925048828</v>
      </c>
      <c r="AR3" s="12" t="n">
        <f aca="false">main!AN67</f>
        <v>1043.6484375</v>
      </c>
      <c r="AS3" s="12" t="n">
        <f aca="false">main!AO67</f>
        <v>1085.40063476563</v>
      </c>
      <c r="AT3" s="12" t="n">
        <f aca="false">main!AP67</f>
        <v>19.565845489502</v>
      </c>
      <c r="AU3" s="12" t="n">
        <f aca="false">main!AQ67</f>
        <v>19.824031829834</v>
      </c>
      <c r="AV3" s="12" t="n">
        <f aca="false">main!AR67</f>
        <v>58.5226936340332</v>
      </c>
      <c r="AW3" s="12" t="n">
        <f aca="false">main!AS67</f>
        <v>59.2949485778809</v>
      </c>
      <c r="AX3" s="12" t="n">
        <f aca="false">main!AT67</f>
        <v>300.615020751953</v>
      </c>
      <c r="AY3" s="12" t="n">
        <f aca="false">main!AU67</f>
        <v>-0.588814854621887</v>
      </c>
      <c r="AZ3" s="12" t="n">
        <f aca="false">main!AV67</f>
        <v>14.1673927307129</v>
      </c>
      <c r="BA3" s="12" t="n">
        <f aca="false">main!AW67</f>
        <v>94.4803771972656</v>
      </c>
      <c r="BB3" s="12" t="n">
        <f aca="false">main!AX67</f>
        <v>-2.02957010269165</v>
      </c>
      <c r="BC3" s="12" t="n">
        <f aca="false">main!AY67</f>
        <v>-0.40107598900795</v>
      </c>
      <c r="BD3" s="12" t="n">
        <f aca="false">main!AZ67</f>
        <v>0</v>
      </c>
      <c r="BE3" s="12" t="n">
        <f aca="false">main!BA67</f>
        <v>-1.355140209198</v>
      </c>
      <c r="BF3" s="12" t="n">
        <f aca="false">main!BB67</f>
        <v>7.355140209198</v>
      </c>
      <c r="BG3" s="12" t="n">
        <f aca="false">main!BC67</f>
        <v>1</v>
      </c>
      <c r="BH3" s="12" t="n">
        <f aca="false">main!BD67</f>
        <v>0</v>
      </c>
      <c r="BI3" s="12" t="n">
        <f aca="false">main!BE67</f>
        <v>0.159999996423721</v>
      </c>
      <c r="BJ3" s="12" t="n">
        <f aca="false">main!BF67</f>
        <v>111105</v>
      </c>
      <c r="BK3" s="12" t="n">
        <f aca="false">main!BG67</f>
        <v>1.50307510375977</v>
      </c>
      <c r="BL3" s="12" t="n">
        <f aca="false">main!BH67</f>
        <v>0.000395922235278167</v>
      </c>
      <c r="BM3" s="12" t="n">
        <f aca="false">main!BI67</f>
        <v>297.019787216187</v>
      </c>
      <c r="BN3" s="12" t="n">
        <f aca="false">main!BJ67</f>
        <v>298.039310836792</v>
      </c>
      <c r="BO3" s="12" t="n">
        <f aca="false">main!BK67</f>
        <v>-0.0942103746337357</v>
      </c>
      <c r="BP3" s="12" t="n">
        <f aca="false">main!BL67</f>
        <v>-0.0239283915670109</v>
      </c>
      <c r="BQ3" s="12" t="n">
        <f aca="false">main!BM67</f>
        <v>2.971628116237</v>
      </c>
      <c r="BR3" s="12" t="n">
        <f aca="false">main!BN67</f>
        <v>31.4523312077019</v>
      </c>
      <c r="BS3" s="12" t="n">
        <f aca="false">main!BO67</f>
        <v>11.6282993778679</v>
      </c>
      <c r="BT3" s="12" t="n">
        <f aca="false">main!BP67</f>
        <v>24.3795490264893</v>
      </c>
      <c r="BU3" s="12" t="n">
        <f aca="false">main!BQ67</f>
        <v>3.06394281615802</v>
      </c>
      <c r="BV3" s="12" t="n">
        <f aca="false">main!BR67</f>
        <v>0.0331752302384842</v>
      </c>
      <c r="BW3" s="12" t="n">
        <f aca="false">main!BS67</f>
        <v>1.87298200485332</v>
      </c>
      <c r="BX3" s="12" t="n">
        <f aca="false">main!BT67</f>
        <v>1.1909608113047</v>
      </c>
      <c r="BY3" s="12" t="n">
        <f aca="false">main!BU67</f>
        <v>0.0207451685693443</v>
      </c>
      <c r="BZ3" s="12" t="n">
        <f aca="false">main!BV67</f>
        <v>385.662219011315</v>
      </c>
      <c r="CA3" s="12" t="n">
        <f aca="false">main!BW67</f>
        <v>3.76075815625133</v>
      </c>
      <c r="CB3" s="12" t="n">
        <f aca="false">main!BX67</f>
        <v>62.1915051504543</v>
      </c>
      <c r="CC3" s="12" t="n">
        <f aca="false">main!BY67</f>
        <v>1094.5830077751</v>
      </c>
      <c r="CD3" s="12" t="n">
        <f aca="false">main!BZ67</f>
        <v>-0.0359009658596903</v>
      </c>
      <c r="CE3" s="12" t="n">
        <f aca="false">main!CA67</f>
        <v>1.69590711593628</v>
      </c>
      <c r="CF3" s="12" t="n">
        <f aca="false">main!CB67</f>
        <v>-0.512268923521042</v>
      </c>
      <c r="CG3" s="12" t="n">
        <f aca="false">main!CC67</f>
        <v>0</v>
      </c>
      <c r="CH3" s="12" t="n">
        <f aca="false">main!CD67</f>
        <v>-0</v>
      </c>
      <c r="CI3" s="12" t="n">
        <f aca="false">main!CE67</f>
        <v>2.69163731961227</v>
      </c>
    </row>
    <row r="4" customFormat="false" ht="12.8" hidden="false" customHeight="false" outlineLevel="0" collapsed="false">
      <c r="A4" s="10" t="s">
        <v>258</v>
      </c>
      <c r="B4" s="10" t="s">
        <v>259</v>
      </c>
      <c r="C4" s="11" t="n">
        <v>4</v>
      </c>
      <c r="D4" s="12" t="n">
        <v>1</v>
      </c>
      <c r="E4" s="12" t="n">
        <f aca="false">main!A87</f>
        <v>15</v>
      </c>
      <c r="F4" s="12" t="str">
        <f aca="false">main!B87</f>
        <v>08:31:34</v>
      </c>
      <c r="G4" s="12" t="n">
        <f aca="false">main!C87</f>
        <v>3634.499749518</v>
      </c>
      <c r="H4" s="12" t="n">
        <f aca="false">main!D87</f>
        <v>0</v>
      </c>
      <c r="I4" s="11" t="n">
        <f aca="false">main!E87</f>
        <v>-32.8298314914085</v>
      </c>
      <c r="J4" s="12" t="n">
        <f aca="false">main!F87</f>
        <v>0.0452067897442251</v>
      </c>
      <c r="K4" s="12" t="n">
        <f aca="false">main!G87</f>
        <v>2175.15356118317</v>
      </c>
      <c r="L4" s="12" t="n">
        <f aca="false">main!H87</f>
        <v>17</v>
      </c>
      <c r="M4" s="12" t="n">
        <f aca="false">main!I87</f>
        <v>0</v>
      </c>
      <c r="N4" s="12" t="n">
        <f aca="false">main!J87</f>
        <v>2.32528066635132</v>
      </c>
      <c r="O4" s="12" t="n">
        <f aca="false">main!K87</f>
        <v>4.45706605911255</v>
      </c>
      <c r="P4" s="12" t="n">
        <f aca="false">main!L87</f>
        <v>0</v>
      </c>
      <c r="Q4" s="12" t="n">
        <f aca="false">main!M87</f>
        <v>0</v>
      </c>
      <c r="R4" s="12" t="n">
        <f aca="false">main!N87</f>
        <v>0</v>
      </c>
      <c r="S4" s="12" t="n">
        <f aca="false">main!O87</f>
        <v>0.478293425425624</v>
      </c>
      <c r="T4" s="12" t="e">
        <f aca="false">main!P87</f>
        <v>#DIV/0!</v>
      </c>
      <c r="U4" s="12" t="e">
        <f aca="false">main!Q87</f>
        <v>#DIV/0!</v>
      </c>
      <c r="V4" s="12" t="n">
        <f aca="false">main!R87</f>
        <v>-1</v>
      </c>
      <c r="W4" s="12" t="n">
        <f aca="false">main!S87</f>
        <v>0.87</v>
      </c>
      <c r="X4" s="12" t="n">
        <f aca="false">main!T87</f>
        <v>0.92</v>
      </c>
      <c r="Y4" s="12" t="n">
        <f aca="false">main!U87</f>
        <v>0</v>
      </c>
      <c r="Z4" s="12" t="n">
        <f aca="false">main!V87</f>
        <v>0.87</v>
      </c>
      <c r="AA4" s="12" t="n">
        <f aca="false">main!W87</f>
        <v>95.7850743761004</v>
      </c>
      <c r="AB4" s="12" t="e">
        <f aca="false">main!X87</f>
        <v>#DIV/0!</v>
      </c>
      <c r="AC4" s="12" t="n">
        <f aca="false">main!Y87</f>
        <v>1</v>
      </c>
      <c r="AD4" s="12" t="e">
        <f aca="false">main!Z87</f>
        <v>#DIV/0!</v>
      </c>
      <c r="AE4" s="12" t="n">
        <f aca="false">main!AA87</f>
        <v>0</v>
      </c>
      <c r="AF4" s="12" t="n">
        <f aca="false">main!AB87</f>
        <v>0.5</v>
      </c>
      <c r="AG4" s="12" t="e">
        <f aca="false">main!AC87</f>
        <v>#DIV/0!</v>
      </c>
      <c r="AH4" s="12" t="n">
        <f aca="false">main!AD87</f>
        <v>0.567893497082423</v>
      </c>
      <c r="AI4" s="12" t="n">
        <f aca="false">main!AE87</f>
        <v>1.16108277921917</v>
      </c>
      <c r="AJ4" s="12" t="n">
        <f aca="false">main!AF87</f>
        <v>24.492223739624</v>
      </c>
      <c r="AK4" s="12" t="n">
        <f aca="false">main!AG87</f>
        <v>2</v>
      </c>
      <c r="AL4" s="12" t="n">
        <f aca="false">main!AH87</f>
        <v>4.644859790802</v>
      </c>
      <c r="AM4" s="12" t="n">
        <f aca="false">main!AI87</f>
        <v>1</v>
      </c>
      <c r="AN4" s="12" t="n">
        <f aca="false">main!AJ87</f>
        <v>9.289719581604</v>
      </c>
      <c r="AO4" s="12" t="n">
        <f aca="false">main!AK87</f>
        <v>25.3959369659424</v>
      </c>
      <c r="AP4" s="12" t="n">
        <f aca="false">main!AL87</f>
        <v>24.492223739624</v>
      </c>
      <c r="AQ4" s="12" t="n">
        <f aca="false">main!AM87</f>
        <v>25.3333492279053</v>
      </c>
      <c r="AR4" s="12" t="n">
        <f aca="false">main!AN87</f>
        <v>1019.37414550781</v>
      </c>
      <c r="AS4" s="12" t="n">
        <f aca="false">main!AO87</f>
        <v>1040.82287597656</v>
      </c>
      <c r="AT4" s="12" t="n">
        <f aca="false">main!AP87</f>
        <v>19.9889163970947</v>
      </c>
      <c r="AU4" s="12" t="n">
        <f aca="false">main!AQ87</f>
        <v>20.3590488433838</v>
      </c>
      <c r="AV4" s="12" t="n">
        <f aca="false">main!AR87</f>
        <v>58.0132141113281</v>
      </c>
      <c r="AW4" s="12" t="n">
        <f aca="false">main!AS87</f>
        <v>59.0874366760254</v>
      </c>
      <c r="AX4" s="12" t="n">
        <f aca="false">main!AT87</f>
        <v>300.612243652344</v>
      </c>
      <c r="AY4" s="12" t="n">
        <f aca="false">main!AU87</f>
        <v>-0.381959438323975</v>
      </c>
      <c r="AZ4" s="12" t="n">
        <f aca="false">main!AV87</f>
        <v>13.6768436431885</v>
      </c>
      <c r="BA4" s="12" t="n">
        <f aca="false">main!AW87</f>
        <v>94.483772277832</v>
      </c>
      <c r="BB4" s="12" t="n">
        <f aca="false">main!AX87</f>
        <v>-2.02957010269165</v>
      </c>
      <c r="BC4" s="12" t="n">
        <f aca="false">main!AY87</f>
        <v>-0.40107598900795</v>
      </c>
      <c r="BD4" s="12" t="n">
        <f aca="false">main!AZ87</f>
        <v>0</v>
      </c>
      <c r="BE4" s="12" t="n">
        <f aca="false">main!BA87</f>
        <v>-1.355140209198</v>
      </c>
      <c r="BF4" s="12" t="n">
        <f aca="false">main!BB87</f>
        <v>7.355140209198</v>
      </c>
      <c r="BG4" s="12" t="n">
        <f aca="false">main!BC87</f>
        <v>1</v>
      </c>
      <c r="BH4" s="12" t="n">
        <f aca="false">main!BD87</f>
        <v>0</v>
      </c>
      <c r="BI4" s="12" t="n">
        <f aca="false">main!BE87</f>
        <v>0.159999996423721</v>
      </c>
      <c r="BJ4" s="12" t="n">
        <f aca="false">main!BF87</f>
        <v>111105</v>
      </c>
      <c r="BK4" s="12" t="n">
        <f aca="false">main!BG87</f>
        <v>1.50306121826172</v>
      </c>
      <c r="BL4" s="12" t="n">
        <f aca="false">main!BH87</f>
        <v>0.000567893497082423</v>
      </c>
      <c r="BM4" s="12" t="n">
        <f aca="false">main!BI87</f>
        <v>297.642223739624</v>
      </c>
      <c r="BN4" s="12" t="n">
        <f aca="false">main!BJ87</f>
        <v>298.545936965942</v>
      </c>
      <c r="BO4" s="12" t="n">
        <f aca="false">main!BK87</f>
        <v>-0.0611135087658425</v>
      </c>
      <c r="BP4" s="12" t="n">
        <f aca="false">main!BL87</f>
        <v>-0.0591333968435385</v>
      </c>
      <c r="BQ4" s="12" t="n">
        <f aca="false">main!BM87</f>
        <v>3.08468251393071</v>
      </c>
      <c r="BR4" s="12" t="n">
        <f aca="false">main!BN87</f>
        <v>32.6477493390094</v>
      </c>
      <c r="BS4" s="12" t="n">
        <f aca="false">main!BO87</f>
        <v>12.2887004956256</v>
      </c>
      <c r="BT4" s="12" t="n">
        <f aca="false">main!BP87</f>
        <v>24.9440803527832</v>
      </c>
      <c r="BU4" s="12" t="n">
        <f aca="false">main!BQ87</f>
        <v>3.16909236031726</v>
      </c>
      <c r="BV4" s="12" t="n">
        <f aca="false">main!BR87</f>
        <v>0.0449878641996968</v>
      </c>
      <c r="BW4" s="12" t="n">
        <f aca="false">main!BS87</f>
        <v>1.92359973471153</v>
      </c>
      <c r="BX4" s="12" t="n">
        <f aca="false">main!BT87</f>
        <v>1.24549262560572</v>
      </c>
      <c r="BY4" s="12" t="n">
        <f aca="false">main!BU87</f>
        <v>0.0281370025998004</v>
      </c>
      <c r="BZ4" s="12" t="n">
        <f aca="false">main!BV87</f>
        <v>205.516713744146</v>
      </c>
      <c r="CA4" s="12" t="n">
        <f aca="false">main!BW87</f>
        <v>2.08984027098974</v>
      </c>
      <c r="CB4" s="12" t="n">
        <f aca="false">main!BX87</f>
        <v>61.5222223610919</v>
      </c>
      <c r="CC4" s="12" t="n">
        <f aca="false">main!BY87</f>
        <v>1045.59377052554</v>
      </c>
      <c r="CD4" s="12" t="n">
        <f aca="false">main!BZ87</f>
        <v>-0.0193169111181337</v>
      </c>
      <c r="CE4" s="12" t="n">
        <f aca="false">main!CA87</f>
        <v>2.13178539276123</v>
      </c>
      <c r="CF4" s="12" t="n">
        <f aca="false">main!CB87</f>
        <v>-0.332304711341858</v>
      </c>
      <c r="CG4" s="12" t="n">
        <f aca="false">main!CC87</f>
        <v>0</v>
      </c>
      <c r="CH4" s="12" t="n">
        <f aca="false">main!CD87</f>
        <v>-0</v>
      </c>
      <c r="CI4" s="12" t="n">
        <f aca="false">main!CE87</f>
        <v>2.09076676960407</v>
      </c>
    </row>
    <row r="5" customFormat="false" ht="12.8" hidden="false" customHeight="false" outlineLevel="0" collapsed="false">
      <c r="A5" s="10" t="s">
        <v>258</v>
      </c>
      <c r="B5" s="10" t="s">
        <v>259</v>
      </c>
      <c r="C5" s="11" t="n">
        <v>5</v>
      </c>
      <c r="D5" s="12" t="n">
        <v>1</v>
      </c>
      <c r="E5" s="12" t="n">
        <f aca="false">main!A127</f>
        <v>23</v>
      </c>
      <c r="F5" s="12" t="str">
        <f aca="false">main!B127</f>
        <v>08:42:47</v>
      </c>
      <c r="G5" s="12" t="n">
        <f aca="false">main!C127</f>
        <v>4308.49970306736</v>
      </c>
      <c r="H5" s="12" t="n">
        <f aca="false">main!D127</f>
        <v>0</v>
      </c>
      <c r="I5" s="11" t="n">
        <f aca="false">main!E127</f>
        <v>-70.3893824126358</v>
      </c>
      <c r="J5" s="12" t="n">
        <f aca="false">main!F127</f>
        <v>-0.0670226501946291</v>
      </c>
      <c r="K5" s="12" t="n">
        <f aca="false">main!G127</f>
        <v>-650.359496830851</v>
      </c>
      <c r="L5" s="12" t="n">
        <f aca="false">main!H127</f>
        <v>25</v>
      </c>
      <c r="M5" s="12" t="n">
        <f aca="false">main!I127</f>
        <v>0</v>
      </c>
      <c r="N5" s="12" t="n">
        <f aca="false">main!J127</f>
        <v>2.63651132583618</v>
      </c>
      <c r="O5" s="12" t="n">
        <f aca="false">main!K127</f>
        <v>3.80793118476868</v>
      </c>
      <c r="P5" s="12" t="n">
        <f aca="false">main!L127</f>
        <v>0</v>
      </c>
      <c r="Q5" s="12" t="n">
        <f aca="false">main!M127</f>
        <v>0</v>
      </c>
      <c r="R5" s="12" t="n">
        <f aca="false">main!N127</f>
        <v>0</v>
      </c>
      <c r="S5" s="12" t="n">
        <f aca="false">main!O127</f>
        <v>0.307626320459271</v>
      </c>
      <c r="T5" s="12" t="e">
        <f aca="false">main!P127</f>
        <v>#DIV/0!</v>
      </c>
      <c r="U5" s="12" t="e">
        <f aca="false">main!Q127</f>
        <v>#DIV/0!</v>
      </c>
      <c r="V5" s="12" t="n">
        <f aca="false">main!R127</f>
        <v>-1</v>
      </c>
      <c r="W5" s="12" t="n">
        <f aca="false">main!S127</f>
        <v>0.87</v>
      </c>
      <c r="X5" s="12" t="n">
        <f aca="false">main!T127</f>
        <v>0.92</v>
      </c>
      <c r="Y5" s="12" t="n">
        <f aca="false">main!U127</f>
        <v>0</v>
      </c>
      <c r="Z5" s="12" t="n">
        <f aca="false">main!V127</f>
        <v>0.87</v>
      </c>
      <c r="AA5" s="12" t="n">
        <f aca="false">main!W127</f>
        <v>187.033846218517</v>
      </c>
      <c r="AB5" s="12" t="e">
        <f aca="false">main!X127</f>
        <v>#DIV/0!</v>
      </c>
      <c r="AC5" s="12" t="n">
        <f aca="false">main!Y127</f>
        <v>1</v>
      </c>
      <c r="AD5" s="12" t="e">
        <f aca="false">main!Z127</f>
        <v>#DIV/0!</v>
      </c>
      <c r="AE5" s="12" t="n">
        <f aca="false">main!AA127</f>
        <v>0</v>
      </c>
      <c r="AF5" s="12" t="n">
        <f aca="false">main!AB127</f>
        <v>0.5</v>
      </c>
      <c r="AG5" s="12" t="e">
        <f aca="false">main!AC127</f>
        <v>#DIV/0!</v>
      </c>
      <c r="AH5" s="12" t="n">
        <f aca="false">main!AD127</f>
        <v>-0.850822347982516</v>
      </c>
      <c r="AI5" s="12" t="n">
        <f aca="false">main!AE127</f>
        <v>1.15977894862652</v>
      </c>
      <c r="AJ5" s="12" t="n">
        <f aca="false">main!AF127</f>
        <v>24.2209224700928</v>
      </c>
      <c r="AK5" s="12" t="n">
        <f aca="false">main!AG127</f>
        <v>2</v>
      </c>
      <c r="AL5" s="12" t="n">
        <f aca="false">main!AH127</f>
        <v>4.644859790802</v>
      </c>
      <c r="AM5" s="12" t="n">
        <f aca="false">main!AI127</f>
        <v>1</v>
      </c>
      <c r="AN5" s="12" t="n">
        <f aca="false">main!AJ127</f>
        <v>9.289719581604</v>
      </c>
      <c r="AO5" s="12" t="n">
        <f aca="false">main!AK127</f>
        <v>25.8089046478272</v>
      </c>
      <c r="AP5" s="12" t="n">
        <f aca="false">main!AL127</f>
        <v>24.2209224700928</v>
      </c>
      <c r="AQ5" s="12" t="n">
        <f aca="false">main!AM127</f>
        <v>25.7761306762695</v>
      </c>
      <c r="AR5" s="12" t="n">
        <f aca="false">main!AN127</f>
        <v>975.980773925781</v>
      </c>
      <c r="AS5" s="12" t="n">
        <f aca="false">main!AO127</f>
        <v>1023.39727783203</v>
      </c>
      <c r="AT5" s="12" t="n">
        <f aca="false">main!AP127</f>
        <v>20.4023284912109</v>
      </c>
      <c r="AU5" s="12" t="n">
        <f aca="false">main!AQ127</f>
        <v>19.8474273681641</v>
      </c>
      <c r="AV5" s="12" t="n">
        <f aca="false">main!AR127</f>
        <v>57.7767105102539</v>
      </c>
      <c r="AW5" s="12" t="n">
        <f aca="false">main!AS127</f>
        <v>56.2053031921387</v>
      </c>
      <c r="AX5" s="12" t="n">
        <f aca="false">main!AT127</f>
        <v>300.570922851563</v>
      </c>
      <c r="AY5" s="12" t="n">
        <f aca="false">main!AU127</f>
        <v>-0.426435708999634</v>
      </c>
      <c r="AZ5" s="12" t="n">
        <f aca="false">main!AV127</f>
        <v>12.8217658996582</v>
      </c>
      <c r="BA5" s="12" t="n">
        <f aca="false">main!AW127</f>
        <v>94.479377746582</v>
      </c>
      <c r="BB5" s="12" t="n">
        <f aca="false">main!AX127</f>
        <v>-2.02957010269165</v>
      </c>
      <c r="BC5" s="12" t="n">
        <f aca="false">main!AY127</f>
        <v>-0.40107598900795</v>
      </c>
      <c r="BD5" s="12" t="n">
        <f aca="false">main!AZ127</f>
        <v>0</v>
      </c>
      <c r="BE5" s="12" t="n">
        <f aca="false">main!BA127</f>
        <v>-1.355140209198</v>
      </c>
      <c r="BF5" s="12" t="n">
        <f aca="false">main!BB127</f>
        <v>7.355140209198</v>
      </c>
      <c r="BG5" s="12" t="n">
        <f aca="false">main!BC127</f>
        <v>1</v>
      </c>
      <c r="BH5" s="12" t="n">
        <f aca="false">main!BD127</f>
        <v>0</v>
      </c>
      <c r="BI5" s="12" t="n">
        <f aca="false">main!BE127</f>
        <v>0.159999996423721</v>
      </c>
      <c r="BJ5" s="12" t="n">
        <f aca="false">main!BF127</f>
        <v>111105</v>
      </c>
      <c r="BK5" s="12" t="n">
        <f aca="false">main!BG127</f>
        <v>1.50285461425782</v>
      </c>
      <c r="BL5" s="12" t="n">
        <f aca="false">main!BH127</f>
        <v>-0.000850822347982516</v>
      </c>
      <c r="BM5" s="12" t="n">
        <f aca="false">main!BI127</f>
        <v>297.370922470093</v>
      </c>
      <c r="BN5" s="12" t="n">
        <f aca="false">main!BJ127</f>
        <v>298.958904647827</v>
      </c>
      <c r="BO5" s="12" t="n">
        <f aca="false">main!BK127</f>
        <v>-0.0682297119148884</v>
      </c>
      <c r="BP5" s="12" t="n">
        <f aca="false">main!BL127</f>
        <v>0.222299575468268</v>
      </c>
      <c r="BQ5" s="12" t="n">
        <f aca="false">main!BM127</f>
        <v>3.03495153624114</v>
      </c>
      <c r="BR5" s="12" t="n">
        <f aca="false">main!BN127</f>
        <v>32.1228992890032</v>
      </c>
      <c r="BS5" s="12" t="n">
        <f aca="false">main!BO127</f>
        <v>12.2754719208391</v>
      </c>
      <c r="BT5" s="12" t="n">
        <f aca="false">main!BP127</f>
        <v>25.01491355896</v>
      </c>
      <c r="BU5" s="12" t="n">
        <f aca="false">main!BQ127</f>
        <v>3.18250584428505</v>
      </c>
      <c r="BV5" s="12" t="n">
        <f aca="false">main!BR127</f>
        <v>-0.0675097133251342</v>
      </c>
      <c r="BW5" s="12" t="n">
        <f aca="false">main!BS127</f>
        <v>1.87517258761463</v>
      </c>
      <c r="BX5" s="12" t="n">
        <f aca="false">main!BT127</f>
        <v>1.30733325667042</v>
      </c>
      <c r="BY5" s="12" t="n">
        <f aca="false">main!BU127</f>
        <v>-0.0421495392406725</v>
      </c>
      <c r="BZ5" s="12" t="n">
        <f aca="false">main!BV127</f>
        <v>-61.445560572159</v>
      </c>
      <c r="CA5" s="12" t="n">
        <f aca="false">main!BW127</f>
        <v>-0.635490743349031</v>
      </c>
      <c r="CB5" s="12" t="n">
        <f aca="false">main!BX127</f>
        <v>60.4813085270547</v>
      </c>
      <c r="CC5" s="12" t="n">
        <f aca="false">main!BY127</f>
        <v>1033.6263988967</v>
      </c>
      <c r="CD5" s="12" t="n">
        <f aca="false">main!BZ127</f>
        <v>-0.0411874344470273</v>
      </c>
      <c r="CE5" s="12" t="n">
        <f aca="false">main!CA127</f>
        <v>1.1714198589325</v>
      </c>
      <c r="CF5" s="12" t="n">
        <f aca="false">main!CB127</f>
        <v>-0.370999066829682</v>
      </c>
      <c r="CG5" s="12" t="n">
        <f aca="false">main!CC127</f>
        <v>0</v>
      </c>
      <c r="CH5" s="12" t="n">
        <f aca="false">main!CD127</f>
        <v>-0</v>
      </c>
      <c r="CI5" s="12" t="n">
        <f aca="false">main!CE127</f>
        <v>3.25069713965648</v>
      </c>
    </row>
    <row r="6" customFormat="false" ht="12.8" hidden="false" customHeight="false" outlineLevel="0" collapsed="false">
      <c r="A6" s="10" t="s">
        <v>258</v>
      </c>
      <c r="B6" s="10" t="s">
        <v>259</v>
      </c>
      <c r="C6" s="11" t="n">
        <v>6</v>
      </c>
      <c r="D6" s="12" t="n">
        <v>1</v>
      </c>
      <c r="E6" s="12" t="n">
        <f aca="false">main!A162</f>
        <v>30</v>
      </c>
      <c r="F6" s="12" t="str">
        <f aca="false">main!B162</f>
        <v>08:49:51</v>
      </c>
      <c r="G6" s="12" t="n">
        <f aca="false">main!C162</f>
        <v>4733.49967377726</v>
      </c>
      <c r="H6" s="12" t="n">
        <f aca="false">main!D162</f>
        <v>0</v>
      </c>
      <c r="I6" s="11" t="n">
        <f aca="false">main!E162</f>
        <v>-5.50733528493122</v>
      </c>
      <c r="J6" s="12" t="n">
        <f aca="false">main!F162</f>
        <v>-0.0114423686412403</v>
      </c>
      <c r="K6" s="12" t="n">
        <f aca="false">main!G162</f>
        <v>187.137050735901</v>
      </c>
      <c r="L6" s="12" t="n">
        <f aca="false">main!H162</f>
        <v>32</v>
      </c>
      <c r="M6" s="12" t="n">
        <f aca="false">main!I162</f>
        <v>0</v>
      </c>
      <c r="N6" s="12" t="n">
        <f aca="false">main!J162</f>
        <v>2.56951904296875</v>
      </c>
      <c r="O6" s="12" t="n">
        <f aca="false">main!K162</f>
        <v>4.01987981796265</v>
      </c>
      <c r="P6" s="12" t="n">
        <f aca="false">main!L162</f>
        <v>0</v>
      </c>
      <c r="Q6" s="12" t="n">
        <f aca="false">main!M162</f>
        <v>0</v>
      </c>
      <c r="R6" s="12" t="n">
        <f aca="false">main!N162</f>
        <v>0</v>
      </c>
      <c r="S6" s="12" t="n">
        <f aca="false">main!O162</f>
        <v>0.360797048835398</v>
      </c>
      <c r="T6" s="12" t="e">
        <f aca="false">main!P162</f>
        <v>#DIV/0!</v>
      </c>
      <c r="U6" s="12" t="e">
        <f aca="false">main!Q162</f>
        <v>#DIV/0!</v>
      </c>
      <c r="V6" s="12" t="n">
        <f aca="false">main!R162</f>
        <v>-1</v>
      </c>
      <c r="W6" s="12" t="n">
        <f aca="false">main!S162</f>
        <v>0.87</v>
      </c>
      <c r="X6" s="12" t="n">
        <f aca="false">main!T162</f>
        <v>0.92</v>
      </c>
      <c r="Y6" s="12" t="n">
        <f aca="false">main!U162</f>
        <v>0</v>
      </c>
      <c r="Z6" s="12" t="n">
        <f aca="false">main!V162</f>
        <v>0.87</v>
      </c>
      <c r="AA6" s="12" t="n">
        <f aca="false">main!W162</f>
        <v>11.4094240108154</v>
      </c>
      <c r="AB6" s="12" t="e">
        <f aca="false">main!X162</f>
        <v>#DIV/0!</v>
      </c>
      <c r="AC6" s="12" t="n">
        <f aca="false">main!Y162</f>
        <v>1</v>
      </c>
      <c r="AD6" s="12" t="e">
        <f aca="false">main!Z162</f>
        <v>#DIV/0!</v>
      </c>
      <c r="AE6" s="12" t="n">
        <f aca="false">main!AA162</f>
        <v>0</v>
      </c>
      <c r="AF6" s="12" t="n">
        <f aca="false">main!AB162</f>
        <v>0.5</v>
      </c>
      <c r="AG6" s="12" t="e">
        <f aca="false">main!AC162</f>
        <v>#DIV/0!</v>
      </c>
      <c r="AH6" s="12" t="n">
        <f aca="false">main!AD162</f>
        <v>-0.138318881149352</v>
      </c>
      <c r="AI6" s="12" t="n">
        <f aca="false">main!AE162</f>
        <v>1.11121879113174</v>
      </c>
      <c r="AJ6" s="12" t="n">
        <f aca="false">main!AF162</f>
        <v>23.9146366119385</v>
      </c>
      <c r="AK6" s="12" t="n">
        <f aca="false">main!AG162</f>
        <v>2</v>
      </c>
      <c r="AL6" s="12" t="n">
        <f aca="false">main!AH162</f>
        <v>4.644859790802</v>
      </c>
      <c r="AM6" s="12" t="n">
        <f aca="false">main!AI162</f>
        <v>1</v>
      </c>
      <c r="AN6" s="12" t="n">
        <f aca="false">main!AJ162</f>
        <v>9.289719581604</v>
      </c>
      <c r="AO6" s="12" t="n">
        <f aca="false">main!AK162</f>
        <v>25.5276126861572</v>
      </c>
      <c r="AP6" s="12" t="n">
        <f aca="false">main!AL162</f>
        <v>23.9146366119385</v>
      </c>
      <c r="AQ6" s="12" t="n">
        <f aca="false">main!AM162</f>
        <v>25.5173015594482</v>
      </c>
      <c r="AR6" s="12" t="n">
        <f aca="false">main!AN162</f>
        <v>963.823486328125</v>
      </c>
      <c r="AS6" s="12" t="n">
        <f aca="false">main!AO162</f>
        <v>967.5771484375</v>
      </c>
      <c r="AT6" s="12" t="n">
        <f aca="false">main!AP162</f>
        <v>19.8698406219482</v>
      </c>
      <c r="AU6" s="12" t="n">
        <f aca="false">main!AQ162</f>
        <v>19.7796230316162</v>
      </c>
      <c r="AV6" s="12" t="n">
        <f aca="false">main!AR162</f>
        <v>57.2053527832031</v>
      </c>
      <c r="AW6" s="12" t="n">
        <f aca="false">main!AS162</f>
        <v>56.9456176757813</v>
      </c>
      <c r="AX6" s="12" t="n">
        <f aca="false">main!AT162</f>
        <v>300.56884765625</v>
      </c>
      <c r="AY6" s="12" t="n">
        <f aca="false">main!AU162</f>
        <v>-0.454084724187851</v>
      </c>
      <c r="AZ6" s="12" t="n">
        <f aca="false">main!AV162</f>
        <v>12.5516424179077</v>
      </c>
      <c r="BA6" s="12" t="n">
        <f aca="false">main!AW162</f>
        <v>94.4624938964844</v>
      </c>
      <c r="BB6" s="12" t="n">
        <f aca="false">main!AX162</f>
        <v>-2.02957010269165</v>
      </c>
      <c r="BC6" s="12" t="n">
        <f aca="false">main!AY162</f>
        <v>-0.40107598900795</v>
      </c>
      <c r="BD6" s="12" t="n">
        <f aca="false">main!AZ162</f>
        <v>0.25</v>
      </c>
      <c r="BE6" s="12" t="n">
        <f aca="false">main!BA162</f>
        <v>-1.355140209198</v>
      </c>
      <c r="BF6" s="12" t="n">
        <f aca="false">main!BB162</f>
        <v>7.355140209198</v>
      </c>
      <c r="BG6" s="12" t="n">
        <f aca="false">main!BC162</f>
        <v>1</v>
      </c>
      <c r="BH6" s="12" t="n">
        <f aca="false">main!BD162</f>
        <v>0</v>
      </c>
      <c r="BI6" s="12" t="n">
        <f aca="false">main!BE162</f>
        <v>0.159999996423721</v>
      </c>
      <c r="BJ6" s="12" t="n">
        <f aca="false">main!BF162</f>
        <v>111105</v>
      </c>
      <c r="BK6" s="12" t="n">
        <f aca="false">main!BG162</f>
        <v>1.50284423828125</v>
      </c>
      <c r="BL6" s="12" t="n">
        <f aca="false">main!BH162</f>
        <v>-0.000138318881149352</v>
      </c>
      <c r="BM6" s="12" t="n">
        <f aca="false">main!BI162</f>
        <v>297.064636611938</v>
      </c>
      <c r="BN6" s="12" t="n">
        <f aca="false">main!BJ162</f>
        <v>298.677612686157</v>
      </c>
      <c r="BO6" s="12" t="n">
        <f aca="false">main!BK162</f>
        <v>-0.0726535542461225</v>
      </c>
      <c r="BP6" s="12" t="n">
        <f aca="false">main!BL162</f>
        <v>0.0975729189736219</v>
      </c>
      <c r="BQ6" s="12" t="n">
        <f aca="false">main!BM162</f>
        <v>2.97965131103055</v>
      </c>
      <c r="BR6" s="12" t="n">
        <f aca="false">main!BN162</f>
        <v>31.5432208924715</v>
      </c>
      <c r="BS6" s="12" t="n">
        <f aca="false">main!BO162</f>
        <v>11.7635978608553</v>
      </c>
      <c r="BT6" s="12" t="n">
        <f aca="false">main!BP162</f>
        <v>24.7211246490479</v>
      </c>
      <c r="BU6" s="12" t="n">
        <f aca="false">main!BQ162</f>
        <v>3.12719381778858</v>
      </c>
      <c r="BV6" s="12" t="n">
        <f aca="false">main!BR162</f>
        <v>-0.0114564798600708</v>
      </c>
      <c r="BW6" s="12" t="n">
        <f aca="false">main!BS162</f>
        <v>1.86843251989881</v>
      </c>
      <c r="BX6" s="12" t="n">
        <f aca="false">main!BT162</f>
        <v>1.25876129788977</v>
      </c>
      <c r="BY6" s="12" t="n">
        <f aca="false">main!BU162</f>
        <v>-0.00715903076920831</v>
      </c>
      <c r="BZ6" s="12" t="n">
        <f aca="false">main!BV162</f>
        <v>17.6774325129462</v>
      </c>
      <c r="CA6" s="12" t="n">
        <f aca="false">main!BW162</f>
        <v>0.193407885911838</v>
      </c>
      <c r="CB6" s="12" t="n">
        <f aca="false">main!BX162</f>
        <v>61.6770004001842</v>
      </c>
      <c r="CC6" s="12" t="n">
        <f aca="false">main!BY162</f>
        <v>968.377485042857</v>
      </c>
      <c r="CD6" s="12" t="n">
        <f aca="false">main!BZ162</f>
        <v>-0.00350768089736844</v>
      </c>
      <c r="CE6" s="12" t="n">
        <f aca="false">main!CA162</f>
        <v>1.4503607749939</v>
      </c>
      <c r="CF6" s="12" t="n">
        <f aca="false">main!CB162</f>
        <v>-0.39505371004343</v>
      </c>
      <c r="CG6" s="12" t="n">
        <f aca="false">main!CC162</f>
        <v>0</v>
      </c>
      <c r="CH6" s="12" t="n">
        <f aca="false">main!CD162</f>
        <v>-0</v>
      </c>
      <c r="CI6" s="12" t="n">
        <f aca="false">main!CE162</f>
        <v>2.77164129592484</v>
      </c>
    </row>
    <row r="7" customFormat="false" ht="12.8" hidden="false" customHeight="false" outlineLevel="0" collapsed="false">
      <c r="A7" s="10" t="s">
        <v>258</v>
      </c>
      <c r="B7" s="10" t="s">
        <v>260</v>
      </c>
      <c r="C7" s="11" t="n">
        <v>2</v>
      </c>
      <c r="D7" s="12" t="n">
        <v>2</v>
      </c>
      <c r="E7" s="12" t="n">
        <f aca="false">main!A22</f>
        <v>2</v>
      </c>
      <c r="F7" s="12" t="str">
        <f aca="false">main!B22</f>
        <v>08:09:54</v>
      </c>
      <c r="G7" s="12" t="n">
        <f aca="false">main!C22</f>
        <v>2331.99983928353</v>
      </c>
      <c r="H7" s="12" t="n">
        <f aca="false">main!D22</f>
        <v>0</v>
      </c>
      <c r="I7" s="11" t="n">
        <f aca="false">main!E22</f>
        <v>-483.466176439656</v>
      </c>
      <c r="J7" s="12" t="n">
        <f aca="false">main!F22</f>
        <v>-0.14630714431134</v>
      </c>
      <c r="K7" s="12" t="n">
        <f aca="false">main!G22</f>
        <v>-3737.79180727061</v>
      </c>
      <c r="L7" s="12" t="n">
        <f aca="false">main!H22</f>
        <v>4</v>
      </c>
      <c r="M7" s="12" t="n">
        <f aca="false">main!I22</f>
        <v>0</v>
      </c>
      <c r="N7" s="12" t="n">
        <f aca="false">main!J22</f>
        <v>3.0206298828125</v>
      </c>
      <c r="O7" s="12" t="n">
        <f aca="false">main!K22</f>
        <v>4.5542688369751</v>
      </c>
      <c r="P7" s="12" t="n">
        <f aca="false">main!L22</f>
        <v>0</v>
      </c>
      <c r="Q7" s="12" t="n">
        <f aca="false">main!M22</f>
        <v>0</v>
      </c>
      <c r="R7" s="12" t="n">
        <f aca="false">main!N22</f>
        <v>0</v>
      </c>
      <c r="S7" s="12" t="n">
        <f aca="false">main!O22</f>
        <v>0.336747567844771</v>
      </c>
      <c r="T7" s="12" t="e">
        <f aca="false">main!P22</f>
        <v>#DIV/0!</v>
      </c>
      <c r="U7" s="12" t="e">
        <f aca="false">main!Q22</f>
        <v>#DIV/0!</v>
      </c>
      <c r="V7" s="12" t="n">
        <f aca="false">main!R22</f>
        <v>-1</v>
      </c>
      <c r="W7" s="12" t="n">
        <f aca="false">main!S22</f>
        <v>0.87</v>
      </c>
      <c r="X7" s="12" t="n">
        <f aca="false">main!T22</f>
        <v>0.92</v>
      </c>
      <c r="Y7" s="12" t="n">
        <f aca="false">main!U22</f>
        <v>0</v>
      </c>
      <c r="Z7" s="12" t="n">
        <f aca="false">main!V22</f>
        <v>0.87</v>
      </c>
      <c r="AA7" s="12" t="n">
        <f aca="false">main!W22</f>
        <v>849.907697811194</v>
      </c>
      <c r="AB7" s="12" t="e">
        <f aca="false">main!X22</f>
        <v>#DIV/0!</v>
      </c>
      <c r="AC7" s="12" t="n">
        <f aca="false">main!Y22</f>
        <v>1</v>
      </c>
      <c r="AD7" s="12" t="e">
        <f aca="false">main!Z22</f>
        <v>#DIV/0!</v>
      </c>
      <c r="AE7" s="12" t="n">
        <f aca="false">main!AA22</f>
        <v>0</v>
      </c>
      <c r="AF7" s="12" t="n">
        <f aca="false">main!AB22</f>
        <v>0.5</v>
      </c>
      <c r="AG7" s="12" t="e">
        <f aca="false">main!AC22</f>
        <v>#DIV/0!</v>
      </c>
      <c r="AH7" s="12" t="n">
        <f aca="false">main!AD22</f>
        <v>-1.76496403447311</v>
      </c>
      <c r="AI7" s="12" t="n">
        <f aca="false">main!AE22</f>
        <v>1.09406710906079</v>
      </c>
      <c r="AJ7" s="12" t="n">
        <f aca="false">main!AF22</f>
        <v>23.4986820220947</v>
      </c>
      <c r="AK7" s="12" t="n">
        <f aca="false">main!AG22</f>
        <v>2</v>
      </c>
      <c r="AL7" s="12" t="n">
        <f aca="false">main!AH22</f>
        <v>4.644859790802</v>
      </c>
      <c r="AM7" s="12" t="n">
        <f aca="false">main!AI22</f>
        <v>1</v>
      </c>
      <c r="AN7" s="12" t="n">
        <f aca="false">main!AJ22</f>
        <v>9.289719581604</v>
      </c>
      <c r="AO7" s="12" t="n">
        <f aca="false">main!AK22</f>
        <v>25.4074382781982</v>
      </c>
      <c r="AP7" s="12" t="n">
        <f aca="false">main!AL22</f>
        <v>23.4986820220947</v>
      </c>
      <c r="AQ7" s="12" t="n">
        <f aca="false">main!AM22</f>
        <v>25.4149894714355</v>
      </c>
      <c r="AR7" s="12" t="n">
        <f aca="false">main!AN22</f>
        <v>1132.94262695313</v>
      </c>
      <c r="AS7" s="12" t="n">
        <f aca="false">main!AO22</f>
        <v>1456.32495117188</v>
      </c>
      <c r="AT7" s="12" t="n">
        <f aca="false">main!AP22</f>
        <v>20.3246555328369</v>
      </c>
      <c r="AU7" s="12" t="n">
        <f aca="false">main!AQ22</f>
        <v>19.1728591918945</v>
      </c>
      <c r="AV7" s="12" t="n">
        <f aca="false">main!AR22</f>
        <v>58.9593734741211</v>
      </c>
      <c r="AW7" s="12" t="n">
        <f aca="false">main!AS22</f>
        <v>55.6181526184082</v>
      </c>
      <c r="AX7" s="12" t="n">
        <f aca="false">main!AT22</f>
        <v>300.595611572266</v>
      </c>
      <c r="AY7" s="12" t="n">
        <f aca="false">main!AU22</f>
        <v>-0.652493000030518</v>
      </c>
      <c r="AZ7" s="12" t="n">
        <f aca="false">main!AV22</f>
        <v>153.512008666992</v>
      </c>
      <c r="BA7" s="12" t="n">
        <f aca="false">main!AW22</f>
        <v>94.5031127929688</v>
      </c>
      <c r="BB7" s="12" t="n">
        <f aca="false">main!AX22</f>
        <v>-2.02957010269165</v>
      </c>
      <c r="BC7" s="12" t="n">
        <f aca="false">main!AY22</f>
        <v>-0.40107598900795</v>
      </c>
      <c r="BD7" s="12" t="n">
        <f aca="false">main!AZ22</f>
        <v>0</v>
      </c>
      <c r="BE7" s="12" t="n">
        <f aca="false">main!BA22</f>
        <v>-1.355140209198</v>
      </c>
      <c r="BF7" s="12" t="n">
        <f aca="false">main!BB22</f>
        <v>7.355140209198</v>
      </c>
      <c r="BG7" s="12" t="n">
        <f aca="false">main!BC22</f>
        <v>1</v>
      </c>
      <c r="BH7" s="12" t="n">
        <f aca="false">main!BD22</f>
        <v>0</v>
      </c>
      <c r="BI7" s="12" t="n">
        <f aca="false">main!BE22</f>
        <v>0.159999996423721</v>
      </c>
      <c r="BJ7" s="12" t="n">
        <f aca="false">main!BF22</f>
        <v>111105</v>
      </c>
      <c r="BK7" s="12" t="n">
        <f aca="false">main!BG22</f>
        <v>1.50297805786133</v>
      </c>
      <c r="BL7" s="12" t="n">
        <f aca="false">main!BH22</f>
        <v>-0.00176496403447311</v>
      </c>
      <c r="BM7" s="12" t="n">
        <f aca="false">main!BI22</f>
        <v>296.648682022095</v>
      </c>
      <c r="BN7" s="12" t="n">
        <f aca="false">main!BJ22</f>
        <v>298.557438278198</v>
      </c>
      <c r="BO7" s="12" t="n">
        <f aca="false">main!BK22</f>
        <v>-0.104398877671386</v>
      </c>
      <c r="BP7" s="12" t="n">
        <f aca="false">main!BL22</f>
        <v>0.397650826639985</v>
      </c>
      <c r="BQ7" s="12" t="n">
        <f aca="false">main!BM22</f>
        <v>2.9059619838361</v>
      </c>
      <c r="BR7" s="12" t="n">
        <f aca="false">main!BN22</f>
        <v>30.7499075739684</v>
      </c>
      <c r="BS7" s="12" t="n">
        <f aca="false">main!BO22</f>
        <v>11.5770483820739</v>
      </c>
      <c r="BT7" s="12" t="n">
        <f aca="false">main!BP22</f>
        <v>24.4530601501465</v>
      </c>
      <c r="BU7" s="12" t="n">
        <f aca="false">main!BQ22</f>
        <v>3.07745991823927</v>
      </c>
      <c r="BV7" s="12" t="n">
        <f aca="false">main!BR22</f>
        <v>-0.148648259362569</v>
      </c>
      <c r="BW7" s="12" t="n">
        <f aca="false">main!BS22</f>
        <v>1.81189487477531</v>
      </c>
      <c r="BX7" s="12" t="n">
        <f aca="false">main!BT22</f>
        <v>1.26556504346396</v>
      </c>
      <c r="BY7" s="12" t="n">
        <f aca="false">main!BU22</f>
        <v>-0.0926919523292726</v>
      </c>
      <c r="BZ7" s="12" t="n">
        <f aca="false">main!BV22</f>
        <v>-353.232960759129</v>
      </c>
      <c r="CA7" s="12" t="n">
        <f aca="false">main!BW22</f>
        <v>-2.56659188889325</v>
      </c>
      <c r="CB7" s="12" t="n">
        <f aca="false">main!BX22</f>
        <v>60.7692589695579</v>
      </c>
      <c r="CC7" s="12" t="n">
        <f aca="false">main!BY22</f>
        <v>1526.58319012734</v>
      </c>
      <c r="CD7" s="12" t="n">
        <f aca="false">main!BZ22</f>
        <v>-0.192455160446466</v>
      </c>
      <c r="CE7" s="12" t="n">
        <f aca="false">main!CA22</f>
        <v>1.5336389541626</v>
      </c>
      <c r="CF7" s="12" t="n">
        <f aca="false">main!CB22</f>
        <v>-0.567668910026551</v>
      </c>
      <c r="CG7" s="12" t="n">
        <f aca="false">main!CC22</f>
        <v>0</v>
      </c>
      <c r="CH7" s="12" t="n">
        <f aca="false">main!CD22</f>
        <v>-0</v>
      </c>
      <c r="CI7" s="12" t="n">
        <f aca="false">main!CE22</f>
        <v>2.96958343723202</v>
      </c>
    </row>
    <row r="8" customFormat="false" ht="12.8" hidden="false" customHeight="false" outlineLevel="0" collapsed="false">
      <c r="A8" s="10" t="s">
        <v>258</v>
      </c>
      <c r="B8" s="10" t="s">
        <v>260</v>
      </c>
      <c r="C8" s="11" t="n">
        <v>3</v>
      </c>
      <c r="D8" s="12" t="n">
        <v>2</v>
      </c>
      <c r="E8" s="12" t="n">
        <f aca="false">main!A57</f>
        <v>9</v>
      </c>
      <c r="F8" s="12" t="str">
        <f aca="false">main!B57</f>
        <v>08:22:20</v>
      </c>
      <c r="G8" s="12" t="n">
        <f aca="false">main!C57</f>
        <v>3079.49978776742</v>
      </c>
      <c r="H8" s="12" t="n">
        <f aca="false">main!D57</f>
        <v>0</v>
      </c>
      <c r="I8" s="11" t="n">
        <f aca="false">main!E57</f>
        <v>-32.9325235302735</v>
      </c>
      <c r="J8" s="12" t="n">
        <f aca="false">main!F57</f>
        <v>-0.00598511345244234</v>
      </c>
      <c r="K8" s="12" t="n">
        <f aca="false">main!G57</f>
        <v>-7659.85604203932</v>
      </c>
      <c r="L8" s="12" t="n">
        <f aca="false">main!H57</f>
        <v>11</v>
      </c>
      <c r="M8" s="12" t="n">
        <f aca="false">main!I57</f>
        <v>0</v>
      </c>
      <c r="N8" s="12" t="n">
        <f aca="false">main!J57</f>
        <v>2.13088369369507</v>
      </c>
      <c r="O8" s="12" t="n">
        <f aca="false">main!K57</f>
        <v>4.9872350692749</v>
      </c>
      <c r="P8" s="12" t="n">
        <f aca="false">main!L57</f>
        <v>0</v>
      </c>
      <c r="Q8" s="12" t="n">
        <f aca="false">main!M57</f>
        <v>0</v>
      </c>
      <c r="R8" s="12" t="n">
        <f aca="false">main!N57</f>
        <v>0</v>
      </c>
      <c r="S8" s="12" t="n">
        <f aca="false">main!O57</f>
        <v>0.572732453133619</v>
      </c>
      <c r="T8" s="12" t="e">
        <f aca="false">main!P57</f>
        <v>#DIV/0!</v>
      </c>
      <c r="U8" s="12" t="e">
        <f aca="false">main!Q57</f>
        <v>#DIV/0!</v>
      </c>
      <c r="V8" s="12" t="n">
        <f aca="false">main!R57</f>
        <v>-1</v>
      </c>
      <c r="W8" s="12" t="n">
        <f aca="false">main!S57</f>
        <v>0.87</v>
      </c>
      <c r="X8" s="12" t="n">
        <f aca="false">main!T57</f>
        <v>0.92</v>
      </c>
      <c r="Y8" s="12" t="n">
        <f aca="false">main!U57</f>
        <v>0</v>
      </c>
      <c r="Z8" s="12" t="n">
        <f aca="false">main!V57</f>
        <v>0.87</v>
      </c>
      <c r="AA8" s="12" t="n">
        <f aca="false">main!W57</f>
        <v>119.55448091803</v>
      </c>
      <c r="AB8" s="12" t="e">
        <f aca="false">main!X57</f>
        <v>#DIV/0!</v>
      </c>
      <c r="AC8" s="12" t="n">
        <f aca="false">main!Y57</f>
        <v>1</v>
      </c>
      <c r="AD8" s="12" t="e">
        <f aca="false">main!Z57</f>
        <v>#DIV/0!</v>
      </c>
      <c r="AE8" s="12" t="n">
        <f aca="false">main!AA57</f>
        <v>0</v>
      </c>
      <c r="AF8" s="12" t="n">
        <f aca="false">main!AB57</f>
        <v>0.5</v>
      </c>
      <c r="AG8" s="12" t="e">
        <f aca="false">main!AC57</f>
        <v>#DIV/0!</v>
      </c>
      <c r="AH8" s="12" t="n">
        <f aca="false">main!AD57</f>
        <v>-0.0684574034357028</v>
      </c>
      <c r="AI8" s="12" t="n">
        <f aca="false">main!AE57</f>
        <v>1.05291128962579</v>
      </c>
      <c r="AJ8" s="12" t="n">
        <f aca="false">main!AF57</f>
        <v>23.4658126831055</v>
      </c>
      <c r="AK8" s="12" t="n">
        <f aca="false">main!AG57</f>
        <v>2</v>
      </c>
      <c r="AL8" s="12" t="n">
        <f aca="false">main!AH57</f>
        <v>4.644859790802</v>
      </c>
      <c r="AM8" s="12" t="n">
        <f aca="false">main!AI57</f>
        <v>1</v>
      </c>
      <c r="AN8" s="12" t="n">
        <f aca="false">main!AJ57</f>
        <v>9.289719581604</v>
      </c>
      <c r="AO8" s="12" t="n">
        <f aca="false">main!AK57</f>
        <v>24.6278953552246</v>
      </c>
      <c r="AP8" s="12" t="n">
        <f aca="false">main!AL57</f>
        <v>23.4658126831055</v>
      </c>
      <c r="AQ8" s="12" t="n">
        <f aca="false">main!AM57</f>
        <v>24.6119842529297</v>
      </c>
      <c r="AR8" s="12" t="n">
        <f aca="false">main!AN57</f>
        <v>1056.99096679688</v>
      </c>
      <c r="AS8" s="12" t="n">
        <f aca="false">main!AO57</f>
        <v>1078.95227050781</v>
      </c>
      <c r="AT8" s="12" t="n">
        <f aca="false">main!AP57</f>
        <v>19.5953884124756</v>
      </c>
      <c r="AU8" s="12" t="n">
        <f aca="false">main!AQ57</f>
        <v>19.5507297515869</v>
      </c>
      <c r="AV8" s="12" t="n">
        <f aca="false">main!AR57</f>
        <v>59.5377540588379</v>
      </c>
      <c r="AW8" s="12" t="n">
        <f aca="false">main!AS57</f>
        <v>59.4020652770996</v>
      </c>
      <c r="AX8" s="12" t="n">
        <f aca="false">main!AT57</f>
        <v>300.586761474609</v>
      </c>
      <c r="AY8" s="12" t="n">
        <f aca="false">main!AU57</f>
        <v>-0.307006895542145</v>
      </c>
      <c r="AZ8" s="12" t="n">
        <f aca="false">main!AV57</f>
        <v>13.2104063034058</v>
      </c>
      <c r="BA8" s="12" t="n">
        <f aca="false">main!AW57</f>
        <v>94.4873275756836</v>
      </c>
      <c r="BB8" s="12" t="n">
        <f aca="false">main!AX57</f>
        <v>-2.02957010269165</v>
      </c>
      <c r="BC8" s="12" t="n">
        <f aca="false">main!AY57</f>
        <v>-0.40107598900795</v>
      </c>
      <c r="BD8" s="12" t="n">
        <f aca="false">main!AZ57</f>
        <v>0.5</v>
      </c>
      <c r="BE8" s="12" t="n">
        <f aca="false">main!BA57</f>
        <v>-1.355140209198</v>
      </c>
      <c r="BF8" s="12" t="n">
        <f aca="false">main!BB57</f>
        <v>7.355140209198</v>
      </c>
      <c r="BG8" s="12" t="n">
        <f aca="false">main!BC57</f>
        <v>1</v>
      </c>
      <c r="BH8" s="12" t="n">
        <f aca="false">main!BD57</f>
        <v>0</v>
      </c>
      <c r="BI8" s="12" t="n">
        <f aca="false">main!BE57</f>
        <v>0.159999996423721</v>
      </c>
      <c r="BJ8" s="12" t="n">
        <f aca="false">main!BF57</f>
        <v>111105</v>
      </c>
      <c r="BK8" s="12" t="n">
        <f aca="false">main!BG57</f>
        <v>1.50293380737304</v>
      </c>
      <c r="BL8" s="12" t="n">
        <f aca="false">main!BH57</f>
        <v>-6.84574034357028E-005</v>
      </c>
      <c r="BM8" s="12" t="n">
        <f aca="false">main!BI57</f>
        <v>296.615812683106</v>
      </c>
      <c r="BN8" s="12" t="n">
        <f aca="false">main!BJ57</f>
        <v>297.777895355225</v>
      </c>
      <c r="BO8" s="12" t="n">
        <f aca="false">main!BK57</f>
        <v>-0.0491211021888009</v>
      </c>
      <c r="BP8" s="12" t="n">
        <f aca="false">main!BL57</f>
        <v>0.064462533657052</v>
      </c>
      <c r="BQ8" s="12" t="n">
        <f aca="false">main!BM57</f>
        <v>2.90020749600764</v>
      </c>
      <c r="BR8" s="12" t="n">
        <f aca="false">main!BN57</f>
        <v>30.6941424889449</v>
      </c>
      <c r="BS8" s="12" t="n">
        <f aca="false">main!BO57</f>
        <v>11.143412737358</v>
      </c>
      <c r="BT8" s="12" t="n">
        <f aca="false">main!BP57</f>
        <v>24.0468540191651</v>
      </c>
      <c r="BU8" s="12" t="n">
        <f aca="false">main!BQ57</f>
        <v>3.00341426974593</v>
      </c>
      <c r="BV8" s="12" t="n">
        <f aca="false">main!BR57</f>
        <v>-0.00598897198406681</v>
      </c>
      <c r="BW8" s="12" t="n">
        <f aca="false">main!BS57</f>
        <v>1.84729620638185</v>
      </c>
      <c r="BX8" s="12" t="n">
        <f aca="false">main!BT57</f>
        <v>1.15611806336408</v>
      </c>
      <c r="BY8" s="12" t="n">
        <f aca="false">main!BU57</f>
        <v>-0.00374276063374487</v>
      </c>
      <c r="BZ8" s="12" t="n">
        <f aca="false">main!BV57</f>
        <v>-723.759327026749</v>
      </c>
      <c r="CA8" s="12" t="n">
        <f aca="false">main!BW57</f>
        <v>-7.09934651551751</v>
      </c>
      <c r="CB8" s="12" t="n">
        <f aca="false">main!BX57</f>
        <v>62.7357375081518</v>
      </c>
      <c r="CC8" s="12" t="n">
        <f aca="false">main!BY57</f>
        <v>1083.73808846231</v>
      </c>
      <c r="CD8" s="12" t="n">
        <f aca="false">main!BZ57</f>
        <v>-0.019064072525196</v>
      </c>
      <c r="CE8" s="12" t="n">
        <f aca="false">main!CA57</f>
        <v>2.85635137557983</v>
      </c>
      <c r="CF8" s="12" t="n">
        <f aca="false">main!CB57</f>
        <v>-0.267095999121666</v>
      </c>
      <c r="CG8" s="12" t="n">
        <f aca="false">main!CC57</f>
        <v>0</v>
      </c>
      <c r="CH8" s="12" t="n">
        <f aca="false">main!CD57</f>
        <v>-0</v>
      </c>
      <c r="CI8" s="12" t="n">
        <f aca="false">main!CE57</f>
        <v>1.74601595304867</v>
      </c>
    </row>
    <row r="9" customFormat="false" ht="12.8" hidden="false" customHeight="false" outlineLevel="0" collapsed="false">
      <c r="A9" s="10" t="s">
        <v>258</v>
      </c>
      <c r="B9" s="10" t="s">
        <v>260</v>
      </c>
      <c r="C9" s="11" t="n">
        <v>4</v>
      </c>
      <c r="D9" s="12" t="n">
        <v>2</v>
      </c>
      <c r="E9" s="12" t="n">
        <f aca="false">main!A102</f>
        <v>18</v>
      </c>
      <c r="F9" s="12" t="str">
        <f aca="false">main!B102</f>
        <v>08:35:22</v>
      </c>
      <c r="G9" s="12" t="n">
        <f aca="false">main!C102</f>
        <v>3862.49973380473</v>
      </c>
      <c r="H9" s="12" t="n">
        <f aca="false">main!D102</f>
        <v>0</v>
      </c>
      <c r="I9" s="11" t="n">
        <f aca="false">main!E102</f>
        <v>-46.8604665817125</v>
      </c>
      <c r="J9" s="12" t="n">
        <f aca="false">main!F102</f>
        <v>0.058697872542441</v>
      </c>
      <c r="K9" s="12" t="n">
        <f aca="false">main!G102</f>
        <v>2285.32115402901</v>
      </c>
      <c r="L9" s="12" t="n">
        <f aca="false">main!H102</f>
        <v>20</v>
      </c>
      <c r="M9" s="12" t="n">
        <f aca="false">main!I102</f>
        <v>0</v>
      </c>
      <c r="N9" s="12" t="n">
        <f aca="false">main!J102</f>
        <v>1.96978759765625</v>
      </c>
      <c r="O9" s="12" t="n">
        <f aca="false">main!K102</f>
        <v>3.72928285598755</v>
      </c>
      <c r="P9" s="12" t="n">
        <f aca="false">main!L102</f>
        <v>0</v>
      </c>
      <c r="Q9" s="12" t="n">
        <f aca="false">main!M102</f>
        <v>0</v>
      </c>
      <c r="R9" s="12" t="n">
        <f aca="false">main!N102</f>
        <v>0</v>
      </c>
      <c r="S9" s="12" t="n">
        <f aca="false">main!O102</f>
        <v>0.471805257546057</v>
      </c>
      <c r="T9" s="12" t="e">
        <f aca="false">main!P102</f>
        <v>#DIV/0!</v>
      </c>
      <c r="U9" s="12" t="e">
        <f aca="false">main!Q102</f>
        <v>#DIV/0!</v>
      </c>
      <c r="V9" s="12" t="n">
        <f aca="false">main!R102</f>
        <v>-1</v>
      </c>
      <c r="W9" s="12" t="n">
        <f aca="false">main!S102</f>
        <v>0.87</v>
      </c>
      <c r="X9" s="12" t="n">
        <f aca="false">main!T102</f>
        <v>0.92</v>
      </c>
      <c r="Y9" s="12" t="n">
        <f aca="false">main!U102</f>
        <v>0</v>
      </c>
      <c r="Z9" s="12" t="n">
        <f aca="false">main!V102</f>
        <v>0.87</v>
      </c>
      <c r="AA9" s="12" t="n">
        <f aca="false">main!W102</f>
        <v>138.838432622263</v>
      </c>
      <c r="AB9" s="12" t="e">
        <f aca="false">main!X102</f>
        <v>#DIV/0!</v>
      </c>
      <c r="AC9" s="12" t="n">
        <f aca="false">main!Y102</f>
        <v>1</v>
      </c>
      <c r="AD9" s="12" t="e">
        <f aca="false">main!Z102</f>
        <v>#DIV/0!</v>
      </c>
      <c r="AE9" s="12" t="n">
        <f aca="false">main!AA102</f>
        <v>0</v>
      </c>
      <c r="AF9" s="12" t="n">
        <f aca="false">main!AB102</f>
        <v>0.5</v>
      </c>
      <c r="AG9" s="12" t="e">
        <f aca="false">main!AC102</f>
        <v>#DIV/0!</v>
      </c>
      <c r="AH9" s="12" t="n">
        <f aca="false">main!AD102</f>
        <v>0.750279408272309</v>
      </c>
      <c r="AI9" s="12" t="n">
        <f aca="false">main!AE102</f>
        <v>1.18243641391615</v>
      </c>
      <c r="AJ9" s="12" t="n">
        <f aca="false">main!AF102</f>
        <v>24.8388633728027</v>
      </c>
      <c r="AK9" s="12" t="n">
        <f aca="false">main!AG102</f>
        <v>2</v>
      </c>
      <c r="AL9" s="12" t="n">
        <f aca="false">main!AH102</f>
        <v>4.644859790802</v>
      </c>
      <c r="AM9" s="12" t="n">
        <f aca="false">main!AI102</f>
        <v>1</v>
      </c>
      <c r="AN9" s="12" t="n">
        <f aca="false">main!AJ102</f>
        <v>9.289719581604</v>
      </c>
      <c r="AO9" s="12" t="n">
        <f aca="false">main!AK102</f>
        <v>25.6869049072266</v>
      </c>
      <c r="AP9" s="12" t="n">
        <f aca="false">main!AL102</f>
        <v>24.8388633728027</v>
      </c>
      <c r="AQ9" s="12" t="n">
        <f aca="false">main!AM102</f>
        <v>25.6199855804443</v>
      </c>
      <c r="AR9" s="12" t="n">
        <f aca="false">main!AN102</f>
        <v>1004.55285644531</v>
      </c>
      <c r="AS9" s="12" t="n">
        <f aca="false">main!AO102</f>
        <v>1035.21545410156</v>
      </c>
      <c r="AT9" s="12" t="n">
        <f aca="false">main!AP102</f>
        <v>20.3274803161621</v>
      </c>
      <c r="AU9" s="12" t="n">
        <f aca="false">main!AQ102</f>
        <v>20.8162994384766</v>
      </c>
      <c r="AV9" s="12" t="n">
        <f aca="false">main!AR102</f>
        <v>57.9859008789063</v>
      </c>
      <c r="AW9" s="12" t="n">
        <f aca="false">main!AS102</f>
        <v>59.380298614502</v>
      </c>
      <c r="AX9" s="12" t="n">
        <f aca="false">main!AT102</f>
        <v>300.586181640625</v>
      </c>
      <c r="AY9" s="12" t="n">
        <f aca="false">main!AU102</f>
        <v>-0.379672825336456</v>
      </c>
      <c r="AZ9" s="12" t="n">
        <f aca="false">main!AV102</f>
        <v>13.1082191467285</v>
      </c>
      <c r="BA9" s="12" t="n">
        <f aca="false">main!AW102</f>
        <v>94.484733581543</v>
      </c>
      <c r="BB9" s="12" t="n">
        <f aca="false">main!AX102</f>
        <v>-2.02957010269165</v>
      </c>
      <c r="BC9" s="12" t="n">
        <f aca="false">main!AY102</f>
        <v>-0.40107598900795</v>
      </c>
      <c r="BD9" s="12" t="n">
        <f aca="false">main!AZ102</f>
        <v>0</v>
      </c>
      <c r="BE9" s="12" t="n">
        <f aca="false">main!BA102</f>
        <v>-1.355140209198</v>
      </c>
      <c r="BF9" s="12" t="n">
        <f aca="false">main!BB102</f>
        <v>7.355140209198</v>
      </c>
      <c r="BG9" s="12" t="n">
        <f aca="false">main!BC102</f>
        <v>1</v>
      </c>
      <c r="BH9" s="12" t="n">
        <f aca="false">main!BD102</f>
        <v>0</v>
      </c>
      <c r="BI9" s="12" t="n">
        <f aca="false">main!BE102</f>
        <v>0.159999996423721</v>
      </c>
      <c r="BJ9" s="12" t="n">
        <f aca="false">main!BF102</f>
        <v>111105</v>
      </c>
      <c r="BK9" s="12" t="n">
        <f aca="false">main!BG102</f>
        <v>1.50293090820312</v>
      </c>
      <c r="BL9" s="12" t="n">
        <f aca="false">main!BH102</f>
        <v>0.00075027940827231</v>
      </c>
      <c r="BM9" s="12" t="n">
        <f aca="false">main!BI102</f>
        <v>297.988863372803</v>
      </c>
      <c r="BN9" s="12" t="n">
        <f aca="false">main!BJ102</f>
        <v>298.836904907227</v>
      </c>
      <c r="BO9" s="12" t="n">
        <f aca="false">main!BK102</f>
        <v>-0.060747650696017</v>
      </c>
      <c r="BP9" s="12" t="n">
        <f aca="false">main!BL102</f>
        <v>-0.0936924303938052</v>
      </c>
      <c r="BQ9" s="12" t="n">
        <f aca="false">main!BM102</f>
        <v>3.14925892051423</v>
      </c>
      <c r="BR9" s="12" t="n">
        <f aca="false">main!BN102</f>
        <v>33.3308758054161</v>
      </c>
      <c r="BS9" s="12" t="n">
        <f aca="false">main!BO102</f>
        <v>12.5145763669395</v>
      </c>
      <c r="BT9" s="12" t="n">
        <f aca="false">main!BP102</f>
        <v>25.2628841400147</v>
      </c>
      <c r="BU9" s="12" t="n">
        <f aca="false">main!BQ102</f>
        <v>3.22985499345273</v>
      </c>
      <c r="BV9" s="12" t="n">
        <f aca="false">main!BR102</f>
        <v>0.0583293138791262</v>
      </c>
      <c r="BW9" s="12" t="n">
        <f aca="false">main!BS102</f>
        <v>1.96682250659808</v>
      </c>
      <c r="BX9" s="12" t="n">
        <f aca="false">main!BT102</f>
        <v>1.26303248685465</v>
      </c>
      <c r="BY9" s="12" t="n">
        <f aca="false">main!BU102</f>
        <v>0.0364887556817094</v>
      </c>
      <c r="BZ9" s="12" t="n">
        <f aca="false">main!BV102</f>
        <v>215.927960386695</v>
      </c>
      <c r="CA9" s="12" t="n">
        <f aca="false">main!BW102</f>
        <v>2.20758021431625</v>
      </c>
      <c r="CB9" s="12" t="n">
        <f aca="false">main!BX102</f>
        <v>61.6510090658238</v>
      </c>
      <c r="CC9" s="12" t="n">
        <f aca="false">main!BY102</f>
        <v>1042.02530765307</v>
      </c>
      <c r="CD9" s="12" t="n">
        <f aca="false">main!BZ102</f>
        <v>-0.0277248069585249</v>
      </c>
      <c r="CE9" s="12" t="n">
        <f aca="false">main!CA102</f>
        <v>1.7594952583313</v>
      </c>
      <c r="CF9" s="12" t="n">
        <f aca="false">main!CB102</f>
        <v>-0.330315358042717</v>
      </c>
      <c r="CG9" s="12" t="n">
        <f aca="false">main!CC102</f>
        <v>0</v>
      </c>
      <c r="CH9" s="12" t="n">
        <f aca="false">main!CD102</f>
        <v>-0</v>
      </c>
      <c r="CI9" s="12" t="n">
        <f aca="false">main!CE102</f>
        <v>2.11951855984221</v>
      </c>
    </row>
    <row r="10" customFormat="false" ht="12.8" hidden="false" customHeight="false" outlineLevel="0" collapsed="false">
      <c r="A10" s="10" t="s">
        <v>258</v>
      </c>
      <c r="B10" s="10" t="s">
        <v>260</v>
      </c>
      <c r="C10" s="11" t="n">
        <v>5</v>
      </c>
      <c r="D10" s="12" t="n">
        <v>2</v>
      </c>
      <c r="E10" s="12" t="n">
        <f aca="false">main!A137</f>
        <v>25</v>
      </c>
      <c r="F10" s="12" t="str">
        <f aca="false">main!B137</f>
        <v>08:44:34</v>
      </c>
      <c r="G10" s="12" t="n">
        <f aca="false">main!C137</f>
        <v>4415.99969565868</v>
      </c>
      <c r="H10" s="12" t="n">
        <f aca="false">main!D137</f>
        <v>0</v>
      </c>
      <c r="I10" s="11" t="n">
        <f aca="false">main!E137</f>
        <v>-49.545940502455</v>
      </c>
      <c r="J10" s="12" t="n">
        <f aca="false">main!F137</f>
        <v>-0.0663941944532746</v>
      </c>
      <c r="K10" s="12" t="n">
        <f aca="false">main!G137</f>
        <v>-189.31357771703</v>
      </c>
      <c r="L10" s="12" t="n">
        <f aca="false">main!H137</f>
        <v>27</v>
      </c>
      <c r="M10" s="12" t="n">
        <f aca="false">main!I137</f>
        <v>0</v>
      </c>
      <c r="N10" s="12" t="n">
        <f aca="false">main!J137</f>
        <v>1.84278559684753</v>
      </c>
      <c r="O10" s="12" t="n">
        <f aca="false">main!K137</f>
        <v>3.60048127174377</v>
      </c>
      <c r="P10" s="12" t="n">
        <f aca="false">main!L137</f>
        <v>0</v>
      </c>
      <c r="Q10" s="12" t="n">
        <f aca="false">main!M137</f>
        <v>0</v>
      </c>
      <c r="R10" s="12" t="n">
        <f aca="false">main!N137</f>
        <v>0</v>
      </c>
      <c r="S10" s="12" t="n">
        <f aca="false">main!O137</f>
        <v>0.488183534987521</v>
      </c>
      <c r="T10" s="12" t="e">
        <f aca="false">main!P137</f>
        <v>#DIV/0!</v>
      </c>
      <c r="U10" s="12" t="e">
        <f aca="false">main!Q137</f>
        <v>#DIV/0!</v>
      </c>
      <c r="V10" s="12" t="n">
        <f aca="false">main!R137</f>
        <v>-1</v>
      </c>
      <c r="W10" s="12" t="n">
        <f aca="false">main!S137</f>
        <v>0.87</v>
      </c>
      <c r="X10" s="12" t="n">
        <f aca="false">main!T137</f>
        <v>0.92</v>
      </c>
      <c r="Y10" s="12" t="n">
        <f aca="false">main!U137</f>
        <v>0</v>
      </c>
      <c r="Z10" s="12" t="n">
        <f aca="false">main!V137</f>
        <v>0.87</v>
      </c>
      <c r="AA10" s="12" t="n">
        <f aca="false">main!W137</f>
        <v>125.733955529846</v>
      </c>
      <c r="AB10" s="12" t="e">
        <f aca="false">main!X137</f>
        <v>#DIV/0!</v>
      </c>
      <c r="AC10" s="12" t="n">
        <f aca="false">main!Y137</f>
        <v>1</v>
      </c>
      <c r="AD10" s="12" t="e">
        <f aca="false">main!Z137</f>
        <v>#DIV/0!</v>
      </c>
      <c r="AE10" s="12" t="n">
        <f aca="false">main!AA137</f>
        <v>0</v>
      </c>
      <c r="AF10" s="12" t="n">
        <f aca="false">main!AB137</f>
        <v>0.5</v>
      </c>
      <c r="AG10" s="12" t="e">
        <f aca="false">main!AC137</f>
        <v>#DIV/0!</v>
      </c>
      <c r="AH10" s="12" t="n">
        <f aca="false">main!AD137</f>
        <v>-0.864644719592616</v>
      </c>
      <c r="AI10" s="12" t="n">
        <f aca="false">main!AE137</f>
        <v>1.18968420030937</v>
      </c>
      <c r="AJ10" s="12" t="n">
        <f aca="false">main!AF137</f>
        <v>24.3179683685303</v>
      </c>
      <c r="AK10" s="12" t="n">
        <f aca="false">main!AG137</f>
        <v>2</v>
      </c>
      <c r="AL10" s="12" t="n">
        <f aca="false">main!AH137</f>
        <v>4.644859790802</v>
      </c>
      <c r="AM10" s="12" t="n">
        <f aca="false">main!AI137</f>
        <v>1</v>
      </c>
      <c r="AN10" s="12" t="n">
        <f aca="false">main!AJ137</f>
        <v>9.289719581604</v>
      </c>
      <c r="AO10" s="12" t="n">
        <f aca="false">main!AK137</f>
        <v>25.7438507080078</v>
      </c>
      <c r="AP10" s="12" t="n">
        <f aca="false">main!AL137</f>
        <v>24.3179683685303</v>
      </c>
      <c r="AQ10" s="12" t="n">
        <f aca="false">main!AM137</f>
        <v>25.7171020507813</v>
      </c>
      <c r="AR10" s="12" t="n">
        <f aca="false">main!AN137</f>
        <v>972.272766113281</v>
      </c>
      <c r="AS10" s="12" t="n">
        <f aca="false">main!AO137</f>
        <v>1005.81665039063</v>
      </c>
      <c r="AT10" s="12" t="n">
        <f aca="false">main!AP137</f>
        <v>20.2845001220703</v>
      </c>
      <c r="AU10" s="12" t="n">
        <f aca="false">main!AQ137</f>
        <v>19.7205562591553</v>
      </c>
      <c r="AV10" s="12" t="n">
        <f aca="false">main!AR137</f>
        <v>57.6584396362305</v>
      </c>
      <c r="AW10" s="12" t="n">
        <f aca="false">main!AS137</f>
        <v>56.0554351806641</v>
      </c>
      <c r="AX10" s="12" t="n">
        <f aca="false">main!AT137</f>
        <v>300.594970703125</v>
      </c>
      <c r="AY10" s="12" t="n">
        <f aca="false">main!AU137</f>
        <v>-0.443793654441834</v>
      </c>
      <c r="AZ10" s="12" t="n">
        <f aca="false">main!AV137</f>
        <v>12.701488494873</v>
      </c>
      <c r="BA10" s="12" t="n">
        <f aca="false">main!AW137</f>
        <v>94.4686965942383</v>
      </c>
      <c r="BB10" s="12" t="n">
        <f aca="false">main!AX137</f>
        <v>-2.02957010269165</v>
      </c>
      <c r="BC10" s="12" t="n">
        <f aca="false">main!AY137</f>
        <v>-0.40107598900795</v>
      </c>
      <c r="BD10" s="12" t="n">
        <f aca="false">main!AZ137</f>
        <v>0</v>
      </c>
      <c r="BE10" s="12" t="n">
        <f aca="false">main!BA137</f>
        <v>-1.355140209198</v>
      </c>
      <c r="BF10" s="12" t="n">
        <f aca="false">main!BB137</f>
        <v>7.355140209198</v>
      </c>
      <c r="BG10" s="12" t="n">
        <f aca="false">main!BC137</f>
        <v>1</v>
      </c>
      <c r="BH10" s="12" t="n">
        <f aca="false">main!BD137</f>
        <v>0</v>
      </c>
      <c r="BI10" s="12" t="n">
        <f aca="false">main!BE137</f>
        <v>0.159999996423721</v>
      </c>
      <c r="BJ10" s="12" t="n">
        <f aca="false">main!BF137</f>
        <v>111105</v>
      </c>
      <c r="BK10" s="12" t="n">
        <f aca="false">main!BG137</f>
        <v>1.50297485351562</v>
      </c>
      <c r="BL10" s="12" t="n">
        <f aca="false">main!BH137</f>
        <v>-0.000864644719592615</v>
      </c>
      <c r="BM10" s="12" t="n">
        <f aca="false">main!BI137</f>
        <v>297.46796836853</v>
      </c>
      <c r="BN10" s="12" t="n">
        <f aca="false">main!BJ137</f>
        <v>298.893850708008</v>
      </c>
      <c r="BO10" s="12" t="n">
        <f aca="false">main!BK137</f>
        <v>-0.0710069831235635</v>
      </c>
      <c r="BP10" s="12" t="n">
        <f aca="false">main!BL137</f>
        <v>0.217322542305163</v>
      </c>
      <c r="BQ10" s="12" t="n">
        <f aca="false">main!BM137</f>
        <v>3.05265944622512</v>
      </c>
      <c r="BR10" s="12" t="n">
        <f aca="false">main!BN137</f>
        <v>32.313978664667</v>
      </c>
      <c r="BS10" s="12" t="n">
        <f aca="false">main!BO137</f>
        <v>12.5934224055117</v>
      </c>
      <c r="BT10" s="12" t="n">
        <f aca="false">main!BP137</f>
        <v>25.0309095382691</v>
      </c>
      <c r="BU10" s="12" t="n">
        <f aca="false">main!BQ137</f>
        <v>3.18554181544194</v>
      </c>
      <c r="BV10" s="12" t="n">
        <f aca="false">main!BR137</f>
        <v>-0.0668721336858252</v>
      </c>
      <c r="BW10" s="12" t="n">
        <f aca="false">main!BS137</f>
        <v>1.86297524591575</v>
      </c>
      <c r="BX10" s="12" t="n">
        <f aca="false">main!BT137</f>
        <v>1.3225665695262</v>
      </c>
      <c r="BY10" s="12" t="n">
        <f aca="false">main!BU137</f>
        <v>-0.0417518793049214</v>
      </c>
      <c r="BZ10" s="12" t="n">
        <f aca="false">main!BV137</f>
        <v>-17.8842069345198</v>
      </c>
      <c r="CA10" s="12" t="n">
        <f aca="false">main!BW137</f>
        <v>-0.188218774906446</v>
      </c>
      <c r="CB10" s="12" t="n">
        <f aca="false">main!BX137</f>
        <v>59.6988764820293</v>
      </c>
      <c r="CC10" s="12" t="n">
        <f aca="false">main!BY137</f>
        <v>1013.01676220141</v>
      </c>
      <c r="CD10" s="12" t="n">
        <f aca="false">main!BZ137</f>
        <v>-0.0291983024625802</v>
      </c>
      <c r="CE10" s="12" t="n">
        <f aca="false">main!CA137</f>
        <v>1.75769567489624</v>
      </c>
      <c r="CF10" s="12" t="n">
        <f aca="false">main!CB137</f>
        <v>-0.386100479364396</v>
      </c>
      <c r="CG10" s="12" t="n">
        <f aca="false">main!CC137</f>
        <v>0</v>
      </c>
      <c r="CH10" s="12" t="n">
        <f aca="false">main!CD137</f>
        <v>-0</v>
      </c>
      <c r="CI10" s="12" t="n">
        <f aca="false">main!CE137</f>
        <v>2.04840992850273</v>
      </c>
    </row>
    <row r="11" customFormat="false" ht="12.8" hidden="false" customHeight="false" outlineLevel="0" collapsed="false">
      <c r="A11" s="10" t="s">
        <v>258</v>
      </c>
      <c r="B11" s="10" t="s">
        <v>260</v>
      </c>
      <c r="C11" s="11" t="n">
        <v>6</v>
      </c>
      <c r="D11" s="12" t="n">
        <v>2</v>
      </c>
      <c r="E11" s="12" t="n">
        <f aca="false">main!A167</f>
        <v>31</v>
      </c>
      <c r="F11" s="12" t="str">
        <f aca="false">main!B167</f>
        <v>08:50:58</v>
      </c>
      <c r="G11" s="12" t="n">
        <f aca="false">main!C167</f>
        <v>4800.49966915976</v>
      </c>
      <c r="H11" s="12" t="n">
        <f aca="false">main!D167</f>
        <v>0</v>
      </c>
      <c r="I11" s="11" t="n">
        <f aca="false">main!E167</f>
        <v>-66.3367097376951</v>
      </c>
      <c r="J11" s="12" t="n">
        <f aca="false">main!F167</f>
        <v>-0.0588072758302983</v>
      </c>
      <c r="K11" s="12" t="n">
        <f aca="false">main!G167</f>
        <v>-791.856853714984</v>
      </c>
      <c r="L11" s="12" t="n">
        <f aca="false">main!H167</f>
        <v>33</v>
      </c>
      <c r="M11" s="12" t="n">
        <f aca="false">main!I167</f>
        <v>0</v>
      </c>
      <c r="N11" s="12" t="n">
        <f aca="false">main!J167</f>
        <v>2.12617182731628</v>
      </c>
      <c r="O11" s="12" t="n">
        <f aca="false">main!K167</f>
        <v>2.95863556861877</v>
      </c>
      <c r="P11" s="12" t="n">
        <f aca="false">main!L167</f>
        <v>0</v>
      </c>
      <c r="Q11" s="12" t="n">
        <f aca="false">main!M167</f>
        <v>0</v>
      </c>
      <c r="R11" s="12" t="n">
        <f aca="false">main!N167</f>
        <v>0</v>
      </c>
      <c r="S11" s="12" t="n">
        <f aca="false">main!O167</f>
        <v>0.281367448607779</v>
      </c>
      <c r="T11" s="12" t="e">
        <f aca="false">main!P167</f>
        <v>#DIV/0!</v>
      </c>
      <c r="U11" s="12" t="e">
        <f aca="false">main!Q167</f>
        <v>#DIV/0!</v>
      </c>
      <c r="V11" s="12" t="n">
        <f aca="false">main!R167</f>
        <v>-1</v>
      </c>
      <c r="W11" s="12" t="n">
        <f aca="false">main!S167</f>
        <v>0.87</v>
      </c>
      <c r="X11" s="12" t="n">
        <f aca="false">main!T167</f>
        <v>0.92</v>
      </c>
      <c r="Y11" s="12" t="n">
        <f aca="false">main!U167</f>
        <v>0</v>
      </c>
      <c r="Z11" s="12" t="n">
        <f aca="false">main!V167</f>
        <v>0.87</v>
      </c>
      <c r="AA11" s="12" t="n">
        <f aca="false">main!W167</f>
        <v>164.478075202784</v>
      </c>
      <c r="AB11" s="12" t="e">
        <f aca="false">main!X167</f>
        <v>#DIV/0!</v>
      </c>
      <c r="AC11" s="12" t="n">
        <f aca="false">main!Y167</f>
        <v>1</v>
      </c>
      <c r="AD11" s="12" t="e">
        <f aca="false">main!Z167</f>
        <v>#DIV/0!</v>
      </c>
      <c r="AE11" s="12" t="n">
        <f aca="false">main!AA167</f>
        <v>0</v>
      </c>
      <c r="AF11" s="12" t="n">
        <f aca="false">main!AB167</f>
        <v>0.5</v>
      </c>
      <c r="AG11" s="12" t="e">
        <f aca="false">main!AC167</f>
        <v>#DIV/0!</v>
      </c>
      <c r="AH11" s="12" t="n">
        <f aca="false">main!AD167</f>
        <v>-0.743505093710469</v>
      </c>
      <c r="AI11" s="12" t="n">
        <f aca="false">main!AE167</f>
        <v>1.15649027381593</v>
      </c>
      <c r="AJ11" s="12" t="n">
        <f aca="false">main!AF167</f>
        <v>23.9089870452881</v>
      </c>
      <c r="AK11" s="12" t="n">
        <f aca="false">main!AG167</f>
        <v>2</v>
      </c>
      <c r="AL11" s="12" t="n">
        <f aca="false">main!AH167</f>
        <v>4.644859790802</v>
      </c>
      <c r="AM11" s="12" t="n">
        <f aca="false">main!AI167</f>
        <v>1</v>
      </c>
      <c r="AN11" s="12" t="n">
        <f aca="false">main!AJ167</f>
        <v>9.289719581604</v>
      </c>
      <c r="AO11" s="12" t="n">
        <f aca="false">main!AK167</f>
        <v>25.487398147583</v>
      </c>
      <c r="AP11" s="12" t="n">
        <f aca="false">main!AL167</f>
        <v>23.9089870452881</v>
      </c>
      <c r="AQ11" s="12" t="n">
        <f aca="false">main!AM167</f>
        <v>25.476957321167</v>
      </c>
      <c r="AR11" s="12" t="n">
        <f aca="false">main!AN167</f>
        <v>960.727233886719</v>
      </c>
      <c r="AS11" s="12" t="n">
        <f aca="false">main!AO167</f>
        <v>1005.36517333984</v>
      </c>
      <c r="AT11" s="12" t="n">
        <f aca="false">main!AP167</f>
        <v>19.7763080596924</v>
      </c>
      <c r="AU11" s="12" t="n">
        <f aca="false">main!AQ167</f>
        <v>19.2911224365234</v>
      </c>
      <c r="AV11" s="12" t="n">
        <f aca="false">main!AR167</f>
        <v>57.0678977966309</v>
      </c>
      <c r="AW11" s="12" t="n">
        <f aca="false">main!AS167</f>
        <v>55.6678123474121</v>
      </c>
      <c r="AX11" s="12" t="n">
        <f aca="false">main!AT167</f>
        <v>300.570343017578</v>
      </c>
      <c r="AY11" s="12" t="n">
        <f aca="false">main!AU167</f>
        <v>-0.456593781709671</v>
      </c>
      <c r="AZ11" s="12" t="n">
        <f aca="false">main!AV167</f>
        <v>12.030520439148</v>
      </c>
      <c r="BA11" s="12" t="n">
        <f aca="false">main!AW167</f>
        <v>94.4553298950195</v>
      </c>
      <c r="BB11" s="12" t="n">
        <f aca="false">main!AX167</f>
        <v>-2.02957010269165</v>
      </c>
      <c r="BC11" s="12" t="n">
        <f aca="false">main!AY167</f>
        <v>-0.40107598900795</v>
      </c>
      <c r="BD11" s="12" t="n">
        <f aca="false">main!AZ167</f>
        <v>0</v>
      </c>
      <c r="BE11" s="12" t="n">
        <f aca="false">main!BA167</f>
        <v>-1.355140209198</v>
      </c>
      <c r="BF11" s="12" t="n">
        <f aca="false">main!BB167</f>
        <v>7.355140209198</v>
      </c>
      <c r="BG11" s="12" t="n">
        <f aca="false">main!BC167</f>
        <v>1</v>
      </c>
      <c r="BH11" s="12" t="n">
        <f aca="false">main!BD167</f>
        <v>0</v>
      </c>
      <c r="BI11" s="12" t="n">
        <f aca="false">main!BE167</f>
        <v>0.159999996423721</v>
      </c>
      <c r="BJ11" s="12" t="n">
        <f aca="false">main!BF167</f>
        <v>111105</v>
      </c>
      <c r="BK11" s="12" t="n">
        <f aca="false">main!BG167</f>
        <v>1.50285171508789</v>
      </c>
      <c r="BL11" s="12" t="n">
        <f aca="false">main!BH167</f>
        <v>-0.000743505093710469</v>
      </c>
      <c r="BM11" s="12" t="n">
        <f aca="false">main!BI167</f>
        <v>297.058987045288</v>
      </c>
      <c r="BN11" s="12" t="n">
        <f aca="false">main!BJ167</f>
        <v>298.637398147583</v>
      </c>
      <c r="BO11" s="12" t="n">
        <f aca="false">main!BK167</f>
        <v>-0.0730550034406406</v>
      </c>
      <c r="BP11" s="12" t="n">
        <f aca="false">main!BL167</f>
        <v>0.202717566418386</v>
      </c>
      <c r="BQ11" s="12" t="n">
        <f aca="false">main!BM167</f>
        <v>2.97863960760296</v>
      </c>
      <c r="BR11" s="12" t="n">
        <f aca="false">main!BN167</f>
        <v>31.5349023809827</v>
      </c>
      <c r="BS11" s="12" t="n">
        <f aca="false">main!BO167</f>
        <v>12.2437799444593</v>
      </c>
      <c r="BT11" s="12" t="n">
        <f aca="false">main!BP167</f>
        <v>24.6981925964356</v>
      </c>
      <c r="BU11" s="12" t="n">
        <f aca="false">main!BQ167</f>
        <v>3.12291193987066</v>
      </c>
      <c r="BV11" s="12" t="n">
        <f aca="false">main!BR167</f>
        <v>-0.0591819187232242</v>
      </c>
      <c r="BW11" s="12" t="n">
        <f aca="false">main!BS167</f>
        <v>1.82214933378703</v>
      </c>
      <c r="BX11" s="12" t="n">
        <f aca="false">main!BT167</f>
        <v>1.30076260608363</v>
      </c>
      <c r="BY11" s="12" t="n">
        <f aca="false">main!BU167</f>
        <v>-0.036954856439262</v>
      </c>
      <c r="BZ11" s="12" t="n">
        <f aca="false">main!BV167</f>
        <v>-74.795100347281</v>
      </c>
      <c r="CA11" s="12" t="n">
        <f aca="false">main!BW167</f>
        <v>-0.787631076461921</v>
      </c>
      <c r="CB11" s="12" t="n">
        <f aca="false">main!BX167</f>
        <v>59.9076608484152</v>
      </c>
      <c r="CC11" s="12" t="n">
        <f aca="false">main!BY167</f>
        <v>1015.00535218046</v>
      </c>
      <c r="CD11" s="12" t="n">
        <f aca="false">main!BZ167</f>
        <v>-0.0391532625934275</v>
      </c>
      <c r="CE11" s="12" t="n">
        <f aca="false">main!CA167</f>
        <v>0.83246374130249</v>
      </c>
      <c r="CF11" s="12" t="n">
        <f aca="false">main!CB167</f>
        <v>-0.397236590087414</v>
      </c>
      <c r="CG11" s="12" t="n">
        <f aca="false">main!CC167</f>
        <v>0</v>
      </c>
      <c r="CH11" s="12" t="n">
        <f aca="false">main!CD167</f>
        <v>-0</v>
      </c>
      <c r="CI11" s="12" t="n">
        <f aca="false">main!CE167</f>
        <v>3.55407139293494</v>
      </c>
    </row>
    <row r="12" customFormat="false" ht="12.8" hidden="false" customHeight="false" outlineLevel="0" collapsed="false">
      <c r="A12" s="10" t="s">
        <v>261</v>
      </c>
      <c r="B12" s="10" t="s">
        <v>259</v>
      </c>
      <c r="C12" s="11" t="n">
        <v>2</v>
      </c>
      <c r="D12" s="12" t="n">
        <v>3</v>
      </c>
      <c r="E12" s="12" t="n">
        <f aca="false">main!A47</f>
        <v>7</v>
      </c>
      <c r="F12" s="12" t="str">
        <f aca="false">main!B47</f>
        <v>08:17:48</v>
      </c>
      <c r="G12" s="12" t="n">
        <f aca="false">main!C47</f>
        <v>2806.99980654754</v>
      </c>
      <c r="H12" s="12" t="n">
        <f aca="false">main!D47</f>
        <v>0</v>
      </c>
      <c r="I12" s="11" t="n">
        <f aca="false">main!E47</f>
        <v>-26.063206343628</v>
      </c>
      <c r="J12" s="12" t="n">
        <f aca="false">main!F47</f>
        <v>-0.0994554187841868</v>
      </c>
      <c r="K12" s="12" t="n">
        <f aca="false">main!G47</f>
        <v>670.486972746413</v>
      </c>
      <c r="L12" s="12" t="n">
        <f aca="false">main!H47</f>
        <v>9</v>
      </c>
      <c r="M12" s="12" t="n">
        <f aca="false">main!I47</f>
        <v>0</v>
      </c>
      <c r="N12" s="12" t="n">
        <f aca="false">main!J47</f>
        <v>2.5391845703125</v>
      </c>
      <c r="O12" s="12" t="n">
        <f aca="false">main!K47</f>
        <v>3.42996644973755</v>
      </c>
      <c r="P12" s="12" t="n">
        <f aca="false">main!L47</f>
        <v>0</v>
      </c>
      <c r="Q12" s="12" t="n">
        <f aca="false">main!M47</f>
        <v>0</v>
      </c>
      <c r="R12" s="12" t="n">
        <f aca="false">main!N47</f>
        <v>0</v>
      </c>
      <c r="S12" s="12" t="n">
        <f aca="false">main!O47</f>
        <v>0.259705712134068</v>
      </c>
      <c r="T12" s="12" t="e">
        <f aca="false">main!P47</f>
        <v>#DIV/0!</v>
      </c>
      <c r="U12" s="12" t="e">
        <f aca="false">main!Q47</f>
        <v>#DIV/0!</v>
      </c>
      <c r="V12" s="12" t="n">
        <f aca="false">main!R47</f>
        <v>-1</v>
      </c>
      <c r="W12" s="12" t="n">
        <f aca="false">main!S47</f>
        <v>0.87</v>
      </c>
      <c r="X12" s="12" t="n">
        <f aca="false">main!T47</f>
        <v>0.92</v>
      </c>
      <c r="Y12" s="12" t="n">
        <f aca="false">main!U47</f>
        <v>0</v>
      </c>
      <c r="Z12" s="12" t="n">
        <f aca="false">main!V47</f>
        <v>0.87</v>
      </c>
      <c r="AA12" s="12" t="n">
        <f aca="false">main!W47</f>
        <v>57.5451888283815</v>
      </c>
      <c r="AB12" s="12" t="e">
        <f aca="false">main!X47</f>
        <v>#DIV/0!</v>
      </c>
      <c r="AC12" s="12" t="n">
        <f aca="false">main!Y47</f>
        <v>1</v>
      </c>
      <c r="AD12" s="12" t="e">
        <f aca="false">main!Z47</f>
        <v>#DIV/0!</v>
      </c>
      <c r="AE12" s="12" t="n">
        <f aca="false">main!AA47</f>
        <v>0</v>
      </c>
      <c r="AF12" s="12" t="n">
        <f aca="false">main!AB47</f>
        <v>0.5</v>
      </c>
      <c r="AG12" s="12" t="e">
        <f aca="false">main!AC47</f>
        <v>#DIV/0!</v>
      </c>
      <c r="AH12" s="12" t="n">
        <f aca="false">main!AD47</f>
        <v>-1.01554042290847</v>
      </c>
      <c r="AI12" s="12" t="n">
        <f aca="false">main!AE47</f>
        <v>0.931511574253869</v>
      </c>
      <c r="AJ12" s="12" t="n">
        <f aca="false">main!AF47</f>
        <v>22.5702972412109</v>
      </c>
      <c r="AK12" s="12" t="n">
        <f aca="false">main!AG47</f>
        <v>2</v>
      </c>
      <c r="AL12" s="12" t="n">
        <f aca="false">main!AH47</f>
        <v>4.644859790802</v>
      </c>
      <c r="AM12" s="12" t="n">
        <f aca="false">main!AI47</f>
        <v>1</v>
      </c>
      <c r="AN12" s="12" t="n">
        <f aca="false">main!AJ47</f>
        <v>9.289719581604</v>
      </c>
      <c r="AO12" s="12" t="n">
        <f aca="false">main!AK47</f>
        <v>24.6040325164795</v>
      </c>
      <c r="AP12" s="12" t="n">
        <f aca="false">main!AL47</f>
        <v>22.5702972412109</v>
      </c>
      <c r="AQ12" s="12" t="n">
        <f aca="false">main!AM47</f>
        <v>24.5946598052979</v>
      </c>
      <c r="AR12" s="12" t="n">
        <f aca="false">main!AN47</f>
        <v>1082.1865234375</v>
      </c>
      <c r="AS12" s="12" t="n">
        <f aca="false">main!AO47</f>
        <v>1100.27038574219</v>
      </c>
      <c r="AT12" s="12" t="n">
        <f aca="false">main!AP47</f>
        <v>19.877513885498</v>
      </c>
      <c r="AU12" s="12" t="n">
        <f aca="false">main!AQ47</f>
        <v>19.2148342132568</v>
      </c>
      <c r="AV12" s="12" t="n">
        <f aca="false">main!AR47</f>
        <v>60.4860153198242</v>
      </c>
      <c r="AW12" s="12" t="n">
        <f aca="false">main!AS47</f>
        <v>58.4695243835449</v>
      </c>
      <c r="AX12" s="12" t="n">
        <f aca="false">main!AT47</f>
        <v>300.605865478516</v>
      </c>
      <c r="AY12" s="12" t="n">
        <f aca="false">main!AU47</f>
        <v>-0.500620186328888</v>
      </c>
      <c r="AZ12" s="12" t="n">
        <f aca="false">main!AV47</f>
        <v>152.700881958008</v>
      </c>
      <c r="BA12" s="12" t="n">
        <f aca="false">main!AW47</f>
        <v>94.494873046875</v>
      </c>
      <c r="BB12" s="12" t="n">
        <f aca="false">main!AX47</f>
        <v>-2.02957010269165</v>
      </c>
      <c r="BC12" s="12" t="n">
        <f aca="false">main!AY47</f>
        <v>-0.40107598900795</v>
      </c>
      <c r="BD12" s="12" t="n">
        <f aca="false">main!AZ47</f>
        <v>0</v>
      </c>
      <c r="BE12" s="12" t="n">
        <f aca="false">main!BA47</f>
        <v>-1.355140209198</v>
      </c>
      <c r="BF12" s="12" t="n">
        <f aca="false">main!BB47</f>
        <v>7.355140209198</v>
      </c>
      <c r="BG12" s="12" t="n">
        <f aca="false">main!BC47</f>
        <v>1</v>
      </c>
      <c r="BH12" s="12" t="n">
        <f aca="false">main!BD47</f>
        <v>0</v>
      </c>
      <c r="BI12" s="12" t="n">
        <f aca="false">main!BE47</f>
        <v>0.159999996423721</v>
      </c>
      <c r="BJ12" s="12" t="n">
        <f aca="false">main!BF47</f>
        <v>111105</v>
      </c>
      <c r="BK12" s="12" t="n">
        <f aca="false">main!BG47</f>
        <v>1.50302932739258</v>
      </c>
      <c r="BL12" s="12" t="n">
        <f aca="false">main!BH47</f>
        <v>-0.00101554042290847</v>
      </c>
      <c r="BM12" s="12" t="n">
        <f aca="false">main!BI47</f>
        <v>295.720297241211</v>
      </c>
      <c r="BN12" s="12" t="n">
        <f aca="false">main!BJ47</f>
        <v>297.754032516479</v>
      </c>
      <c r="BO12" s="12" t="n">
        <f aca="false">main!BK47</f>
        <v>-0.0800992280222646</v>
      </c>
      <c r="BP12" s="12" t="n">
        <f aca="false">main!BL47</f>
        <v>0.270535269762402</v>
      </c>
      <c r="BQ12" s="12" t="n">
        <f aca="false">main!BM47</f>
        <v>2.74721489385232</v>
      </c>
      <c r="BR12" s="12" t="n">
        <f aca="false">main!BN47</f>
        <v>29.0726343691635</v>
      </c>
      <c r="BS12" s="12" t="n">
        <f aca="false">main!BO47</f>
        <v>9.8578001559067</v>
      </c>
      <c r="BT12" s="12" t="n">
        <f aca="false">main!BP47</f>
        <v>23.5871648788452</v>
      </c>
      <c r="BU12" s="12" t="n">
        <f aca="false">main!BQ47</f>
        <v>2.92150247075721</v>
      </c>
      <c r="BV12" s="12" t="n">
        <f aca="false">main!BR47</f>
        <v>-0.100531707795068</v>
      </c>
      <c r="BW12" s="12" t="n">
        <f aca="false">main!BS47</f>
        <v>1.81570331959845</v>
      </c>
      <c r="BX12" s="12" t="n">
        <f aca="false">main!BT47</f>
        <v>1.10579915115876</v>
      </c>
      <c r="BY12" s="12" t="n">
        <f aca="false">main!BU47</f>
        <v>-0.0627347249025798</v>
      </c>
      <c r="BZ12" s="12" t="n">
        <f aca="false">main!BV47</f>
        <v>63.3575813692559</v>
      </c>
      <c r="CA12" s="12" t="n">
        <f aca="false">main!BW47</f>
        <v>0.609383821863146</v>
      </c>
      <c r="CB12" s="12" t="n">
        <f aca="false">main!BX47</f>
        <v>64.8775843637431</v>
      </c>
      <c r="CC12" s="12" t="n">
        <f aca="false">main!BY47</f>
        <v>1104.05794124963</v>
      </c>
      <c r="CD12" s="12" t="n">
        <f aca="false">main!BZ47</f>
        <v>-0.0153154812367411</v>
      </c>
      <c r="CE12" s="12" t="n">
        <f aca="false">main!CA47</f>
        <v>0.89078187942505</v>
      </c>
      <c r="CF12" s="12" t="n">
        <f aca="false">main!CB47</f>
        <v>-0.435539562106133</v>
      </c>
      <c r="CG12" s="12" t="n">
        <f aca="false">main!CC47</f>
        <v>0</v>
      </c>
      <c r="CH12" s="12" t="n">
        <f aca="false">main!CD47</f>
        <v>-0</v>
      </c>
      <c r="CI12" s="12" t="n">
        <f aca="false">main!CE47</f>
        <v>3.85051215001298</v>
      </c>
    </row>
    <row r="13" customFormat="false" ht="12.8" hidden="false" customHeight="false" outlineLevel="0" collapsed="false">
      <c r="A13" s="10" t="s">
        <v>261</v>
      </c>
      <c r="B13" s="10" t="s">
        <v>259</v>
      </c>
      <c r="C13" s="11" t="n">
        <v>3</v>
      </c>
      <c r="D13" s="12" t="n">
        <v>3</v>
      </c>
      <c r="E13" s="12" t="n">
        <f aca="false">main!A72</f>
        <v>12</v>
      </c>
      <c r="F13" s="12" t="str">
        <f aca="false">main!B72</f>
        <v>08:26:48</v>
      </c>
      <c r="G13" s="12" t="n">
        <f aca="false">main!C72</f>
        <v>3347.49976929743</v>
      </c>
      <c r="H13" s="12" t="n">
        <f aca="false">main!D72</f>
        <v>0</v>
      </c>
      <c r="I13" s="11" t="n">
        <f aca="false">main!E72</f>
        <v>-19.4248399025585</v>
      </c>
      <c r="J13" s="12" t="n">
        <f aca="false">main!F72</f>
        <v>0.0166264253588044</v>
      </c>
      <c r="K13" s="12" t="n">
        <f aca="false">main!G72</f>
        <v>2884.20675571615</v>
      </c>
      <c r="L13" s="12" t="n">
        <f aca="false">main!H72</f>
        <v>14</v>
      </c>
      <c r="M13" s="12" t="n">
        <f aca="false">main!I72</f>
        <v>0</v>
      </c>
      <c r="N13" s="12" t="n">
        <f aca="false">main!J72</f>
        <v>2.17255854606628</v>
      </c>
      <c r="O13" s="12" t="n">
        <f aca="false">main!K72</f>
        <v>3.37677884101868</v>
      </c>
      <c r="P13" s="12" t="n">
        <f aca="false">main!L72</f>
        <v>0</v>
      </c>
      <c r="Q13" s="12" t="n">
        <f aca="false">main!M72</f>
        <v>0</v>
      </c>
      <c r="R13" s="12" t="n">
        <f aca="false">main!N72</f>
        <v>0</v>
      </c>
      <c r="S13" s="12" t="n">
        <f aca="false">main!O72</f>
        <v>0.356618052779885</v>
      </c>
      <c r="T13" s="12" t="e">
        <f aca="false">main!P72</f>
        <v>#DIV/0!</v>
      </c>
      <c r="U13" s="12" t="e">
        <f aca="false">main!Q72</f>
        <v>#DIV/0!</v>
      </c>
      <c r="V13" s="12" t="n">
        <f aca="false">main!R72</f>
        <v>-1</v>
      </c>
      <c r="W13" s="12" t="n">
        <f aca="false">main!S72</f>
        <v>0.87</v>
      </c>
      <c r="X13" s="12" t="n">
        <f aca="false">main!T72</f>
        <v>0.92</v>
      </c>
      <c r="Y13" s="12" t="n">
        <f aca="false">main!U72</f>
        <v>0</v>
      </c>
      <c r="Z13" s="12" t="n">
        <f aca="false">main!V72</f>
        <v>0.87</v>
      </c>
      <c r="AA13" s="12" t="n">
        <f aca="false">main!W72</f>
        <v>65.114458355215</v>
      </c>
      <c r="AB13" s="12" t="e">
        <f aca="false">main!X72</f>
        <v>#DIV/0!</v>
      </c>
      <c r="AC13" s="12" t="n">
        <f aca="false">main!Y72</f>
        <v>1</v>
      </c>
      <c r="AD13" s="12" t="e">
        <f aca="false">main!Z72</f>
        <v>#DIV/0!</v>
      </c>
      <c r="AE13" s="12" t="n">
        <f aca="false">main!AA72</f>
        <v>0</v>
      </c>
      <c r="AF13" s="12" t="n">
        <f aca="false">main!AB72</f>
        <v>0.5</v>
      </c>
      <c r="AG13" s="12" t="e">
        <f aca="false">main!AC72</f>
        <v>#DIV/0!</v>
      </c>
      <c r="AH13" s="12" t="n">
        <f aca="false">main!AD72</f>
        <v>0.205582716728616</v>
      </c>
      <c r="AI13" s="12" t="n">
        <f aca="false">main!AE72</f>
        <v>1.1401319892249</v>
      </c>
      <c r="AJ13" s="12" t="n">
        <f aca="false">main!AF72</f>
        <v>24.0686016082764</v>
      </c>
      <c r="AK13" s="12" t="n">
        <f aca="false">main!AG72</f>
        <v>2</v>
      </c>
      <c r="AL13" s="12" t="n">
        <f aca="false">main!AH72</f>
        <v>4.644859790802</v>
      </c>
      <c r="AM13" s="12" t="n">
        <f aca="false">main!AI72</f>
        <v>1</v>
      </c>
      <c r="AN13" s="12" t="n">
        <f aca="false">main!AJ72</f>
        <v>9.289719581604</v>
      </c>
      <c r="AO13" s="12" t="n">
        <f aca="false">main!AK72</f>
        <v>25.0109958648682</v>
      </c>
      <c r="AP13" s="12" t="n">
        <f aca="false">main!AL72</f>
        <v>24.0686016082764</v>
      </c>
      <c r="AQ13" s="12" t="n">
        <f aca="false">main!AM72</f>
        <v>24.9571628570557</v>
      </c>
      <c r="AR13" s="12" t="n">
        <f aca="false">main!AN72</f>
        <v>1038.24926757813</v>
      </c>
      <c r="AS13" s="12" t="n">
        <f aca="false">main!AO72</f>
        <v>1051.03051757813</v>
      </c>
      <c r="AT13" s="12" t="n">
        <f aca="false">main!AP72</f>
        <v>19.6288356781006</v>
      </c>
      <c r="AU13" s="12" t="n">
        <f aca="false">main!AQ72</f>
        <v>19.7629241943359</v>
      </c>
      <c r="AV13" s="12" t="n">
        <f aca="false">main!AR72</f>
        <v>58.2864952087402</v>
      </c>
      <c r="AW13" s="12" t="n">
        <f aca="false">main!AS72</f>
        <v>58.6846618652344</v>
      </c>
      <c r="AX13" s="12" t="n">
        <f aca="false">main!AT72</f>
        <v>300.577270507813</v>
      </c>
      <c r="AY13" s="12" t="n">
        <f aca="false">main!AU72</f>
        <v>-0.325242310762405</v>
      </c>
      <c r="AZ13" s="12" t="n">
        <f aca="false">main!AV72</f>
        <v>14.0264778137207</v>
      </c>
      <c r="BA13" s="12" t="n">
        <f aca="false">main!AW72</f>
        <v>94.4802856445313</v>
      </c>
      <c r="BB13" s="12" t="n">
        <f aca="false">main!AX72</f>
        <v>-2.02957010269165</v>
      </c>
      <c r="BC13" s="12" t="n">
        <f aca="false">main!AY72</f>
        <v>-0.40107598900795</v>
      </c>
      <c r="BD13" s="12" t="n">
        <f aca="false">main!AZ72</f>
        <v>0.25</v>
      </c>
      <c r="BE13" s="12" t="n">
        <f aca="false">main!BA72</f>
        <v>-1.355140209198</v>
      </c>
      <c r="BF13" s="12" t="n">
        <f aca="false">main!BB72</f>
        <v>7.355140209198</v>
      </c>
      <c r="BG13" s="12" t="n">
        <f aca="false">main!BC72</f>
        <v>1</v>
      </c>
      <c r="BH13" s="12" t="n">
        <f aca="false">main!BD72</f>
        <v>0</v>
      </c>
      <c r="BI13" s="12" t="n">
        <f aca="false">main!BE72</f>
        <v>0.159999996423721</v>
      </c>
      <c r="BJ13" s="12" t="n">
        <f aca="false">main!BF72</f>
        <v>111105</v>
      </c>
      <c r="BK13" s="12" t="n">
        <f aca="false">main!BG72</f>
        <v>1.50288635253906</v>
      </c>
      <c r="BL13" s="12" t="n">
        <f aca="false">main!BH72</f>
        <v>0.000205582716728616</v>
      </c>
      <c r="BM13" s="12" t="n">
        <f aca="false">main!BI72</f>
        <v>297.218601608276</v>
      </c>
      <c r="BN13" s="12" t="n">
        <f aca="false">main!BJ72</f>
        <v>298.160995864868</v>
      </c>
      <c r="BO13" s="12" t="n">
        <f aca="false">main!BK72</f>
        <v>-0.0520387685588276</v>
      </c>
      <c r="BP13" s="12" t="n">
        <f aca="false">main!BL72</f>
        <v>0.00637861995495751</v>
      </c>
      <c r="BQ13" s="12" t="n">
        <f aca="false">main!BM72</f>
        <v>3.00733871227697</v>
      </c>
      <c r="BR13" s="12" t="n">
        <f aca="false">main!BN72</f>
        <v>31.8303304415448</v>
      </c>
      <c r="BS13" s="12" t="n">
        <f aca="false">main!BO72</f>
        <v>12.0674062472089</v>
      </c>
      <c r="BT13" s="12" t="n">
        <f aca="false">main!BP72</f>
        <v>24.5397987365723</v>
      </c>
      <c r="BU13" s="12" t="n">
        <f aca="false">main!BQ72</f>
        <v>3.09347628028113</v>
      </c>
      <c r="BV13" s="12" t="n">
        <f aca="false">main!BR72</f>
        <v>0.0165967211096818</v>
      </c>
      <c r="BW13" s="12" t="n">
        <f aca="false">main!BS72</f>
        <v>1.86720672305207</v>
      </c>
      <c r="BX13" s="12" t="n">
        <f aca="false">main!BT72</f>
        <v>1.22626955722905</v>
      </c>
      <c r="BY13" s="12" t="n">
        <f aca="false">main!BU72</f>
        <v>0.0103756153511295</v>
      </c>
      <c r="BZ13" s="12" t="n">
        <f aca="false">main!BV72</f>
        <v>272.500678137949</v>
      </c>
      <c r="CA13" s="12" t="n">
        <f aca="false">main!BW72</f>
        <v>2.74417032377155</v>
      </c>
      <c r="CB13" s="12" t="n">
        <f aca="false">main!BX72</f>
        <v>61.1539766691977</v>
      </c>
      <c r="CC13" s="12" t="n">
        <f aca="false">main!BY72</f>
        <v>1053.85337284713</v>
      </c>
      <c r="CD13" s="12" t="n">
        <f aca="false">main!BZ72</f>
        <v>-0.0112720254715765</v>
      </c>
      <c r="CE13" s="12" t="n">
        <f aca="false">main!CA72</f>
        <v>1.2042202949524</v>
      </c>
      <c r="CF13" s="12" t="n">
        <f aca="false">main!CB72</f>
        <v>-0.282960810363292</v>
      </c>
      <c r="CG13" s="12" t="n">
        <f aca="false">main!CC72</f>
        <v>0</v>
      </c>
      <c r="CH13" s="12" t="n">
        <f aca="false">main!CD72</f>
        <v>-0</v>
      </c>
      <c r="CI13" s="12" t="n">
        <f aca="false">main!CE72</f>
        <v>2.80412052111458</v>
      </c>
    </row>
    <row r="14" customFormat="false" ht="12.8" hidden="false" customHeight="false" outlineLevel="0" collapsed="false">
      <c r="A14" s="10" t="s">
        <v>261</v>
      </c>
      <c r="B14" s="10" t="s">
        <v>259</v>
      </c>
      <c r="C14" s="11" t="n">
        <v>4</v>
      </c>
      <c r="D14" s="12" t="n">
        <v>3</v>
      </c>
      <c r="E14" s="12" t="n">
        <f aca="false">main!A92</f>
        <v>16</v>
      </c>
      <c r="F14" s="12" t="str">
        <f aca="false">main!B92</f>
        <v>08:32:28</v>
      </c>
      <c r="G14" s="12" t="n">
        <f aca="false">main!C92</f>
        <v>3687.99974583089</v>
      </c>
      <c r="H14" s="12" t="n">
        <f aca="false">main!D92</f>
        <v>0</v>
      </c>
      <c r="I14" s="11" t="n">
        <f aca="false">main!E92</f>
        <v>-107.022440472824</v>
      </c>
      <c r="J14" s="12" t="n">
        <f aca="false">main!F92</f>
        <v>0.0874739288779568</v>
      </c>
      <c r="K14" s="12" t="n">
        <f aca="false">main!G92</f>
        <v>3018.65164692856</v>
      </c>
      <c r="L14" s="12" t="n">
        <f aca="false">main!H92</f>
        <v>18</v>
      </c>
      <c r="M14" s="12" t="n">
        <f aca="false">main!I92</f>
        <v>0</v>
      </c>
      <c r="N14" s="12" t="n">
        <f aca="false">main!J92</f>
        <v>1.71088862419128</v>
      </c>
      <c r="O14" s="12" t="n">
        <f aca="false">main!K92</f>
        <v>3.09852814674377</v>
      </c>
      <c r="P14" s="12" t="n">
        <f aca="false">main!L92</f>
        <v>0</v>
      </c>
      <c r="Q14" s="12" t="n">
        <f aca="false">main!M92</f>
        <v>0</v>
      </c>
      <c r="R14" s="12" t="n">
        <f aca="false">main!N92</f>
        <v>0</v>
      </c>
      <c r="S14" s="12" t="n">
        <f aca="false">main!O92</f>
        <v>0.44783828218916</v>
      </c>
      <c r="T14" s="12" t="e">
        <f aca="false">main!P92</f>
        <v>#DIV/0!</v>
      </c>
      <c r="U14" s="12" t="e">
        <f aca="false">main!Q92</f>
        <v>#DIV/0!</v>
      </c>
      <c r="V14" s="12" t="n">
        <f aca="false">main!R92</f>
        <v>-1</v>
      </c>
      <c r="W14" s="12" t="n">
        <f aca="false">main!S92</f>
        <v>0.87</v>
      </c>
      <c r="X14" s="12" t="n">
        <f aca="false">main!T92</f>
        <v>0.92</v>
      </c>
      <c r="Y14" s="12" t="n">
        <f aca="false">main!U92</f>
        <v>0</v>
      </c>
      <c r="Z14" s="12" t="n">
        <f aca="false">main!V92</f>
        <v>0.87</v>
      </c>
      <c r="AA14" s="12" t="n">
        <f aca="false">main!W92</f>
        <v>277.065912011042</v>
      </c>
      <c r="AB14" s="12" t="e">
        <f aca="false">main!X92</f>
        <v>#DIV/0!</v>
      </c>
      <c r="AC14" s="12" t="n">
        <f aca="false">main!Y92</f>
        <v>1</v>
      </c>
      <c r="AD14" s="12" t="e">
        <f aca="false">main!Z92</f>
        <v>#DIV/0!</v>
      </c>
      <c r="AE14" s="12" t="n">
        <f aca="false">main!AA92</f>
        <v>0</v>
      </c>
      <c r="AF14" s="12" t="n">
        <f aca="false">main!AB92</f>
        <v>0.5</v>
      </c>
      <c r="AG14" s="12" t="e">
        <f aca="false">main!AC92</f>
        <v>#DIV/0!</v>
      </c>
      <c r="AH14" s="12" t="n">
        <f aca="false">main!AD92</f>
        <v>1.07640046402773</v>
      </c>
      <c r="AI14" s="12" t="n">
        <f aca="false">main!AE92</f>
        <v>1.14216805997907</v>
      </c>
      <c r="AJ14" s="12" t="n">
        <f aca="false">main!AF92</f>
        <v>24.6054992675781</v>
      </c>
      <c r="AK14" s="12" t="n">
        <f aca="false">main!AG92</f>
        <v>2</v>
      </c>
      <c r="AL14" s="12" t="n">
        <f aca="false">main!AH92</f>
        <v>4.644859790802</v>
      </c>
      <c r="AM14" s="12" t="n">
        <f aca="false">main!AI92</f>
        <v>1</v>
      </c>
      <c r="AN14" s="12" t="n">
        <f aca="false">main!AJ92</f>
        <v>9.289719581604</v>
      </c>
      <c r="AO14" s="12" t="n">
        <f aca="false">main!AK92</f>
        <v>25.4679889678955</v>
      </c>
      <c r="AP14" s="12" t="n">
        <f aca="false">main!AL92</f>
        <v>24.6054992675781</v>
      </c>
      <c r="AQ14" s="12" t="n">
        <f aca="false">main!AM92</f>
        <v>25.4041481018066</v>
      </c>
      <c r="AR14" s="12" t="n">
        <f aca="false">main!AN92</f>
        <v>1015.60339355469</v>
      </c>
      <c r="AS14" s="12" t="n">
        <f aca="false">main!AO92</f>
        <v>1086.037109375</v>
      </c>
      <c r="AT14" s="12" t="n">
        <f aca="false">main!AP92</f>
        <v>20.0791110992432</v>
      </c>
      <c r="AU14" s="12" t="n">
        <f aca="false">main!AQ92</f>
        <v>20.7804527282715</v>
      </c>
      <c r="AV14" s="12" t="n">
        <f aca="false">main!AR92</f>
        <v>58.0281486511231</v>
      </c>
      <c r="AW14" s="12" t="n">
        <f aca="false">main!AS92</f>
        <v>60.0550079345703</v>
      </c>
      <c r="AX14" s="12" t="n">
        <f aca="false">main!AT92</f>
        <v>300.576019287109</v>
      </c>
      <c r="AY14" s="12" t="n">
        <f aca="false">main!AU92</f>
        <v>-0.439840734004974</v>
      </c>
      <c r="AZ14" s="12" t="n">
        <f aca="false">main!AV92</f>
        <v>13.9424381256104</v>
      </c>
      <c r="BA14" s="12" t="n">
        <f aca="false">main!AW92</f>
        <v>94.4872741699219</v>
      </c>
      <c r="BB14" s="12" t="n">
        <f aca="false">main!AX92</f>
        <v>-2.02957010269165</v>
      </c>
      <c r="BC14" s="12" t="n">
        <f aca="false">main!AY92</f>
        <v>-0.40107598900795</v>
      </c>
      <c r="BD14" s="12" t="n">
        <f aca="false">main!AZ92</f>
        <v>0</v>
      </c>
      <c r="BE14" s="12" t="n">
        <f aca="false">main!BA92</f>
        <v>-1.355140209198</v>
      </c>
      <c r="BF14" s="12" t="n">
        <f aca="false">main!BB92</f>
        <v>7.355140209198</v>
      </c>
      <c r="BG14" s="12" t="n">
        <f aca="false">main!BC92</f>
        <v>1</v>
      </c>
      <c r="BH14" s="12" t="n">
        <f aca="false">main!BD92</f>
        <v>0</v>
      </c>
      <c r="BI14" s="12" t="n">
        <f aca="false">main!BE92</f>
        <v>0.159999996423721</v>
      </c>
      <c r="BJ14" s="12" t="n">
        <f aca="false">main!BF92</f>
        <v>111105</v>
      </c>
      <c r="BK14" s="12" t="n">
        <f aca="false">main!BG92</f>
        <v>1.50288009643554</v>
      </c>
      <c r="BL14" s="12" t="n">
        <f aca="false">main!BH92</f>
        <v>0.00107640046402773</v>
      </c>
      <c r="BM14" s="12" t="n">
        <f aca="false">main!BI92</f>
        <v>297.755499267578</v>
      </c>
      <c r="BN14" s="12" t="n">
        <f aca="false">main!BJ92</f>
        <v>298.617988967896</v>
      </c>
      <c r="BO14" s="12" t="n">
        <f aca="false">main!BK92</f>
        <v>-0.0703745158678027</v>
      </c>
      <c r="BP14" s="12" t="n">
        <f aca="false">main!BL92</f>
        <v>-0.150668996488434</v>
      </c>
      <c r="BQ14" s="12" t="n">
        <f aca="false">main!BM92</f>
        <v>3.10565639429036</v>
      </c>
      <c r="BR14" s="12" t="n">
        <f aca="false">main!BN92</f>
        <v>32.8685150627298</v>
      </c>
      <c r="BS14" s="12" t="n">
        <f aca="false">main!BO92</f>
        <v>12.0880623344583</v>
      </c>
      <c r="BT14" s="12" t="n">
        <f aca="false">main!BP92</f>
        <v>25.0367441177368</v>
      </c>
      <c r="BU14" s="12" t="n">
        <f aca="false">main!BQ92</f>
        <v>3.18664982441077</v>
      </c>
      <c r="BV14" s="12" t="n">
        <f aca="false">main!BR92</f>
        <v>0.0866579397203488</v>
      </c>
      <c r="BW14" s="12" t="n">
        <f aca="false">main!BS92</f>
        <v>1.96348833431129</v>
      </c>
      <c r="BX14" s="12" t="n">
        <f aca="false">main!BT92</f>
        <v>1.22316149009948</v>
      </c>
      <c r="BY14" s="12" t="n">
        <f aca="false">main!BU92</f>
        <v>0.0542339374951183</v>
      </c>
      <c r="BZ14" s="12" t="n">
        <f aca="false">main!BV92</f>
        <v>285.224165786825</v>
      </c>
      <c r="CA14" s="12" t="n">
        <f aca="false">main!BW92</f>
        <v>2.77951059026496</v>
      </c>
      <c r="CB14" s="12" t="n">
        <f aca="false">main!BX92</f>
        <v>62.5617828335803</v>
      </c>
      <c r="CC14" s="12" t="n">
        <f aca="false">main!BY92</f>
        <v>1101.58981722255</v>
      </c>
      <c r="CD14" s="12" t="n">
        <f aca="false">main!BZ92</f>
        <v>-0.0607804699580655</v>
      </c>
      <c r="CE14" s="12" t="n">
        <f aca="false">main!CA92</f>
        <v>1.38763952255249</v>
      </c>
      <c r="CF14" s="12" t="n">
        <f aca="false">main!CB92</f>
        <v>-0.382661438584327</v>
      </c>
      <c r="CG14" s="12" t="n">
        <f aca="false">main!CC92</f>
        <v>0</v>
      </c>
      <c r="CH14" s="12" t="n">
        <f aca="false">main!CD92</f>
        <v>-0</v>
      </c>
      <c r="CI14" s="12" t="n">
        <f aca="false">main!CE92</f>
        <v>2.23294890091066</v>
      </c>
    </row>
    <row r="15" customFormat="false" ht="12.8" hidden="false" customHeight="false" outlineLevel="0" collapsed="false">
      <c r="A15" s="10" t="s">
        <v>261</v>
      </c>
      <c r="B15" s="10" t="s">
        <v>259</v>
      </c>
      <c r="C15" s="11" t="n">
        <v>5</v>
      </c>
      <c r="D15" s="12" t="n">
        <v>3</v>
      </c>
      <c r="E15" s="12" t="n">
        <f aca="false">main!A117</f>
        <v>21</v>
      </c>
      <c r="F15" s="12" t="str">
        <f aca="false">main!B117</f>
        <v>08:41:08</v>
      </c>
      <c r="G15" s="12" t="n">
        <f aca="false">main!C117</f>
        <v>4209.49970989022</v>
      </c>
      <c r="H15" s="12" t="n">
        <f aca="false">main!D117</f>
        <v>0</v>
      </c>
      <c r="I15" s="11" t="n">
        <f aca="false">main!E117</f>
        <v>-58.4722928844968</v>
      </c>
      <c r="J15" s="12" t="n">
        <f aca="false">main!F117</f>
        <v>-0.037099809900993</v>
      </c>
      <c r="K15" s="12" t="n">
        <f aca="false">main!G117</f>
        <v>-1489.18444073151</v>
      </c>
      <c r="L15" s="12" t="n">
        <f aca="false">main!H117</f>
        <v>23</v>
      </c>
      <c r="M15" s="12" t="n">
        <f aca="false">main!I117</f>
        <v>0</v>
      </c>
      <c r="N15" s="12" t="n">
        <f aca="false">main!J117</f>
        <v>2.59761953353882</v>
      </c>
      <c r="O15" s="12" t="n">
        <f aca="false">main!K117</f>
        <v>4.292724609375</v>
      </c>
      <c r="P15" s="12" t="n">
        <f aca="false">main!L117</f>
        <v>0</v>
      </c>
      <c r="Q15" s="12" t="n">
        <f aca="false">main!M117</f>
        <v>0</v>
      </c>
      <c r="R15" s="12" t="n">
        <f aca="false">main!N117</f>
        <v>0</v>
      </c>
      <c r="S15" s="12" t="n">
        <f aca="false">main!O117</f>
        <v>0.394878598113234</v>
      </c>
      <c r="T15" s="12" t="e">
        <f aca="false">main!P117</f>
        <v>#DIV/0!</v>
      </c>
      <c r="U15" s="12" t="e">
        <f aca="false">main!Q117</f>
        <v>#DIV/0!</v>
      </c>
      <c r="V15" s="12" t="n">
        <f aca="false">main!R117</f>
        <v>-1</v>
      </c>
      <c r="W15" s="12" t="n">
        <f aca="false">main!S117</f>
        <v>0.87</v>
      </c>
      <c r="X15" s="12" t="n">
        <f aca="false">main!T117</f>
        <v>0.92</v>
      </c>
      <c r="Y15" s="12" t="n">
        <f aca="false">main!U117</f>
        <v>0</v>
      </c>
      <c r="Z15" s="12" t="n">
        <f aca="false">main!V117</f>
        <v>0.87</v>
      </c>
      <c r="AA15" s="12" t="n">
        <f aca="false">main!W117</f>
        <v>155.865934789326</v>
      </c>
      <c r="AB15" s="12" t="e">
        <f aca="false">main!X117</f>
        <v>#DIV/0!</v>
      </c>
      <c r="AC15" s="12" t="n">
        <f aca="false">main!Y117</f>
        <v>1</v>
      </c>
      <c r="AD15" s="12" t="e">
        <f aca="false">main!Z117</f>
        <v>#DIV/0!</v>
      </c>
      <c r="AE15" s="12" t="n">
        <f aca="false">main!AA117</f>
        <v>0</v>
      </c>
      <c r="AF15" s="12" t="n">
        <f aca="false">main!AB117</f>
        <v>0.5</v>
      </c>
      <c r="AG15" s="12" t="e">
        <f aca="false">main!AC117</f>
        <v>#DIV/0!</v>
      </c>
      <c r="AH15" s="12" t="n">
        <f aca="false">main!AD117</f>
        <v>-0.477289369549028</v>
      </c>
      <c r="AI15" s="12" t="n">
        <f aca="false">main!AE117</f>
        <v>1.17863504893951</v>
      </c>
      <c r="AJ15" s="12" t="n">
        <f aca="false">main!AF117</f>
        <v>24.4749011993408</v>
      </c>
      <c r="AK15" s="12" t="n">
        <f aca="false">main!AG117</f>
        <v>2</v>
      </c>
      <c r="AL15" s="12" t="n">
        <f aca="false">main!AH117</f>
        <v>4.644859790802</v>
      </c>
      <c r="AM15" s="12" t="n">
        <f aca="false">main!AI117</f>
        <v>1</v>
      </c>
      <c r="AN15" s="12" t="n">
        <f aca="false">main!AJ117</f>
        <v>9.289719581604</v>
      </c>
      <c r="AO15" s="12" t="n">
        <f aca="false">main!AK117</f>
        <v>25.8500747680664</v>
      </c>
      <c r="AP15" s="12" t="n">
        <f aca="false">main!AL117</f>
        <v>24.4749011993408</v>
      </c>
      <c r="AQ15" s="12" t="n">
        <f aca="false">main!AM117</f>
        <v>25.8066787719727</v>
      </c>
      <c r="AR15" s="12" t="n">
        <f aca="false">main!AN117</f>
        <v>979.871398925781</v>
      </c>
      <c r="AS15" s="12" t="n">
        <f aca="false">main!AO117</f>
        <v>1019.09985351563</v>
      </c>
      <c r="AT15" s="12" t="n">
        <f aca="false">main!AP117</f>
        <v>20.4524707794189</v>
      </c>
      <c r="AU15" s="12" t="n">
        <f aca="false">main!AQ117</f>
        <v>20.141300201416</v>
      </c>
      <c r="AV15" s="12" t="n">
        <f aca="false">main!AR117</f>
        <v>57.7749710083008</v>
      </c>
      <c r="AW15" s="12" t="n">
        <f aca="false">main!AS117</f>
        <v>56.8959655761719</v>
      </c>
      <c r="AX15" s="12" t="n">
        <f aca="false">main!AT117</f>
        <v>300.591491699219</v>
      </c>
      <c r="AY15" s="12" t="n">
        <f aca="false">main!AU117</f>
        <v>-0.423826456069946</v>
      </c>
      <c r="AZ15" s="12" t="n">
        <f aca="false">main!AV117</f>
        <v>12.7551546096802</v>
      </c>
      <c r="BA15" s="12" t="n">
        <f aca="false">main!AW117</f>
        <v>94.4750823974609</v>
      </c>
      <c r="BB15" s="12" t="n">
        <f aca="false">main!AX117</f>
        <v>-2.02957010269165</v>
      </c>
      <c r="BC15" s="12" t="n">
        <f aca="false">main!AY117</f>
        <v>-0.40107598900795</v>
      </c>
      <c r="BD15" s="12" t="n">
        <f aca="false">main!AZ117</f>
        <v>0</v>
      </c>
      <c r="BE15" s="12" t="n">
        <f aca="false">main!BA117</f>
        <v>-1.355140209198</v>
      </c>
      <c r="BF15" s="12" t="n">
        <f aca="false">main!BB117</f>
        <v>7.355140209198</v>
      </c>
      <c r="BG15" s="12" t="n">
        <f aca="false">main!BC117</f>
        <v>1</v>
      </c>
      <c r="BH15" s="12" t="n">
        <f aca="false">main!BD117</f>
        <v>0</v>
      </c>
      <c r="BI15" s="12" t="n">
        <f aca="false">main!BE117</f>
        <v>0.159999996423721</v>
      </c>
      <c r="BJ15" s="12" t="n">
        <f aca="false">main!BF117</f>
        <v>111105</v>
      </c>
      <c r="BK15" s="12" t="n">
        <f aca="false">main!BG117</f>
        <v>1.50295745849609</v>
      </c>
      <c r="BL15" s="12" t="n">
        <f aca="false">main!BH117</f>
        <v>-0.000477289369549028</v>
      </c>
      <c r="BM15" s="12" t="n">
        <f aca="false">main!BI117</f>
        <v>297.624901199341</v>
      </c>
      <c r="BN15" s="12" t="n">
        <f aca="false">main!BJ117</f>
        <v>299.000074768066</v>
      </c>
      <c r="BO15" s="12" t="n">
        <f aca="false">main!BK117</f>
        <v>-0.0678122314554697</v>
      </c>
      <c r="BP15" s="12" t="n">
        <f aca="false">main!BL117</f>
        <v>0.146786172024389</v>
      </c>
      <c r="BQ15" s="12" t="n">
        <f aca="false">main!BM117</f>
        <v>3.08148604506029</v>
      </c>
      <c r="BR15" s="12" t="n">
        <f aca="false">main!BN117</f>
        <v>32.6169183118183</v>
      </c>
      <c r="BS15" s="12" t="n">
        <f aca="false">main!BO117</f>
        <v>12.4756181104023</v>
      </c>
      <c r="BT15" s="12" t="n">
        <f aca="false">main!BP117</f>
        <v>25.1624879837036</v>
      </c>
      <c r="BU15" s="12" t="n">
        <f aca="false">main!BQ117</f>
        <v>3.21061104616498</v>
      </c>
      <c r="BV15" s="12" t="n">
        <f aca="false">main!BR117</f>
        <v>-0.0372485673263115</v>
      </c>
      <c r="BW15" s="12" t="n">
        <f aca="false">main!BS117</f>
        <v>1.90285099612077</v>
      </c>
      <c r="BX15" s="12" t="n">
        <f aca="false">main!BT117</f>
        <v>1.30776005004421</v>
      </c>
      <c r="BY15" s="12" t="n">
        <f aca="false">main!BU117</f>
        <v>-0.0232669437950933</v>
      </c>
      <c r="BZ15" s="12" t="n">
        <f aca="false">main!BV117</f>
        <v>-140.690822743126</v>
      </c>
      <c r="CA15" s="12" t="n">
        <f aca="false">main!BW117</f>
        <v>-1.46127431536194</v>
      </c>
      <c r="CB15" s="12" t="n">
        <f aca="false">main!BX117</f>
        <v>60.5572532258374</v>
      </c>
      <c r="CC15" s="12" t="n">
        <f aca="false">main!BY117</f>
        <v>1027.59716010284</v>
      </c>
      <c r="CD15" s="12" t="n">
        <f aca="false">main!BZ117</f>
        <v>-0.0344582642340842</v>
      </c>
      <c r="CE15" s="12" t="n">
        <f aca="false">main!CA117</f>
        <v>1.69510507583618</v>
      </c>
      <c r="CF15" s="12" t="n">
        <f aca="false">main!CB117</f>
        <v>-0.368729016780853</v>
      </c>
      <c r="CG15" s="12" t="n">
        <f aca="false">main!CC117</f>
        <v>0</v>
      </c>
      <c r="CH15" s="12" t="n">
        <f aca="false">main!CD117</f>
        <v>-0</v>
      </c>
      <c r="CI15" s="12" t="n">
        <f aca="false">main!CE117</f>
        <v>2.53242390136637</v>
      </c>
    </row>
    <row r="16" customFormat="false" ht="12.8" hidden="false" customHeight="false" outlineLevel="0" collapsed="false">
      <c r="A16" s="10" t="s">
        <v>261</v>
      </c>
      <c r="B16" s="10" t="s">
        <v>259</v>
      </c>
      <c r="C16" s="11" t="n">
        <v>6</v>
      </c>
      <c r="D16" s="12" t="n">
        <v>3</v>
      </c>
      <c r="E16" s="12" t="n">
        <f aca="false">main!A147</f>
        <v>27</v>
      </c>
      <c r="F16" s="12" t="str">
        <f aca="false">main!B147</f>
        <v>08:46:44</v>
      </c>
      <c r="G16" s="12" t="n">
        <f aca="false">main!C147</f>
        <v>4545.49968673382</v>
      </c>
      <c r="H16" s="12" t="n">
        <f aca="false">main!D147</f>
        <v>0</v>
      </c>
      <c r="I16" s="11" t="n">
        <f aca="false">main!E147</f>
        <v>-73.8499473769447</v>
      </c>
      <c r="J16" s="12" t="n">
        <f aca="false">main!F147</f>
        <v>-0.101895682469801</v>
      </c>
      <c r="K16" s="12" t="n">
        <f aca="false">main!G147</f>
        <v>-139.828105273546</v>
      </c>
      <c r="L16" s="12" t="n">
        <f aca="false">main!H147</f>
        <v>29</v>
      </c>
      <c r="M16" s="12" t="n">
        <f aca="false">main!I147</f>
        <v>0</v>
      </c>
      <c r="N16" s="12" t="n">
        <f aca="false">main!J147</f>
        <v>2.57249760627747</v>
      </c>
      <c r="O16" s="12" t="n">
        <f aca="false">main!K147</f>
        <v>5.51552057266235</v>
      </c>
      <c r="P16" s="12" t="n">
        <f aca="false">main!L147</f>
        <v>0</v>
      </c>
      <c r="Q16" s="12" t="n">
        <f aca="false">main!M147</f>
        <v>0</v>
      </c>
      <c r="R16" s="12" t="n">
        <f aca="false">main!N147</f>
        <v>0</v>
      </c>
      <c r="S16" s="12" t="n">
        <f aca="false">main!O147</f>
        <v>0.533589337146517</v>
      </c>
      <c r="T16" s="12" t="e">
        <f aca="false">main!P147</f>
        <v>#DIV/0!</v>
      </c>
      <c r="U16" s="12" t="e">
        <f aca="false">main!Q147</f>
        <v>#DIV/0!</v>
      </c>
      <c r="V16" s="12" t="n">
        <f aca="false">main!R147</f>
        <v>-1</v>
      </c>
      <c r="W16" s="12" t="n">
        <f aca="false">main!S147</f>
        <v>0.87</v>
      </c>
      <c r="X16" s="12" t="n">
        <f aca="false">main!T147</f>
        <v>0.92</v>
      </c>
      <c r="Y16" s="12" t="n">
        <f aca="false">main!U147</f>
        <v>0</v>
      </c>
      <c r="Z16" s="12" t="n">
        <f aca="false">main!V147</f>
        <v>0.87</v>
      </c>
      <c r="AA16" s="12" t="n">
        <f aca="false">main!W147</f>
        <v>139.650023798188</v>
      </c>
      <c r="AB16" s="12" t="e">
        <f aca="false">main!X147</f>
        <v>#DIV/0!</v>
      </c>
      <c r="AC16" s="12" t="n">
        <f aca="false">main!Y147</f>
        <v>1</v>
      </c>
      <c r="AD16" s="12" t="e">
        <f aca="false">main!Z147</f>
        <v>#DIV/0!</v>
      </c>
      <c r="AE16" s="12" t="n">
        <f aca="false">main!AA147</f>
        <v>0</v>
      </c>
      <c r="AF16" s="12" t="n">
        <f aca="false">main!AB147</f>
        <v>0.5</v>
      </c>
      <c r="AG16" s="12" t="e">
        <f aca="false">main!AC147</f>
        <v>#DIV/0!</v>
      </c>
      <c r="AH16" s="12" t="n">
        <f aca="false">main!AD147</f>
        <v>-1.29094457456247</v>
      </c>
      <c r="AI16" s="12" t="n">
        <f aca="false">main!AE147</f>
        <v>1.15360676765076</v>
      </c>
      <c r="AJ16" s="12" t="n">
        <f aca="false">main!AF147</f>
        <v>23.8898410797119</v>
      </c>
      <c r="AK16" s="12" t="n">
        <f aca="false">main!AG147</f>
        <v>2</v>
      </c>
      <c r="AL16" s="12" t="n">
        <f aca="false">main!AH147</f>
        <v>4.644859790802</v>
      </c>
      <c r="AM16" s="12" t="n">
        <f aca="false">main!AI147</f>
        <v>1</v>
      </c>
      <c r="AN16" s="12" t="n">
        <f aca="false">main!AJ147</f>
        <v>9.289719581604</v>
      </c>
      <c r="AO16" s="12" t="n">
        <f aca="false">main!AK147</f>
        <v>25.6511173248291</v>
      </c>
      <c r="AP16" s="12" t="n">
        <f aca="false">main!AL147</f>
        <v>23.8898410797119</v>
      </c>
      <c r="AQ16" s="12" t="n">
        <f aca="false">main!AM147</f>
        <v>25.6331729888916</v>
      </c>
      <c r="AR16" s="12" t="n">
        <f aca="false">main!AN147</f>
        <v>967.701538085938</v>
      </c>
      <c r="AS16" s="12" t="n">
        <f aca="false">main!AO147</f>
        <v>1017.71154785156</v>
      </c>
      <c r="AT16" s="12" t="n">
        <f aca="false">main!AP147</f>
        <v>20.1260299682617</v>
      </c>
      <c r="AU16" s="12" t="n">
        <f aca="false">main!AQ147</f>
        <v>19.2836666107178</v>
      </c>
      <c r="AV16" s="12" t="n">
        <f aca="false">main!AR147</f>
        <v>57.5204467773438</v>
      </c>
      <c r="AW16" s="12" t="n">
        <f aca="false">main!AS147</f>
        <v>55.112964630127</v>
      </c>
      <c r="AX16" s="12" t="n">
        <f aca="false">main!AT147</f>
        <v>300.594848632813</v>
      </c>
      <c r="AY16" s="12" t="n">
        <f aca="false">main!AU147</f>
        <v>-0.599610149860382</v>
      </c>
      <c r="AZ16" s="12" t="n">
        <f aca="false">main!AV147</f>
        <v>12.7195701599121</v>
      </c>
      <c r="BA16" s="12" t="n">
        <f aca="false">main!AW147</f>
        <v>94.4636993408203</v>
      </c>
      <c r="BB16" s="12" t="n">
        <f aca="false">main!AX147</f>
        <v>-2.02957010269165</v>
      </c>
      <c r="BC16" s="12" t="n">
        <f aca="false">main!AY147</f>
        <v>-0.40107598900795</v>
      </c>
      <c r="BD16" s="12" t="n">
        <f aca="false">main!AZ147</f>
        <v>0</v>
      </c>
      <c r="BE16" s="12" t="n">
        <f aca="false">main!BA147</f>
        <v>-1.355140209198</v>
      </c>
      <c r="BF16" s="12" t="n">
        <f aca="false">main!BB147</f>
        <v>7.355140209198</v>
      </c>
      <c r="BG16" s="12" t="n">
        <f aca="false">main!BC147</f>
        <v>1</v>
      </c>
      <c r="BH16" s="12" t="n">
        <f aca="false">main!BD147</f>
        <v>0</v>
      </c>
      <c r="BI16" s="12" t="n">
        <f aca="false">main!BE147</f>
        <v>0.159999996423721</v>
      </c>
      <c r="BJ16" s="12" t="n">
        <f aca="false">main!BF147</f>
        <v>111105</v>
      </c>
      <c r="BK16" s="12" t="n">
        <f aca="false">main!BG147</f>
        <v>1.50297424316407</v>
      </c>
      <c r="BL16" s="12" t="n">
        <f aca="false">main!BH147</f>
        <v>-0.00129094457456247</v>
      </c>
      <c r="BM16" s="12" t="n">
        <f aca="false">main!BI147</f>
        <v>297.039841079712</v>
      </c>
      <c r="BN16" s="12" t="n">
        <f aca="false">main!BJ147</f>
        <v>298.801117324829</v>
      </c>
      <c r="BO16" s="12" t="n">
        <f aca="false">main!BK147</f>
        <v>-0.0959376218332879</v>
      </c>
      <c r="BP16" s="12" t="n">
        <f aca="false">main!BL147</f>
        <v>0.307566744117842</v>
      </c>
      <c r="BQ16" s="12" t="n">
        <f aca="false">main!BM147</f>
        <v>2.97521325255423</v>
      </c>
      <c r="BR16" s="12" t="n">
        <f aca="false">main!BN147</f>
        <v>31.495836742745</v>
      </c>
      <c r="BS16" s="12" t="n">
        <f aca="false">main!BO147</f>
        <v>12.2121701320272</v>
      </c>
      <c r="BT16" s="12" t="n">
        <f aca="false">main!BP147</f>
        <v>24.7704792022705</v>
      </c>
      <c r="BU16" s="12" t="n">
        <f aca="false">main!BQ147</f>
        <v>3.13642672030765</v>
      </c>
      <c r="BV16" s="12" t="n">
        <f aca="false">main!BR147</f>
        <v>-0.103025735703294</v>
      </c>
      <c r="BW16" s="12" t="n">
        <f aca="false">main!BS147</f>
        <v>1.82160648490346</v>
      </c>
      <c r="BX16" s="12" t="n">
        <f aca="false">main!BT147</f>
        <v>1.31482023540419</v>
      </c>
      <c r="BY16" s="12" t="n">
        <f aca="false">main!BU147</f>
        <v>-0.0642885940103073</v>
      </c>
      <c r="BZ16" s="12" t="n">
        <f aca="false">main!BV147</f>
        <v>-13.2086800959568</v>
      </c>
      <c r="CA16" s="12" t="n">
        <f aca="false">main!BW147</f>
        <v>-0.137394633645192</v>
      </c>
      <c r="CB16" s="12" t="n">
        <f aca="false">main!BX147</f>
        <v>59.774758182821</v>
      </c>
      <c r="CC16" s="12" t="n">
        <f aca="false">main!BY147</f>
        <v>1028.44356490365</v>
      </c>
      <c r="CD16" s="12" t="n">
        <f aca="false">main!BZ147</f>
        <v>-0.0429227513974916</v>
      </c>
      <c r="CE16" s="12" t="n">
        <f aca="false">main!CA147</f>
        <v>2.94302296638488</v>
      </c>
      <c r="CF16" s="12" t="n">
        <f aca="false">main!CB147</f>
        <v>-0.521660830378532</v>
      </c>
      <c r="CG16" s="12" t="n">
        <f aca="false">main!CC147</f>
        <v>0</v>
      </c>
      <c r="CH16" s="12" t="n">
        <f aca="false">main!CD147</f>
        <v>-0</v>
      </c>
      <c r="CI16" s="12" t="n">
        <f aca="false">main!CE147</f>
        <v>1.87410041839988</v>
      </c>
    </row>
    <row r="17" customFormat="false" ht="12.8" hidden="false" customHeight="false" outlineLevel="0" collapsed="false">
      <c r="A17" s="10" t="s">
        <v>261</v>
      </c>
      <c r="B17" s="10" t="s">
        <v>260</v>
      </c>
      <c r="C17" s="11" t="n">
        <v>2</v>
      </c>
      <c r="D17" s="12" t="n">
        <v>4</v>
      </c>
      <c r="E17" s="12" t="n">
        <f aca="false">main!A27</f>
        <v>3</v>
      </c>
      <c r="F17" s="12" t="str">
        <f aca="false">main!B27</f>
        <v>08:11:01</v>
      </c>
      <c r="G17" s="12" t="n">
        <f aca="false">main!C27</f>
        <v>2398.49983470049</v>
      </c>
      <c r="H17" s="12" t="n">
        <f aca="false">main!D27</f>
        <v>0</v>
      </c>
      <c r="I17" s="11" t="n">
        <f aca="false">main!E27</f>
        <v>-220.588499600522</v>
      </c>
      <c r="J17" s="12" t="n">
        <f aca="false">main!F27</f>
        <v>-0.18723235806926</v>
      </c>
      <c r="K17" s="12" t="n">
        <f aca="false">main!G27</f>
        <v>-585.153319363878</v>
      </c>
      <c r="L17" s="12" t="n">
        <f aca="false">main!H27</f>
        <v>5</v>
      </c>
      <c r="M17" s="12" t="n">
        <f aca="false">main!I27</f>
        <v>0</v>
      </c>
      <c r="N17" s="12" t="n">
        <f aca="false">main!J27</f>
        <v>0.558056652545929</v>
      </c>
      <c r="O17" s="12" t="n">
        <f aca="false">main!K27</f>
        <v>4.23193359375</v>
      </c>
      <c r="P17" s="12" t="n">
        <f aca="false">main!L27</f>
        <v>0</v>
      </c>
      <c r="Q17" s="12" t="n">
        <f aca="false">main!M27</f>
        <v>0</v>
      </c>
      <c r="R17" s="12" t="n">
        <f aca="false">main!N27</f>
        <v>0</v>
      </c>
      <c r="S17" s="12" t="n">
        <f aca="false">main!O27</f>
        <v>0.868131992106373</v>
      </c>
      <c r="T17" s="12" t="e">
        <f aca="false">main!P27</f>
        <v>#DIV/0!</v>
      </c>
      <c r="U17" s="12" t="e">
        <f aca="false">main!Q27</f>
        <v>#DIV/0!</v>
      </c>
      <c r="V17" s="12" t="n">
        <f aca="false">main!R27</f>
        <v>-1</v>
      </c>
      <c r="W17" s="12" t="n">
        <f aca="false">main!S27</f>
        <v>0.87</v>
      </c>
      <c r="X17" s="12" t="n">
        <f aca="false">main!T27</f>
        <v>0.92</v>
      </c>
      <c r="Y17" s="12" t="n">
        <f aca="false">main!U27</f>
        <v>0</v>
      </c>
      <c r="Z17" s="12" t="n">
        <f aca="false">main!V27</f>
        <v>0.87</v>
      </c>
      <c r="AA17" s="12" t="n">
        <f aca="false">main!W27</f>
        <v>434.412430085684</v>
      </c>
      <c r="AB17" s="12" t="e">
        <f aca="false">main!X27</f>
        <v>#DIV/0!</v>
      </c>
      <c r="AC17" s="12" t="n">
        <f aca="false">main!Y27</f>
        <v>1</v>
      </c>
      <c r="AD17" s="12" t="e">
        <f aca="false">main!Z27</f>
        <v>#DIV/0!</v>
      </c>
      <c r="AE17" s="12" t="n">
        <f aca="false">main!AA27</f>
        <v>0</v>
      </c>
      <c r="AF17" s="12" t="n">
        <f aca="false">main!AB27</f>
        <v>0.5</v>
      </c>
      <c r="AG17" s="12" t="e">
        <f aca="false">main!AC27</f>
        <v>#DIV/0!</v>
      </c>
      <c r="AH17" s="12" t="n">
        <f aca="false">main!AD27</f>
        <v>-2.29215778490953</v>
      </c>
      <c r="AI17" s="12" t="n">
        <f aca="false">main!AE27</f>
        <v>1.10562433140483</v>
      </c>
      <c r="AJ17" s="12" t="n">
        <f aca="false">main!AF27</f>
        <v>23.3788833618164</v>
      </c>
      <c r="AK17" s="12" t="n">
        <f aca="false">main!AG27</f>
        <v>2</v>
      </c>
      <c r="AL17" s="12" t="n">
        <f aca="false">main!AH27</f>
        <v>4.644859790802</v>
      </c>
      <c r="AM17" s="12" t="n">
        <f aca="false">main!AI27</f>
        <v>1</v>
      </c>
      <c r="AN17" s="12" t="n">
        <f aca="false">main!AJ27</f>
        <v>9.289719581604</v>
      </c>
      <c r="AO17" s="12" t="n">
        <f aca="false">main!AK27</f>
        <v>25.3372020721436</v>
      </c>
      <c r="AP17" s="12" t="n">
        <f aca="false">main!AL27</f>
        <v>23.3788833618164</v>
      </c>
      <c r="AQ17" s="12" t="n">
        <f aca="false">main!AM27</f>
        <v>25.3419361114502</v>
      </c>
      <c r="AR17" s="12" t="n">
        <f aca="false">main!AN27</f>
        <v>1125.28308105469</v>
      </c>
      <c r="AS17" s="12" t="n">
        <f aca="false">main!AO27</f>
        <v>1273.99133300781</v>
      </c>
      <c r="AT17" s="12" t="n">
        <f aca="false">main!AP27</f>
        <v>20.3257846832275</v>
      </c>
      <c r="AU17" s="12" t="n">
        <f aca="false">main!AQ27</f>
        <v>18.8294467926025</v>
      </c>
      <c r="AV17" s="12" t="n">
        <f aca="false">main!AR27</f>
        <v>59.2084083557129</v>
      </c>
      <c r="AW17" s="12" t="n">
        <f aca="false">main!AS27</f>
        <v>54.8496208190918</v>
      </c>
      <c r="AX17" s="12" t="n">
        <f aca="false">main!AT27</f>
        <v>300.600250244141</v>
      </c>
      <c r="AY17" s="12" t="n">
        <f aca="false">main!AU27</f>
        <v>-0.581016004085541</v>
      </c>
      <c r="AZ17" s="12" t="n">
        <f aca="false">main!AV27</f>
        <v>151.120346069336</v>
      </c>
      <c r="BA17" s="12" t="n">
        <f aca="false">main!AW27</f>
        <v>94.5015716552734</v>
      </c>
      <c r="BB17" s="12" t="n">
        <f aca="false">main!AX27</f>
        <v>-2.02957010269165</v>
      </c>
      <c r="BC17" s="12" t="n">
        <f aca="false">main!AY27</f>
        <v>-0.40107598900795</v>
      </c>
      <c r="BD17" s="12" t="n">
        <f aca="false">main!AZ27</f>
        <v>0</v>
      </c>
      <c r="BE17" s="12" t="n">
        <f aca="false">main!BA27</f>
        <v>-1.355140209198</v>
      </c>
      <c r="BF17" s="12" t="n">
        <f aca="false">main!BB27</f>
        <v>7.355140209198</v>
      </c>
      <c r="BG17" s="12" t="n">
        <f aca="false">main!BC27</f>
        <v>1</v>
      </c>
      <c r="BH17" s="12" t="n">
        <f aca="false">main!BD27</f>
        <v>0</v>
      </c>
      <c r="BI17" s="12" t="n">
        <f aca="false">main!BE27</f>
        <v>0.159999996423721</v>
      </c>
      <c r="BJ17" s="12" t="n">
        <f aca="false">main!BF27</f>
        <v>111105</v>
      </c>
      <c r="BK17" s="12" t="n">
        <f aca="false">main!BG27</f>
        <v>1.50300125122071</v>
      </c>
      <c r="BL17" s="12" t="n">
        <f aca="false">main!BH27</f>
        <v>-0.00229215778490953</v>
      </c>
      <c r="BM17" s="12" t="n">
        <f aca="false">main!BI27</f>
        <v>296.528883361816</v>
      </c>
      <c r="BN17" s="12" t="n">
        <f aca="false">main!BJ27</f>
        <v>298.487202072144</v>
      </c>
      <c r="BO17" s="12" t="n">
        <f aca="false">main!BK27</f>
        <v>-0.0929625585758112</v>
      </c>
      <c r="BP17" s="12" t="n">
        <f aca="false">main!BL27</f>
        <v>0.492888929362835</v>
      </c>
      <c r="BQ17" s="12" t="n">
        <f aca="false">main!BM27</f>
        <v>2.88503664670511</v>
      </c>
      <c r="BR17" s="12" t="n">
        <f aca="false">main!BN27</f>
        <v>30.5289805891194</v>
      </c>
      <c r="BS17" s="12" t="n">
        <f aca="false">main!BO27</f>
        <v>11.6995337965169</v>
      </c>
      <c r="BT17" s="12" t="n">
        <f aca="false">main!BP27</f>
        <v>24.35804271698</v>
      </c>
      <c r="BU17" s="12" t="n">
        <f aca="false">main!BQ27</f>
        <v>3.05999809801307</v>
      </c>
      <c r="BV17" s="12" t="n">
        <f aca="false">main!BR27</f>
        <v>-0.191083608287721</v>
      </c>
      <c r="BW17" s="12" t="n">
        <f aca="false">main!BS27</f>
        <v>1.77941231530028</v>
      </c>
      <c r="BX17" s="12" t="n">
        <f aca="false">main!BT27</f>
        <v>1.28058578271279</v>
      </c>
      <c r="BY17" s="12" t="n">
        <f aca="false">main!BU27</f>
        <v>-0.119075168264003</v>
      </c>
      <c r="BZ17" s="12" t="n">
        <f aca="false">main!BV27</f>
        <v>-55.2979083391866</v>
      </c>
      <c r="CA17" s="12" t="n">
        <f aca="false">main!BW27</f>
        <v>-0.459307142994741</v>
      </c>
      <c r="CB17" s="12" t="n">
        <f aca="false">main!BX27</f>
        <v>59.8993603614333</v>
      </c>
      <c r="CC17" s="12" t="n">
        <f aca="false">main!BY27</f>
        <v>1306.04768000998</v>
      </c>
      <c r="CD17" s="12" t="n">
        <f aca="false">main!BZ27</f>
        <v>-0.101168665060212</v>
      </c>
      <c r="CE17" s="12" t="n">
        <f aca="false">main!CA27</f>
        <v>3.67387694120407</v>
      </c>
      <c r="CF17" s="12" t="n">
        <f aca="false">main!CB27</f>
        <v>-0.505483923554421</v>
      </c>
      <c r="CG17" s="12" t="n">
        <f aca="false">main!CC27</f>
        <v>0</v>
      </c>
      <c r="CH17" s="12" t="n">
        <f aca="false">main!CD27</f>
        <v>-0</v>
      </c>
      <c r="CI17" s="12" t="n">
        <f aca="false">main!CE27</f>
        <v>1.1518985696791</v>
      </c>
    </row>
    <row r="18" customFormat="false" ht="12.8" hidden="false" customHeight="false" outlineLevel="0" collapsed="false">
      <c r="A18" s="10" t="s">
        <v>261</v>
      </c>
      <c r="B18" s="10" t="s">
        <v>260</v>
      </c>
      <c r="C18" s="11" t="n">
        <v>3</v>
      </c>
      <c r="D18" s="12" t="n">
        <v>4</v>
      </c>
      <c r="E18" s="12" t="n">
        <f aca="false">main!A62</f>
        <v>10</v>
      </c>
      <c r="F18" s="12" t="str">
        <f aca="false">main!B62</f>
        <v>08:24:16</v>
      </c>
      <c r="G18" s="12" t="n">
        <f aca="false">main!C62</f>
        <v>3194.9997798074</v>
      </c>
      <c r="H18" s="12" t="n">
        <f aca="false">main!D62</f>
        <v>0</v>
      </c>
      <c r="I18" s="11" t="n">
        <f aca="false">main!E62</f>
        <v>-22.652706652467</v>
      </c>
      <c r="J18" s="12" t="n">
        <f aca="false">main!F62</f>
        <v>0.0132318039818395</v>
      </c>
      <c r="K18" s="12" t="n">
        <f aca="false">main!G62</f>
        <v>3759.96577614092</v>
      </c>
      <c r="L18" s="12" t="n">
        <f aca="false">main!H62</f>
        <v>12</v>
      </c>
      <c r="M18" s="12" t="n">
        <f aca="false">main!I62</f>
        <v>0</v>
      </c>
      <c r="N18" s="12" t="n">
        <f aca="false">main!J62</f>
        <v>2.47177743911743</v>
      </c>
      <c r="O18" s="12" t="n">
        <f aca="false">main!K62</f>
        <v>3.38846254348755</v>
      </c>
      <c r="P18" s="12" t="n">
        <f aca="false">main!L62</f>
        <v>0</v>
      </c>
      <c r="Q18" s="12" t="n">
        <f aca="false">main!M62</f>
        <v>0</v>
      </c>
      <c r="R18" s="12" t="n">
        <f aca="false">main!N62</f>
        <v>0</v>
      </c>
      <c r="S18" s="12" t="n">
        <f aca="false">main!O62</f>
        <v>0.270531278597706</v>
      </c>
      <c r="T18" s="12" t="e">
        <f aca="false">main!P62</f>
        <v>#DIV/0!</v>
      </c>
      <c r="U18" s="12" t="e">
        <f aca="false">main!Q62</f>
        <v>#DIV/0!</v>
      </c>
      <c r="V18" s="12" t="n">
        <f aca="false">main!R62</f>
        <v>-1</v>
      </c>
      <c r="W18" s="12" t="n">
        <f aca="false">main!S62</f>
        <v>0.87</v>
      </c>
      <c r="X18" s="12" t="n">
        <f aca="false">main!T62</f>
        <v>0.92</v>
      </c>
      <c r="Y18" s="12" t="n">
        <f aca="false">main!U62</f>
        <v>0</v>
      </c>
      <c r="Z18" s="12" t="n">
        <f aca="false">main!V62</f>
        <v>0.87</v>
      </c>
      <c r="AA18" s="12" t="n">
        <f aca="false">main!W62</f>
        <v>63.6970087535941</v>
      </c>
      <c r="AB18" s="12" t="e">
        <f aca="false">main!X62</f>
        <v>#DIV/0!</v>
      </c>
      <c r="AC18" s="12" t="n">
        <f aca="false">main!Y62</f>
        <v>1</v>
      </c>
      <c r="AD18" s="12" t="e">
        <f aca="false">main!Z62</f>
        <v>#DIV/0!</v>
      </c>
      <c r="AE18" s="12" t="n">
        <f aca="false">main!AA62</f>
        <v>0</v>
      </c>
      <c r="AF18" s="12" t="n">
        <f aca="false">main!AB62</f>
        <v>0.5</v>
      </c>
      <c r="AG18" s="12" t="e">
        <f aca="false">main!AC62</f>
        <v>#DIV/0!</v>
      </c>
      <c r="AH18" s="12" t="n">
        <f aca="false">main!AD62</f>
        <v>0.156599352892967</v>
      </c>
      <c r="AI18" s="12" t="n">
        <f aca="false">main!AE62</f>
        <v>1.09133385899582</v>
      </c>
      <c r="AJ18" s="12" t="n">
        <f aca="false">main!AF62</f>
        <v>23.7400054931641</v>
      </c>
      <c r="AK18" s="12" t="n">
        <f aca="false">main!AG62</f>
        <v>2</v>
      </c>
      <c r="AL18" s="12" t="n">
        <f aca="false">main!AH62</f>
        <v>4.644859790802</v>
      </c>
      <c r="AM18" s="12" t="n">
        <f aca="false">main!AI62</f>
        <v>1</v>
      </c>
      <c r="AN18" s="12" t="n">
        <f aca="false">main!AJ62</f>
        <v>9.289719581604</v>
      </c>
      <c r="AO18" s="12" t="n">
        <f aca="false">main!AK62</f>
        <v>24.7905502319336</v>
      </c>
      <c r="AP18" s="12" t="n">
        <f aca="false">main!AL62</f>
        <v>23.7400054931641</v>
      </c>
      <c r="AQ18" s="12" t="n">
        <f aca="false">main!AM62</f>
        <v>24.7514839172363</v>
      </c>
      <c r="AR18" s="12" t="n">
        <f aca="false">main!AN62</f>
        <v>1048.20336914063</v>
      </c>
      <c r="AS18" s="12" t="n">
        <f aca="false">main!AO62</f>
        <v>1063.16357421875</v>
      </c>
      <c r="AT18" s="12" t="n">
        <f aca="false">main!AP62</f>
        <v>19.5540218353272</v>
      </c>
      <c r="AU18" s="12" t="n">
        <f aca="false">main!AQ62</f>
        <v>19.6561603546143</v>
      </c>
      <c r="AV18" s="12" t="n">
        <f aca="false">main!AR62</f>
        <v>58.8351135253906</v>
      </c>
      <c r="AW18" s="12" t="n">
        <f aca="false">main!AS62</f>
        <v>59.1424331665039</v>
      </c>
      <c r="AX18" s="12" t="n">
        <f aca="false">main!AT62</f>
        <v>300.613739013672</v>
      </c>
      <c r="AY18" s="12" t="n">
        <f aca="false">main!AU62</f>
        <v>-0.390727430582047</v>
      </c>
      <c r="AZ18" s="12" t="n">
        <f aca="false">main!AV62</f>
        <v>13.9884815216064</v>
      </c>
      <c r="BA18" s="12" t="n">
        <f aca="false">main!AW62</f>
        <v>94.4835433959961</v>
      </c>
      <c r="BB18" s="12" t="n">
        <f aca="false">main!AX62</f>
        <v>-2.02957010269165</v>
      </c>
      <c r="BC18" s="12" t="n">
        <f aca="false">main!AY62</f>
        <v>-0.40107598900795</v>
      </c>
      <c r="BD18" s="12" t="n">
        <f aca="false">main!AZ62</f>
        <v>0</v>
      </c>
      <c r="BE18" s="12" t="n">
        <f aca="false">main!BA62</f>
        <v>-1.355140209198</v>
      </c>
      <c r="BF18" s="12" t="n">
        <f aca="false">main!BB62</f>
        <v>7.355140209198</v>
      </c>
      <c r="BG18" s="12" t="n">
        <f aca="false">main!BC62</f>
        <v>1</v>
      </c>
      <c r="BH18" s="12" t="n">
        <f aca="false">main!BD62</f>
        <v>0</v>
      </c>
      <c r="BI18" s="12" t="n">
        <f aca="false">main!BE62</f>
        <v>0.159999996423721</v>
      </c>
      <c r="BJ18" s="12" t="n">
        <f aca="false">main!BF62</f>
        <v>111105</v>
      </c>
      <c r="BK18" s="12" t="n">
        <f aca="false">main!BG62</f>
        <v>1.50306869506836</v>
      </c>
      <c r="BL18" s="12" t="n">
        <f aca="false">main!BH62</f>
        <v>0.000156599352892967</v>
      </c>
      <c r="BM18" s="12" t="n">
        <f aca="false">main!BI62</f>
        <v>296.890005493164</v>
      </c>
      <c r="BN18" s="12" t="n">
        <f aca="false">main!BJ62</f>
        <v>297.940550231934</v>
      </c>
      <c r="BO18" s="12" t="n">
        <f aca="false">main!BK62</f>
        <v>-0.0625163874957772</v>
      </c>
      <c r="BP18" s="12" t="n">
        <f aca="false">main!BL62</f>
        <v>0.0197629985580137</v>
      </c>
      <c r="BQ18" s="12" t="n">
        <f aca="false">main!BM62</f>
        <v>2.94851753885968</v>
      </c>
      <c r="BR18" s="12" t="n">
        <f aca="false">main!BN62</f>
        <v>31.2066782519148</v>
      </c>
      <c r="BS18" s="12" t="n">
        <f aca="false">main!BO62</f>
        <v>11.5505178973005</v>
      </c>
      <c r="BT18" s="12" t="n">
        <f aca="false">main!BP62</f>
        <v>24.2652778625489</v>
      </c>
      <c r="BU18" s="12" t="n">
        <f aca="false">main!BQ62</f>
        <v>3.04303386557932</v>
      </c>
      <c r="BV18" s="12" t="n">
        <f aca="false">main!BR62</f>
        <v>0.0132129840794926</v>
      </c>
      <c r="BW18" s="12" t="n">
        <f aca="false">main!BS62</f>
        <v>1.85718367986386</v>
      </c>
      <c r="BX18" s="12" t="n">
        <f aca="false">main!BT62</f>
        <v>1.18585018571547</v>
      </c>
      <c r="BY18" s="12" t="n">
        <f aca="false">main!BU62</f>
        <v>0.00825980384063671</v>
      </c>
      <c r="BZ18" s="12" t="n">
        <f aca="false">main!BV62</f>
        <v>355.25488957747</v>
      </c>
      <c r="CA18" s="12" t="n">
        <f aca="false">main!BW62</f>
        <v>3.53658257987617</v>
      </c>
      <c r="CB18" s="12" t="n">
        <f aca="false">main!BX62</f>
        <v>62.0751945773995</v>
      </c>
      <c r="CC18" s="12" t="n">
        <f aca="false">main!BY62</f>
        <v>1066.45550932101</v>
      </c>
      <c r="CD18" s="12" t="n">
        <f aca="false">main!BZ62</f>
        <v>-0.013185464943136</v>
      </c>
      <c r="CE18" s="12" t="n">
        <f aca="false">main!CA62</f>
        <v>0.91668510437012</v>
      </c>
      <c r="CF18" s="12" t="n">
        <f aca="false">main!CB62</f>
        <v>-0.339932864606381</v>
      </c>
      <c r="CG18" s="12" t="n">
        <f aca="false">main!CC62</f>
        <v>0</v>
      </c>
      <c r="CH18" s="12" t="n">
        <f aca="false">main!CD62</f>
        <v>-0</v>
      </c>
      <c r="CI18" s="12" t="n">
        <f aca="false">main!CE62</f>
        <v>3.69643024342133</v>
      </c>
    </row>
    <row r="19" customFormat="false" ht="12.8" hidden="false" customHeight="false" outlineLevel="0" collapsed="false">
      <c r="A19" s="10" t="s">
        <v>261</v>
      </c>
      <c r="B19" s="10" t="s">
        <v>260</v>
      </c>
      <c r="C19" s="11" t="n">
        <v>4</v>
      </c>
      <c r="D19" s="12" t="n">
        <v>4</v>
      </c>
      <c r="E19" s="12" t="n">
        <f aca="false">main!A107</f>
        <v>19</v>
      </c>
      <c r="F19" s="12" t="str">
        <f aca="false">main!B107</f>
        <v>08:37:51</v>
      </c>
      <c r="G19" s="12" t="n">
        <f aca="false">main!C107</f>
        <v>4012.49972346704</v>
      </c>
      <c r="H19" s="12" t="n">
        <f aca="false">main!D107</f>
        <v>0</v>
      </c>
      <c r="I19" s="11" t="n">
        <f aca="false">main!E107</f>
        <v>-30.5359538158646</v>
      </c>
      <c r="J19" s="12" t="n">
        <f aca="false">main!F107</f>
        <v>0.0186053127506284</v>
      </c>
      <c r="K19" s="12" t="n">
        <f aca="false">main!G107</f>
        <v>3595.93894603296</v>
      </c>
      <c r="L19" s="12" t="n">
        <f aca="false">main!H107</f>
        <v>21</v>
      </c>
      <c r="M19" s="12" t="n">
        <f aca="false">main!I107</f>
        <v>0</v>
      </c>
      <c r="N19" s="12" t="n">
        <f aca="false">main!J107</f>
        <v>1.62019038200378</v>
      </c>
      <c r="O19" s="12" t="n">
        <f aca="false">main!K107</f>
        <v>3.9853515625</v>
      </c>
      <c r="P19" s="12" t="n">
        <f aca="false">main!L107</f>
        <v>0</v>
      </c>
      <c r="Q19" s="12" t="n">
        <f aca="false">main!M107</f>
        <v>0</v>
      </c>
      <c r="R19" s="12" t="n">
        <f aca="false">main!N107</f>
        <v>0</v>
      </c>
      <c r="S19" s="12" t="n">
        <f aca="false">main!O107</f>
        <v>0.593463623824585</v>
      </c>
      <c r="T19" s="12" t="e">
        <f aca="false">main!P107</f>
        <v>#DIV/0!</v>
      </c>
      <c r="U19" s="12" t="e">
        <f aca="false">main!Q107</f>
        <v>#DIV/0!</v>
      </c>
      <c r="V19" s="12" t="n">
        <f aca="false">main!R107</f>
        <v>-1</v>
      </c>
      <c r="W19" s="12" t="n">
        <f aca="false">main!S107</f>
        <v>0.87</v>
      </c>
      <c r="X19" s="12" t="n">
        <f aca="false">main!T107</f>
        <v>0.92</v>
      </c>
      <c r="Y19" s="12" t="n">
        <f aca="false">main!U107</f>
        <v>0</v>
      </c>
      <c r="Z19" s="12" t="n">
        <f aca="false">main!V107</f>
        <v>0.87</v>
      </c>
      <c r="AA19" s="12" t="n">
        <f aca="false">main!W107</f>
        <v>77.4201356037429</v>
      </c>
      <c r="AB19" s="12" t="e">
        <f aca="false">main!X107</f>
        <v>#DIV/0!</v>
      </c>
      <c r="AC19" s="12" t="n">
        <f aca="false">main!Y107</f>
        <v>1</v>
      </c>
      <c r="AD19" s="12" t="e">
        <f aca="false">main!Z107</f>
        <v>#DIV/0!</v>
      </c>
      <c r="AE19" s="12" t="n">
        <f aca="false">main!AA107</f>
        <v>0</v>
      </c>
      <c r="AF19" s="12" t="n">
        <f aca="false">main!AB107</f>
        <v>0.5</v>
      </c>
      <c r="AG19" s="12" t="e">
        <f aca="false">main!AC107</f>
        <v>#DIV/0!</v>
      </c>
      <c r="AH19" s="12" t="n">
        <f aca="false">main!AD107</f>
        <v>0.243124373397877</v>
      </c>
      <c r="AI19" s="12" t="n">
        <f aca="false">main!AE107</f>
        <v>1.20377574174878</v>
      </c>
      <c r="AJ19" s="12" t="n">
        <f aca="false">main!AF107</f>
        <v>24.8302021026611</v>
      </c>
      <c r="AK19" s="12" t="n">
        <f aca="false">main!AG107</f>
        <v>2</v>
      </c>
      <c r="AL19" s="12" t="n">
        <f aca="false">main!AH107</f>
        <v>4.644859790802</v>
      </c>
      <c r="AM19" s="12" t="n">
        <f aca="false">main!AI107</f>
        <v>1</v>
      </c>
      <c r="AN19" s="12" t="n">
        <f aca="false">main!AJ107</f>
        <v>9.289719581604</v>
      </c>
      <c r="AO19" s="12" t="n">
        <f aca="false">main!AK107</f>
        <v>25.8447036743164</v>
      </c>
      <c r="AP19" s="12" t="n">
        <f aca="false">main!AL107</f>
        <v>24.8302021026611</v>
      </c>
      <c r="AQ19" s="12" t="n">
        <f aca="false">main!AM107</f>
        <v>25.777416229248</v>
      </c>
      <c r="AR19" s="12" t="n">
        <f aca="false">main!AN107</f>
        <v>993.555786132813</v>
      </c>
      <c r="AS19" s="12" t="n">
        <f aca="false">main!AO107</f>
        <v>1013.70880126953</v>
      </c>
      <c r="AT19" s="12" t="n">
        <f aca="false">main!AP107</f>
        <v>20.4154605865479</v>
      </c>
      <c r="AU19" s="12" t="n">
        <f aca="false">main!AQ107</f>
        <v>20.5738945007324</v>
      </c>
      <c r="AV19" s="12" t="n">
        <f aca="false">main!AR107</f>
        <v>57.6927871704102</v>
      </c>
      <c r="AW19" s="12" t="n">
        <f aca="false">main!AS107</f>
        <v>58.140510559082</v>
      </c>
      <c r="AX19" s="12" t="n">
        <f aca="false">main!AT107</f>
        <v>300.595184326172</v>
      </c>
      <c r="AY19" s="12" t="n">
        <f aca="false">main!AU107</f>
        <v>-0.438508301973343</v>
      </c>
      <c r="AZ19" s="12" t="n">
        <f aca="false">main!AV107</f>
        <v>12.832859992981</v>
      </c>
      <c r="BA19" s="12" t="n">
        <f aca="false">main!AW107</f>
        <v>94.4816436767578</v>
      </c>
      <c r="BB19" s="12" t="n">
        <f aca="false">main!AX107</f>
        <v>-2.02957010269165</v>
      </c>
      <c r="BC19" s="12" t="n">
        <f aca="false">main!AY107</f>
        <v>-0.40107598900795</v>
      </c>
      <c r="BD19" s="12" t="n">
        <f aca="false">main!AZ107</f>
        <v>0</v>
      </c>
      <c r="BE19" s="12" t="n">
        <f aca="false">main!BA107</f>
        <v>-1.355140209198</v>
      </c>
      <c r="BF19" s="12" t="n">
        <f aca="false">main!BB107</f>
        <v>7.355140209198</v>
      </c>
      <c r="BG19" s="12" t="n">
        <f aca="false">main!BC107</f>
        <v>1</v>
      </c>
      <c r="BH19" s="12" t="n">
        <f aca="false">main!BD107</f>
        <v>0</v>
      </c>
      <c r="BI19" s="12" t="n">
        <f aca="false">main!BE107</f>
        <v>0.159999996423721</v>
      </c>
      <c r="BJ19" s="12" t="n">
        <f aca="false">main!BF107</f>
        <v>111105</v>
      </c>
      <c r="BK19" s="12" t="n">
        <f aca="false">main!BG107</f>
        <v>1.50297592163086</v>
      </c>
      <c r="BL19" s="12" t="n">
        <f aca="false">main!BH107</f>
        <v>0.000243124373397877</v>
      </c>
      <c r="BM19" s="12" t="n">
        <f aca="false">main!BI107</f>
        <v>297.980202102661</v>
      </c>
      <c r="BN19" s="12" t="n">
        <f aca="false">main!BJ107</f>
        <v>298.994703674316</v>
      </c>
      <c r="BO19" s="12" t="n">
        <f aca="false">main!BK107</f>
        <v>-0.0701613267475069</v>
      </c>
      <c r="BP19" s="12" t="n">
        <f aca="false">main!BL107</f>
        <v>0.00333409679270791</v>
      </c>
      <c r="BQ19" s="12" t="n">
        <f aca="false">main!BM107</f>
        <v>3.14763111101019</v>
      </c>
      <c r="BR19" s="12" t="n">
        <f aca="false">main!BN107</f>
        <v>33.3147370062583</v>
      </c>
      <c r="BS19" s="12" t="n">
        <f aca="false">main!BO107</f>
        <v>12.7408425055259</v>
      </c>
      <c r="BT19" s="12" t="n">
        <f aca="false">main!BP107</f>
        <v>25.3374528884887</v>
      </c>
      <c r="BU19" s="12" t="n">
        <f aca="false">main!BQ107</f>
        <v>3.24421349354078</v>
      </c>
      <c r="BV19" s="12" t="n">
        <f aca="false">main!BR107</f>
        <v>0.0185681247853954</v>
      </c>
      <c r="BW19" s="12" t="n">
        <f aca="false">main!BS107</f>
        <v>1.94385536926141</v>
      </c>
      <c r="BX19" s="12" t="n">
        <f aca="false">main!BT107</f>
        <v>1.30035812427937</v>
      </c>
      <c r="BY19" s="12" t="n">
        <f aca="false">main!BU107</f>
        <v>0.01160841337732</v>
      </c>
      <c r="BZ19" s="12" t="n">
        <f aca="false">main!BV107</f>
        <v>339.750222182462</v>
      </c>
      <c r="CA19" s="12" t="n">
        <f aca="false">main!BW107</f>
        <v>3.5473095839057</v>
      </c>
      <c r="CB19" s="12" t="n">
        <f aca="false">main!BX107</f>
        <v>60.7757060068965</v>
      </c>
      <c r="CC19" s="12" t="n">
        <f aca="false">main!BY107</f>
        <v>1018.14634508227</v>
      </c>
      <c r="CD19" s="12" t="n">
        <f aca="false">main!BZ107</f>
        <v>-0.0182276758220175</v>
      </c>
      <c r="CE19" s="12" t="n">
        <f aca="false">main!CA107</f>
        <v>2.36516118049622</v>
      </c>
      <c r="CF19" s="12" t="n">
        <f aca="false">main!CB107</f>
        <v>-0.381502222716808</v>
      </c>
      <c r="CG19" s="12" t="n">
        <f aca="false">main!CC107</f>
        <v>0</v>
      </c>
      <c r="CH19" s="12" t="n">
        <f aca="false">main!CD107</f>
        <v>-0</v>
      </c>
      <c r="CI19" s="12" t="n">
        <f aca="false">main!CE107</f>
        <v>1.68502324296725</v>
      </c>
    </row>
    <row r="20" customFormat="false" ht="12.8" hidden="false" customHeight="false" outlineLevel="0" collapsed="false">
      <c r="A20" s="10" t="s">
        <v>261</v>
      </c>
      <c r="B20" s="10" t="s">
        <v>260</v>
      </c>
      <c r="C20" s="11" t="n">
        <v>5</v>
      </c>
      <c r="D20" s="12" t="n">
        <v>4</v>
      </c>
      <c r="E20" s="12" t="n">
        <f aca="false">main!A122</f>
        <v>22</v>
      </c>
      <c r="F20" s="12" t="str">
        <f aca="false">main!B122</f>
        <v>08:41:59</v>
      </c>
      <c r="G20" s="12" t="n">
        <f aca="false">main!C122</f>
        <v>4260.49970637541</v>
      </c>
      <c r="H20" s="12" t="n">
        <f aca="false">main!D122</f>
        <v>0</v>
      </c>
      <c r="I20" s="11" t="n">
        <f aca="false">main!E122</f>
        <v>-37.5430393043065</v>
      </c>
      <c r="J20" s="12" t="n">
        <f aca="false">main!F122</f>
        <v>-0.0362906650755069</v>
      </c>
      <c r="K20" s="12" t="n">
        <f aca="false">main!G122</f>
        <v>-649.956329918291</v>
      </c>
      <c r="L20" s="12" t="n">
        <f aca="false">main!H122</f>
        <v>24</v>
      </c>
      <c r="M20" s="12" t="n">
        <f aca="false">main!I122</f>
        <v>0</v>
      </c>
      <c r="N20" s="12" t="n">
        <f aca="false">main!J122</f>
        <v>2.18575429916382</v>
      </c>
      <c r="O20" s="12" t="n">
        <f aca="false">main!K122</f>
        <v>3.39191555976868</v>
      </c>
      <c r="P20" s="12" t="n">
        <f aca="false">main!L122</f>
        <v>0</v>
      </c>
      <c r="Q20" s="12" t="n">
        <f aca="false">main!M122</f>
        <v>0</v>
      </c>
      <c r="R20" s="12" t="n">
        <f aca="false">main!N122</f>
        <v>0</v>
      </c>
      <c r="S20" s="12" t="n">
        <f aca="false">main!O122</f>
        <v>0.355598846537063</v>
      </c>
      <c r="T20" s="12" t="e">
        <f aca="false">main!P122</f>
        <v>#DIV/0!</v>
      </c>
      <c r="U20" s="12" t="e">
        <f aca="false">main!Q122</f>
        <v>#DIV/0!</v>
      </c>
      <c r="V20" s="12" t="n">
        <f aca="false">main!R122</f>
        <v>-1</v>
      </c>
      <c r="W20" s="12" t="n">
        <f aca="false">main!S122</f>
        <v>0.87</v>
      </c>
      <c r="X20" s="12" t="n">
        <f aca="false">main!T122</f>
        <v>0.92</v>
      </c>
      <c r="Y20" s="12" t="n">
        <f aca="false">main!U122</f>
        <v>0</v>
      </c>
      <c r="Z20" s="12" t="n">
        <f aca="false">main!V122</f>
        <v>0.87</v>
      </c>
      <c r="AA20" s="12" t="n">
        <f aca="false">main!W122</f>
        <v>87.1099608796436</v>
      </c>
      <c r="AB20" s="12" t="e">
        <f aca="false">main!X122</f>
        <v>#DIV/0!</v>
      </c>
      <c r="AC20" s="12" t="n">
        <f aca="false">main!Y122</f>
        <v>1</v>
      </c>
      <c r="AD20" s="12" t="e">
        <f aca="false">main!Z122</f>
        <v>#DIV/0!</v>
      </c>
      <c r="AE20" s="12" t="n">
        <f aca="false">main!AA122</f>
        <v>0</v>
      </c>
      <c r="AF20" s="12" t="n">
        <f aca="false">main!AB122</f>
        <v>0.5</v>
      </c>
      <c r="AG20" s="12" t="e">
        <f aca="false">main!AC122</f>
        <v>#DIV/0!</v>
      </c>
      <c r="AH20" s="12" t="n">
        <f aca="false">main!AD122</f>
        <v>-0.452241191613354</v>
      </c>
      <c r="AI20" s="12" t="n">
        <f aca="false">main!AE122</f>
        <v>1.14208775569662</v>
      </c>
      <c r="AJ20" s="12" t="n">
        <f aca="false">main!AF122</f>
        <v>24.2779216766357</v>
      </c>
      <c r="AK20" s="12" t="n">
        <f aca="false">main!AG122</f>
        <v>2</v>
      </c>
      <c r="AL20" s="12" t="n">
        <f aca="false">main!AH122</f>
        <v>4.644859790802</v>
      </c>
      <c r="AM20" s="12" t="n">
        <f aca="false">main!AI122</f>
        <v>1</v>
      </c>
      <c r="AN20" s="12" t="n">
        <f aca="false">main!AJ122</f>
        <v>9.289719581604</v>
      </c>
      <c r="AO20" s="12" t="n">
        <f aca="false">main!AK122</f>
        <v>25.8308658599854</v>
      </c>
      <c r="AP20" s="12" t="n">
        <f aca="false">main!AL122</f>
        <v>24.2779216766357</v>
      </c>
      <c r="AQ20" s="12" t="n">
        <f aca="false">main!AM122</f>
        <v>25.794641494751</v>
      </c>
      <c r="AR20" s="12" t="n">
        <f aca="false">main!AN122</f>
        <v>977.950256347656</v>
      </c>
      <c r="AS20" s="12" t="n">
        <f aca="false">main!AO122</f>
        <v>1003.232421875</v>
      </c>
      <c r="AT20" s="12" t="n">
        <f aca="false">main!AP122</f>
        <v>20.4389343261719</v>
      </c>
      <c r="AU20" s="12" t="n">
        <f aca="false">main!AQ122</f>
        <v>20.1440849304199</v>
      </c>
      <c r="AV20" s="12" t="n">
        <f aca="false">main!AR122</f>
        <v>57.8067131042481</v>
      </c>
      <c r="AW20" s="12" t="n">
        <f aca="false">main!AS122</f>
        <v>56.9728012084961</v>
      </c>
      <c r="AX20" s="12" t="n">
        <f aca="false">main!AT122</f>
        <v>300.581390380859</v>
      </c>
      <c r="AY20" s="12" t="n">
        <f aca="false">main!AU122</f>
        <v>-0.482189327478409</v>
      </c>
      <c r="AZ20" s="12" t="n">
        <f aca="false">main!AV122</f>
        <v>12.7308015823364</v>
      </c>
      <c r="BA20" s="12" t="n">
        <f aca="false">main!AW122</f>
        <v>94.4820022583008</v>
      </c>
      <c r="BB20" s="12" t="n">
        <f aca="false">main!AX122</f>
        <v>-2.02957010269165</v>
      </c>
      <c r="BC20" s="12" t="n">
        <f aca="false">main!AY122</f>
        <v>-0.40107598900795</v>
      </c>
      <c r="BD20" s="12" t="n">
        <f aca="false">main!AZ122</f>
        <v>0.25</v>
      </c>
      <c r="BE20" s="12" t="n">
        <f aca="false">main!BA122</f>
        <v>-1.355140209198</v>
      </c>
      <c r="BF20" s="12" t="n">
        <f aca="false">main!BB122</f>
        <v>7.355140209198</v>
      </c>
      <c r="BG20" s="12" t="n">
        <f aca="false">main!BC122</f>
        <v>1</v>
      </c>
      <c r="BH20" s="12" t="n">
        <f aca="false">main!BD122</f>
        <v>0</v>
      </c>
      <c r="BI20" s="12" t="n">
        <f aca="false">main!BE122</f>
        <v>0.159999996423721</v>
      </c>
      <c r="BJ20" s="12" t="n">
        <f aca="false">main!BF122</f>
        <v>111105</v>
      </c>
      <c r="BK20" s="12" t="n">
        <f aca="false">main!BG122</f>
        <v>1.50290695190429</v>
      </c>
      <c r="BL20" s="12" t="n">
        <f aca="false">main!BH122</f>
        <v>-0.000452241191613354</v>
      </c>
      <c r="BM20" s="12" t="n">
        <f aca="false">main!BI122</f>
        <v>297.427921676636</v>
      </c>
      <c r="BN20" s="12" t="n">
        <f aca="false">main!BJ122</f>
        <v>298.980865859985</v>
      </c>
      <c r="BO20" s="12" t="n">
        <f aca="false">main!BK122</f>
        <v>-0.0771502906721019</v>
      </c>
      <c r="BP20" s="12" t="n">
        <f aca="false">main!BL122</f>
        <v>0.150399772758615</v>
      </c>
      <c r="BQ20" s="12" t="n">
        <f aca="false">main!BM122</f>
        <v>3.04534123358396</v>
      </c>
      <c r="BR20" s="12" t="n">
        <f aca="false">main!BN122</f>
        <v>32.2319718125619</v>
      </c>
      <c r="BS20" s="12" t="n">
        <f aca="false">main!BO122</f>
        <v>12.087886882142</v>
      </c>
      <c r="BT20" s="12" t="n">
        <f aca="false">main!BP122</f>
        <v>25.0543937683106</v>
      </c>
      <c r="BU20" s="12" t="n">
        <f aca="false">main!BQ122</f>
        <v>3.19000361110689</v>
      </c>
      <c r="BV20" s="12" t="n">
        <f aca="false">main!BR122</f>
        <v>-0.0364329920316551</v>
      </c>
      <c r="BW20" s="12" t="n">
        <f aca="false">main!BS122</f>
        <v>1.90325347788734</v>
      </c>
      <c r="BX20" s="12" t="n">
        <f aca="false">main!BT122</f>
        <v>1.28675013321955</v>
      </c>
      <c r="BY20" s="12" t="n">
        <f aca="false">main!BU122</f>
        <v>-0.0227577899159383</v>
      </c>
      <c r="BZ20" s="12" t="n">
        <f aca="false">main!BV122</f>
        <v>-61.4091754311369</v>
      </c>
      <c r="CA20" s="12" t="n">
        <f aca="false">main!BW122</f>
        <v>-0.647862166080667</v>
      </c>
      <c r="CB20" s="12" t="n">
        <f aca="false">main!BX122</f>
        <v>61.3376440508857</v>
      </c>
      <c r="CC20" s="12" t="n">
        <f aca="false">main!BY122</f>
        <v>1008.68824889062</v>
      </c>
      <c r="CD20" s="12" t="n">
        <f aca="false">main!BZ122</f>
        <v>-0.0228296659941132</v>
      </c>
      <c r="CE20" s="12" t="n">
        <f aca="false">main!CA122</f>
        <v>1.20616126060486</v>
      </c>
      <c r="CF20" s="12" t="n">
        <f aca="false">main!CB122</f>
        <v>-0.419504714906216</v>
      </c>
      <c r="CG20" s="12" t="n">
        <f aca="false">main!CC122</f>
        <v>0</v>
      </c>
      <c r="CH20" s="12" t="n">
        <f aca="false">main!CD122</f>
        <v>-0</v>
      </c>
      <c r="CI20" s="12" t="n">
        <f aca="false">main!CE122</f>
        <v>2.81215760326088</v>
      </c>
    </row>
    <row r="21" customFormat="false" ht="12.8" hidden="false" customHeight="false" outlineLevel="0" collapsed="false">
      <c r="A21" s="10" t="s">
        <v>261</v>
      </c>
      <c r="B21" s="10" t="s">
        <v>260</v>
      </c>
      <c r="C21" s="11" t="n">
        <v>6</v>
      </c>
      <c r="D21" s="12" t="n">
        <v>4</v>
      </c>
      <c r="E21" s="12" t="n">
        <f aca="false">main!A157</f>
        <v>29</v>
      </c>
      <c r="F21" s="12" t="str">
        <f aca="false">main!B157</f>
        <v>08:48:21</v>
      </c>
      <c r="G21" s="12" t="n">
        <f aca="false">main!C157</f>
        <v>4643.49967997987</v>
      </c>
      <c r="H21" s="12" t="n">
        <f aca="false">main!D157</f>
        <v>0</v>
      </c>
      <c r="I21" s="11" t="n">
        <f aca="false">main!E157</f>
        <v>-43.8401620725132</v>
      </c>
      <c r="J21" s="12" t="n">
        <f aca="false">main!F157</f>
        <v>-0.0790037714794515</v>
      </c>
      <c r="K21" s="12" t="n">
        <f aca="false">main!G157</f>
        <v>103.059006749611</v>
      </c>
      <c r="L21" s="12" t="n">
        <f aca="false">main!H157</f>
        <v>31</v>
      </c>
      <c r="M21" s="12" t="n">
        <f aca="false">main!I157</f>
        <v>0</v>
      </c>
      <c r="N21" s="12" t="n">
        <f aca="false">main!J157</f>
        <v>2.57750248908997</v>
      </c>
      <c r="O21" s="12" t="n">
        <f aca="false">main!K157</f>
        <v>3.54523587226868</v>
      </c>
      <c r="P21" s="12" t="n">
        <f aca="false">main!L157</f>
        <v>0</v>
      </c>
      <c r="Q21" s="12" t="n">
        <f aca="false">main!M157</f>
        <v>0</v>
      </c>
      <c r="R21" s="12" t="n">
        <f aca="false">main!N157</f>
        <v>0</v>
      </c>
      <c r="S21" s="12" t="n">
        <f aca="false">main!O157</f>
        <v>0.272967277226447</v>
      </c>
      <c r="T21" s="12" t="e">
        <f aca="false">main!P157</f>
        <v>#DIV/0!</v>
      </c>
      <c r="U21" s="12" t="e">
        <f aca="false">main!Q157</f>
        <v>#DIV/0!</v>
      </c>
      <c r="V21" s="12" t="n">
        <f aca="false">main!R157</f>
        <v>-1</v>
      </c>
      <c r="W21" s="12" t="n">
        <f aca="false">main!S157</f>
        <v>0.87</v>
      </c>
      <c r="X21" s="12" t="n">
        <f aca="false">main!T157</f>
        <v>0.92</v>
      </c>
      <c r="Y21" s="12" t="n">
        <f aca="false">main!U157</f>
        <v>0</v>
      </c>
      <c r="Z21" s="12" t="n">
        <f aca="false">main!V157</f>
        <v>0.87</v>
      </c>
      <c r="AA21" s="12" t="n">
        <f aca="false">main!W157</f>
        <v>83.1605937671928</v>
      </c>
      <c r="AB21" s="12" t="e">
        <f aca="false">main!X157</f>
        <v>#DIV/0!</v>
      </c>
      <c r="AC21" s="12" t="n">
        <f aca="false">main!Y157</f>
        <v>1</v>
      </c>
      <c r="AD21" s="12" t="e">
        <f aca="false">main!Z157</f>
        <v>#DIV/0!</v>
      </c>
      <c r="AE21" s="12" t="n">
        <f aca="false">main!AA157</f>
        <v>0</v>
      </c>
      <c r="AF21" s="12" t="n">
        <f aca="false">main!AB157</f>
        <v>0.5</v>
      </c>
      <c r="AG21" s="12" t="e">
        <f aca="false">main!AC157</f>
        <v>#DIV/0!</v>
      </c>
      <c r="AH21" s="12" t="n">
        <f aca="false">main!AD157</f>
        <v>-0.994331931827558</v>
      </c>
      <c r="AI21" s="12" t="n">
        <f aca="false">main!AE157</f>
        <v>1.14887005446182</v>
      </c>
      <c r="AJ21" s="12" t="n">
        <f aca="false">main!AF157</f>
        <v>23.8688278198242</v>
      </c>
      <c r="AK21" s="12" t="n">
        <f aca="false">main!AG157</f>
        <v>2</v>
      </c>
      <c r="AL21" s="12" t="n">
        <f aca="false">main!AH157</f>
        <v>4.644859790802</v>
      </c>
      <c r="AM21" s="12" t="n">
        <f aca="false">main!AI157</f>
        <v>1</v>
      </c>
      <c r="AN21" s="12" t="n">
        <f aca="false">main!AJ157</f>
        <v>9.289719581604</v>
      </c>
      <c r="AO21" s="12" t="n">
        <f aca="false">main!AK157</f>
        <v>25.5883693695068</v>
      </c>
      <c r="AP21" s="12" t="n">
        <f aca="false">main!AL157</f>
        <v>23.8688278198242</v>
      </c>
      <c r="AQ21" s="12" t="n">
        <f aca="false">main!AM157</f>
        <v>25.5705318450928</v>
      </c>
      <c r="AR21" s="12" t="n">
        <f aca="false">main!AN157</f>
        <v>965.60498046875</v>
      </c>
      <c r="AS21" s="12" t="n">
        <f aca="false">main!AO157</f>
        <v>995.433166503906</v>
      </c>
      <c r="AT21" s="12" t="n">
        <f aca="false">main!AP157</f>
        <v>19.9431247711182</v>
      </c>
      <c r="AU21" s="12" t="n">
        <f aca="false">main!AQ157</f>
        <v>19.2942981719971</v>
      </c>
      <c r="AV21" s="12" t="n">
        <f aca="false">main!AR157</f>
        <v>57.2095756530762</v>
      </c>
      <c r="AW21" s="12" t="n">
        <f aca="false">main!AS157</f>
        <v>55.348331451416</v>
      </c>
      <c r="AX21" s="12" t="n">
        <f aca="false">main!AT157</f>
        <v>300.587860107422</v>
      </c>
      <c r="AY21" s="12" t="n">
        <f aca="false">main!AU157</f>
        <v>-0.592126190662384</v>
      </c>
      <c r="AZ21" s="12" t="n">
        <f aca="false">main!AV157</f>
        <v>12.7965211868286</v>
      </c>
      <c r="BA21" s="12" t="n">
        <f aca="false">main!AW157</f>
        <v>94.4624481201172</v>
      </c>
      <c r="BB21" s="12" t="n">
        <f aca="false">main!AX157</f>
        <v>-2.02957010269165</v>
      </c>
      <c r="BC21" s="12" t="n">
        <f aca="false">main!AY157</f>
        <v>-0.40107598900795</v>
      </c>
      <c r="BD21" s="12" t="n">
        <f aca="false">main!AZ157</f>
        <v>0</v>
      </c>
      <c r="BE21" s="12" t="n">
        <f aca="false">main!BA157</f>
        <v>-1.355140209198</v>
      </c>
      <c r="BF21" s="12" t="n">
        <f aca="false">main!BB157</f>
        <v>7.355140209198</v>
      </c>
      <c r="BG21" s="12" t="n">
        <f aca="false">main!BC157</f>
        <v>1</v>
      </c>
      <c r="BH21" s="12" t="n">
        <f aca="false">main!BD157</f>
        <v>0</v>
      </c>
      <c r="BI21" s="12" t="n">
        <f aca="false">main!BE157</f>
        <v>0.159999996423721</v>
      </c>
      <c r="BJ21" s="12" t="n">
        <f aca="false">main!BF157</f>
        <v>111105</v>
      </c>
      <c r="BK21" s="12" t="n">
        <f aca="false">main!BG157</f>
        <v>1.50293930053711</v>
      </c>
      <c r="BL21" s="12" t="n">
        <f aca="false">main!BH157</f>
        <v>-0.000994331931827558</v>
      </c>
      <c r="BM21" s="12" t="n">
        <f aca="false">main!BI157</f>
        <v>297.018827819824</v>
      </c>
      <c r="BN21" s="12" t="n">
        <f aca="false">main!BJ157</f>
        <v>298.738369369507</v>
      </c>
      <c r="BO21" s="12" t="n">
        <f aca="false">main!BK157</f>
        <v>-0.094740188388373</v>
      </c>
      <c r="BP21" s="12" t="n">
        <f aca="false">main!BL157</f>
        <v>0.253324795147915</v>
      </c>
      <c r="BQ21" s="12" t="n">
        <f aca="false">main!BM157</f>
        <v>2.97145669454817</v>
      </c>
      <c r="BR21" s="12" t="n">
        <f aca="false">main!BN157</f>
        <v>31.4564861877146</v>
      </c>
      <c r="BS21" s="12" t="n">
        <f aca="false">main!BO157</f>
        <v>12.1621880157175</v>
      </c>
      <c r="BT21" s="12" t="n">
        <f aca="false">main!BP157</f>
        <v>24.7285985946655</v>
      </c>
      <c r="BU21" s="12" t="n">
        <f aca="false">main!BQ157</f>
        <v>3.12859046282196</v>
      </c>
      <c r="BV21" s="12" t="n">
        <f aca="false">main!BR157</f>
        <v>-0.0796814165221003</v>
      </c>
      <c r="BW21" s="12" t="n">
        <f aca="false">main!BS157</f>
        <v>1.82258664008635</v>
      </c>
      <c r="BX21" s="12" t="n">
        <f aca="false">main!BT157</f>
        <v>1.30600382273561</v>
      </c>
      <c r="BY21" s="12" t="n">
        <f aca="false">main!BU157</f>
        <v>-0.0497395565634697</v>
      </c>
      <c r="BZ21" s="12" t="n">
        <f aca="false">main!BV157</f>
        <v>9.73520607839592</v>
      </c>
      <c r="CA21" s="12" t="n">
        <f aca="false">main!BW157</f>
        <v>0.103531819330039</v>
      </c>
      <c r="CB21" s="12" t="n">
        <f aca="false">main!BX157</f>
        <v>59.9895575696728</v>
      </c>
      <c r="CC21" s="12" t="n">
        <f aca="false">main!BY157</f>
        <v>1001.80410356804</v>
      </c>
      <c r="CD21" s="12" t="n">
        <f aca="false">main!BZ157</f>
        <v>-0.026252157653836</v>
      </c>
      <c r="CE21" s="12" t="n">
        <f aca="false">main!CA157</f>
        <v>0.96773338317871</v>
      </c>
      <c r="CF21" s="12" t="n">
        <f aca="false">main!CB157</f>
        <v>-0.515149785876274</v>
      </c>
      <c r="CG21" s="12" t="n">
        <f aca="false">main!CC157</f>
        <v>0</v>
      </c>
      <c r="CH21" s="12" t="n">
        <f aca="false">main!CD157</f>
        <v>-0</v>
      </c>
      <c r="CI21" s="12" t="n">
        <f aca="false">main!CE157</f>
        <v>3.66344277658755</v>
      </c>
    </row>
  </sheetData>
  <autoFilter ref="A1:CG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7.29"/>
  </cols>
  <sheetData>
    <row r="1" customFormat="false" ht="12.8" hidden="false" customHeight="false" outlineLevel="0" collapsed="false">
      <c r="A1" s="9" t="s">
        <v>256</v>
      </c>
      <c r="B1" s="8" t="s">
        <v>257</v>
      </c>
      <c r="C1" s="9" t="str">
        <f aca="false">[1]main!A11</f>
        <v>Obs</v>
      </c>
      <c r="D1" s="9" t="str">
        <f aca="false">[1]main!B11</f>
        <v>HHMMSS</v>
      </c>
      <c r="E1" s="9" t="str">
        <f aca="false">[1]main!C11</f>
        <v>FTime</v>
      </c>
      <c r="F1" s="9" t="str">
        <f aca="false">[1]main!D11</f>
        <v>EBal?</v>
      </c>
      <c r="G1" s="9" t="str">
        <f aca="false">[1]main!E11</f>
        <v>Photo</v>
      </c>
      <c r="H1" s="9" t="str">
        <f aca="false">[1]main!F11</f>
        <v>Cond</v>
      </c>
      <c r="I1" s="9" t="str">
        <f aca="false">[1]main!G11</f>
        <v>Ci</v>
      </c>
      <c r="J1" s="9" t="str">
        <f aca="false">[1]main!H11</f>
        <v>FCnt</v>
      </c>
      <c r="K1" s="9" t="str">
        <f aca="false">[1]main!I11</f>
        <v>DCnt</v>
      </c>
      <c r="L1" s="9" t="str">
        <f aca="false">[1]main!J11</f>
        <v>Fo</v>
      </c>
      <c r="M1" s="9" t="str">
        <f aca="false">[1]main!K11</f>
        <v>Fm</v>
      </c>
      <c r="N1" s="9" t="str">
        <f aca="false">[1]main!L11</f>
        <v>Fo'</v>
      </c>
      <c r="O1" s="9" t="str">
        <f aca="false">[1]main!M11</f>
        <v>Fm'</v>
      </c>
      <c r="P1" s="9" t="str">
        <f aca="false">[1]main!N11</f>
        <v>Fs</v>
      </c>
      <c r="Q1" s="9" t="str">
        <f aca="false">[1]main!O11</f>
        <v>Fv/Fm</v>
      </c>
      <c r="R1" s="9" t="str">
        <f aca="false">[1]main!P11</f>
        <v>Fv'/Fm'</v>
      </c>
      <c r="S1" s="9" t="str">
        <f aca="false">[1]main!Q11</f>
        <v>PhiPS2</v>
      </c>
      <c r="T1" s="9" t="str">
        <f aca="false">[1]main!R11</f>
        <v>Adark</v>
      </c>
      <c r="U1" s="9" t="str">
        <f aca="false">[1]main!S11</f>
        <v>RedAbs</v>
      </c>
      <c r="V1" s="9" t="str">
        <f aca="false">[1]main!T11</f>
        <v>BlueAbs</v>
      </c>
      <c r="W1" s="9" t="str">
        <f aca="false">[1]main!U11</f>
        <v>%Blue</v>
      </c>
      <c r="X1" s="9" t="str">
        <f aca="false">[1]main!V11</f>
        <v>LeafAbs</v>
      </c>
      <c r="Y1" s="9" t="str">
        <f aca="false">[1]main!W11</f>
        <v>PhiCO2</v>
      </c>
      <c r="Z1" s="9" t="str">
        <f aca="false">[1]main!X11</f>
        <v>qP</v>
      </c>
      <c r="AA1" s="9" t="str">
        <f aca="false">[1]main!Y11</f>
        <v>qN</v>
      </c>
      <c r="AB1" s="9" t="str">
        <f aca="false">[1]main!Z11</f>
        <v>NPQ</v>
      </c>
      <c r="AC1" s="9" t="str">
        <f aca="false">[1]main!AA11</f>
        <v>ParIn@Fs</v>
      </c>
      <c r="AD1" s="9" t="str">
        <f aca="false">[1]main!AB11</f>
        <v>PS2/1</v>
      </c>
      <c r="AE1" s="9" t="str">
        <f aca="false">[1]main!AC11</f>
        <v>ETR</v>
      </c>
      <c r="AF1" s="9" t="str">
        <f aca="false">[1]main!AD11</f>
        <v>Trmmol</v>
      </c>
      <c r="AG1" s="9" t="str">
        <f aca="false">[1]main!AE11</f>
        <v>VpdL</v>
      </c>
      <c r="AH1" s="9" t="str">
        <f aca="false">[1]main!AF11</f>
        <v>CTleaf</v>
      </c>
      <c r="AI1" s="9" t="str">
        <f aca="false">[1]main!AG11</f>
        <v>Area</v>
      </c>
      <c r="AJ1" s="9" t="str">
        <f aca="false">[1]main!AH11</f>
        <v>BLC_1</v>
      </c>
      <c r="AK1" s="9" t="str">
        <f aca="false">[1]main!AI11</f>
        <v>StmRat</v>
      </c>
      <c r="AL1" s="9" t="str">
        <f aca="false">[1]main!AJ11</f>
        <v>BLCond</v>
      </c>
      <c r="AM1" s="9" t="str">
        <f aca="false">[1]main!AK11</f>
        <v>Tair</v>
      </c>
      <c r="AN1" s="9" t="str">
        <f aca="false">[1]main!AL11</f>
        <v>Tleaf</v>
      </c>
      <c r="AO1" s="9" t="str">
        <f aca="false">[1]main!AM11</f>
        <v>TBlk</v>
      </c>
      <c r="AP1" s="9" t="str">
        <f aca="false">[1]main!AN11</f>
        <v>CO2R</v>
      </c>
      <c r="AQ1" s="9" t="str">
        <f aca="false">[1]main!AO11</f>
        <v>CO2S</v>
      </c>
      <c r="AR1" s="9" t="str">
        <f aca="false">[1]main!AP11</f>
        <v>H2OR</v>
      </c>
      <c r="AS1" s="9" t="str">
        <f aca="false">[1]main!AQ11</f>
        <v>H2OS</v>
      </c>
      <c r="AT1" s="9" t="str">
        <f aca="false">[1]main!AR11</f>
        <v>RH_R</v>
      </c>
      <c r="AU1" s="9" t="str">
        <f aca="false">[1]main!AS11</f>
        <v>RH_S</v>
      </c>
      <c r="AV1" s="9" t="str">
        <f aca="false">[1]main!AT11</f>
        <v>Flow</v>
      </c>
      <c r="AW1" s="9" t="str">
        <f aca="false">[1]main!AU11</f>
        <v>PARi</v>
      </c>
      <c r="AX1" s="9" t="str">
        <f aca="false">[1]main!AV11</f>
        <v>PARo</v>
      </c>
      <c r="AY1" s="9" t="str">
        <f aca="false">[1]main!AW11</f>
        <v>Press</v>
      </c>
      <c r="AZ1" s="9" t="str">
        <f aca="false">[1]main!AX11</f>
        <v>CsMch</v>
      </c>
      <c r="BA1" s="9" t="str">
        <f aca="false">[1]main!AY11</f>
        <v>HsMch</v>
      </c>
      <c r="BB1" s="9" t="str">
        <f aca="false">[1]main!AZ11</f>
        <v>StableF</v>
      </c>
      <c r="BC1" s="9" t="str">
        <f aca="false">[1]main!BA11</f>
        <v>BLCslope</v>
      </c>
      <c r="BD1" s="9" t="str">
        <f aca="false">[1]main!BB11</f>
        <v>BLCoffst</v>
      </c>
      <c r="BE1" s="9" t="str">
        <f aca="false">[1]main!BC11</f>
        <v>f_parin</v>
      </c>
      <c r="BF1" s="9" t="str">
        <f aca="false">[1]main!BD11</f>
        <v>f_parout</v>
      </c>
      <c r="BG1" s="9" t="str">
        <f aca="false">[1]main!BE11</f>
        <v>alphaK</v>
      </c>
      <c r="BH1" s="9" t="str">
        <f aca="false">[1]main!BF11</f>
        <v>Status</v>
      </c>
      <c r="BI1" s="9" t="str">
        <f aca="false">[1]main!BG11</f>
        <v>fda</v>
      </c>
      <c r="BJ1" s="9" t="str">
        <f aca="false">[1]main!BH11</f>
        <v>Trans</v>
      </c>
      <c r="BK1" s="9" t="str">
        <f aca="false">[1]main!BI11</f>
        <v>Tair_K</v>
      </c>
      <c r="BL1" s="9" t="str">
        <f aca="false">[1]main!BJ11</f>
        <v>Twall_K</v>
      </c>
      <c r="BM1" s="9" t="str">
        <f aca="false">[1]main!BK11</f>
        <v>R(W/m2)</v>
      </c>
      <c r="BN1" s="9" t="str">
        <f aca="false">[1]main!BL11</f>
        <v>Tl-Ta</v>
      </c>
      <c r="BO1" s="9" t="str">
        <f aca="false">[1]main!BM11</f>
        <v>SVTleaf</v>
      </c>
      <c r="BP1" s="9" t="str">
        <f aca="false">[1]main!BN11</f>
        <v>h2o_i</v>
      </c>
      <c r="BQ1" s="9" t="str">
        <f aca="false">[1]main!BO11</f>
        <v>h20diff</v>
      </c>
      <c r="BR1" s="9" t="str">
        <f aca="false">[1]main!BP11</f>
        <v>CTair</v>
      </c>
      <c r="BS1" s="9" t="str">
        <f aca="false">[1]main!BQ11</f>
        <v>SVTair</v>
      </c>
      <c r="BT1" s="9" t="str">
        <f aca="false">[1]main!BR11</f>
        <v>CndTotal</v>
      </c>
      <c r="BU1" s="9" t="str">
        <f aca="false">[1]main!BS11</f>
        <v>vp_kPa</v>
      </c>
      <c r="BV1" s="9" t="str">
        <f aca="false">[1]main!BT11</f>
        <v>VpdA</v>
      </c>
      <c r="BW1" s="9" t="str">
        <f aca="false">[1]main!BU11</f>
        <v>CndCO2</v>
      </c>
      <c r="BX1" s="9" t="str">
        <f aca="false">[1]main!BV11</f>
        <v>Ci_Pa</v>
      </c>
      <c r="BY1" s="9" t="str">
        <f aca="false">[1]main!BW11</f>
        <v>Ci/Ca</v>
      </c>
      <c r="BZ1" s="9" t="str">
        <f aca="false">[1]main!BX11</f>
        <v>RHsfc</v>
      </c>
      <c r="CA1" s="9" t="str">
        <f aca="false">[1]main!BY11</f>
        <v>C2sfc</v>
      </c>
      <c r="CB1" s="9" t="str">
        <f aca="false">[1]main!BZ11</f>
        <v>AHs/Cs</v>
      </c>
      <c r="CC1" s="9" t="str">
        <f aca="false">[1]main!CA11</f>
        <v>Fv</v>
      </c>
      <c r="CD1" s="9" t="str">
        <f aca="false">[1]main!CB11</f>
        <v>PARabs</v>
      </c>
      <c r="CE1" s="9" t="str">
        <f aca="false">[1]main!CC11</f>
        <v>Fv'</v>
      </c>
      <c r="CF1" s="9" t="str">
        <f aca="false">[1]main!CD11</f>
        <v>qP_Fo</v>
      </c>
      <c r="CG1" s="9" t="str">
        <f aca="false">[1]main!CE11</f>
        <v>qN_Fo</v>
      </c>
    </row>
    <row r="2" customFormat="false" ht="12.8" hidden="false" customHeight="false" outlineLevel="0" collapsed="false">
      <c r="A2" s="12" t="n">
        <v>2</v>
      </c>
      <c r="B2" s="12" t="n">
        <v>5</v>
      </c>
      <c r="C2" s="12" t="n">
        <v>6</v>
      </c>
      <c r="D2" s="12" t="s">
        <v>128</v>
      </c>
      <c r="E2" s="12" t="n">
        <v>2732.99981164746</v>
      </c>
      <c r="F2" s="12" t="n">
        <v>0</v>
      </c>
      <c r="G2" s="12" t="n">
        <v>-313.158833089638</v>
      </c>
      <c r="H2" s="12" t="n">
        <v>-0.394431231471854</v>
      </c>
      <c r="I2" s="12" t="n">
        <v>63.2616926286992</v>
      </c>
      <c r="J2" s="12" t="n">
        <v>8</v>
      </c>
      <c r="K2" s="12" t="n">
        <v>0</v>
      </c>
      <c r="L2" s="12" t="n">
        <v>2.51453852653503</v>
      </c>
      <c r="M2" s="12" t="n">
        <v>4.9013671875</v>
      </c>
      <c r="N2" s="12" t="n">
        <v>0</v>
      </c>
      <c r="O2" s="12" t="n">
        <v>0</v>
      </c>
      <c r="P2" s="12" t="n">
        <v>0</v>
      </c>
      <c r="Q2" s="12" t="n">
        <v>0.486972016104429</v>
      </c>
      <c r="R2" s="12" t="e">
        <f aca="false">#DIV/0!</f>
        <v>#DIV/0!</v>
      </c>
      <c r="S2" s="12" t="e">
        <f aca="false">#DIV/0!</f>
        <v>#DIV/0!</v>
      </c>
      <c r="T2" s="12" t="n">
        <v>-1</v>
      </c>
      <c r="U2" s="12" t="n">
        <v>0.87</v>
      </c>
      <c r="V2" s="12" t="n">
        <v>0.92</v>
      </c>
      <c r="W2" s="12" t="n">
        <v>0</v>
      </c>
      <c r="X2" s="12" t="n">
        <v>0.87</v>
      </c>
      <c r="Y2" s="12" t="n">
        <v>956.938350119101</v>
      </c>
      <c r="Z2" s="12" t="e">
        <f aca="false">#DIV/0!</f>
        <v>#DIV/0!</v>
      </c>
      <c r="AA2" s="12" t="n">
        <v>1</v>
      </c>
      <c r="AB2" s="12" t="e">
        <f aca="false">#DIV/0!</f>
        <v>#DIV/0!</v>
      </c>
      <c r="AC2" s="12" t="n">
        <v>0</v>
      </c>
      <c r="AD2" s="12" t="n">
        <v>0.5</v>
      </c>
      <c r="AE2" s="12" t="e">
        <f aca="false">#DIV/0!</f>
        <v>#DIV/0!</v>
      </c>
      <c r="AF2" s="12" t="n">
        <v>-5.08817810213911</v>
      </c>
      <c r="AG2" s="12" t="n">
        <v>1.14083182128559</v>
      </c>
      <c r="AH2" s="12" t="n">
        <v>22.3646011352539</v>
      </c>
      <c r="AI2" s="12" t="n">
        <v>2</v>
      </c>
      <c r="AJ2" s="12" t="n">
        <v>4.644859790802</v>
      </c>
      <c r="AK2" s="12" t="n">
        <v>1</v>
      </c>
      <c r="AL2" s="12" t="n">
        <v>9.289719581604</v>
      </c>
      <c r="AM2" s="12" t="n">
        <v>24.6384334564209</v>
      </c>
      <c r="AN2" s="12" t="n">
        <v>22.3646011352539</v>
      </c>
      <c r="AO2" s="12" t="n">
        <v>24.7186870574951</v>
      </c>
      <c r="AP2" s="12" t="n">
        <v>1088.19946289063</v>
      </c>
      <c r="AQ2" s="12" t="n">
        <v>1300.96630859375</v>
      </c>
      <c r="AR2" s="12" t="n">
        <v>19.9666881561279</v>
      </c>
      <c r="AS2" s="12" t="n">
        <v>16.6375579833984</v>
      </c>
      <c r="AT2" s="12" t="n">
        <v>60.6360740661621</v>
      </c>
      <c r="AU2" s="12" t="n">
        <v>50.5259628295898</v>
      </c>
      <c r="AV2" s="12" t="n">
        <v>300.590423583984</v>
      </c>
      <c r="AW2" s="12" t="n">
        <v>-0.374949187040329</v>
      </c>
      <c r="AX2" s="12" t="n">
        <v>151.346694946289</v>
      </c>
      <c r="AY2" s="12" t="n">
        <v>94.5003890991211</v>
      </c>
      <c r="AZ2" s="12" t="n">
        <v>-2.02957010269165</v>
      </c>
      <c r="BA2" s="12" t="n">
        <v>-0.40107598900795</v>
      </c>
      <c r="BB2" s="12" t="n">
        <v>0</v>
      </c>
      <c r="BC2" s="12" t="n">
        <v>-1.355140209198</v>
      </c>
      <c r="BD2" s="12" t="n">
        <v>7.355140209198</v>
      </c>
      <c r="BE2" s="12" t="n">
        <v>1</v>
      </c>
      <c r="BF2" s="12" t="n">
        <v>0</v>
      </c>
      <c r="BG2" s="12" t="n">
        <v>0.159999996423721</v>
      </c>
      <c r="BH2" s="12" t="n">
        <v>111105</v>
      </c>
      <c r="BI2" s="12" t="n">
        <v>1.50295211791992</v>
      </c>
      <c r="BJ2" s="12" t="n">
        <v>-0.00508817810213911</v>
      </c>
      <c r="BK2" s="12" t="n">
        <v>295.514601135254</v>
      </c>
      <c r="BL2" s="12" t="n">
        <v>297.788433456421</v>
      </c>
      <c r="BM2" s="12" t="n">
        <v>-0.0599918685855297</v>
      </c>
      <c r="BN2" s="12" t="n">
        <v>1.0001687802979</v>
      </c>
      <c r="BO2" s="12" t="n">
        <v>2.71308752437592</v>
      </c>
      <c r="BP2" s="12" t="n">
        <v>28.7098026816607</v>
      </c>
      <c r="BQ2" s="12" t="n">
        <v>12.0722446982623</v>
      </c>
      <c r="BR2" s="12" t="n">
        <v>23.5015172958374</v>
      </c>
      <c r="BS2" s="12" t="n">
        <v>2.90645882726198</v>
      </c>
      <c r="BT2" s="12" t="n">
        <v>-0.411920939532649</v>
      </c>
      <c r="BU2" s="12" t="n">
        <v>1.57225570309034</v>
      </c>
      <c r="BV2" s="12" t="n">
        <v>1.33420312417164</v>
      </c>
      <c r="BW2" s="12" t="n">
        <v>-0.255819964251996</v>
      </c>
      <c r="BX2" s="12" t="n">
        <v>5.97825456848107</v>
      </c>
      <c r="BY2" s="12" t="n">
        <v>0.048626695565299</v>
      </c>
      <c r="BZ2" s="12" t="n">
        <v>55.0674774031342</v>
      </c>
      <c r="CA2" s="12" t="n">
        <v>1346.47515533097</v>
      </c>
      <c r="CB2" s="12" t="n">
        <v>-0.128074156411126</v>
      </c>
      <c r="CC2" s="12" t="n">
        <v>2.38682866096497</v>
      </c>
      <c r="CD2" s="12" t="n">
        <v>-0.326205792725086</v>
      </c>
      <c r="CE2" s="12" t="n">
        <v>0</v>
      </c>
      <c r="CF2" s="12" t="n">
        <v>0</v>
      </c>
      <c r="CG2" s="12" t="n">
        <v>2.05350608850089</v>
      </c>
    </row>
    <row r="3" customFormat="false" ht="12.8" hidden="false" customHeight="false" outlineLevel="0" collapsed="false">
      <c r="A3" s="12" t="n">
        <v>3</v>
      </c>
      <c r="B3" s="12" t="n">
        <v>5</v>
      </c>
      <c r="C3" s="12" t="n">
        <v>13</v>
      </c>
      <c r="D3" s="12" t="s">
        <v>163</v>
      </c>
      <c r="E3" s="12" t="n">
        <v>3458.49976164755</v>
      </c>
      <c r="F3" s="12" t="n">
        <v>0</v>
      </c>
      <c r="G3" s="12" t="n">
        <v>-113.249355183048</v>
      </c>
      <c r="H3" s="12" t="n">
        <v>0.0635670880893757</v>
      </c>
      <c r="I3" s="12" t="n">
        <v>3924.11672845824</v>
      </c>
      <c r="J3" s="12" t="n">
        <v>15</v>
      </c>
      <c r="K3" s="12" t="n">
        <v>0</v>
      </c>
      <c r="L3" s="12" t="n">
        <v>2.21022939682007</v>
      </c>
      <c r="M3" s="12" t="n">
        <v>3.94956755638123</v>
      </c>
      <c r="N3" s="12" t="n">
        <v>0</v>
      </c>
      <c r="O3" s="12" t="n">
        <v>0</v>
      </c>
      <c r="P3" s="12" t="n">
        <v>0</v>
      </c>
      <c r="Q3" s="12" t="n">
        <v>0.440386987874394</v>
      </c>
      <c r="R3" s="12" t="e">
        <f aca="false">#DIV/0!</f>
        <v>#DIV/0!</v>
      </c>
      <c r="S3" s="12" t="e">
        <f aca="false">#DIV/0!</f>
        <v>#DIV/0!</v>
      </c>
      <c r="T3" s="12" t="n">
        <v>-1</v>
      </c>
      <c r="U3" s="12" t="n">
        <v>0.87</v>
      </c>
      <c r="V3" s="12" t="n">
        <v>0.92</v>
      </c>
      <c r="W3" s="12" t="n">
        <v>0</v>
      </c>
      <c r="X3" s="12" t="n">
        <v>0.87</v>
      </c>
      <c r="Y3" s="12" t="n">
        <v>241.977656307437</v>
      </c>
      <c r="Z3" s="12" t="e">
        <f aca="false">#DIV/0!</f>
        <v>#DIV/0!</v>
      </c>
      <c r="AA3" s="12" t="n">
        <v>1</v>
      </c>
      <c r="AB3" s="12" t="e">
        <f aca="false">#DIV/0!</f>
        <v>#DIV/0!</v>
      </c>
      <c r="AC3" s="12" t="n">
        <v>0</v>
      </c>
      <c r="AD3" s="12" t="n">
        <v>0.5</v>
      </c>
      <c r="AE3" s="12" t="e">
        <f aca="false">#DIV/0!</f>
        <v>#DIV/0!</v>
      </c>
      <c r="AF3" s="12" t="n">
        <v>0.768240061671285</v>
      </c>
      <c r="AG3" s="12" t="n">
        <v>1.11965936850451</v>
      </c>
      <c r="AH3" s="12" t="n">
        <v>24.2057247161865</v>
      </c>
      <c r="AI3" s="12" t="n">
        <v>2</v>
      </c>
      <c r="AJ3" s="12" t="n">
        <v>4.644859790802</v>
      </c>
      <c r="AK3" s="12" t="n">
        <v>1</v>
      </c>
      <c r="AL3" s="12" t="n">
        <v>9.289719581604</v>
      </c>
      <c r="AM3" s="12" t="n">
        <v>25.1639404296875</v>
      </c>
      <c r="AN3" s="12" t="n">
        <v>24.2057247161865</v>
      </c>
      <c r="AO3" s="12" t="n">
        <v>25.1079368591309</v>
      </c>
      <c r="AP3" s="12" t="n">
        <v>1031.02600097656</v>
      </c>
      <c r="AQ3" s="12" t="n">
        <v>1105.81616210938</v>
      </c>
      <c r="AR3" s="12" t="n">
        <v>19.7402095794678</v>
      </c>
      <c r="AS3" s="12" t="n">
        <v>20.2410449981689</v>
      </c>
      <c r="AT3" s="12" t="n">
        <v>58.0899772644043</v>
      </c>
      <c r="AU3" s="12" t="n">
        <v>59.5637969970703</v>
      </c>
      <c r="AV3" s="12" t="n">
        <v>300.573822021484</v>
      </c>
      <c r="AW3" s="12" t="n">
        <v>-0.533199012279511</v>
      </c>
      <c r="AX3" s="12" t="n">
        <v>13.9435424804688</v>
      </c>
      <c r="AY3" s="12" t="n">
        <v>94.4875717163086</v>
      </c>
      <c r="AZ3" s="12" t="n">
        <v>-2.02957010269165</v>
      </c>
      <c r="BA3" s="12" t="n">
        <v>-0.40107598900795</v>
      </c>
      <c r="BB3" s="12" t="n">
        <v>0</v>
      </c>
      <c r="BC3" s="12" t="n">
        <v>-1.355140209198</v>
      </c>
      <c r="BD3" s="12" t="n">
        <v>7.355140209198</v>
      </c>
      <c r="BE3" s="12" t="n">
        <v>1</v>
      </c>
      <c r="BF3" s="12" t="n">
        <v>0</v>
      </c>
      <c r="BG3" s="12" t="n">
        <v>0.159999996423721</v>
      </c>
      <c r="BH3" s="12" t="n">
        <v>111105</v>
      </c>
      <c r="BI3" s="12" t="n">
        <v>1.50286911010742</v>
      </c>
      <c r="BJ3" s="12" t="n">
        <v>0.000768240061671285</v>
      </c>
      <c r="BK3" s="12" t="n">
        <v>297.355724716187</v>
      </c>
      <c r="BL3" s="12" t="n">
        <v>298.313940429688</v>
      </c>
      <c r="BM3" s="12" t="n">
        <v>-0.0853118400578534</v>
      </c>
      <c r="BN3" s="12" t="n">
        <v>-0.0921946252540403</v>
      </c>
      <c r="BO3" s="12" t="n">
        <v>3.03218655938202</v>
      </c>
      <c r="BP3" s="12" t="n">
        <v>32.090850725701</v>
      </c>
      <c r="BQ3" s="12" t="n">
        <v>11.8498057275321</v>
      </c>
      <c r="BR3" s="12" t="n">
        <v>24.684832572937</v>
      </c>
      <c r="BS3" s="12" t="n">
        <v>3.12041971638316</v>
      </c>
      <c r="BT3" s="12" t="n">
        <v>0.0631350715340342</v>
      </c>
      <c r="BU3" s="12" t="n">
        <v>1.91252719087751</v>
      </c>
      <c r="BV3" s="12" t="n">
        <v>1.20789252550565</v>
      </c>
      <c r="BW3" s="12" t="n">
        <v>0.039498007606135</v>
      </c>
      <c r="BX3" s="12" t="n">
        <v>370.780260803364</v>
      </c>
      <c r="BY3" s="12" t="n">
        <v>3.54861582143352</v>
      </c>
      <c r="BZ3" s="12" t="n">
        <v>62.3397322950738</v>
      </c>
      <c r="CA3" s="12" t="n">
        <v>1122.2737772348</v>
      </c>
      <c r="CB3" s="12" t="n">
        <v>-0.0629074173157292</v>
      </c>
      <c r="CC3" s="12" t="n">
        <v>1.73933815956116</v>
      </c>
      <c r="CD3" s="12" t="n">
        <v>-0.463883140683175</v>
      </c>
      <c r="CE3" s="12" t="n">
        <v>0</v>
      </c>
      <c r="CF3" s="12" t="n">
        <v>0</v>
      </c>
      <c r="CG3" s="12" t="n">
        <v>2.2707301249446</v>
      </c>
    </row>
    <row r="4" customFormat="false" ht="12.8" hidden="false" customHeight="false" outlineLevel="0" collapsed="false">
      <c r="A4" s="12" t="n">
        <v>4</v>
      </c>
      <c r="B4" s="12" t="n">
        <v>5</v>
      </c>
      <c r="C4" s="12" t="n">
        <v>17</v>
      </c>
      <c r="D4" s="12" t="s">
        <v>183</v>
      </c>
      <c r="E4" s="12" t="n">
        <v>3782.49973931815</v>
      </c>
      <c r="F4" s="12" t="n">
        <v>0</v>
      </c>
      <c r="G4" s="12" t="n">
        <v>-25.0448087343736</v>
      </c>
      <c r="H4" s="12" t="n">
        <v>0.0386733933999585</v>
      </c>
      <c r="I4" s="12" t="n">
        <v>2034.19815622957</v>
      </c>
      <c r="J4" s="12" t="n">
        <v>19</v>
      </c>
      <c r="K4" s="12" t="n">
        <v>0</v>
      </c>
      <c r="L4" s="12" t="n">
        <v>1.68610835075378</v>
      </c>
      <c r="M4" s="12" t="n">
        <v>3.47056365013123</v>
      </c>
      <c r="N4" s="12" t="n">
        <v>0</v>
      </c>
      <c r="O4" s="12" t="n">
        <v>0</v>
      </c>
      <c r="P4" s="12" t="n">
        <v>0</v>
      </c>
      <c r="Q4" s="12" t="n">
        <v>0.514168728560842</v>
      </c>
      <c r="R4" s="12" t="e">
        <f aca="false">#DIV/0!</f>
        <v>#DIV/0!</v>
      </c>
      <c r="S4" s="12" t="e">
        <f aca="false">#DIV/0!</f>
        <v>#DIV/0!</v>
      </c>
      <c r="T4" s="12" t="n">
        <v>-1</v>
      </c>
      <c r="U4" s="12" t="n">
        <v>0.87</v>
      </c>
      <c r="V4" s="12" t="n">
        <v>0.92</v>
      </c>
      <c r="W4" s="12" t="n">
        <v>0</v>
      </c>
      <c r="X4" s="12" t="n">
        <v>0.87</v>
      </c>
      <c r="Y4" s="12" t="n">
        <v>61.1244590273744</v>
      </c>
      <c r="Z4" s="12" t="e">
        <f aca="false">#DIV/0!</f>
        <v>#DIV/0!</v>
      </c>
      <c r="AA4" s="12" t="n">
        <v>1</v>
      </c>
      <c r="AB4" s="12" t="e">
        <f aca="false">#DIV/0!</f>
        <v>#DIV/0!</v>
      </c>
      <c r="AC4" s="12" t="n">
        <v>0</v>
      </c>
      <c r="AD4" s="12" t="n">
        <v>0.5</v>
      </c>
      <c r="AE4" s="12" t="e">
        <f aca="false">#DIV/0!</f>
        <v>#DIV/0!</v>
      </c>
      <c r="AF4" s="12" t="n">
        <v>0.499323477570175</v>
      </c>
      <c r="AG4" s="12" t="n">
        <v>1.19215139949474</v>
      </c>
      <c r="AH4" s="12" t="n">
        <v>24.746036529541</v>
      </c>
      <c r="AI4" s="12" t="n">
        <v>2</v>
      </c>
      <c r="AJ4" s="12" t="n">
        <v>4.644859790802</v>
      </c>
      <c r="AK4" s="12" t="n">
        <v>1</v>
      </c>
      <c r="AL4" s="12" t="n">
        <v>9.289719581604</v>
      </c>
      <c r="AM4" s="12" t="n">
        <v>25.591869354248</v>
      </c>
      <c r="AN4" s="12" t="n">
        <v>24.746036529541</v>
      </c>
      <c r="AO4" s="12" t="n">
        <v>25.5254745483398</v>
      </c>
      <c r="AP4" s="12" t="n">
        <v>1009.74914550781</v>
      </c>
      <c r="AQ4" s="12" t="n">
        <v>1026.0703125</v>
      </c>
      <c r="AR4" s="12" t="n">
        <v>20.2033748626709</v>
      </c>
      <c r="AS4" s="12" t="n">
        <v>20.5287494659424</v>
      </c>
      <c r="AT4" s="12" t="n">
        <v>57.959156036377</v>
      </c>
      <c r="AU4" s="12" t="n">
        <v>58.8925857543945</v>
      </c>
      <c r="AV4" s="12" t="n">
        <v>300.621490478516</v>
      </c>
      <c r="AW4" s="12" t="n">
        <v>-0.452154695987701</v>
      </c>
      <c r="AX4" s="12" t="n">
        <v>12.4882516860962</v>
      </c>
      <c r="AY4" s="12" t="n">
        <v>94.4869918823242</v>
      </c>
      <c r="AZ4" s="12" t="n">
        <v>-2.02957010269165</v>
      </c>
      <c r="BA4" s="12" t="n">
        <v>-0.40107598900795</v>
      </c>
      <c r="BB4" s="12" t="n">
        <v>0</v>
      </c>
      <c r="BC4" s="12" t="n">
        <v>-1.355140209198</v>
      </c>
      <c r="BD4" s="12" t="n">
        <v>7.355140209198</v>
      </c>
      <c r="BE4" s="12" t="n">
        <v>1</v>
      </c>
      <c r="BF4" s="12" t="n">
        <v>0</v>
      </c>
      <c r="BG4" s="12" t="n">
        <v>0.159999996423721</v>
      </c>
      <c r="BH4" s="12" t="n">
        <v>111105</v>
      </c>
      <c r="BI4" s="12" t="n">
        <v>1.50310745239258</v>
      </c>
      <c r="BJ4" s="12" t="n">
        <v>0.000499323477570175</v>
      </c>
      <c r="BK4" s="12" t="n">
        <v>297.896036529541</v>
      </c>
      <c r="BL4" s="12" t="n">
        <v>298.741869354248</v>
      </c>
      <c r="BM4" s="12" t="n">
        <v>-0.0723447497410008</v>
      </c>
      <c r="BN4" s="12" t="n">
        <v>-0.0496361688316541</v>
      </c>
      <c r="BO4" s="12" t="n">
        <v>3.13185118363751</v>
      </c>
      <c r="BP4" s="12" t="n">
        <v>33.1458449596742</v>
      </c>
      <c r="BQ4" s="12" t="n">
        <v>12.6170954937318</v>
      </c>
      <c r="BR4" s="12" t="n">
        <v>25.1689529418945</v>
      </c>
      <c r="BS4" s="12" t="n">
        <v>3.21184722507499</v>
      </c>
      <c r="BT4" s="12" t="n">
        <v>0.038513062316022</v>
      </c>
      <c r="BU4" s="12" t="n">
        <v>1.93969978414277</v>
      </c>
      <c r="BV4" s="12" t="n">
        <v>1.27214744093222</v>
      </c>
      <c r="BW4" s="12" t="n">
        <v>0.0240850175286248</v>
      </c>
      <c r="BX4" s="12" t="n">
        <v>192.205264674702</v>
      </c>
      <c r="BY4" s="12" t="n">
        <v>1.98251341204219</v>
      </c>
      <c r="BZ4" s="12" t="n">
        <v>61.0470268992102</v>
      </c>
      <c r="CA4" s="12" t="n">
        <v>1029.70987249903</v>
      </c>
      <c r="CB4" s="12" t="n">
        <v>-0.0148479795457562</v>
      </c>
      <c r="CC4" s="12" t="n">
        <v>1.78445529937745</v>
      </c>
      <c r="CD4" s="12" t="n">
        <v>-0.3933745855093</v>
      </c>
      <c r="CE4" s="12" t="n">
        <v>0</v>
      </c>
      <c r="CF4" s="12" t="n">
        <v>0</v>
      </c>
      <c r="CG4" s="12" t="n">
        <v>1.94488685221872</v>
      </c>
    </row>
    <row r="5" customFormat="false" ht="12.8" hidden="false" customHeight="false" outlineLevel="0" collapsed="false">
      <c r="A5" s="12" t="n">
        <v>5</v>
      </c>
      <c r="B5" s="12" t="n">
        <v>5</v>
      </c>
      <c r="C5" s="12" t="n">
        <v>20</v>
      </c>
      <c r="D5" s="12" t="s">
        <v>198</v>
      </c>
      <c r="E5" s="12" t="n">
        <v>4164.99971295707</v>
      </c>
      <c r="F5" s="12" t="n">
        <v>0</v>
      </c>
      <c r="G5" s="12" t="n">
        <v>-5.41873910728402</v>
      </c>
      <c r="H5" s="12" t="n">
        <v>0.00300543852379139</v>
      </c>
      <c r="I5" s="12" t="n">
        <v>3822.01977205872</v>
      </c>
      <c r="J5" s="12" t="n">
        <v>22</v>
      </c>
      <c r="K5" s="12" t="n">
        <v>0</v>
      </c>
      <c r="L5" s="12" t="n">
        <v>2.16000986099243</v>
      </c>
      <c r="M5" s="12" t="n">
        <v>4.28676080703735</v>
      </c>
      <c r="N5" s="12" t="n">
        <v>0</v>
      </c>
      <c r="O5" s="12" t="n">
        <v>0</v>
      </c>
      <c r="P5" s="12" t="n">
        <v>0</v>
      </c>
      <c r="Q5" s="12" t="n">
        <v>0.496120740525934</v>
      </c>
      <c r="R5" s="12" t="e">
        <f aca="false">#DIV/0!</f>
        <v>#DIV/0!</v>
      </c>
      <c r="S5" s="12" t="e">
        <f aca="false">#DIV/0!</f>
        <v>#DIV/0!</v>
      </c>
      <c r="T5" s="12" t="n">
        <v>-1</v>
      </c>
      <c r="U5" s="12" t="n">
        <v>0.87</v>
      </c>
      <c r="V5" s="12" t="n">
        <v>0.92</v>
      </c>
      <c r="W5" s="12" t="n">
        <v>0</v>
      </c>
      <c r="X5" s="12" t="n">
        <v>0.87</v>
      </c>
      <c r="Y5" s="12" t="n">
        <v>9.68230099204884</v>
      </c>
      <c r="Z5" s="12" t="e">
        <f aca="false">#DIV/0!</f>
        <v>#DIV/0!</v>
      </c>
      <c r="AA5" s="12" t="n">
        <v>1</v>
      </c>
      <c r="AB5" s="12" t="e">
        <f aca="false">#DIV/0!</f>
        <v>#DIV/0!</v>
      </c>
      <c r="AC5" s="12" t="n">
        <v>0</v>
      </c>
      <c r="AD5" s="12" t="n">
        <v>0.5</v>
      </c>
      <c r="AE5" s="12" t="e">
        <f aca="false">#DIV/0!</f>
        <v>#DIV/0!</v>
      </c>
      <c r="AF5" s="12" t="n">
        <v>0.0383824279318482</v>
      </c>
      <c r="AG5" s="12" t="n">
        <v>1.17485957665583</v>
      </c>
      <c r="AH5" s="12" t="n">
        <v>24.6360988616943</v>
      </c>
      <c r="AI5" s="12" t="n">
        <v>2</v>
      </c>
      <c r="AJ5" s="12" t="n">
        <v>4.644859790802</v>
      </c>
      <c r="AK5" s="12" t="n">
        <v>1</v>
      </c>
      <c r="AL5" s="12" t="n">
        <v>9.289719581604</v>
      </c>
      <c r="AM5" s="12" t="n">
        <v>25.8669681549072</v>
      </c>
      <c r="AN5" s="12" t="n">
        <v>24.6360988616943</v>
      </c>
      <c r="AO5" s="12" t="n">
        <v>25.8163280487061</v>
      </c>
      <c r="AP5" s="12" t="n">
        <v>982.007751464844</v>
      </c>
      <c r="AQ5" s="12" t="n">
        <v>985.588012695313</v>
      </c>
      <c r="AR5" s="12" t="n">
        <v>20.4693603515625</v>
      </c>
      <c r="AS5" s="12" t="n">
        <v>20.4943752288818</v>
      </c>
      <c r="AT5" s="12" t="n">
        <v>57.7730865478516</v>
      </c>
      <c r="AU5" s="12" t="n">
        <v>57.8436889648438</v>
      </c>
      <c r="AV5" s="12" t="n">
        <v>300.587554931641</v>
      </c>
      <c r="AW5" s="12" t="n">
        <v>-0.524566471576691</v>
      </c>
      <c r="AX5" s="12" t="n">
        <v>12.1790008544922</v>
      </c>
      <c r="AY5" s="12" t="n">
        <v>94.4885559082031</v>
      </c>
      <c r="AZ5" s="12" t="n">
        <v>-2.02957010269165</v>
      </c>
      <c r="BA5" s="12" t="n">
        <v>-0.40107598900795</v>
      </c>
      <c r="BB5" s="12" t="n">
        <v>0.75</v>
      </c>
      <c r="BC5" s="12" t="n">
        <v>-1.355140209198</v>
      </c>
      <c r="BD5" s="12" t="n">
        <v>7.355140209198</v>
      </c>
      <c r="BE5" s="12" t="n">
        <v>1</v>
      </c>
      <c r="BF5" s="12" t="n">
        <v>0</v>
      </c>
      <c r="BG5" s="12" t="n">
        <v>0.159999996423721</v>
      </c>
      <c r="BH5" s="12" t="n">
        <v>111105</v>
      </c>
      <c r="BI5" s="12" t="n">
        <v>1.5029377746582</v>
      </c>
      <c r="BJ5" s="12" t="n">
        <v>3.83824279318482E-005</v>
      </c>
      <c r="BK5" s="12" t="n">
        <v>297.786098861694</v>
      </c>
      <c r="BL5" s="12" t="n">
        <v>299.016968154907</v>
      </c>
      <c r="BM5" s="12" t="n">
        <v>-0.0839306335762745</v>
      </c>
      <c r="BN5" s="12" t="n">
        <v>0.0492423224126758</v>
      </c>
      <c r="BO5" s="12" t="n">
        <v>3.11134349627372</v>
      </c>
      <c r="BP5" s="12" t="n">
        <v>32.9282574632258</v>
      </c>
      <c r="BQ5" s="12" t="n">
        <v>12.433882234344</v>
      </c>
      <c r="BR5" s="12" t="n">
        <v>25.2515335083008</v>
      </c>
      <c r="BS5" s="12" t="n">
        <v>3.22767426202586</v>
      </c>
      <c r="BT5" s="12" t="n">
        <v>0.00300446650958665</v>
      </c>
      <c r="BU5" s="12" t="n">
        <v>1.93648391961789</v>
      </c>
      <c r="BV5" s="12" t="n">
        <v>1.29119034240797</v>
      </c>
      <c r="BW5" s="12" t="n">
        <v>0.00187787887370787</v>
      </c>
      <c r="BX5" s="12" t="n">
        <v>361.137128914428</v>
      </c>
      <c r="BY5" s="12" t="n">
        <v>3.87790813486716</v>
      </c>
      <c r="BZ5" s="12" t="n">
        <v>61.2157100053264</v>
      </c>
      <c r="CA5" s="12" t="n">
        <v>986.375474332941</v>
      </c>
      <c r="CB5" s="12" t="n">
        <v>-0.00336293805368942</v>
      </c>
      <c r="CC5" s="12" t="n">
        <v>2.12675094604492</v>
      </c>
      <c r="CD5" s="12" t="n">
        <v>-0.456372830271721</v>
      </c>
      <c r="CE5" s="12" t="n">
        <v>0</v>
      </c>
      <c r="CF5" s="12" t="n">
        <v>0</v>
      </c>
      <c r="CG5" s="12" t="n">
        <v>2.01563836847439</v>
      </c>
    </row>
    <row r="6" customFormat="false" ht="12.8" hidden="false" customHeight="false" outlineLevel="0" collapsed="false">
      <c r="A6" s="12" t="n">
        <v>6</v>
      </c>
      <c r="B6" s="12" t="n">
        <v>5</v>
      </c>
      <c r="C6" s="12" t="n">
        <v>26</v>
      </c>
      <c r="D6" s="12" t="s">
        <v>228</v>
      </c>
      <c r="E6" s="12" t="n">
        <v>4496.99969007634</v>
      </c>
      <c r="F6" s="12" t="n">
        <v>0</v>
      </c>
      <c r="G6" s="12" t="n">
        <v>-54.4336424814566</v>
      </c>
      <c r="H6" s="12" t="n">
        <v>-0.0780839185539835</v>
      </c>
      <c r="I6" s="12" t="n">
        <v>-109.542282844228</v>
      </c>
      <c r="J6" s="12" t="n">
        <v>28</v>
      </c>
      <c r="K6" s="12" t="n">
        <v>0</v>
      </c>
      <c r="L6" s="12" t="n">
        <v>2.20107412338257</v>
      </c>
      <c r="M6" s="12" t="n">
        <v>3.65436673164368</v>
      </c>
      <c r="N6" s="12" t="n">
        <v>0</v>
      </c>
      <c r="O6" s="12" t="n">
        <v>0</v>
      </c>
      <c r="P6" s="12" t="n">
        <v>0</v>
      </c>
      <c r="Q6" s="12" t="n">
        <v>0.397686580188256</v>
      </c>
      <c r="R6" s="12" t="e">
        <f aca="false">#DIV/0!</f>
        <v>#DIV/0!</v>
      </c>
      <c r="S6" s="12" t="e">
        <f aca="false">#DIV/0!</f>
        <v>#DIV/0!</v>
      </c>
      <c r="T6" s="12" t="n">
        <v>-1</v>
      </c>
      <c r="U6" s="12" t="n">
        <v>0.87</v>
      </c>
      <c r="V6" s="12" t="n">
        <v>0.92</v>
      </c>
      <c r="W6" s="12" t="n">
        <v>0</v>
      </c>
      <c r="X6" s="12" t="n">
        <v>0.87</v>
      </c>
      <c r="Y6" s="12" t="n">
        <v>132.90754770377</v>
      </c>
      <c r="Z6" s="12" t="e">
        <f aca="false">#DIV/0!</f>
        <v>#DIV/0!</v>
      </c>
      <c r="AA6" s="12" t="n">
        <v>1</v>
      </c>
      <c r="AB6" s="12" t="e">
        <f aca="false">#DIV/0!</f>
        <v>#DIV/0!</v>
      </c>
      <c r="AC6" s="12" t="n">
        <v>0</v>
      </c>
      <c r="AD6" s="12" t="n">
        <v>0.5</v>
      </c>
      <c r="AE6" s="12" t="e">
        <f aca="false">#DIV/0!</f>
        <v>#DIV/0!</v>
      </c>
      <c r="AF6" s="12" t="n">
        <v>-1.00522455133571</v>
      </c>
      <c r="AG6" s="12" t="n">
        <v>1.17483683935404</v>
      </c>
      <c r="AH6" s="12" t="n">
        <v>24.1441249847412</v>
      </c>
      <c r="AI6" s="12" t="n">
        <v>2</v>
      </c>
      <c r="AJ6" s="12" t="n">
        <v>4.644859790802</v>
      </c>
      <c r="AK6" s="12" t="n">
        <v>1</v>
      </c>
      <c r="AL6" s="12" t="n">
        <v>9.289719581604</v>
      </c>
      <c r="AM6" s="12" t="n">
        <v>25.6837310791016</v>
      </c>
      <c r="AN6" s="12" t="n">
        <v>24.1441249847412</v>
      </c>
      <c r="AO6" s="12" t="n">
        <v>25.662992477417</v>
      </c>
      <c r="AP6" s="12" t="n">
        <v>970.102172851563</v>
      </c>
      <c r="AQ6" s="12" t="n">
        <v>1006.99389648438</v>
      </c>
      <c r="AR6" s="12" t="n">
        <v>20.1988925933838</v>
      </c>
      <c r="AS6" s="12" t="n">
        <v>19.5431232452393</v>
      </c>
      <c r="AT6" s="12" t="n">
        <v>57.6186561584473</v>
      </c>
      <c r="AU6" s="12" t="n">
        <v>55.7480316162109</v>
      </c>
      <c r="AV6" s="12" t="n">
        <v>300.587188720703</v>
      </c>
      <c r="AW6" s="12" t="n">
        <v>-0.462110549211502</v>
      </c>
      <c r="AX6" s="12" t="n">
        <v>12.8083810806274</v>
      </c>
      <c r="AY6" s="12" t="n">
        <v>94.4662322998047</v>
      </c>
      <c r="AZ6" s="12" t="n">
        <v>-2.02957010269165</v>
      </c>
      <c r="BA6" s="12" t="n">
        <v>-0.40107598900795</v>
      </c>
      <c r="BB6" s="12" t="n">
        <v>0</v>
      </c>
      <c r="BC6" s="12" t="n">
        <v>-1.355140209198</v>
      </c>
      <c r="BD6" s="12" t="n">
        <v>7.355140209198</v>
      </c>
      <c r="BE6" s="12" t="n">
        <v>1</v>
      </c>
      <c r="BF6" s="12" t="n">
        <v>0</v>
      </c>
      <c r="BG6" s="12" t="n">
        <v>0.159999996423721</v>
      </c>
      <c r="BH6" s="12" t="n">
        <v>111105</v>
      </c>
      <c r="BI6" s="12" t="n">
        <v>1.50293594360352</v>
      </c>
      <c r="BJ6" s="12" t="n">
        <v>-0.00100522455133571</v>
      </c>
      <c r="BK6" s="12" t="n">
        <v>297.294124984741</v>
      </c>
      <c r="BL6" s="12" t="n">
        <v>298.833731079102</v>
      </c>
      <c r="BM6" s="12" t="n">
        <v>-0.0739376862212041</v>
      </c>
      <c r="BN6" s="12" t="n">
        <v>0.247232424581722</v>
      </c>
      <c r="BO6" s="12" t="n">
        <v>3.02100205970253</v>
      </c>
      <c r="BP6" s="12" t="n">
        <v>31.9797030764905</v>
      </c>
      <c r="BQ6" s="12" t="n">
        <v>12.4365798312512</v>
      </c>
      <c r="BR6" s="12" t="n">
        <v>24.9139280319214</v>
      </c>
      <c r="BS6" s="12" t="n">
        <v>3.16339750921208</v>
      </c>
      <c r="BT6" s="12" t="n">
        <v>-0.078745809510136</v>
      </c>
      <c r="BU6" s="12" t="n">
        <v>1.84616522034849</v>
      </c>
      <c r="BV6" s="12" t="n">
        <v>1.31723228886359</v>
      </c>
      <c r="BW6" s="12" t="n">
        <v>-0.0491562330853382</v>
      </c>
      <c r="BX6" s="12" t="n">
        <v>-10.3480467378138</v>
      </c>
      <c r="BY6" s="12" t="n">
        <v>-0.108781476458459</v>
      </c>
      <c r="BZ6" s="12" t="n">
        <v>59.7443299099949</v>
      </c>
      <c r="CA6" s="12" t="n">
        <v>1014.90429859119</v>
      </c>
      <c r="CB6" s="12" t="n">
        <v>-0.0320434300961103</v>
      </c>
      <c r="CC6" s="12" t="n">
        <v>1.45329260826111</v>
      </c>
      <c r="CD6" s="12" t="n">
        <v>-0.402036177814007</v>
      </c>
      <c r="CE6" s="12" t="n">
        <v>0</v>
      </c>
      <c r="CF6" s="12" t="n">
        <v>0</v>
      </c>
      <c r="CG6" s="12" t="n">
        <v>2.51454298389104</v>
      </c>
    </row>
    <row r="7" customFormat="false" ht="12.8" hidden="false" customHeight="false" outlineLevel="0" collapsed="false">
      <c r="A7" s="12" t="n">
        <v>2</v>
      </c>
      <c r="B7" s="12" t="n">
        <v>6</v>
      </c>
      <c r="C7" s="12" t="n">
        <v>4</v>
      </c>
      <c r="D7" s="12" t="s">
        <v>118</v>
      </c>
      <c r="E7" s="12" t="n">
        <v>2505.99982729182</v>
      </c>
      <c r="F7" s="12" t="n">
        <v>0</v>
      </c>
      <c r="G7" s="12" t="n">
        <v>-122.107540081058</v>
      </c>
      <c r="H7" s="12" t="n">
        <v>-0.170084217918497</v>
      </c>
      <c r="I7" s="12" t="n">
        <v>54.6439311908525</v>
      </c>
      <c r="J7" s="12" t="n">
        <v>6</v>
      </c>
      <c r="K7" s="12" t="n">
        <v>0</v>
      </c>
      <c r="L7" s="12" t="n">
        <v>3.07652592658997</v>
      </c>
      <c r="M7" s="12" t="n">
        <v>3.76845002174377</v>
      </c>
      <c r="N7" s="12" t="n">
        <v>0</v>
      </c>
      <c r="O7" s="12" t="n">
        <v>0</v>
      </c>
      <c r="P7" s="12" t="n">
        <v>0</v>
      </c>
      <c r="Q7" s="12" t="n">
        <v>0.183609731099373</v>
      </c>
      <c r="R7" s="12" t="e">
        <f aca="false">#DIV/0!</f>
        <v>#DIV/0!</v>
      </c>
      <c r="S7" s="12" t="e">
        <f aca="false">#DIV/0!</f>
        <v>#DIV/0!</v>
      </c>
      <c r="T7" s="12" t="n">
        <v>-1</v>
      </c>
      <c r="U7" s="12" t="n">
        <v>0.87</v>
      </c>
      <c r="V7" s="12" t="n">
        <v>0.92</v>
      </c>
      <c r="W7" s="12" t="n">
        <v>0</v>
      </c>
      <c r="X7" s="12" t="n">
        <v>0.87</v>
      </c>
      <c r="Y7" s="12" t="n">
        <v>385.985106975306</v>
      </c>
      <c r="Z7" s="12" t="e">
        <f aca="false">#DIV/0!</f>
        <v>#DIV/0!</v>
      </c>
      <c r="AA7" s="12" t="n">
        <v>1</v>
      </c>
      <c r="AB7" s="12" t="e">
        <f aca="false">#DIV/0!</f>
        <v>#DIV/0!</v>
      </c>
      <c r="AC7" s="12" t="n">
        <v>0</v>
      </c>
      <c r="AD7" s="12" t="n">
        <v>0.5</v>
      </c>
      <c r="AE7" s="12" t="e">
        <f aca="false">#DIV/0!</f>
        <v>#DIV/0!</v>
      </c>
      <c r="AF7" s="12" t="n">
        <v>-2.01539102644204</v>
      </c>
      <c r="AG7" s="12" t="n">
        <v>1.07221201550881</v>
      </c>
      <c r="AH7" s="12" t="n">
        <v>23.2571220397949</v>
      </c>
      <c r="AI7" s="12" t="n">
        <v>2</v>
      </c>
      <c r="AJ7" s="12" t="n">
        <v>4.644859790802</v>
      </c>
      <c r="AK7" s="12" t="n">
        <v>1</v>
      </c>
      <c r="AL7" s="12" t="n">
        <v>9.289719581604</v>
      </c>
      <c r="AM7" s="12" t="n">
        <v>25.2102718353272</v>
      </c>
      <c r="AN7" s="12" t="n">
        <v>23.2571220397949</v>
      </c>
      <c r="AO7" s="12" t="n">
        <v>25.1895523071289</v>
      </c>
      <c r="AP7" s="12" t="n">
        <v>1114.14416503906</v>
      </c>
      <c r="AQ7" s="12" t="n">
        <v>1196.99340820313</v>
      </c>
      <c r="AR7" s="12" t="n">
        <v>20.2747669219971</v>
      </c>
      <c r="AS7" s="12" t="n">
        <v>18.9592514038086</v>
      </c>
      <c r="AT7" s="12" t="n">
        <v>59.5079154968262</v>
      </c>
      <c r="AU7" s="12" t="n">
        <v>55.6467819213867</v>
      </c>
      <c r="AV7" s="12" t="n">
        <v>300.594055175781</v>
      </c>
      <c r="AW7" s="12" t="n">
        <v>-0.360646218061447</v>
      </c>
      <c r="AX7" s="12" t="n">
        <v>152.343460083008</v>
      </c>
      <c r="AY7" s="12" t="n">
        <v>94.5022354125977</v>
      </c>
      <c r="AZ7" s="12" t="n">
        <v>-2.02957010269165</v>
      </c>
      <c r="BA7" s="12" t="n">
        <v>-0.40107598900795</v>
      </c>
      <c r="BB7" s="12" t="n">
        <v>0</v>
      </c>
      <c r="BC7" s="12" t="n">
        <v>-1.355140209198</v>
      </c>
      <c r="BD7" s="12" t="n">
        <v>7.355140209198</v>
      </c>
      <c r="BE7" s="12" t="n">
        <v>1</v>
      </c>
      <c r="BF7" s="12" t="n">
        <v>0</v>
      </c>
      <c r="BG7" s="12" t="n">
        <v>0.159999996423721</v>
      </c>
      <c r="BH7" s="12" t="n">
        <v>111105</v>
      </c>
      <c r="BI7" s="12" t="n">
        <v>1.50297027587891</v>
      </c>
      <c r="BJ7" s="12" t="n">
        <v>-0.00201539102644204</v>
      </c>
      <c r="BK7" s="12" t="n">
        <v>296.407122039795</v>
      </c>
      <c r="BL7" s="12" t="n">
        <v>298.360271835327</v>
      </c>
      <c r="BM7" s="12" t="n">
        <v>-0.05770339360006</v>
      </c>
      <c r="BN7" s="12" t="n">
        <v>0.443883501370334</v>
      </c>
      <c r="BO7" s="12" t="n">
        <v>2.86390365491815</v>
      </c>
      <c r="BP7" s="12" t="n">
        <v>30.3051419092291</v>
      </c>
      <c r="BQ7" s="12" t="n">
        <v>11.3458905054205</v>
      </c>
      <c r="BR7" s="12" t="n">
        <v>24.2336969375611</v>
      </c>
      <c r="BS7" s="12" t="n">
        <v>3.03727734150947</v>
      </c>
      <c r="BT7" s="12" t="n">
        <v>-0.17325634487657</v>
      </c>
      <c r="BU7" s="12" t="n">
        <v>1.79169163940934</v>
      </c>
      <c r="BV7" s="12" t="n">
        <v>1.24558570210013</v>
      </c>
      <c r="BW7" s="12" t="n">
        <v>-0.107995680739318</v>
      </c>
      <c r="BX7" s="12" t="n">
        <v>5.16397364926773</v>
      </c>
      <c r="BY7" s="12" t="n">
        <v>0.045650987562982</v>
      </c>
      <c r="BZ7" s="12" t="n">
        <v>60.899799794001</v>
      </c>
      <c r="CA7" s="12" t="n">
        <v>1214.73831187448</v>
      </c>
      <c r="CB7" s="12" t="n">
        <v>-0.0612175039807485</v>
      </c>
      <c r="CC7" s="12" t="n">
        <v>0.6919240951538</v>
      </c>
      <c r="CD7" s="12" t="n">
        <v>-0.313762209713459</v>
      </c>
      <c r="CE7" s="12" t="n">
        <v>0</v>
      </c>
      <c r="CF7" s="12" t="n">
        <v>0</v>
      </c>
      <c r="CG7" s="12" t="n">
        <v>5.44633442907653</v>
      </c>
    </row>
    <row r="8" customFormat="false" ht="12.8" hidden="false" customHeight="false" outlineLevel="0" collapsed="false">
      <c r="A8" s="12" t="n">
        <v>3</v>
      </c>
      <c r="B8" s="12" t="n">
        <v>6</v>
      </c>
      <c r="C8" s="12" t="n">
        <v>8</v>
      </c>
      <c r="D8" s="12" t="s">
        <v>138</v>
      </c>
      <c r="E8" s="12" t="n">
        <v>3009.49979259167</v>
      </c>
      <c r="F8" s="12" t="n">
        <v>0</v>
      </c>
      <c r="G8" s="12" t="n">
        <v>-246.564836886689</v>
      </c>
      <c r="H8" s="12" t="n">
        <v>-0.0543178742129384</v>
      </c>
      <c r="I8" s="12" t="n">
        <v>-5956.10326839853</v>
      </c>
      <c r="J8" s="12" t="n">
        <v>10</v>
      </c>
      <c r="K8" s="12" t="n">
        <v>0</v>
      </c>
      <c r="L8" s="12" t="n">
        <v>2.36160898208618</v>
      </c>
      <c r="M8" s="12" t="n">
        <v>4.35654973983765</v>
      </c>
      <c r="N8" s="12" t="n">
        <v>0</v>
      </c>
      <c r="O8" s="12" t="n">
        <v>0</v>
      </c>
      <c r="P8" s="12" t="n">
        <v>0</v>
      </c>
      <c r="Q8" s="12" t="n">
        <v>0.457917590038996</v>
      </c>
      <c r="R8" s="12" t="e">
        <f aca="false">#DIV/0!</f>
        <v>#DIV/0!</v>
      </c>
      <c r="S8" s="12" t="e">
        <f aca="false">#DIV/0!</f>
        <v>#DIV/0!</v>
      </c>
      <c r="T8" s="12" t="n">
        <v>-1</v>
      </c>
      <c r="U8" s="12" t="n">
        <v>0.87</v>
      </c>
      <c r="V8" s="12" t="n">
        <v>0.92</v>
      </c>
      <c r="W8" s="12" t="n">
        <v>0</v>
      </c>
      <c r="X8" s="12" t="n">
        <v>0.87</v>
      </c>
      <c r="Y8" s="12" t="n">
        <v>569.903655350516</v>
      </c>
      <c r="Z8" s="12" t="e">
        <f aca="false">#DIV/0!</f>
        <v>#DIV/0!</v>
      </c>
      <c r="AA8" s="12" t="n">
        <v>1</v>
      </c>
      <c r="AB8" s="12" t="e">
        <f aca="false">#DIV/0!</f>
        <v>#DIV/0!</v>
      </c>
      <c r="AC8" s="12" t="n">
        <v>0</v>
      </c>
      <c r="AD8" s="12" t="n">
        <v>0.5</v>
      </c>
      <c r="AE8" s="12" t="e">
        <f aca="false">#DIV/0!</f>
        <v>#DIV/0!</v>
      </c>
      <c r="AF8" s="12" t="n">
        <v>-0.614104043200981</v>
      </c>
      <c r="AG8" s="12" t="n">
        <v>1.0357510517124</v>
      </c>
      <c r="AH8" s="12" t="n">
        <v>23.2098941802979</v>
      </c>
      <c r="AI8" s="12" t="n">
        <v>2</v>
      </c>
      <c r="AJ8" s="12" t="n">
        <v>4.644859790802</v>
      </c>
      <c r="AK8" s="12" t="n">
        <v>1</v>
      </c>
      <c r="AL8" s="12" t="n">
        <v>9.289719581604</v>
      </c>
      <c r="AM8" s="12" t="n">
        <v>24.5467147827148</v>
      </c>
      <c r="AN8" s="12" t="n">
        <v>23.2098941802979</v>
      </c>
      <c r="AO8" s="12" t="n">
        <v>24.5511837005615</v>
      </c>
      <c r="AP8" s="12" t="n">
        <v>1063.3076171875</v>
      </c>
      <c r="AQ8" s="12" t="n">
        <v>1227.85510253906</v>
      </c>
      <c r="AR8" s="12" t="n">
        <v>19.6620273590088</v>
      </c>
      <c r="AS8" s="12" t="n">
        <v>19.2613182067871</v>
      </c>
      <c r="AT8" s="12" t="n">
        <v>60.0323486328125</v>
      </c>
      <c r="AU8" s="12" t="n">
        <v>58.8088989257813</v>
      </c>
      <c r="AV8" s="12" t="n">
        <v>300.604858398438</v>
      </c>
      <c r="AW8" s="12" t="n">
        <v>-0.495273947715759</v>
      </c>
      <c r="AX8" s="12" t="n">
        <v>13.6133966445923</v>
      </c>
      <c r="AY8" s="12" t="n">
        <v>94.4894943237305</v>
      </c>
      <c r="AZ8" s="12" t="n">
        <v>-2.02957010269165</v>
      </c>
      <c r="BA8" s="12" t="n">
        <v>-0.40107598900795</v>
      </c>
      <c r="BB8" s="12" t="n">
        <v>0</v>
      </c>
      <c r="BC8" s="12" t="n">
        <v>-1.355140209198</v>
      </c>
      <c r="BD8" s="12" t="n">
        <v>7.355140209198</v>
      </c>
      <c r="BE8" s="12" t="n">
        <v>1</v>
      </c>
      <c r="BF8" s="12" t="n">
        <v>0</v>
      </c>
      <c r="BG8" s="12" t="n">
        <v>0.159999996423721</v>
      </c>
      <c r="BH8" s="12" t="n">
        <v>111105</v>
      </c>
      <c r="BI8" s="12" t="n">
        <v>1.50302429199219</v>
      </c>
      <c r="BJ8" s="12" t="n">
        <v>-0.000614104043200981</v>
      </c>
      <c r="BK8" s="12" t="n">
        <v>296.359894180298</v>
      </c>
      <c r="BL8" s="12" t="n">
        <v>297.696714782715</v>
      </c>
      <c r="BM8" s="12" t="n">
        <v>-0.0792438298632836</v>
      </c>
      <c r="BN8" s="12" t="n">
        <v>0.168420923167085</v>
      </c>
      <c r="BO8" s="12" t="n">
        <v>2.85574326908017</v>
      </c>
      <c r="BP8" s="12" t="n">
        <v>30.2228654044449</v>
      </c>
      <c r="BQ8" s="12" t="n">
        <v>10.9615471976578</v>
      </c>
      <c r="BR8" s="12" t="n">
        <v>23.8783044815064</v>
      </c>
      <c r="BS8" s="12" t="n">
        <v>2.97315033150842</v>
      </c>
      <c r="BT8" s="12" t="n">
        <v>-0.0546373439612495</v>
      </c>
      <c r="BU8" s="12" t="n">
        <v>1.81999221736778</v>
      </c>
      <c r="BV8" s="12" t="n">
        <v>1.15315811414064</v>
      </c>
      <c r="BW8" s="12" t="n">
        <v>-0.0341194931919884</v>
      </c>
      <c r="BX8" s="12" t="n">
        <v>-562.789185970896</v>
      </c>
      <c r="BY8" s="12" t="n">
        <v>-4.85081933208732</v>
      </c>
      <c r="BZ8" s="12" t="n">
        <v>62.5920805208657</v>
      </c>
      <c r="CA8" s="12" t="n">
        <v>1263.68638106938</v>
      </c>
      <c r="CB8" s="12" t="n">
        <v>-0.122126869096791</v>
      </c>
      <c r="CC8" s="12" t="n">
        <v>1.99494075775147</v>
      </c>
      <c r="CD8" s="12" t="n">
        <v>-0.43088833451271</v>
      </c>
      <c r="CE8" s="12" t="n">
        <v>0</v>
      </c>
      <c r="CF8" s="12" t="n">
        <v>0</v>
      </c>
      <c r="CG8" s="12" t="n">
        <v>2.18379905413732</v>
      </c>
    </row>
    <row r="9" customFormat="false" ht="12.8" hidden="false" customHeight="false" outlineLevel="0" collapsed="false">
      <c r="A9" s="12" t="n">
        <v>4</v>
      </c>
      <c r="B9" s="12" t="n">
        <v>6</v>
      </c>
      <c r="C9" s="12" t="n">
        <v>14</v>
      </c>
      <c r="D9" s="12" t="s">
        <v>168</v>
      </c>
      <c r="E9" s="12" t="n">
        <v>3561.499754549</v>
      </c>
      <c r="F9" s="12" t="n">
        <v>0</v>
      </c>
      <c r="G9" s="12" t="n">
        <v>-72.1257845968587</v>
      </c>
      <c r="H9" s="12" t="n">
        <v>0.0580149006142251</v>
      </c>
      <c r="I9" s="12" t="n">
        <v>3031.42495243333</v>
      </c>
      <c r="J9" s="12" t="n">
        <v>16</v>
      </c>
      <c r="K9" s="12" t="n">
        <v>0</v>
      </c>
      <c r="L9" s="12" t="n">
        <v>1.606689453125</v>
      </c>
      <c r="M9" s="12" t="n">
        <v>3.84720277786255</v>
      </c>
      <c r="N9" s="12" t="n">
        <v>0</v>
      </c>
      <c r="O9" s="12" t="n">
        <v>0</v>
      </c>
      <c r="P9" s="12" t="n">
        <v>0</v>
      </c>
      <c r="Q9" s="12" t="n">
        <v>0.582374637913509</v>
      </c>
      <c r="R9" s="12" t="e">
        <f aca="false">#DIV/0!</f>
        <v>#DIV/0!</v>
      </c>
      <c r="S9" s="12" t="e">
        <f aca="false">#DIV/0!</f>
        <v>#DIV/0!</v>
      </c>
      <c r="T9" s="12" t="n">
        <v>-1</v>
      </c>
      <c r="U9" s="12" t="n">
        <v>0.87</v>
      </c>
      <c r="V9" s="12" t="n">
        <v>0.92</v>
      </c>
      <c r="W9" s="12" t="n">
        <v>0</v>
      </c>
      <c r="X9" s="12" t="n">
        <v>0.87</v>
      </c>
      <c r="Y9" s="12" t="n">
        <v>231.578631240234</v>
      </c>
      <c r="Z9" s="12" t="e">
        <f aca="false">#DIV/0!</f>
        <v>#DIV/0!</v>
      </c>
      <c r="AA9" s="12" t="n">
        <v>1</v>
      </c>
      <c r="AB9" s="12" t="e">
        <f aca="false">#DIV/0!</f>
        <v>#DIV/0!</v>
      </c>
      <c r="AC9" s="12" t="n">
        <v>0</v>
      </c>
      <c r="AD9" s="12" t="n">
        <v>0.5</v>
      </c>
      <c r="AE9" s="12" t="e">
        <f aca="false">#DIV/0!</f>
        <v>#DIV/0!</v>
      </c>
      <c r="AF9" s="12" t="n">
        <v>0.712071662069719</v>
      </c>
      <c r="AG9" s="12" t="n">
        <v>1.13616537762666</v>
      </c>
      <c r="AH9" s="12" t="n">
        <v>24.3497982025147</v>
      </c>
      <c r="AI9" s="12" t="n">
        <v>2</v>
      </c>
      <c r="AJ9" s="12" t="n">
        <v>4.644859790802</v>
      </c>
      <c r="AK9" s="12" t="n">
        <v>1</v>
      </c>
      <c r="AL9" s="12" t="n">
        <v>9.289719581604</v>
      </c>
      <c r="AM9" s="12" t="n">
        <v>25.294548034668</v>
      </c>
      <c r="AN9" s="12" t="n">
        <v>24.3497982025147</v>
      </c>
      <c r="AO9" s="12" t="n">
        <v>25.2364768981934</v>
      </c>
      <c r="AP9" s="12" t="n">
        <v>1024.64587402344</v>
      </c>
      <c r="AQ9" s="12" t="n">
        <v>1072.13134765625</v>
      </c>
      <c r="AR9" s="12" t="n">
        <v>19.8814716339111</v>
      </c>
      <c r="AS9" s="12" t="n">
        <v>20.3456535339355</v>
      </c>
      <c r="AT9" s="12" t="n">
        <v>58.0499382019043</v>
      </c>
      <c r="AU9" s="12" t="n">
        <v>59.4052619934082</v>
      </c>
      <c r="AV9" s="12" t="n">
        <v>300.564971923828</v>
      </c>
      <c r="AW9" s="12" t="n">
        <v>-0.353028148412704</v>
      </c>
      <c r="AX9" s="12" t="n">
        <v>13.9336500167847</v>
      </c>
      <c r="AY9" s="12" t="n">
        <v>94.4831619262695</v>
      </c>
      <c r="AZ9" s="12" t="n">
        <v>-2.02957010269165</v>
      </c>
      <c r="BA9" s="12" t="n">
        <v>-0.40107598900795</v>
      </c>
      <c r="BB9" s="12" t="n">
        <v>0</v>
      </c>
      <c r="BC9" s="12" t="n">
        <v>-1.355140209198</v>
      </c>
      <c r="BD9" s="12" t="n">
        <v>7.355140209198</v>
      </c>
      <c r="BE9" s="12" t="n">
        <v>1</v>
      </c>
      <c r="BF9" s="12" t="n">
        <v>0</v>
      </c>
      <c r="BG9" s="12" t="n">
        <v>0.159999996423721</v>
      </c>
      <c r="BH9" s="12" t="n">
        <v>111105</v>
      </c>
      <c r="BI9" s="12" t="n">
        <v>1.50282485961914</v>
      </c>
      <c r="BJ9" s="12" t="n">
        <v>0.000712071662069719</v>
      </c>
      <c r="BK9" s="12" t="n">
        <v>297.499798202515</v>
      </c>
      <c r="BL9" s="12" t="n">
        <v>298.444548034668</v>
      </c>
      <c r="BM9" s="12" t="n">
        <v>-0.0564845024835055</v>
      </c>
      <c r="BN9" s="12" t="n">
        <v>-0.0827223077264572</v>
      </c>
      <c r="BO9" s="12" t="n">
        <v>3.05848705496927</v>
      </c>
      <c r="BP9" s="12" t="n">
        <v>32.3707102156041</v>
      </c>
      <c r="BQ9" s="12" t="n">
        <v>12.0250566816686</v>
      </c>
      <c r="BR9" s="12" t="n">
        <v>24.8221731185914</v>
      </c>
      <c r="BS9" s="12" t="n">
        <v>3.14612279093364</v>
      </c>
      <c r="BT9" s="12" t="n">
        <v>0.0576548423883864</v>
      </c>
      <c r="BU9" s="12" t="n">
        <v>1.92232167734261</v>
      </c>
      <c r="BV9" s="12" t="n">
        <v>1.22380111359104</v>
      </c>
      <c r="BW9" s="12" t="n">
        <v>0.0360664534131412</v>
      </c>
      <c r="BX9" s="12" t="n">
        <v>286.418614648092</v>
      </c>
      <c r="BY9" s="12" t="n">
        <v>2.82747534531121</v>
      </c>
      <c r="BZ9" s="12" t="n">
        <v>62.0831786631256</v>
      </c>
      <c r="CA9" s="12" t="n">
        <v>1082.61280604156</v>
      </c>
      <c r="CB9" s="12" t="n">
        <v>-0.0413610290434067</v>
      </c>
      <c r="CC9" s="12" t="n">
        <v>2.24051332473755</v>
      </c>
      <c r="CD9" s="12" t="n">
        <v>-0.307134489119053</v>
      </c>
      <c r="CE9" s="12" t="n">
        <v>0</v>
      </c>
      <c r="CF9" s="12" t="n">
        <v>0</v>
      </c>
      <c r="CG9" s="12" t="n">
        <v>1.71710774284871</v>
      </c>
    </row>
    <row r="10" customFormat="false" ht="12.8" hidden="false" customHeight="false" outlineLevel="0" collapsed="false">
      <c r="A10" s="12" t="n">
        <v>5</v>
      </c>
      <c r="B10" s="12" t="n">
        <v>6</v>
      </c>
      <c r="C10" s="12" t="n">
        <v>24</v>
      </c>
      <c r="D10" s="12" t="s">
        <v>218</v>
      </c>
      <c r="E10" s="12" t="n">
        <v>4366.49969907012</v>
      </c>
      <c r="F10" s="12" t="n">
        <v>0</v>
      </c>
      <c r="G10" s="12" t="n">
        <v>-39.4407914132537</v>
      </c>
      <c r="H10" s="12" t="n">
        <v>-0.0527385535928036</v>
      </c>
      <c r="I10" s="12" t="n">
        <v>-198.471716470692</v>
      </c>
      <c r="J10" s="12" t="n">
        <v>26</v>
      </c>
      <c r="K10" s="12" t="n">
        <v>0</v>
      </c>
      <c r="L10" s="12" t="n">
        <v>2.35157465934753</v>
      </c>
      <c r="M10" s="12" t="n">
        <v>4.0908203125</v>
      </c>
      <c r="N10" s="12" t="n">
        <v>0</v>
      </c>
      <c r="O10" s="12" t="n">
        <v>0</v>
      </c>
      <c r="P10" s="12" t="n">
        <v>0</v>
      </c>
      <c r="Q10" s="12" t="n">
        <v>0.425158163959926</v>
      </c>
      <c r="R10" s="12" t="e">
        <f aca="false">#DIV/0!</f>
        <v>#DIV/0!</v>
      </c>
      <c r="S10" s="12" t="e">
        <f aca="false">#DIV/0!</f>
        <v>#DIV/0!</v>
      </c>
      <c r="T10" s="12" t="n">
        <v>-1</v>
      </c>
      <c r="U10" s="12" t="n">
        <v>0.87</v>
      </c>
      <c r="V10" s="12" t="n">
        <v>0.92</v>
      </c>
      <c r="W10" s="12" t="n">
        <v>0</v>
      </c>
      <c r="X10" s="12" t="n">
        <v>0.87</v>
      </c>
      <c r="Y10" s="12" t="n">
        <v>138.865974017669</v>
      </c>
      <c r="Z10" s="12" t="e">
        <f aca="false">#DIV/0!</f>
        <v>#DIV/0!</v>
      </c>
      <c r="AA10" s="12" t="n">
        <v>1</v>
      </c>
      <c r="AB10" s="12" t="e">
        <f aca="false">#DIV/0!</f>
        <v>#DIV/0!</v>
      </c>
      <c r="AC10" s="12" t="n">
        <v>0</v>
      </c>
      <c r="AD10" s="12" t="n">
        <v>0.5</v>
      </c>
      <c r="AE10" s="12" t="e">
        <f aca="false">#DIV/0!</f>
        <v>#DIV/0!</v>
      </c>
      <c r="AF10" s="12" t="n">
        <v>-0.692541092640529</v>
      </c>
      <c r="AG10" s="12" t="n">
        <v>1.20122842841131</v>
      </c>
      <c r="AH10" s="12" t="n">
        <v>24.4653720855713</v>
      </c>
      <c r="AI10" s="12" t="n">
        <v>2</v>
      </c>
      <c r="AJ10" s="12" t="n">
        <v>4.644859790802</v>
      </c>
      <c r="AK10" s="12" t="n">
        <v>1</v>
      </c>
      <c r="AL10" s="12" t="n">
        <v>9.289719581604</v>
      </c>
      <c r="AM10" s="12" t="n">
        <v>25.774694442749</v>
      </c>
      <c r="AN10" s="12" t="n">
        <v>24.4653720855713</v>
      </c>
      <c r="AO10" s="12" t="n">
        <v>25.7441120147705</v>
      </c>
      <c r="AP10" s="12" t="n">
        <v>973.96240234375</v>
      </c>
      <c r="AQ10" s="12" t="n">
        <v>1000.66607666016</v>
      </c>
      <c r="AR10" s="12" t="n">
        <v>20.3346500396729</v>
      </c>
      <c r="AS10" s="12" t="n">
        <v>19.8830184936523</v>
      </c>
      <c r="AT10" s="12" t="n">
        <v>57.7008590698242</v>
      </c>
      <c r="AU10" s="12" t="n">
        <v>56.4193267822266</v>
      </c>
      <c r="AV10" s="12" t="n">
        <v>300.586303710938</v>
      </c>
      <c r="AW10" s="12" t="n">
        <v>-0.318183183670044</v>
      </c>
      <c r="AX10" s="12" t="n">
        <v>12.2337789535522</v>
      </c>
      <c r="AY10" s="12" t="n">
        <v>94.4776306152344</v>
      </c>
      <c r="AZ10" s="12" t="n">
        <v>-2.02957010269165</v>
      </c>
      <c r="BA10" s="12" t="n">
        <v>-0.40107598900795</v>
      </c>
      <c r="BB10" s="12" t="n">
        <v>0.25</v>
      </c>
      <c r="BC10" s="12" t="n">
        <v>-1.355140209198</v>
      </c>
      <c r="BD10" s="12" t="n">
        <v>7.355140209198</v>
      </c>
      <c r="BE10" s="12" t="n">
        <v>1</v>
      </c>
      <c r="BF10" s="12" t="n">
        <v>0</v>
      </c>
      <c r="BG10" s="12" t="n">
        <v>0.159999996423721</v>
      </c>
      <c r="BH10" s="12" t="n">
        <v>111105</v>
      </c>
      <c r="BI10" s="12" t="n">
        <v>1.50293151855469</v>
      </c>
      <c r="BJ10" s="12" t="n">
        <v>-0.000692541092640529</v>
      </c>
      <c r="BK10" s="12" t="n">
        <v>297.615372085571</v>
      </c>
      <c r="BL10" s="12" t="n">
        <v>298.924694442749</v>
      </c>
      <c r="BM10" s="12" t="n">
        <v>-0.0509093082492952</v>
      </c>
      <c r="BN10" s="12" t="n">
        <v>0.181771212124971</v>
      </c>
      <c r="BO10" s="12" t="n">
        <v>3.07972890517046</v>
      </c>
      <c r="BP10" s="12" t="n">
        <v>32.5974401042384</v>
      </c>
      <c r="BQ10" s="12" t="n">
        <v>12.7144216105861</v>
      </c>
      <c r="BR10" s="12" t="n">
        <v>25.1200332641602</v>
      </c>
      <c r="BS10" s="12" t="n">
        <v>3.20250350985756</v>
      </c>
      <c r="BT10" s="12" t="n">
        <v>-0.0530396644239968</v>
      </c>
      <c r="BU10" s="12" t="n">
        <v>1.87850047675916</v>
      </c>
      <c r="BV10" s="12" t="n">
        <v>1.3240030330984</v>
      </c>
      <c r="BW10" s="12" t="n">
        <v>-0.0331226051919434</v>
      </c>
      <c r="BX10" s="12" t="n">
        <v>-18.7511375162896</v>
      </c>
      <c r="BY10" s="12" t="n">
        <v>-0.198339607087625</v>
      </c>
      <c r="BZ10" s="12" t="n">
        <v>59.7158840677843</v>
      </c>
      <c r="CA10" s="12" t="n">
        <v>1006.39768867925</v>
      </c>
      <c r="CB10" s="12" t="n">
        <v>-0.023402694124491</v>
      </c>
      <c r="CC10" s="12" t="n">
        <v>1.73924565315247</v>
      </c>
      <c r="CD10" s="12" t="n">
        <v>-0.276819369792938</v>
      </c>
      <c r="CE10" s="12" t="n">
        <v>0</v>
      </c>
      <c r="CF10" s="12" t="n">
        <v>0</v>
      </c>
      <c r="CG10" s="12" t="n">
        <v>2.35206585400124</v>
      </c>
    </row>
    <row r="11" customFormat="false" ht="12.8" hidden="false" customHeight="false" outlineLevel="0" collapsed="false">
      <c r="A11" s="12" t="n">
        <v>6</v>
      </c>
      <c r="B11" s="12" t="n">
        <v>6</v>
      </c>
      <c r="C11" s="12" t="n">
        <v>28</v>
      </c>
      <c r="D11" s="12" t="s">
        <v>238</v>
      </c>
      <c r="E11" s="12" t="n">
        <v>4594.99968332239</v>
      </c>
      <c r="F11" s="12" t="n">
        <v>0</v>
      </c>
      <c r="G11" s="12" t="n">
        <v>-117.163075377641</v>
      </c>
      <c r="H11" s="12" t="n">
        <v>-0.129694226369408</v>
      </c>
      <c r="I11" s="12" t="n">
        <v>-389.126449607942</v>
      </c>
      <c r="J11" s="12" t="n">
        <v>30</v>
      </c>
      <c r="K11" s="12" t="n">
        <v>0</v>
      </c>
      <c r="L11" s="12" t="n">
        <v>2.24925541877747</v>
      </c>
      <c r="M11" s="12" t="n">
        <v>3.78274965286255</v>
      </c>
      <c r="N11" s="12" t="n">
        <v>0</v>
      </c>
      <c r="O11" s="12" t="n">
        <v>0</v>
      </c>
      <c r="P11" s="12" t="n">
        <v>0</v>
      </c>
      <c r="Q11" s="12" t="n">
        <v>0.405391414926078</v>
      </c>
      <c r="R11" s="12" t="e">
        <f aca="false">#DIV/0!</f>
        <v>#DIV/0!</v>
      </c>
      <c r="S11" s="12" t="e">
        <f aca="false">#DIV/0!</f>
        <v>#DIV/0!</v>
      </c>
      <c r="T11" s="12" t="n">
        <v>-1</v>
      </c>
      <c r="U11" s="12" t="n">
        <v>0.87</v>
      </c>
      <c r="V11" s="12" t="n">
        <v>0.92</v>
      </c>
      <c r="W11" s="12" t="n">
        <v>0</v>
      </c>
      <c r="X11" s="12" t="n">
        <v>0.87</v>
      </c>
      <c r="Y11" s="12" t="n">
        <v>282.923639384805</v>
      </c>
      <c r="Z11" s="12" t="e">
        <f aca="false">#DIV/0!</f>
        <v>#DIV/0!</v>
      </c>
      <c r="AA11" s="12" t="n">
        <v>1</v>
      </c>
      <c r="AB11" s="12" t="e">
        <f aca="false">#DIV/0!</f>
        <v>#DIV/0!</v>
      </c>
      <c r="AC11" s="12" t="n">
        <v>0</v>
      </c>
      <c r="AD11" s="12" t="n">
        <v>0.5</v>
      </c>
      <c r="AE11" s="12" t="e">
        <f aca="false">#DIV/0!</f>
        <v>#DIV/0!</v>
      </c>
      <c r="AF11" s="12" t="n">
        <v>-1.7023280183524</v>
      </c>
      <c r="AG11" s="12" t="n">
        <v>1.19176081016249</v>
      </c>
      <c r="AH11" s="12" t="n">
        <v>23.9053020477295</v>
      </c>
      <c r="AI11" s="12" t="n">
        <v>2</v>
      </c>
      <c r="AJ11" s="12" t="n">
        <v>4.644859790802</v>
      </c>
      <c r="AK11" s="12" t="n">
        <v>1</v>
      </c>
      <c r="AL11" s="12" t="n">
        <v>9.289719581604</v>
      </c>
      <c r="AM11" s="12" t="n">
        <v>25.6186981201172</v>
      </c>
      <c r="AN11" s="12" t="n">
        <v>23.9053020477295</v>
      </c>
      <c r="AO11" s="12" t="n">
        <v>25.6019439697266</v>
      </c>
      <c r="AP11" s="12" t="n">
        <v>966.681091308594</v>
      </c>
      <c r="AQ11" s="12" t="n">
        <v>1045.81494140625</v>
      </c>
      <c r="AR11" s="12" t="n">
        <v>20.0202255249023</v>
      </c>
      <c r="AS11" s="12" t="n">
        <v>18.9090709686279</v>
      </c>
      <c r="AT11" s="12" t="n">
        <v>57.3281745910645</v>
      </c>
      <c r="AU11" s="12" t="n">
        <v>54.146369934082</v>
      </c>
      <c r="AV11" s="12" t="n">
        <v>300.613189697266</v>
      </c>
      <c r="AW11" s="12" t="n">
        <v>-0.471932202577591</v>
      </c>
      <c r="AX11" s="12" t="n">
        <v>12.8243026733398</v>
      </c>
      <c r="AY11" s="12" t="n">
        <v>94.4636077880859</v>
      </c>
      <c r="AZ11" s="12" t="n">
        <v>-2.02957010269165</v>
      </c>
      <c r="BA11" s="12" t="n">
        <v>-0.40107598900795</v>
      </c>
      <c r="BB11" s="12" t="n">
        <v>0</v>
      </c>
      <c r="BC11" s="12" t="n">
        <v>-1.355140209198</v>
      </c>
      <c r="BD11" s="12" t="n">
        <v>7.355140209198</v>
      </c>
      <c r="BE11" s="12" t="n">
        <v>1</v>
      </c>
      <c r="BF11" s="12" t="n">
        <v>0</v>
      </c>
      <c r="BG11" s="12" t="n">
        <v>0.159999996423721</v>
      </c>
      <c r="BH11" s="12" t="n">
        <v>111105</v>
      </c>
      <c r="BI11" s="12" t="n">
        <v>1.50306594848633</v>
      </c>
      <c r="BJ11" s="12" t="n">
        <v>-0.0017023280183524</v>
      </c>
      <c r="BK11" s="12" t="n">
        <v>297.055302047729</v>
      </c>
      <c r="BL11" s="12" t="n">
        <v>298.768698120117</v>
      </c>
      <c r="BM11" s="12" t="n">
        <v>-0.0755091507246533</v>
      </c>
      <c r="BN11" s="12" t="n">
        <v>0.378013650794391</v>
      </c>
      <c r="BO11" s="12" t="n">
        <v>2.97797987378004</v>
      </c>
      <c r="BP11" s="12" t="n">
        <v>31.5251549619051</v>
      </c>
      <c r="BQ11" s="12" t="n">
        <v>12.6160839932772</v>
      </c>
      <c r="BR11" s="12" t="n">
        <v>24.7620000839234</v>
      </c>
      <c r="BS11" s="12" t="n">
        <v>3.13483881365286</v>
      </c>
      <c r="BT11" s="12" t="n">
        <v>-0.131530530495351</v>
      </c>
      <c r="BU11" s="12" t="n">
        <v>1.78621906361755</v>
      </c>
      <c r="BV11" s="12" t="n">
        <v>1.34861975003531</v>
      </c>
      <c r="BW11" s="12" t="n">
        <v>-0.0820396050488835</v>
      </c>
      <c r="BX11" s="12" t="n">
        <v>-36.758288315735</v>
      </c>
      <c r="BY11" s="12" t="n">
        <v>-0.372079642584476</v>
      </c>
      <c r="BZ11" s="12" t="n">
        <v>58.3643475879001</v>
      </c>
      <c r="CA11" s="12" t="n">
        <v>1062.84130591278</v>
      </c>
      <c r="CB11" s="12" t="n">
        <v>-0.0643383581139172</v>
      </c>
      <c r="CC11" s="12" t="n">
        <v>1.53349423408508</v>
      </c>
      <c r="CD11" s="12" t="n">
        <v>-0.410581016242504</v>
      </c>
      <c r="CE11" s="12" t="n">
        <v>0</v>
      </c>
      <c r="CF11" s="12" t="n">
        <v>0</v>
      </c>
      <c r="CG11" s="12" t="n">
        <v>2.46675179389861</v>
      </c>
    </row>
    <row r="13" customFormat="false" ht="12.8" hidden="false" customHeight="false" outlineLevel="0" collapsed="false">
      <c r="A13" s="3" t="s">
        <v>262</v>
      </c>
      <c r="B13" s="3" t="s">
        <v>263</v>
      </c>
    </row>
    <row r="14" customFormat="false" ht="12.8" hidden="false" customHeight="false" outlineLevel="0" collapsed="false">
      <c r="A14" s="12" t="n">
        <f aca="false">G2</f>
        <v>-313.158833089638</v>
      </c>
      <c r="B14" s="12" t="n">
        <f aca="false">G7</f>
        <v>-122.107540081058</v>
      </c>
    </row>
    <row r="15" customFormat="false" ht="12.8" hidden="false" customHeight="false" outlineLevel="0" collapsed="false">
      <c r="A15" s="12" t="n">
        <f aca="false">G3</f>
        <v>-113.249355183048</v>
      </c>
      <c r="B15" s="12" t="n">
        <f aca="false">G8</f>
        <v>-246.564836886689</v>
      </c>
    </row>
    <row r="16" customFormat="false" ht="12.8" hidden="false" customHeight="false" outlineLevel="0" collapsed="false">
      <c r="A16" s="12" t="n">
        <f aca="false">G4</f>
        <v>-25.0448087343736</v>
      </c>
      <c r="B16" s="12" t="n">
        <f aca="false">G9</f>
        <v>-72.1257845968587</v>
      </c>
    </row>
    <row r="17" customFormat="false" ht="12.8" hidden="false" customHeight="false" outlineLevel="0" collapsed="false">
      <c r="A17" s="12" t="n">
        <f aca="false">G5</f>
        <v>-5.41873910728402</v>
      </c>
      <c r="B17" s="12" t="n">
        <f aca="false">G10</f>
        <v>-39.4407914132537</v>
      </c>
    </row>
    <row r="18" customFormat="false" ht="12.8" hidden="false" customHeight="false" outlineLevel="0" collapsed="false">
      <c r="A18" s="12" t="n">
        <f aca="false">G6</f>
        <v>-54.4336424814566</v>
      </c>
      <c r="B18" s="12" t="n">
        <f aca="false">G11</f>
        <v>-117.163075377641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7.29"/>
  </cols>
  <sheetData>
    <row r="1" customFormat="false" ht="12.8" hidden="false" customHeight="false" outlineLevel="0" collapsed="false">
      <c r="A1" s="7" t="s">
        <v>264</v>
      </c>
      <c r="B1" s="7" t="s">
        <v>254</v>
      </c>
      <c r="C1" s="7" t="s">
        <v>255</v>
      </c>
      <c r="D1" s="7" t="s">
        <v>265</v>
      </c>
      <c r="E1" s="7" t="s">
        <v>266</v>
      </c>
    </row>
    <row r="2" customFormat="false" ht="12.8" hidden="false" customHeight="false" outlineLevel="0" collapsed="false">
      <c r="A2" s="13" t="s">
        <v>267</v>
      </c>
      <c r="B2" s="14" t="s">
        <v>268</v>
      </c>
      <c r="C2" s="14" t="s">
        <v>268</v>
      </c>
      <c r="D2" s="14" t="n">
        <f aca="false">adicionais!A2</f>
        <v>2</v>
      </c>
      <c r="E2" s="14" t="n">
        <f aca="false">adicionais!G2</f>
        <v>-313.158833089638</v>
      </c>
    </row>
    <row r="3" customFormat="false" ht="12.8" hidden="false" customHeight="false" outlineLevel="0" collapsed="false">
      <c r="A3" s="13" t="s">
        <v>267</v>
      </c>
      <c r="B3" s="14" t="s">
        <v>268</v>
      </c>
      <c r="C3" s="14" t="s">
        <v>268</v>
      </c>
      <c r="D3" s="14" t="n">
        <f aca="false">adicionais!A3</f>
        <v>3</v>
      </c>
      <c r="E3" s="14" t="n">
        <f aca="false">adicionais!G3</f>
        <v>-113.249355183048</v>
      </c>
    </row>
    <row r="4" customFormat="false" ht="12.8" hidden="false" customHeight="false" outlineLevel="0" collapsed="false">
      <c r="A4" s="13" t="s">
        <v>267</v>
      </c>
      <c r="B4" s="14" t="s">
        <v>268</v>
      </c>
      <c r="C4" s="14" t="s">
        <v>268</v>
      </c>
      <c r="D4" s="14" t="n">
        <f aca="false">adicionais!A4</f>
        <v>4</v>
      </c>
      <c r="E4" s="14" t="n">
        <f aca="false">adicionais!G4</f>
        <v>-25.0448087343736</v>
      </c>
    </row>
    <row r="5" customFormat="false" ht="12.8" hidden="false" customHeight="false" outlineLevel="0" collapsed="false">
      <c r="A5" s="13" t="s">
        <v>267</v>
      </c>
      <c r="B5" s="14" t="s">
        <v>268</v>
      </c>
      <c r="C5" s="14" t="s">
        <v>268</v>
      </c>
      <c r="D5" s="14" t="n">
        <f aca="false">adicionais!A5</f>
        <v>5</v>
      </c>
      <c r="E5" s="14" t="n">
        <f aca="false">adicionais!G5</f>
        <v>-5.41873910728402</v>
      </c>
    </row>
    <row r="6" customFormat="false" ht="12.8" hidden="false" customHeight="false" outlineLevel="0" collapsed="false">
      <c r="A6" s="13" t="s">
        <v>267</v>
      </c>
      <c r="B6" s="14" t="s">
        <v>268</v>
      </c>
      <c r="C6" s="14" t="s">
        <v>268</v>
      </c>
      <c r="D6" s="14" t="n">
        <f aca="false">adicionais!A6</f>
        <v>6</v>
      </c>
      <c r="E6" s="14" t="n">
        <f aca="false">adicionais!G6</f>
        <v>-54.4336424814566</v>
      </c>
    </row>
    <row r="7" customFormat="false" ht="12.8" hidden="false" customHeight="false" outlineLevel="0" collapsed="false">
      <c r="A7" s="13" t="s">
        <v>269</v>
      </c>
      <c r="B7" s="14" t="s">
        <v>268</v>
      </c>
      <c r="C7" s="14" t="s">
        <v>268</v>
      </c>
      <c r="D7" s="14" t="n">
        <f aca="false">adicionais!A7</f>
        <v>2</v>
      </c>
      <c r="E7" s="14" t="n">
        <f aca="false">adicionais!G7</f>
        <v>-122.107540081058</v>
      </c>
    </row>
    <row r="8" customFormat="false" ht="12.8" hidden="false" customHeight="false" outlineLevel="0" collapsed="false">
      <c r="A8" s="13" t="s">
        <v>269</v>
      </c>
      <c r="B8" s="14" t="s">
        <v>268</v>
      </c>
      <c r="C8" s="14" t="s">
        <v>268</v>
      </c>
      <c r="D8" s="14" t="n">
        <f aca="false">adicionais!A8</f>
        <v>3</v>
      </c>
      <c r="E8" s="14" t="n">
        <f aca="false">adicionais!G8</f>
        <v>-246.564836886689</v>
      </c>
    </row>
    <row r="9" customFormat="false" ht="12.8" hidden="false" customHeight="false" outlineLevel="0" collapsed="false">
      <c r="A9" s="13" t="s">
        <v>269</v>
      </c>
      <c r="B9" s="14" t="s">
        <v>268</v>
      </c>
      <c r="C9" s="14" t="s">
        <v>268</v>
      </c>
      <c r="D9" s="14" t="n">
        <f aca="false">adicionais!A9</f>
        <v>4</v>
      </c>
      <c r="E9" s="14" t="n">
        <f aca="false">adicionais!G9</f>
        <v>-72.1257845968587</v>
      </c>
    </row>
    <row r="10" customFormat="false" ht="12.8" hidden="false" customHeight="false" outlineLevel="0" collapsed="false">
      <c r="A10" s="13" t="s">
        <v>269</v>
      </c>
      <c r="B10" s="14" t="s">
        <v>268</v>
      </c>
      <c r="C10" s="14" t="s">
        <v>268</v>
      </c>
      <c r="D10" s="14" t="n">
        <f aca="false">adicionais!A10</f>
        <v>5</v>
      </c>
      <c r="E10" s="14" t="n">
        <f aca="false">adicionais!G10</f>
        <v>-39.4407914132537</v>
      </c>
    </row>
    <row r="11" customFormat="false" ht="12.8" hidden="false" customHeight="false" outlineLevel="0" collapsed="false">
      <c r="A11" s="13" t="s">
        <v>269</v>
      </c>
      <c r="B11" s="14" t="s">
        <v>268</v>
      </c>
      <c r="C11" s="14" t="s">
        <v>268</v>
      </c>
      <c r="D11" s="14" t="n">
        <f aca="false">adicionais!A11</f>
        <v>6</v>
      </c>
      <c r="E11" s="14" t="n">
        <f aca="false">adicionais!G11</f>
        <v>-117.163075377641</v>
      </c>
    </row>
    <row r="12" customFormat="false" ht="12.8" hidden="false" customHeight="false" outlineLevel="0" collapsed="false">
      <c r="A12" s="14" t="s">
        <v>268</v>
      </c>
      <c r="B12" s="14" t="str">
        <f aca="false">filtrado!A2</f>
        <v>SEM_Ca</v>
      </c>
      <c r="C12" s="14" t="str">
        <f aca="false">filtrado!B2</f>
        <v>SEM_Al</v>
      </c>
      <c r="D12" s="14" t="n">
        <f aca="false">filtrado!C2</f>
        <v>2</v>
      </c>
      <c r="E12" s="14" t="n">
        <f aca="false">filtrado!I2</f>
        <v>-465.944500351262</v>
      </c>
    </row>
    <row r="13" customFormat="false" ht="12.8" hidden="false" customHeight="false" outlineLevel="0" collapsed="false">
      <c r="A13" s="14" t="s">
        <v>268</v>
      </c>
      <c r="B13" s="14" t="str">
        <f aca="false">filtrado!A3</f>
        <v>SEM_Ca</v>
      </c>
      <c r="C13" s="14" t="str">
        <f aca="false">filtrado!B3</f>
        <v>SEM_Al</v>
      </c>
      <c r="D13" s="14" t="n">
        <f aca="false">filtrado!C3</f>
        <v>3</v>
      </c>
      <c r="E13" s="14" t="n">
        <f aca="false">filtrado!I3</f>
        <v>-63.1864224827238</v>
      </c>
    </row>
    <row r="14" customFormat="false" ht="12.8" hidden="false" customHeight="false" outlineLevel="0" collapsed="false">
      <c r="A14" s="14" t="s">
        <v>268</v>
      </c>
      <c r="B14" s="14" t="str">
        <f aca="false">filtrado!A4</f>
        <v>SEM_Ca</v>
      </c>
      <c r="C14" s="14" t="str">
        <f aca="false">filtrado!B4</f>
        <v>SEM_Al</v>
      </c>
      <c r="D14" s="14" t="n">
        <f aca="false">filtrado!C4</f>
        <v>4</v>
      </c>
      <c r="E14" s="14" t="n">
        <f aca="false">filtrado!I4</f>
        <v>-32.8298314914085</v>
      </c>
    </row>
    <row r="15" customFormat="false" ht="12.8" hidden="false" customHeight="false" outlineLevel="0" collapsed="false">
      <c r="A15" s="14" t="s">
        <v>268</v>
      </c>
      <c r="B15" s="14" t="str">
        <f aca="false">filtrado!A5</f>
        <v>SEM_Ca</v>
      </c>
      <c r="C15" s="14" t="str">
        <f aca="false">filtrado!B5</f>
        <v>SEM_Al</v>
      </c>
      <c r="D15" s="14" t="n">
        <f aca="false">filtrado!C5</f>
        <v>5</v>
      </c>
      <c r="E15" s="14" t="n">
        <f aca="false">filtrado!I5</f>
        <v>-70.3893824126358</v>
      </c>
    </row>
    <row r="16" customFormat="false" ht="12.8" hidden="false" customHeight="false" outlineLevel="0" collapsed="false">
      <c r="A16" s="14" t="s">
        <v>268</v>
      </c>
      <c r="B16" s="14" t="str">
        <f aca="false">filtrado!A6</f>
        <v>SEM_Ca</v>
      </c>
      <c r="C16" s="14" t="str">
        <f aca="false">filtrado!B6</f>
        <v>SEM_Al</v>
      </c>
      <c r="D16" s="14" t="n">
        <f aca="false">filtrado!C6</f>
        <v>6</v>
      </c>
      <c r="E16" s="14" t="n">
        <f aca="false">filtrado!I6</f>
        <v>-5.50733528493122</v>
      </c>
    </row>
    <row r="17" customFormat="false" ht="12.8" hidden="false" customHeight="false" outlineLevel="0" collapsed="false">
      <c r="A17" s="14" t="s">
        <v>268</v>
      </c>
      <c r="B17" s="14" t="str">
        <f aca="false">filtrado!A7</f>
        <v>SEM_Ca</v>
      </c>
      <c r="C17" s="14" t="str">
        <f aca="false">filtrado!B7</f>
        <v>COM_Al</v>
      </c>
      <c r="D17" s="14" t="n">
        <f aca="false">filtrado!C7</f>
        <v>2</v>
      </c>
      <c r="E17" s="14" t="n">
        <f aca="false">filtrado!I7</f>
        <v>-483.466176439656</v>
      </c>
    </row>
    <row r="18" customFormat="false" ht="12.8" hidden="false" customHeight="false" outlineLevel="0" collapsed="false">
      <c r="A18" s="14" t="s">
        <v>268</v>
      </c>
      <c r="B18" s="14" t="str">
        <f aca="false">filtrado!A8</f>
        <v>SEM_Ca</v>
      </c>
      <c r="C18" s="14" t="str">
        <f aca="false">filtrado!B8</f>
        <v>COM_Al</v>
      </c>
      <c r="D18" s="14" t="n">
        <f aca="false">filtrado!C8</f>
        <v>3</v>
      </c>
      <c r="E18" s="14" t="n">
        <f aca="false">filtrado!I8</f>
        <v>-32.9325235302735</v>
      </c>
    </row>
    <row r="19" customFormat="false" ht="12.8" hidden="false" customHeight="false" outlineLevel="0" collapsed="false">
      <c r="A19" s="14" t="s">
        <v>268</v>
      </c>
      <c r="B19" s="14" t="str">
        <f aca="false">filtrado!A9</f>
        <v>SEM_Ca</v>
      </c>
      <c r="C19" s="14" t="str">
        <f aca="false">filtrado!B9</f>
        <v>COM_Al</v>
      </c>
      <c r="D19" s="14" t="n">
        <f aca="false">filtrado!C9</f>
        <v>4</v>
      </c>
      <c r="E19" s="14" t="n">
        <f aca="false">filtrado!I9</f>
        <v>-46.8604665817125</v>
      </c>
    </row>
    <row r="20" customFormat="false" ht="12.8" hidden="false" customHeight="false" outlineLevel="0" collapsed="false">
      <c r="A20" s="14" t="s">
        <v>268</v>
      </c>
      <c r="B20" s="14" t="str">
        <f aca="false">filtrado!A10</f>
        <v>SEM_Ca</v>
      </c>
      <c r="C20" s="14" t="str">
        <f aca="false">filtrado!B10</f>
        <v>COM_Al</v>
      </c>
      <c r="D20" s="14" t="n">
        <f aca="false">filtrado!C10</f>
        <v>5</v>
      </c>
      <c r="E20" s="14" t="n">
        <f aca="false">filtrado!I10</f>
        <v>-49.545940502455</v>
      </c>
    </row>
    <row r="21" customFormat="false" ht="12.8" hidden="false" customHeight="false" outlineLevel="0" collapsed="false">
      <c r="A21" s="14" t="s">
        <v>268</v>
      </c>
      <c r="B21" s="14" t="str">
        <f aca="false">filtrado!A11</f>
        <v>SEM_Ca</v>
      </c>
      <c r="C21" s="14" t="str">
        <f aca="false">filtrado!B11</f>
        <v>COM_Al</v>
      </c>
      <c r="D21" s="14" t="n">
        <f aca="false">filtrado!C11</f>
        <v>6</v>
      </c>
      <c r="E21" s="14" t="n">
        <f aca="false">filtrado!I11</f>
        <v>-66.3367097376951</v>
      </c>
    </row>
    <row r="22" customFormat="false" ht="12.8" hidden="false" customHeight="false" outlineLevel="0" collapsed="false">
      <c r="A22" s="14" t="s">
        <v>268</v>
      </c>
      <c r="B22" s="14" t="str">
        <f aca="false">filtrado!A12</f>
        <v>COM_Ca</v>
      </c>
      <c r="C22" s="14" t="str">
        <f aca="false">filtrado!B12</f>
        <v>SEM_Al</v>
      </c>
      <c r="D22" s="14" t="n">
        <f aca="false">filtrado!C12</f>
        <v>2</v>
      </c>
      <c r="E22" s="14" t="n">
        <f aca="false">filtrado!I12</f>
        <v>-26.063206343628</v>
      </c>
    </row>
    <row r="23" customFormat="false" ht="12.8" hidden="false" customHeight="false" outlineLevel="0" collapsed="false">
      <c r="A23" s="14" t="s">
        <v>268</v>
      </c>
      <c r="B23" s="14" t="str">
        <f aca="false">filtrado!A13</f>
        <v>COM_Ca</v>
      </c>
      <c r="C23" s="14" t="str">
        <f aca="false">filtrado!B13</f>
        <v>SEM_Al</v>
      </c>
      <c r="D23" s="14" t="n">
        <f aca="false">filtrado!C13</f>
        <v>3</v>
      </c>
      <c r="E23" s="14" t="n">
        <f aca="false">filtrado!I13</f>
        <v>-19.4248399025585</v>
      </c>
    </row>
    <row r="24" customFormat="false" ht="12.8" hidden="false" customHeight="false" outlineLevel="0" collapsed="false">
      <c r="A24" s="14" t="s">
        <v>268</v>
      </c>
      <c r="B24" s="14" t="str">
        <f aca="false">filtrado!A14</f>
        <v>COM_Ca</v>
      </c>
      <c r="C24" s="14" t="str">
        <f aca="false">filtrado!B14</f>
        <v>SEM_Al</v>
      </c>
      <c r="D24" s="14" t="n">
        <f aca="false">filtrado!C14</f>
        <v>4</v>
      </c>
      <c r="E24" s="14" t="n">
        <f aca="false">filtrado!I14</f>
        <v>-107.022440472824</v>
      </c>
    </row>
    <row r="25" customFormat="false" ht="12.8" hidden="false" customHeight="false" outlineLevel="0" collapsed="false">
      <c r="A25" s="14" t="s">
        <v>268</v>
      </c>
      <c r="B25" s="14" t="str">
        <f aca="false">filtrado!A15</f>
        <v>COM_Ca</v>
      </c>
      <c r="C25" s="14" t="str">
        <f aca="false">filtrado!B15</f>
        <v>SEM_Al</v>
      </c>
      <c r="D25" s="14" t="n">
        <f aca="false">filtrado!C15</f>
        <v>5</v>
      </c>
      <c r="E25" s="14" t="n">
        <f aca="false">filtrado!I15</f>
        <v>-58.4722928844968</v>
      </c>
    </row>
    <row r="26" customFormat="false" ht="12.8" hidden="false" customHeight="false" outlineLevel="0" collapsed="false">
      <c r="A26" s="14" t="s">
        <v>268</v>
      </c>
      <c r="B26" s="14" t="str">
        <f aca="false">filtrado!A16</f>
        <v>COM_Ca</v>
      </c>
      <c r="C26" s="14" t="str">
        <f aca="false">filtrado!B16</f>
        <v>SEM_Al</v>
      </c>
      <c r="D26" s="14" t="n">
        <f aca="false">filtrado!C16</f>
        <v>6</v>
      </c>
      <c r="E26" s="14" t="n">
        <f aca="false">filtrado!I16</f>
        <v>-73.8499473769447</v>
      </c>
    </row>
    <row r="27" customFormat="false" ht="12.8" hidden="false" customHeight="false" outlineLevel="0" collapsed="false">
      <c r="A27" s="14" t="s">
        <v>268</v>
      </c>
      <c r="B27" s="14" t="str">
        <f aca="false">filtrado!A17</f>
        <v>COM_Ca</v>
      </c>
      <c r="C27" s="14" t="str">
        <f aca="false">filtrado!B17</f>
        <v>COM_Al</v>
      </c>
      <c r="D27" s="14" t="n">
        <f aca="false">filtrado!C17</f>
        <v>2</v>
      </c>
      <c r="E27" s="14" t="n">
        <f aca="false">filtrado!I17</f>
        <v>-220.588499600522</v>
      </c>
    </row>
    <row r="28" customFormat="false" ht="12.8" hidden="false" customHeight="false" outlineLevel="0" collapsed="false">
      <c r="A28" s="14" t="s">
        <v>268</v>
      </c>
      <c r="B28" s="14" t="str">
        <f aca="false">filtrado!A18</f>
        <v>COM_Ca</v>
      </c>
      <c r="C28" s="14" t="str">
        <f aca="false">filtrado!B18</f>
        <v>COM_Al</v>
      </c>
      <c r="D28" s="14" t="n">
        <f aca="false">filtrado!C18</f>
        <v>3</v>
      </c>
      <c r="E28" s="14" t="n">
        <f aca="false">filtrado!I18</f>
        <v>-22.652706652467</v>
      </c>
    </row>
    <row r="29" customFormat="false" ht="12.8" hidden="false" customHeight="false" outlineLevel="0" collapsed="false">
      <c r="A29" s="14" t="s">
        <v>268</v>
      </c>
      <c r="B29" s="14" t="str">
        <f aca="false">filtrado!A19</f>
        <v>COM_Ca</v>
      </c>
      <c r="C29" s="14" t="str">
        <f aca="false">filtrado!B19</f>
        <v>COM_Al</v>
      </c>
      <c r="D29" s="14" t="n">
        <f aca="false">filtrado!C19</f>
        <v>4</v>
      </c>
      <c r="E29" s="14" t="n">
        <f aca="false">filtrado!I19</f>
        <v>-30.5359538158646</v>
      </c>
    </row>
    <row r="30" customFormat="false" ht="12.8" hidden="false" customHeight="false" outlineLevel="0" collapsed="false">
      <c r="A30" s="14" t="s">
        <v>268</v>
      </c>
      <c r="B30" s="14" t="str">
        <f aca="false">filtrado!A20</f>
        <v>COM_Ca</v>
      </c>
      <c r="C30" s="14" t="str">
        <f aca="false">filtrado!B20</f>
        <v>COM_Al</v>
      </c>
      <c r="D30" s="14" t="n">
        <f aca="false">filtrado!C20</f>
        <v>5</v>
      </c>
      <c r="E30" s="14" t="n">
        <f aca="false">filtrado!I20</f>
        <v>-37.5430393043065</v>
      </c>
    </row>
    <row r="31" customFormat="false" ht="12.8" hidden="false" customHeight="false" outlineLevel="0" collapsed="false">
      <c r="A31" s="14" t="s">
        <v>268</v>
      </c>
      <c r="B31" s="14" t="str">
        <f aca="false">filtrado!A21</f>
        <v>COM_Ca</v>
      </c>
      <c r="C31" s="14" t="str">
        <f aca="false">filtrado!B21</f>
        <v>COM_Al</v>
      </c>
      <c r="D31" s="14" t="n">
        <f aca="false">filtrado!C21</f>
        <v>6</v>
      </c>
      <c r="E31" s="14" t="n">
        <f aca="false">filtrado!I21</f>
        <v>-43.8401620725132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2023-07-18T14:38:29Z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