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cases" sheetId="1" state="visible" r:id="rId2"/>
    <sheet name="Supplerende Da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<sst xmlns="http://schemas.openxmlformats.org/spreadsheetml/2006/main" count="80" uniqueCount="70">
  <si>
    <t xml:space="preserve">Tests til beregning af omsætning</t>
  </si>
  <si>
    <t xml:space="preserve">Test Data</t>
  </si>
  <si>
    <t xml:space="preserve">Beregning af Data</t>
  </si>
  <si>
    <t xml:space="preserve">ID</t>
  </si>
  <si>
    <t xml:space="preserve">Input</t>
  </si>
  <si>
    <t xml:space="preserve">Forventet output</t>
  </si>
  <si>
    <t xml:space="preserve">TC1</t>
  </si>
  <si>
    <t xml:space="preserve">Resultat før skat = 100.000,00</t>
  </si>
  <si>
    <t xml:space="preserve">Resultat efter skat = 78.000,00</t>
  </si>
  <si>
    <t xml:space="preserve">Skatprocent = 22%</t>
  </si>
  <si>
    <t xml:space="preserve">Skat af årets resultat = 22.000,00</t>
  </si>
  <si>
    <t xml:space="preserve">TC2</t>
  </si>
  <si>
    <t xml:space="preserve">Resultat efter skat = 75.000,00</t>
  </si>
  <si>
    <t xml:space="preserve">Skatprocent = 25%</t>
  </si>
  <si>
    <t xml:space="preserve">Skat af årets resultat = 25.000,00</t>
  </si>
  <si>
    <t xml:space="preserve">TC3</t>
  </si>
  <si>
    <t xml:space="preserve">Resultat før skat = 0</t>
  </si>
  <si>
    <t xml:space="preserve">Resultat efter skat = 0</t>
  </si>
  <si>
    <t xml:space="preserve">Skat af årets resultat = 0</t>
  </si>
  <si>
    <t xml:space="preserve">TC4</t>
  </si>
  <si>
    <t xml:space="preserve">Resultat før skat = -10.000,00</t>
  </si>
  <si>
    <t xml:space="preserve">Resultat efter skat = -10.000,00</t>
  </si>
  <si>
    <t xml:space="preserve">Resultats buget = Indtægt og omkostninger </t>
  </si>
  <si>
    <t xml:space="preserve">Likviditetsbudget = Indbetalinger og udbetalinger</t>
  </si>
  <si>
    <t xml:space="preserve">a)</t>
  </si>
  <si>
    <t xml:space="preserve">Resultatopgørelse</t>
  </si>
  <si>
    <t xml:space="preserve">Korrektioner</t>
  </si>
  <si>
    <t xml:space="preserve">Resultatbudget</t>
  </si>
  <si>
    <t xml:space="preserve">Likviditetsbudget for 20x5 i 1.000 kr.</t>
  </si>
  <si>
    <t xml:space="preserve">for 20x4</t>
  </si>
  <si>
    <t xml:space="preserve">for 20x5</t>
  </si>
  <si>
    <t xml:space="preserve">Indtjeningsbidrag</t>
  </si>
  <si>
    <t xml:space="preserve">Omsætning</t>
  </si>
  <si>
    <t xml:space="preserve">*1,1 =</t>
  </si>
  <si>
    <t xml:space="preserve">Ændring i varelager:</t>
  </si>
  <si>
    <t xml:space="preserve"> -Vareforbrug</t>
  </si>
  <si>
    <t xml:space="preserve">*1,05*1,1 =</t>
  </si>
  <si>
    <t xml:space="preserve">   Primo</t>
  </si>
  <si>
    <t xml:space="preserve">Bruttofortjeneste</t>
  </si>
  <si>
    <t xml:space="preserve">   Ultimo (Vareforbrug/VLOH = 1872/6)</t>
  </si>
  <si>
    <t xml:space="preserve">- Salgsfremmende omkostninger</t>
  </si>
  <si>
    <t xml:space="preserve">*1,10 = </t>
  </si>
  <si>
    <t xml:space="preserve">Ændring i varedebitorer:</t>
  </si>
  <si>
    <t xml:space="preserve">Markedsføringsbidrag</t>
  </si>
  <si>
    <t xml:space="preserve">-Kontante kapacitetsomkostninger</t>
  </si>
  <si>
    <t xml:space="preserve">*1,15 =</t>
  </si>
  <si>
    <t xml:space="preserve">   Ultimo (Omsætning/VDOH = 24000/8)</t>
  </si>
  <si>
    <t xml:space="preserve">Ændring i periodeafgrænsningsposter:</t>
  </si>
  <si>
    <t xml:space="preserve">-Afskrivninger</t>
  </si>
  <si>
    <t xml:space="preserve">`+120=</t>
  </si>
  <si>
    <t xml:space="preserve">Resultat før renter</t>
  </si>
  <si>
    <t xml:space="preserve">   Ultimo</t>
  </si>
  <si>
    <t xml:space="preserve">- Renteomkostninger</t>
  </si>
  <si>
    <t xml:space="preserve">*1,05=</t>
  </si>
  <si>
    <t xml:space="preserve">Ændring i varekreditorer:</t>
  </si>
  <si>
    <t xml:space="preserve">Resultat</t>
  </si>
  <si>
    <t xml:space="preserve">   Ultimo (Varekøb / VKOH = ((vareforbrug+varelagere ultimo - varelagere primo)/5)</t>
  </si>
  <si>
    <t xml:space="preserve">Ændring i anden kortfristet gæld:</t>
  </si>
  <si>
    <t xml:space="preserve">Driftens likviditetsforskydning</t>
  </si>
  <si>
    <t xml:space="preserve">Anlægsinvesteringer (købe biler, inventar osv.)</t>
  </si>
  <si>
    <t xml:space="preserve">Finansielle indbetalinger:</t>
  </si>
  <si>
    <t xml:space="preserve">   Lån i investering (hvis der bliver købt ting, der først bliverbetalt i fremtiden)</t>
  </si>
  <si>
    <t xml:space="preserve">C)</t>
  </si>
  <si>
    <t xml:space="preserve">Finansielle udbetalinger:</t>
  </si>
  <si>
    <t xml:space="preserve">   Renteomkostninger</t>
  </si>
  <si>
    <t xml:space="preserve">   Nedsættelse af kassekredittens maksimum - afdrag på langfristet gæld</t>
  </si>
  <si>
    <t xml:space="preserve">Privatforbrug</t>
  </si>
  <si>
    <t xml:space="preserve">Periodens likviditetsforskydning</t>
  </si>
  <si>
    <t xml:space="preserve">+ Likvide beholdninger primo (240+3000-2160)</t>
  </si>
  <si>
    <t xml:space="preserve">Likvide beholdninger ultimo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</si>
</sst>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 * #,##0_ ;_ * \-#,##0_ ;_ * \-??_ ;_ @_ "/>
    <numFmt numFmtId="166" formatCode="#,##0"/>
    <numFmt numFmtId="167" formatCode="@"/>
  </numFmts>
  <fonts count="14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3F3F3F"/>
      <name val="Calibri"/>
      <family val="2"/>
      <charset val="1"/>
    </font>
    <font>
      <sz val="10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0"/>
      <name val="Arial"/>
      <family val="0"/>
      <charset val="1"/>
    </font>
    <font>
      <sz val="10"/>
      <color rgb="FF000000"/>
      <name val="Arial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BE4D5"/>
      </patternFill>
    </fill>
    <fill>
      <patternFill patternType="solid">
        <fgColor rgb="FF00B050"/>
        <bgColor rgb="FF008080"/>
      </patternFill>
    </fill>
    <fill>
      <patternFill patternType="solid">
        <fgColor rgb="FFC55A11"/>
        <bgColor rgb="FF993300"/>
      </patternFill>
    </fill>
    <fill>
      <patternFill patternType="solid">
        <fgColor rgb="FF92D050"/>
        <bgColor rgb="FFC0C0C0"/>
      </patternFill>
    </fill>
    <fill>
      <patternFill patternType="solid">
        <fgColor rgb="FF0EFB85"/>
        <bgColor rgb="FF00FFFF"/>
      </patternFill>
    </fill>
    <fill>
      <patternFill patternType="solid">
        <fgColor rgb="FFF2FDB1"/>
        <bgColor rgb="FFCCFFCC"/>
      </patternFill>
    </fill>
    <fill>
      <patternFill patternType="solid">
        <fgColor rgb="FFF4B083"/>
        <bgColor rgb="FFFF99CC"/>
      </patternFill>
    </fill>
    <fill>
      <patternFill patternType="solid">
        <fgColor rgb="FFFBE4D5"/>
        <bgColor rgb="FFF2F2F2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applyFont="true" applyBorder="true" applyAlignment="true" applyProtection="false">
      <alignment horizontal="general" vertical="bottom" textRotation="0" wrapText="false" indent="0" shrinkToFit="false"/>
    </xf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9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9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6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9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9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6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9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6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9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Excel Built-in Output" xfId="22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EFB85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4D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2FDB1"/>
      <rgbColor rgb="FF99CCFF"/>
      <rgbColor rgb="FFFF99CC"/>
      <rgbColor rgb="FFCC99FF"/>
      <rgbColor rgb="FFF4B083"/>
      <rgbColor rgb="FF3366FF"/>
      <rgbColor rgb="FF33CCCC"/>
      <rgbColor rgb="FF92D050"/>
      <rgbColor rgb="FFFFCC00"/>
      <rgbColor rgb="FFFF9900"/>
      <rgbColor rgb="FFC55A11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ColWidth="8.58203125" defaultRowHeight="15" zeroHeight="false" outlineLevelRow="0" outlineLevelCol="0"/>
  <cols>
    <col collapsed="false" customWidth="true" hidden="false" outlineLevel="0" max="1" min="1" style="0" width="29.73"/>
    <col collapsed="false" customWidth="true" hidden="false" outlineLevel="0" max="2" min="2" style="0" width="25.76"/>
    <col collapsed="false" customWidth="true" hidden="false" outlineLevel="0" max="3" min="3" style="0" width="25.99"/>
  </cols>
  <sheetData>
    <row r="2" customFormat="false" ht="15" hidden="false" customHeight="false" outlineLevel="0" collapsed="false">
      <c r="A2" s="0" t="s">
        <v>0</v>
      </c>
      <c r="B2" s="0" t="s">
        <v>1</v>
      </c>
      <c r="C2" s="0" t="s">
        <v>2</v>
      </c>
    </row>
    <row r="3" customFormat="false" ht="15" hidden="false" customHeight="false" outlineLevel="0" collapsed="false">
      <c r="A3" s="1" t="s">
        <v>3</v>
      </c>
      <c r="B3" s="1" t="s">
        <v>4</v>
      </c>
      <c r="C3" s="1" t="s">
        <v>5</v>
      </c>
      <c r="F3" s="2"/>
      <c r="G3" s="3"/>
      <c r="H3" s="4"/>
      <c r="I3" s="4"/>
      <c r="J3" s="3"/>
      <c r="K3" s="4"/>
      <c r="L3" s="4"/>
    </row>
    <row r="4" customFormat="false" ht="15" hidden="false" customHeight="false" outlineLevel="0" collapsed="false">
      <c r="A4" s="5" t="s">
        <v>6</v>
      </c>
      <c r="B4" s="6" t="s">
        <v>7</v>
      </c>
      <c r="C4" s="7" t="s">
        <v>8</v>
      </c>
      <c r="F4" s="2"/>
      <c r="G4" s="8"/>
      <c r="H4" s="8"/>
      <c r="I4" s="2"/>
      <c r="J4" s="2"/>
      <c r="K4" s="8"/>
      <c r="L4" s="2"/>
    </row>
    <row r="5" customFormat="false" ht="15" hidden="false" customHeight="false" outlineLevel="0" collapsed="false">
      <c r="A5" s="9"/>
      <c r="B5" s="10" t="s">
        <v>9</v>
      </c>
      <c r="C5" s="11" t="s">
        <v>10</v>
      </c>
      <c r="F5" s="2"/>
      <c r="G5" s="2"/>
      <c r="H5" s="2"/>
      <c r="I5" s="2"/>
      <c r="J5" s="2"/>
      <c r="K5" s="3"/>
      <c r="L5" s="2"/>
    </row>
    <row r="6" customFormat="false" ht="15" hidden="false" customHeight="false" outlineLevel="0" collapsed="false">
      <c r="A6" s="5" t="s">
        <v>11</v>
      </c>
      <c r="B6" s="6" t="s">
        <v>7</v>
      </c>
      <c r="C6" s="7" t="s">
        <v>12</v>
      </c>
    </row>
    <row r="7" customFormat="false" ht="15" hidden="false" customHeight="false" outlineLevel="0" collapsed="false">
      <c r="A7" s="9"/>
      <c r="B7" s="10" t="s">
        <v>13</v>
      </c>
      <c r="C7" s="11" t="s">
        <v>14</v>
      </c>
    </row>
    <row r="8" customFormat="false" ht="15" hidden="false" customHeight="false" outlineLevel="0" collapsed="false">
      <c r="A8" s="12" t="s">
        <v>15</v>
      </c>
      <c r="B8" s="6" t="s">
        <v>16</v>
      </c>
      <c r="C8" s="7" t="s">
        <v>17</v>
      </c>
    </row>
    <row r="9" customFormat="false" ht="15" hidden="false" customHeight="false" outlineLevel="0" collapsed="false">
      <c r="A9" s="9"/>
      <c r="B9" s="10" t="s">
        <v>9</v>
      </c>
      <c r="C9" s="11" t="s">
        <v>18</v>
      </c>
    </row>
    <row r="10" customFormat="false" ht="15" hidden="false" customHeight="false" outlineLevel="0" collapsed="false">
      <c r="A10" s="5" t="s">
        <v>19</v>
      </c>
      <c r="B10" s="6" t="s">
        <v>20</v>
      </c>
      <c r="C10" s="7" t="s">
        <v>21</v>
      </c>
    </row>
    <row r="11" customFormat="false" ht="15" hidden="false" customHeight="false" outlineLevel="0" collapsed="false">
      <c r="A11" s="9"/>
      <c r="B11" s="10" t="s">
        <v>13</v>
      </c>
      <c r="C11" s="11" t="s">
        <v>18</v>
      </c>
    </row>
    <row r="15" customFormat="false" ht="15" hidden="false" customHeight="false" outlineLevel="0" collapsed="false">
      <c r="A15" s="13"/>
    </row>
    <row r="16" customFormat="false" ht="15" hidden="false" customHeight="false" outlineLevel="0" collapsed="false">
      <c r="A16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19921875" defaultRowHeight="15" zeroHeight="false" outlineLevelRow="0" outlineLevelCol="0"/>
  <cols>
    <col collapsed="false" customWidth="true" hidden="false" outlineLevel="0" max="1" min="1" style="0" width="29.81"/>
    <col collapsed="false" customWidth="true" hidden="false" outlineLevel="0" max="2" min="2" style="0" width="17.36"/>
    <col collapsed="false" customWidth="true" hidden="false" outlineLevel="0" max="3" min="3" style="0" width="27.54"/>
    <col collapsed="false" customWidth="true" hidden="false" outlineLevel="0" max="4" min="4" style="0" width="13"/>
    <col collapsed="false" customWidth="true" hidden="false" outlineLevel="0" max="6" min="5" style="0" width="10.54"/>
    <col collapsed="false" customWidth="true" hidden="false" outlineLevel="0" max="7" min="7" style="0" width="70.45"/>
    <col collapsed="false" customWidth="true" hidden="false" outlineLevel="0" max="8" min="8" style="0" width="17"/>
    <col collapsed="false" customWidth="true" hidden="false" outlineLevel="0" max="9" min="9" style="0" width="20"/>
    <col collapsed="false" customWidth="true" hidden="false" outlineLevel="0" max="26" min="10" style="0" width="10.54"/>
  </cols>
  <sheetData>
    <row r="1" customFormat="false" ht="15.75" hidden="false" customHeight="true" outlineLevel="0" collapsed="false"/>
    <row r="2" customFormat="false" ht="15.75" hidden="false" customHeight="true" outlineLevel="0" collapsed="false"/>
    <row r="3" customFormat="false" ht="15.75" hidden="false" customHeight="true" outlineLevel="0" collapsed="false">
      <c r="A3" s="14" t="s">
        <v>22</v>
      </c>
      <c r="G3" s="14" t="s">
        <v>23</v>
      </c>
    </row>
    <row r="5" customFormat="false" ht="15.75" hidden="false" customHeight="true" outlineLevel="0" collapsed="false">
      <c r="A5" s="15" t="s">
        <v>24</v>
      </c>
      <c r="B5" s="16" t="s">
        <v>25</v>
      </c>
      <c r="C5" s="16" t="s">
        <v>26</v>
      </c>
      <c r="D5" s="16" t="s">
        <v>27</v>
      </c>
      <c r="G5" s="17" t="s">
        <v>28</v>
      </c>
      <c r="H5" s="14"/>
      <c r="I5" s="14"/>
    </row>
    <row r="6" customFormat="false" ht="15.75" hidden="false" customHeight="true" outlineLevel="0" collapsed="false">
      <c r="A6" s="18"/>
      <c r="B6" s="16" t="s">
        <v>29</v>
      </c>
      <c r="C6" s="16"/>
      <c r="D6" s="16" t="s">
        <v>30</v>
      </c>
      <c r="G6" s="19" t="s">
        <v>31</v>
      </c>
      <c r="H6" s="20"/>
      <c r="I6" s="21" t="n">
        <f aca="false">D13</f>
        <v>3705</v>
      </c>
      <c r="K6" s="22"/>
      <c r="L6" s="23"/>
      <c r="M6" s="23"/>
      <c r="N6" s="23"/>
      <c r="O6" s="23"/>
      <c r="P6" s="23"/>
      <c r="Q6" s="23"/>
    </row>
    <row r="7" customFormat="false" ht="15.75" hidden="false" customHeight="true" outlineLevel="0" collapsed="false">
      <c r="A7" s="24" t="s">
        <v>32</v>
      </c>
      <c r="B7" s="25" t="n">
        <v>31200</v>
      </c>
      <c r="C7" s="26" t="s">
        <v>33</v>
      </c>
      <c r="D7" s="25" t="n">
        <f aca="false">B7*1.1</f>
        <v>34320</v>
      </c>
      <c r="G7" s="27" t="s">
        <v>34</v>
      </c>
      <c r="H7" s="28"/>
      <c r="I7" s="29"/>
      <c r="K7" s="22"/>
      <c r="L7" s="22"/>
      <c r="M7" s="22"/>
      <c r="N7" s="22"/>
      <c r="O7" s="22"/>
      <c r="P7" s="22"/>
      <c r="Q7" s="22"/>
    </row>
    <row r="8" customFormat="false" ht="15.75" hidden="false" customHeight="true" outlineLevel="0" collapsed="false">
      <c r="A8" s="24" t="s">
        <v>35</v>
      </c>
      <c r="B8" s="25" t="n">
        <v>18720</v>
      </c>
      <c r="C8" s="26" t="s">
        <v>36</v>
      </c>
      <c r="D8" s="25" t="n">
        <f aca="false">B8*1.05*1.1</f>
        <v>21621.6</v>
      </c>
      <c r="G8" s="27" t="s">
        <v>37</v>
      </c>
      <c r="H8" s="28" t="n">
        <v>3120</v>
      </c>
      <c r="I8" s="30"/>
      <c r="K8" s="22"/>
      <c r="L8" s="22"/>
      <c r="M8" s="22"/>
      <c r="N8" s="22"/>
      <c r="O8" s="22"/>
      <c r="P8" s="23"/>
      <c r="Q8" s="22"/>
    </row>
    <row r="9" customFormat="false" ht="15.75" hidden="false" customHeight="true" outlineLevel="0" collapsed="false">
      <c r="A9" s="24" t="s">
        <v>38</v>
      </c>
      <c r="B9" s="25" t="n">
        <v>12480</v>
      </c>
      <c r="C9" s="26"/>
      <c r="D9" s="31" t="n">
        <f aca="false">D7-D8</f>
        <v>12698.4</v>
      </c>
      <c r="G9" s="27" t="s">
        <v>39</v>
      </c>
      <c r="H9" s="32" t="n">
        <f aca="false">D8/6</f>
        <v>3603.6</v>
      </c>
      <c r="I9" s="33" t="n">
        <f aca="false">H8-H9</f>
        <v>-483.6</v>
      </c>
    </row>
    <row r="10" customFormat="false" ht="15.75" hidden="false" customHeight="true" outlineLevel="0" collapsed="false">
      <c r="A10" s="24" t="s">
        <v>40</v>
      </c>
      <c r="B10" s="25" t="n">
        <v>3120</v>
      </c>
      <c r="C10" s="26" t="s">
        <v>41</v>
      </c>
      <c r="D10" s="34" t="n">
        <f aca="false">B10*1.1</f>
        <v>3432</v>
      </c>
      <c r="G10" s="35" t="s">
        <v>42</v>
      </c>
      <c r="H10" s="36"/>
      <c r="I10" s="30"/>
    </row>
    <row r="11" customFormat="false" ht="15.75" hidden="false" customHeight="true" outlineLevel="0" collapsed="false">
      <c r="A11" s="24" t="s">
        <v>43</v>
      </c>
      <c r="B11" s="25" t="n">
        <v>9360</v>
      </c>
      <c r="C11" s="26"/>
      <c r="D11" s="31" t="n">
        <f aca="false">D9-D10</f>
        <v>9266.4</v>
      </c>
      <c r="G11" s="27" t="s">
        <v>37</v>
      </c>
      <c r="H11" s="28" t="n">
        <v>2730</v>
      </c>
      <c r="I11" s="30"/>
    </row>
    <row r="12" customFormat="false" ht="15.75" hidden="false" customHeight="true" outlineLevel="0" collapsed="false">
      <c r="A12" s="24" t="s">
        <v>44</v>
      </c>
      <c r="B12" s="25" t="n">
        <v>4836</v>
      </c>
      <c r="C12" s="26" t="s">
        <v>45</v>
      </c>
      <c r="D12" s="34" t="n">
        <f aca="false">B12*1.15</f>
        <v>5561.4</v>
      </c>
      <c r="G12" s="27" t="s">
        <v>46</v>
      </c>
      <c r="H12" s="32" t="n">
        <f aca="false">D7/10</f>
        <v>3432</v>
      </c>
      <c r="I12" s="33" t="n">
        <f aca="false">H11-H12</f>
        <v>-702</v>
      </c>
    </row>
    <row r="13" customFormat="false" ht="15.75" hidden="false" customHeight="true" outlineLevel="0" collapsed="false">
      <c r="A13" s="24" t="s">
        <v>31</v>
      </c>
      <c r="B13" s="25" t="n">
        <v>4524</v>
      </c>
      <c r="C13" s="26"/>
      <c r="D13" s="31" t="n">
        <f aca="false">D11-D12</f>
        <v>3705</v>
      </c>
      <c r="G13" s="35" t="s">
        <v>47</v>
      </c>
      <c r="H13" s="36"/>
      <c r="I13" s="30"/>
      <c r="K13" s="37"/>
    </row>
    <row r="14" customFormat="false" ht="15.75" hidden="false" customHeight="true" outlineLevel="0" collapsed="false">
      <c r="A14" s="24" t="s">
        <v>48</v>
      </c>
      <c r="B14" s="25" t="n">
        <v>2496</v>
      </c>
      <c r="C14" s="38" t="s">
        <v>49</v>
      </c>
      <c r="D14" s="39" t="n">
        <f aca="false">B14+120</f>
        <v>2616</v>
      </c>
      <c r="G14" s="27" t="s">
        <v>37</v>
      </c>
      <c r="H14" s="28"/>
      <c r="I14" s="30"/>
    </row>
    <row r="15" customFormat="false" ht="15.75" hidden="false" customHeight="true" outlineLevel="0" collapsed="false">
      <c r="A15" s="24" t="s">
        <v>50</v>
      </c>
      <c r="B15" s="25" t="n">
        <v>2028</v>
      </c>
      <c r="C15" s="26"/>
      <c r="D15" s="31" t="n">
        <f aca="false">D13-D14</f>
        <v>1089</v>
      </c>
      <c r="G15" s="27" t="s">
        <v>51</v>
      </c>
      <c r="H15" s="28"/>
      <c r="I15" s="30" t="n">
        <f aca="false">H14-H15</f>
        <v>0</v>
      </c>
    </row>
    <row r="16" customFormat="false" ht="15.75" hidden="false" customHeight="true" outlineLevel="0" collapsed="false">
      <c r="A16" s="24" t="s">
        <v>52</v>
      </c>
      <c r="B16" s="25" t="n">
        <v>1248</v>
      </c>
      <c r="C16" s="38" t="s">
        <v>53</v>
      </c>
      <c r="D16" s="34" t="n">
        <f aca="false">B16*1.05</f>
        <v>1310.4</v>
      </c>
      <c r="G16" s="35" t="s">
        <v>54</v>
      </c>
      <c r="H16" s="36"/>
      <c r="I16" s="29"/>
    </row>
    <row r="17" customFormat="false" ht="15.75" hidden="false" customHeight="true" outlineLevel="0" collapsed="false">
      <c r="A17" s="24" t="s">
        <v>55</v>
      </c>
      <c r="B17" s="25" t="n">
        <v>780</v>
      </c>
      <c r="C17" s="26"/>
      <c r="D17" s="31" t="n">
        <f aca="false">D15-D16</f>
        <v>-221.400000000002</v>
      </c>
      <c r="G17" s="27" t="s">
        <v>37</v>
      </c>
      <c r="H17" s="28" t="n">
        <v>5460</v>
      </c>
      <c r="I17" s="30"/>
    </row>
    <row r="18" customFormat="false" ht="15.75" hidden="false" customHeight="true" outlineLevel="0" collapsed="false">
      <c r="A18" s="15"/>
      <c r="B18" s="40"/>
      <c r="G18" s="27" t="s">
        <v>56</v>
      </c>
      <c r="H18" s="28" t="n">
        <f aca="false">(D8+H9-H8)/5</f>
        <v>4421.04</v>
      </c>
      <c r="I18" s="33" t="n">
        <f aca="false">H18-H17</f>
        <v>-1038.96</v>
      </c>
    </row>
    <row r="19" customFormat="false" ht="15.75" hidden="false" customHeight="true" outlineLevel="0" collapsed="false">
      <c r="A19" s="14"/>
      <c r="B19" s="14"/>
      <c r="G19" s="35" t="s">
        <v>57</v>
      </c>
      <c r="H19" s="36"/>
      <c r="I19" s="30"/>
    </row>
    <row r="20" customFormat="false" ht="15.75" hidden="false" customHeight="true" outlineLevel="0" collapsed="false">
      <c r="G20" s="27" t="s">
        <v>37</v>
      </c>
      <c r="H20" s="28" t="n">
        <v>2652</v>
      </c>
      <c r="I20" s="30"/>
    </row>
    <row r="21" customFormat="false" ht="15.75" hidden="false" customHeight="true" outlineLevel="0" collapsed="false">
      <c r="G21" s="27" t="s">
        <v>51</v>
      </c>
      <c r="H21" s="28" t="n">
        <v>2160</v>
      </c>
      <c r="I21" s="41" t="n">
        <f aca="false">H21-H20</f>
        <v>-492</v>
      </c>
    </row>
    <row r="22" customFormat="false" ht="15.75" hidden="false" customHeight="true" outlineLevel="0" collapsed="false">
      <c r="G22" s="42" t="s">
        <v>58</v>
      </c>
      <c r="H22" s="43"/>
      <c r="I22" s="33" t="n">
        <f aca="false">SUM(I6:I21)</f>
        <v>988.439999999999</v>
      </c>
    </row>
    <row r="23" customFormat="false" ht="15.75" hidden="false" customHeight="true" outlineLevel="0" collapsed="false">
      <c r="G23" s="35" t="s">
        <v>59</v>
      </c>
      <c r="H23" s="29"/>
      <c r="I23" s="30" t="n">
        <v>-960</v>
      </c>
    </row>
    <row r="24" customFormat="false" ht="15.75" hidden="false" customHeight="true" outlineLevel="0" collapsed="false">
      <c r="G24" s="35" t="s">
        <v>60</v>
      </c>
      <c r="H24" s="29"/>
      <c r="I24" s="29"/>
    </row>
    <row r="25" customFormat="false" ht="15.75" hidden="false" customHeight="true" outlineLevel="0" collapsed="false">
      <c r="G25" s="44" t="s">
        <v>61</v>
      </c>
      <c r="H25" s="41"/>
      <c r="I25" s="30"/>
    </row>
    <row r="26" customFormat="false" ht="15.75" hidden="false" customHeight="true" outlineLevel="0" collapsed="false">
      <c r="A26" s="14" t="s">
        <v>62</v>
      </c>
      <c r="G26" s="27" t="s">
        <v>63</v>
      </c>
      <c r="H26" s="45"/>
      <c r="I26" s="46"/>
    </row>
    <row r="27" customFormat="false" ht="15.75" hidden="false" customHeight="true" outlineLevel="0" collapsed="false">
      <c r="B27" s="14" t="n">
        <f aca="false">3604-3432</f>
        <v>172</v>
      </c>
      <c r="G27" s="27" t="s">
        <v>64</v>
      </c>
      <c r="H27" s="45" t="n">
        <f aca="false">D16</f>
        <v>1310.4</v>
      </c>
      <c r="I27" s="28" t="n">
        <v>-1310</v>
      </c>
    </row>
    <row r="28" customFormat="false" ht="15.75" hidden="false" customHeight="true" outlineLevel="0" collapsed="false">
      <c r="G28" s="27" t="s">
        <v>65</v>
      </c>
      <c r="H28" s="45" t="n">
        <f aca="false">-1200-360</f>
        <v>-1560</v>
      </c>
      <c r="I28" s="32" t="n">
        <f aca="false">H28</f>
        <v>-1560</v>
      </c>
    </row>
    <row r="29" customFormat="false" ht="15.75" hidden="false" customHeight="true" outlineLevel="0" collapsed="false">
      <c r="G29" s="42" t="s">
        <v>66</v>
      </c>
      <c r="H29" s="43"/>
      <c r="I29" s="41" t="n">
        <v>-700</v>
      </c>
    </row>
    <row r="30" customFormat="false" ht="15.75" hidden="false" customHeight="true" outlineLevel="0" collapsed="false">
      <c r="G30" s="42" t="s">
        <v>67</v>
      </c>
      <c r="H30" s="43"/>
      <c r="I30" s="33" t="n">
        <f aca="false">I22+I23+I27+I28+I29</f>
        <v>-3541.56</v>
      </c>
    </row>
    <row r="31" customFormat="false" ht="15.75" hidden="false" customHeight="true" outlineLevel="0" collapsed="false">
      <c r="G31" s="47" t="s">
        <v>68</v>
      </c>
      <c r="H31" s="43"/>
      <c r="I31" s="41" t="n">
        <f aca="false">187+(4800-3589)</f>
        <v>1398</v>
      </c>
    </row>
    <row r="32" customFormat="false" ht="15.75" hidden="false" customHeight="true" outlineLevel="0" collapsed="false">
      <c r="G32" s="42" t="s">
        <v>69</v>
      </c>
      <c r="H32" s="43"/>
      <c r="I32" s="33" t="n">
        <f aca="false">SUM(I30:I31)</f>
        <v>-2143.56</v>
      </c>
    </row>
    <row r="35" customFormat="false" ht="15.75" hidden="false" customHeight="true" outlineLevel="0" collapsed="false">
      <c r="A35" s="48"/>
      <c r="B35" s="48"/>
      <c r="C35" s="48"/>
    </row>
    <row r="37" customFormat="false" ht="15.75" hidden="false" customHeight="true" outlineLevel="0" collapsed="false">
      <c r="A37" s="49"/>
      <c r="B37" s="49"/>
      <c r="C37" s="49"/>
    </row>
    <row r="38" customFormat="false" ht="15.75" hidden="false" customHeight="true" outlineLevel="0" collapsed="false">
      <c r="A38" s="50"/>
      <c r="B38" s="50"/>
      <c r="C38" s="50"/>
    </row>
    <row r="39" customFormat="false" ht="15.75" hidden="false" customHeight="true" outlineLevel="0" collapsed="false">
      <c r="A39" s="50"/>
      <c r="B39" s="50"/>
      <c r="C39" s="50"/>
    </row>
    <row r="40" customFormat="false" ht="15.75" hidden="false" customHeight="true" outlineLevel="0" collapsed="false">
      <c r="A40" s="50"/>
      <c r="B40" s="50"/>
      <c r="C40" s="50"/>
    </row>
    <row r="41" customFormat="false" ht="15.75" hidden="false" customHeight="true" outlineLevel="0" collapsed="false">
      <c r="A41" s="50"/>
      <c r="B41" s="50"/>
      <c r="C41" s="50"/>
    </row>
    <row r="42" customFormat="false" ht="15.75" hidden="false" customHeight="true" outlineLevel="0" collapsed="false">
      <c r="A42" s="51"/>
      <c r="B42" s="51"/>
      <c r="C42" s="51"/>
    </row>
    <row r="43" customFormat="false" ht="15.75" hidden="false" customHeight="true" outlineLevel="0" collapsed="false">
      <c r="A43" s="50"/>
      <c r="B43" s="51"/>
      <c r="C43" s="50"/>
    </row>
    <row r="44" customFormat="false" ht="15.75" hidden="false" customHeight="true" outlineLevel="0" collapsed="false">
      <c r="A44" s="50"/>
      <c r="B44" s="51"/>
      <c r="C44" s="50"/>
    </row>
    <row r="45" customFormat="false" ht="15.75" hidden="false" customHeight="true" outlineLevel="0" collapsed="false">
      <c r="A45" s="50"/>
      <c r="B45" s="51"/>
      <c r="C45" s="50"/>
    </row>
    <row r="46" customFormat="false" ht="15.75" hidden="false" customHeight="true" outlineLevel="0" collapsed="false">
      <c r="B46" s="52"/>
      <c r="C46" s="52"/>
      <c r="D46" s="52"/>
      <c r="E46" s="52"/>
    </row>
    <row r="47" customFormat="false" ht="15.75" hidden="false" customHeight="true" outlineLevel="0" collapsed="false">
      <c r="B47" s="53"/>
      <c r="C47" s="52"/>
      <c r="D47" s="52"/>
      <c r="E47" s="52"/>
    </row>
    <row r="48" customFormat="false" ht="15.75" hidden="false" customHeight="true" outlineLevel="0" collapsed="false">
      <c r="B48" s="52"/>
      <c r="C48" s="54"/>
      <c r="D48" s="52"/>
      <c r="E48" s="54"/>
    </row>
    <row r="49" customFormat="false" ht="15.75" hidden="false" customHeight="true" outlineLevel="0" collapsed="false">
      <c r="B49" s="52"/>
      <c r="C49" s="54"/>
      <c r="D49" s="52"/>
      <c r="E49" s="54"/>
    </row>
    <row r="50" customFormat="false" ht="15.75" hidden="false" customHeight="true" outlineLevel="0" collapsed="false">
      <c r="B50" s="52"/>
      <c r="C50" s="54"/>
      <c r="D50" s="52"/>
      <c r="E50" s="54"/>
    </row>
    <row r="51" customFormat="false" ht="15.75" hidden="false" customHeight="true" outlineLevel="0" collapsed="false">
      <c r="B51" s="52"/>
      <c r="C51" s="54"/>
      <c r="D51" s="52"/>
      <c r="E51" s="54"/>
    </row>
    <row r="52" customFormat="false" ht="15.75" hidden="false" customHeight="true" outlineLevel="0" collapsed="false">
      <c r="A52" s="55"/>
      <c r="B52" s="23"/>
      <c r="C52" s="23"/>
      <c r="D52" s="23"/>
      <c r="E52" s="23"/>
      <c r="F52" s="23"/>
      <c r="G52" s="23"/>
    </row>
    <row r="53" customFormat="false" ht="15.75" hidden="false" customHeight="true" outlineLevel="0" collapsed="false">
      <c r="A53" s="55"/>
      <c r="B53" s="22"/>
      <c r="C53" s="22"/>
      <c r="D53" s="22"/>
      <c r="E53" s="22"/>
      <c r="F53" s="22"/>
      <c r="G53" s="22"/>
    </row>
    <row r="54" customFormat="false" ht="15.75" hidden="false" customHeight="true" outlineLevel="0" collapsed="false">
      <c r="A54" s="55"/>
      <c r="B54" s="22"/>
      <c r="C54" s="22"/>
      <c r="D54" s="22"/>
      <c r="E54" s="22"/>
      <c r="F54" s="23"/>
      <c r="G54" s="22"/>
    </row>
    <row r="55" customFormat="false" ht="15.75" hidden="false" customHeight="true" outlineLevel="0" collapsed="false">
      <c r="B55" s="52"/>
      <c r="C55" s="54"/>
      <c r="D55" s="54"/>
      <c r="E55" s="54"/>
    </row>
    <row r="56" customFormat="false" ht="15.75" hidden="false" customHeight="true" outlineLevel="0" collapsed="false">
      <c r="B56" s="52"/>
      <c r="C56" s="54"/>
      <c r="D56" s="52"/>
      <c r="E56" s="54"/>
    </row>
    <row r="57" customFormat="false" ht="15.75" hidden="false" customHeight="true" outlineLevel="0" collapsed="false">
      <c r="B57" s="52"/>
      <c r="C57" s="54"/>
      <c r="D57" s="54"/>
      <c r="E57" s="54"/>
    </row>
    <row r="58" customFormat="false" ht="15.75" hidden="false" customHeight="true" outlineLevel="0" collapsed="false">
      <c r="B58" s="52"/>
      <c r="C58" s="54"/>
      <c r="D58" s="52"/>
      <c r="E58" s="54"/>
    </row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4">
    <mergeCell ref="L6:N6"/>
    <mergeCell ref="O6:Q6"/>
    <mergeCell ref="B52:D52"/>
    <mergeCell ref="E52:G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LibreOffice/6.4.1.2$Linux_X86_64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2020-02-20T13:38:52Z</dcterms:created>
  <dc:creator>Kelvin Aggerholm</dc:creator>
  <dc:description/>
  <dc:language>da-DK</dc:language>
  <cp:lastModifiedBy/>
  <dcterms:modified xsi:type="dcterms:W3CDTF">2020-03-04T15:36:51Z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3c51c9d5-401b-4950-bae8-c51a68ed425b</vt:lpwstr>
  </property>
</Properties>
</file>