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nky\Desktop\"/>
    </mc:Choice>
  </mc:AlternateContent>
  <xr:revisionPtr revIDLastSave="0" documentId="13_ncr:1_{BBCCCD4F-D037-49D9-A13B-56F3C2183F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cases" sheetId="2" r:id="rId1"/>
    <sheet name="Supplerende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5" i="2" l="1"/>
  <c r="H9" i="1" l="1"/>
  <c r="I31" i="1" l="1"/>
  <c r="H28" i="1"/>
  <c r="I28" i="1" s="1"/>
  <c r="B27" i="1"/>
  <c r="I21" i="1"/>
  <c r="D16" i="1"/>
  <c r="H27" i="1" s="1"/>
  <c r="I15" i="1"/>
  <c r="D14" i="1"/>
  <c r="D12" i="1"/>
  <c r="D10" i="1"/>
  <c r="D8" i="1"/>
  <c r="I9" i="1" s="1"/>
  <c r="D7" i="1"/>
  <c r="D9" i="1" s="1"/>
  <c r="D11" i="1" s="1"/>
  <c r="D13" i="1" s="1"/>
  <c r="D15" i="1" l="1"/>
  <c r="D17" i="1" s="1"/>
  <c r="I6" i="1"/>
  <c r="H18" i="1"/>
  <c r="I18" i="1" s="1"/>
  <c r="H12" i="1"/>
  <c r="I12" i="1" s="1"/>
  <c r="I22" i="1" l="1"/>
  <c r="I30" i="1" s="1"/>
  <c r="I32" i="1" s="1"/>
</calcChain>
</file>

<file path=xl/sharedStrings.xml><?xml version="1.0" encoding="utf-8"?>
<sst xmlns="http://schemas.openxmlformats.org/spreadsheetml/2006/main" count="122" uniqueCount="96">
  <si>
    <t xml:space="preserve">Resultats buget = Indtægt og omkostninger </t>
  </si>
  <si>
    <t>Likviditetsbudget = Indbetalinger og udbetalinger</t>
  </si>
  <si>
    <t>a)</t>
  </si>
  <si>
    <t>Resultatopgørelse</t>
  </si>
  <si>
    <t>Korrektioner</t>
  </si>
  <si>
    <t>Resultatbudget</t>
  </si>
  <si>
    <t>Likviditetsbudget for 20x5 i 1.000 kr.</t>
  </si>
  <si>
    <t>for 20x4</t>
  </si>
  <si>
    <t>for 20x5</t>
  </si>
  <si>
    <t>Indtjeningsbidrag</t>
  </si>
  <si>
    <t>Omsætning</t>
  </si>
  <si>
    <t>*1,1 =</t>
  </si>
  <si>
    <t>Ændring i varelager:</t>
  </si>
  <si>
    <t> -Vareforbrug</t>
  </si>
  <si>
    <t>*1,05*1,1 =</t>
  </si>
  <si>
    <t xml:space="preserve">   Primo</t>
  </si>
  <si>
    <t>Bruttofortjeneste</t>
  </si>
  <si>
    <t xml:space="preserve">   Ultimo (Vareforbrug/VLOH = 1872/6)</t>
  </si>
  <si>
    <t>- Salgsfremmende omkostninger</t>
  </si>
  <si>
    <t xml:space="preserve">*1,10 = </t>
  </si>
  <si>
    <t>Ændring i varedebitorer:</t>
  </si>
  <si>
    <t>Markedsføringsbidrag</t>
  </si>
  <si>
    <t>-Kontante kapacitetsomkostninger</t>
  </si>
  <si>
    <t>*1,15 =</t>
  </si>
  <si>
    <t xml:space="preserve">   Ultimo (Omsætning/VDOH = 24000/8)</t>
  </si>
  <si>
    <t>Ændring i periodeafgrænsningsposter:</t>
  </si>
  <si>
    <t>-Afskrivninger</t>
  </si>
  <si>
    <t>`+120=</t>
  </si>
  <si>
    <t>Resultat før renter</t>
  </si>
  <si>
    <t xml:space="preserve">   Ultimo</t>
  </si>
  <si>
    <t>- Renteomkostninger</t>
  </si>
  <si>
    <t>*1,05=</t>
  </si>
  <si>
    <t>Ændring i varekreditorer:</t>
  </si>
  <si>
    <t>Resultat</t>
  </si>
  <si>
    <t xml:space="preserve">   Ultimo (Varekøb / VKOH = ((vareforbrug+varelagere ultimo - varelagere primo)/5)</t>
  </si>
  <si>
    <t>Ændring i anden kortfristet gæld:</t>
  </si>
  <si>
    <t>Driftens likviditetsforskydning</t>
  </si>
  <si>
    <t>Anlægsinvesteringer (købe biler, inventar osv.)</t>
  </si>
  <si>
    <t>Finansielle indbetalinger:</t>
  </si>
  <si>
    <t xml:space="preserve">   Lån i investering (hvis der bliver købt ting, der først bliverbetalt i fremtiden)</t>
  </si>
  <si>
    <t>C)</t>
  </si>
  <si>
    <t>Finansielle udbetalinger:</t>
  </si>
  <si>
    <t xml:space="preserve">   Renteomkostninger</t>
  </si>
  <si>
    <t xml:space="preserve">   Nedsættelse af kassekredittens maksimum - afdrag på langfristet gæld</t>
  </si>
  <si>
    <t>Privatforbrug</t>
  </si>
  <si>
    <t>Periodens likviditetsforskydning</t>
  </si>
  <si>
    <t>+ Likvide beholdninger primo (240+3000-2160)</t>
  </si>
  <si>
    <t>Likvide beholdninger ultimo</t>
  </si>
  <si>
    <t>Input</t>
  </si>
  <si>
    <t>ID</t>
  </si>
  <si>
    <t>Forventet output</t>
  </si>
  <si>
    <t>Test Data</t>
  </si>
  <si>
    <t>Beregning af Data</t>
  </si>
  <si>
    <t>AT0901</t>
  </si>
  <si>
    <t>Tests til beregning af resultat før renter</t>
  </si>
  <si>
    <t>Indtjeningsbidrag = 1.000.000</t>
  </si>
  <si>
    <t>Afskrivninger = 67.000</t>
  </si>
  <si>
    <t>Beskrivelse</t>
  </si>
  <si>
    <t>Main success scenario</t>
  </si>
  <si>
    <t>AT0902</t>
  </si>
  <si>
    <t>AT0903</t>
  </si>
  <si>
    <t>AT0904</t>
  </si>
  <si>
    <t>Test for negativt resultat</t>
  </si>
  <si>
    <t>Afskrivninger = 1.345.000</t>
  </si>
  <si>
    <t>Indtjeningsbidrag = -1.000.000</t>
  </si>
  <si>
    <t>Afskrivninger = -67.000</t>
  </si>
  <si>
    <t>Fejl: afskrivninger &lt; 0</t>
  </si>
  <si>
    <t>Negativ værdi for afskrivninger</t>
  </si>
  <si>
    <t>Indtjeningsbidrag = a</t>
  </si>
  <si>
    <t>Fejl: forkertDatatype indtjeningsbidrag = a</t>
  </si>
  <si>
    <t>Test for char input i afskrivninger</t>
  </si>
  <si>
    <t>AT0905</t>
  </si>
  <si>
    <t>Indtjeningsbidrag = enmillion</t>
  </si>
  <si>
    <t>Fejl: forkertDatatype indtjeningsbidrag = enmillion</t>
  </si>
  <si>
    <t>Test for String input i indtjeningsbidrag</t>
  </si>
  <si>
    <t>Test for char input i indtjeningsbidrag</t>
  </si>
  <si>
    <t>AT0906</t>
  </si>
  <si>
    <t>AT0907</t>
  </si>
  <si>
    <t>Afskrivninger = ,</t>
  </si>
  <si>
    <t>Fejl: forkertDatatype afskrivninger = ,</t>
  </si>
  <si>
    <t>Test for String input i afskrivninger</t>
  </si>
  <si>
    <t>Fejl: forkertDatatype indtjeningsbidrag = afskrivninger</t>
  </si>
  <si>
    <t>Afskrivninger = afskrivninger</t>
  </si>
  <si>
    <t>AT0908</t>
  </si>
  <si>
    <t>Afskrivninger = 0</t>
  </si>
  <si>
    <t>Test for 0 input i afskrivninger</t>
  </si>
  <si>
    <t xml:space="preserve">Afskrivninger = </t>
  </si>
  <si>
    <t>Test for intet input i afskrivninger</t>
  </si>
  <si>
    <t>AT0910</t>
  </si>
  <si>
    <t>AT0911</t>
  </si>
  <si>
    <t xml:space="preserve">Indtjeningsbidrag = </t>
  </si>
  <si>
    <t>Afskrivninger = 45000</t>
  </si>
  <si>
    <t>Fejl: indtast input for indtjeningsbidrag</t>
  </si>
  <si>
    <t>Indtjeningsbidrag = 0</t>
  </si>
  <si>
    <t>Test for 0 input i indtjeningsbidrag</t>
  </si>
  <si>
    <t>Test for intet input i indtjeningsbidrag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</si>
</sst>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5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sz val="10"/>
      <name val="Arial"/>
    </font>
    <font>
      <sz val="10"/>
      <color theme="1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92D050"/>
        <bgColor rgb="FF92D050"/>
      </patternFill>
    </fill>
    <fill>
      <patternFill patternType="solid">
        <fgColor rgb="FF0EFB85"/>
        <bgColor rgb="FF0EFB85"/>
      </patternFill>
    </fill>
    <fill>
      <patternFill patternType="solid">
        <fgColor rgb="FFF2FDB1"/>
        <bgColor rgb="FFF2FDB1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8" fillId="9" borderId="15" applyNumberFormat="0" applyAlignment="0" applyProtection="0"/>
    <xf numFmtId="0" fontId="2" fillId="0" borderId="1"/>
    <xf numFmtId="0" fontId="12" fillId="0" borderId="1"/>
  </cellStyleXfs>
  <cellXfs count="65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6" fillId="3" borderId="2" xfId="0" applyFont="1" applyFill="1" applyBorder="1"/>
    <xf numFmtId="164" fontId="6" fillId="3" borderId="3" xfId="0" applyNumberFormat="1" applyFont="1" applyFill="1" applyBorder="1"/>
    <xf numFmtId="164" fontId="6" fillId="3" borderId="4" xfId="0" applyNumberFormat="1" applyFont="1" applyFill="1" applyBorder="1"/>
    <xf numFmtId="0" fontId="4" fillId="4" borderId="5" xfId="0" applyFont="1" applyFill="1" applyBorder="1"/>
    <xf numFmtId="3" fontId="4" fillId="5" borderId="5" xfId="0" applyNumberFormat="1" applyFont="1" applyFill="1" applyBorder="1"/>
    <xf numFmtId="0" fontId="4" fillId="6" borderId="5" xfId="0" applyFont="1" applyFill="1" applyBorder="1"/>
    <xf numFmtId="0" fontId="6" fillId="7" borderId="6" xfId="0" applyFont="1" applyFill="1" applyBorder="1"/>
    <xf numFmtId="164" fontId="6" fillId="8" borderId="7" xfId="0" applyNumberFormat="1" applyFont="1" applyFill="1" applyBorder="1"/>
    <xf numFmtId="164" fontId="6" fillId="8" borderId="4" xfId="0" applyNumberFormat="1" applyFont="1" applyFill="1" applyBorder="1"/>
    <xf numFmtId="164" fontId="6" fillId="8" borderId="8" xfId="0" applyNumberFormat="1" applyFont="1" applyFill="1" applyBorder="1"/>
    <xf numFmtId="3" fontId="4" fillId="5" borderId="9" xfId="0" applyNumberFormat="1" applyFont="1" applyFill="1" applyBorder="1"/>
    <xf numFmtId="164" fontId="6" fillId="8" borderId="10" xfId="0" applyNumberFormat="1" applyFont="1" applyFill="1" applyBorder="1"/>
    <xf numFmtId="164" fontId="6" fillId="8" borderId="9" xfId="0" applyNumberFormat="1" applyFont="1" applyFill="1" applyBorder="1"/>
    <xf numFmtId="3" fontId="4" fillId="5" borderId="10" xfId="0" applyNumberFormat="1" applyFont="1" applyFill="1" applyBorder="1"/>
    <xf numFmtId="0" fontId="6" fillId="7" borderId="11" xfId="0" applyFont="1" applyFill="1" applyBorder="1"/>
    <xf numFmtId="164" fontId="6" fillId="8" borderId="12" xfId="0" applyNumberFormat="1" applyFont="1" applyFill="1" applyBorder="1"/>
    <xf numFmtId="164" fontId="6" fillId="0" borderId="0" xfId="0" applyNumberFormat="1" applyFont="1"/>
    <xf numFmtId="3" fontId="4" fillId="6" borderId="5" xfId="0" applyNumberFormat="1" applyFont="1" applyFill="1" applyBorder="1"/>
    <xf numFmtId="3" fontId="4" fillId="5" borderId="7" xfId="0" applyNumberFormat="1" applyFont="1" applyFill="1" applyBorder="1"/>
    <xf numFmtId="0" fontId="7" fillId="0" borderId="0" xfId="0" applyFont="1"/>
    <xf numFmtId="3" fontId="7" fillId="0" borderId="0" xfId="0" applyNumberFormat="1" applyFont="1"/>
    <xf numFmtId="164" fontId="6" fillId="8" borderId="13" xfId="0" applyNumberFormat="1" applyFont="1" applyFill="1" applyBorder="1"/>
    <xf numFmtId="0" fontId="6" fillId="7" borderId="2" xfId="0" applyFont="1" applyFill="1" applyBorder="1"/>
    <xf numFmtId="164" fontId="6" fillId="8" borderId="3" xfId="0" applyNumberFormat="1" applyFont="1" applyFill="1" applyBorder="1"/>
    <xf numFmtId="0" fontId="6" fillId="7" borderId="14" xfId="0" applyFont="1" applyFill="1" applyBorder="1"/>
    <xf numFmtId="164" fontId="6" fillId="8" borderId="6" xfId="0" applyNumberFormat="1" applyFont="1" applyFill="1" applyBorder="1"/>
    <xf numFmtId="0" fontId="6" fillId="8" borderId="12" xfId="0" applyFont="1" applyFill="1" applyBorder="1"/>
    <xf numFmtId="49" fontId="6" fillId="7" borderId="2" xfId="0" applyNumberFormat="1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3" fontId="4" fillId="0" borderId="1" xfId="0" applyNumberFormat="1" applyFont="1" applyFill="1" applyBorder="1"/>
    <xf numFmtId="0" fontId="2" fillId="0" borderId="1" xfId="2"/>
    <xf numFmtId="0" fontId="2" fillId="0" borderId="16" xfId="2" applyBorder="1"/>
    <xf numFmtId="0" fontId="2" fillId="0" borderId="19" xfId="2" applyBorder="1"/>
    <xf numFmtId="0" fontId="8" fillId="9" borderId="15" xfId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2" applyBorder="1"/>
    <xf numFmtId="0" fontId="2" fillId="0" borderId="1" xfId="2" applyFill="1" applyBorder="1"/>
    <xf numFmtId="0" fontId="8" fillId="0" borderId="1" xfId="1" applyFill="1" applyBorder="1"/>
    <xf numFmtId="0" fontId="9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0" fontId="1" fillId="0" borderId="17" xfId="2" applyFont="1" applyBorder="1"/>
    <xf numFmtId="0" fontId="0" fillId="0" borderId="1" xfId="0" applyFont="1" applyBorder="1" applyAlignment="1"/>
    <xf numFmtId="0" fontId="11" fillId="0" borderId="1" xfId="3" applyFont="1" applyBorder="1" applyAlignment="1">
      <alignment horizontal="center"/>
    </xf>
    <xf numFmtId="0" fontId="13" fillId="0" borderId="1" xfId="3" applyFont="1" applyBorder="1" applyAlignment="1">
      <alignment horizontal="center"/>
    </xf>
    <xf numFmtId="0" fontId="11" fillId="0" borderId="1" xfId="3" applyFont="1" applyBorder="1"/>
    <xf numFmtId="0" fontId="13" fillId="0" borderId="1" xfId="3" applyFont="1" applyBorder="1" applyAlignment="1">
      <alignment horizontal="center"/>
    </xf>
    <xf numFmtId="0" fontId="1" fillId="0" borderId="18" xfId="2" applyFont="1" applyBorder="1"/>
    <xf numFmtId="0" fontId="1" fillId="0" borderId="16" xfId="2" applyFont="1" applyBorder="1"/>
    <xf numFmtId="0" fontId="8" fillId="9" borderId="20" xfId="1" applyBorder="1"/>
    <xf numFmtId="0" fontId="0" fillId="0" borderId="21" xfId="0" applyFont="1" applyBorder="1" applyAlignment="1"/>
    <xf numFmtId="0" fontId="0" fillId="0" borderId="22" xfId="0" applyFont="1" applyBorder="1" applyAlignment="1"/>
    <xf numFmtId="0" fontId="8" fillId="9" borderId="23" xfId="1" applyBorder="1"/>
    <xf numFmtId="0" fontId="14" fillId="0" borderId="23" xfId="0" applyFont="1" applyBorder="1" applyAlignment="1"/>
    <xf numFmtId="0" fontId="2" fillId="0" borderId="24" xfId="2" applyBorder="1"/>
    <xf numFmtId="0" fontId="1" fillId="0" borderId="1" xfId="2" applyFont="1" applyBorder="1"/>
  </cellXfs>
  <cellStyles count="4">
    <cellStyle name="Normal" xfId="0" builtinId="0"/>
    <cellStyle name="Normal 2" xfId="2" xr:uid="{96B5A313-D40B-490A-9831-E249D6931155}"/>
    <cellStyle name="Normal 3" xfId="3" xr:uid="{47998135-67D7-4503-9363-7E25417EE41C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57C4-09B6-48F3-8FA4-2DDA5F2FAAC7}">
  <dimension ref="A2:M25"/>
  <sheetViews>
    <sheetView tabSelected="1" workbookViewId="0">
      <selection activeCell="D5" sqref="D5"/>
    </sheetView>
  </sheetViews>
  <sheetFormatPr defaultRowHeight="15" x14ac:dyDescent="0.25"/>
  <cols>
    <col min="1" max="1" width="32.453125" bestFit="1" customWidth="1"/>
    <col min="2" max="2" width="26.453125" bestFit="1" customWidth="1"/>
    <col min="3" max="3" width="36.7265625" bestFit="1" customWidth="1"/>
    <col min="4" max="4" width="25.90625" bestFit="1" customWidth="1"/>
  </cols>
  <sheetData>
    <row r="2" spans="1:13" x14ac:dyDescent="0.25">
      <c r="A2" t="s">
        <v>54</v>
      </c>
      <c r="B2" t="s">
        <v>51</v>
      </c>
      <c r="C2" t="s">
        <v>52</v>
      </c>
      <c r="E2" s="51"/>
      <c r="F2" s="51"/>
      <c r="G2" s="51"/>
      <c r="H2" s="51"/>
      <c r="I2" s="51"/>
      <c r="J2" s="51"/>
      <c r="K2" s="51"/>
      <c r="L2" s="51"/>
      <c r="M2" s="51"/>
    </row>
    <row r="3" spans="1:13" ht="15.6" x14ac:dyDescent="0.3">
      <c r="A3" s="41" t="s">
        <v>49</v>
      </c>
      <c r="B3" s="41" t="s">
        <v>48</v>
      </c>
      <c r="C3" s="58" t="s">
        <v>50</v>
      </c>
      <c r="D3" s="61" t="s">
        <v>57</v>
      </c>
      <c r="E3" s="51"/>
      <c r="F3" s="52"/>
      <c r="G3" s="53"/>
      <c r="H3" s="54"/>
      <c r="I3" s="54"/>
      <c r="J3" s="53"/>
      <c r="K3" s="54"/>
      <c r="L3" s="54"/>
      <c r="M3" s="51"/>
    </row>
    <row r="4" spans="1:13" ht="15.6" x14ac:dyDescent="0.3">
      <c r="A4" s="50" t="s">
        <v>53</v>
      </c>
      <c r="B4" s="56" t="s">
        <v>55</v>
      </c>
      <c r="C4" s="56" t="s">
        <v>28</v>
      </c>
      <c r="D4" s="62" t="s">
        <v>58</v>
      </c>
      <c r="E4" s="51"/>
      <c r="F4" s="52"/>
      <c r="G4" s="52"/>
      <c r="H4" s="52"/>
      <c r="I4" s="52"/>
      <c r="J4" s="52"/>
      <c r="K4" s="52"/>
      <c r="L4" s="52"/>
      <c r="M4" s="51"/>
    </row>
    <row r="5" spans="1:13" ht="15.6" x14ac:dyDescent="0.3">
      <c r="A5" s="40"/>
      <c r="B5" s="57" t="s">
        <v>56</v>
      </c>
      <c r="C5" s="39">
        <f>1000000-67000</f>
        <v>933000</v>
      </c>
      <c r="D5" s="60"/>
      <c r="E5" s="51"/>
      <c r="F5" s="52"/>
      <c r="G5" s="52"/>
      <c r="H5" s="52"/>
      <c r="I5" s="52"/>
      <c r="J5" s="52"/>
      <c r="K5" s="55"/>
      <c r="L5" s="52"/>
      <c r="M5" s="51"/>
    </row>
    <row r="6" spans="1:13" ht="15.6" x14ac:dyDescent="0.3">
      <c r="A6" s="50" t="s">
        <v>59</v>
      </c>
      <c r="B6" s="56" t="s">
        <v>55</v>
      </c>
      <c r="C6" s="56" t="s">
        <v>28</v>
      </c>
      <c r="D6" s="62" t="s">
        <v>62</v>
      </c>
      <c r="E6" s="51"/>
      <c r="F6" s="51"/>
      <c r="G6" s="51"/>
      <c r="H6" s="51"/>
      <c r="I6" s="51"/>
      <c r="J6" s="51"/>
      <c r="K6" s="51"/>
      <c r="L6" s="51"/>
      <c r="M6" s="51"/>
    </row>
    <row r="7" spans="1:13" ht="15.6" x14ac:dyDescent="0.3">
      <c r="A7" s="40"/>
      <c r="B7" s="57" t="s">
        <v>63</v>
      </c>
      <c r="C7" s="39">
        <f>1000000-1345000</f>
        <v>-345000</v>
      </c>
      <c r="D7" s="60"/>
      <c r="E7" s="51"/>
      <c r="F7" s="51"/>
      <c r="G7" s="51"/>
      <c r="H7" s="51"/>
      <c r="I7" s="51"/>
      <c r="J7" s="51"/>
      <c r="K7" s="51"/>
      <c r="L7" s="51"/>
      <c r="M7" s="51"/>
    </row>
    <row r="8" spans="1:13" ht="15.6" x14ac:dyDescent="0.3">
      <c r="A8" s="50" t="s">
        <v>60</v>
      </c>
      <c r="B8" s="56" t="s">
        <v>64</v>
      </c>
      <c r="C8" s="56" t="s">
        <v>28</v>
      </c>
      <c r="D8" s="62" t="s">
        <v>67</v>
      </c>
      <c r="E8" s="51"/>
      <c r="F8" s="51"/>
      <c r="G8" s="51"/>
      <c r="H8" s="51"/>
      <c r="I8" s="51"/>
      <c r="J8" s="51"/>
      <c r="K8" s="51"/>
      <c r="L8" s="51"/>
      <c r="M8" s="51"/>
    </row>
    <row r="9" spans="1:13" ht="15.6" x14ac:dyDescent="0.3">
      <c r="A9" s="40"/>
      <c r="B9" s="57" t="s">
        <v>65</v>
      </c>
      <c r="C9" s="57" t="s">
        <v>66</v>
      </c>
      <c r="D9" s="60"/>
    </row>
    <row r="10" spans="1:13" ht="15.6" x14ac:dyDescent="0.3">
      <c r="A10" s="50" t="s">
        <v>61</v>
      </c>
      <c r="B10" s="56" t="s">
        <v>68</v>
      </c>
      <c r="C10" s="56" t="s">
        <v>28</v>
      </c>
      <c r="D10" s="62" t="s">
        <v>75</v>
      </c>
    </row>
    <row r="11" spans="1:13" ht="15.6" x14ac:dyDescent="0.3">
      <c r="A11" s="40"/>
      <c r="B11" s="57" t="s">
        <v>56</v>
      </c>
      <c r="C11" s="57" t="s">
        <v>69</v>
      </c>
      <c r="D11" s="60"/>
    </row>
    <row r="12" spans="1:13" ht="15.6" x14ac:dyDescent="0.3">
      <c r="A12" s="50" t="s">
        <v>71</v>
      </c>
      <c r="B12" s="56" t="s">
        <v>55</v>
      </c>
      <c r="C12" s="56" t="s">
        <v>28</v>
      </c>
      <c r="D12" s="62" t="s">
        <v>70</v>
      </c>
    </row>
    <row r="13" spans="1:13" ht="15.6" x14ac:dyDescent="0.3">
      <c r="A13" s="40"/>
      <c r="B13" s="57" t="s">
        <v>78</v>
      </c>
      <c r="C13" s="57" t="s">
        <v>79</v>
      </c>
      <c r="D13" s="60"/>
    </row>
    <row r="14" spans="1:13" ht="15.6" x14ac:dyDescent="0.3">
      <c r="A14" s="50" t="s">
        <v>76</v>
      </c>
      <c r="B14" s="56" t="s">
        <v>72</v>
      </c>
      <c r="C14" s="56" t="s">
        <v>28</v>
      </c>
      <c r="D14" s="62" t="s">
        <v>74</v>
      </c>
    </row>
    <row r="15" spans="1:13" ht="15.6" x14ac:dyDescent="0.3">
      <c r="A15" s="40"/>
      <c r="B15" s="57" t="s">
        <v>56</v>
      </c>
      <c r="C15" s="57" t="s">
        <v>73</v>
      </c>
      <c r="D15" s="60"/>
    </row>
    <row r="16" spans="1:13" ht="15.6" x14ac:dyDescent="0.3">
      <c r="A16" s="50" t="s">
        <v>77</v>
      </c>
      <c r="B16" s="56" t="s">
        <v>55</v>
      </c>
      <c r="C16" s="56" t="s">
        <v>28</v>
      </c>
      <c r="D16" s="62" t="s">
        <v>80</v>
      </c>
    </row>
    <row r="17" spans="1:4" ht="15.6" x14ac:dyDescent="0.3">
      <c r="A17" s="40"/>
      <c r="B17" s="57" t="s">
        <v>82</v>
      </c>
      <c r="C17" s="57" t="s">
        <v>81</v>
      </c>
      <c r="D17" s="60"/>
    </row>
    <row r="18" spans="1:4" ht="15.6" x14ac:dyDescent="0.3">
      <c r="A18" s="50" t="s">
        <v>83</v>
      </c>
      <c r="B18" s="56" t="s">
        <v>55</v>
      </c>
      <c r="C18" s="56" t="s">
        <v>28</v>
      </c>
      <c r="D18" s="62" t="s">
        <v>85</v>
      </c>
    </row>
    <row r="19" spans="1:4" ht="15.6" x14ac:dyDescent="0.3">
      <c r="A19" s="40"/>
      <c r="B19" s="57" t="s">
        <v>84</v>
      </c>
      <c r="C19" s="57">
        <v>1000000</v>
      </c>
      <c r="D19" s="60"/>
    </row>
    <row r="20" spans="1:4" ht="15.6" x14ac:dyDescent="0.3">
      <c r="A20" s="50" t="s">
        <v>83</v>
      </c>
      <c r="B20" s="56" t="s">
        <v>93</v>
      </c>
      <c r="C20" s="56" t="s">
        <v>28</v>
      </c>
      <c r="D20" s="62" t="s">
        <v>94</v>
      </c>
    </row>
    <row r="21" spans="1:4" ht="15.6" x14ac:dyDescent="0.3">
      <c r="A21" s="63"/>
      <c r="B21" s="57" t="s">
        <v>91</v>
      </c>
      <c r="C21" s="64">
        <v>-45000</v>
      </c>
      <c r="D21" s="59"/>
    </row>
    <row r="22" spans="1:4" ht="15.6" x14ac:dyDescent="0.3">
      <c r="A22" s="50" t="s">
        <v>88</v>
      </c>
      <c r="B22" s="56" t="s">
        <v>55</v>
      </c>
      <c r="C22" s="56" t="s">
        <v>28</v>
      </c>
      <c r="D22" s="62" t="s">
        <v>87</v>
      </c>
    </row>
    <row r="23" spans="1:4" ht="15.6" x14ac:dyDescent="0.3">
      <c r="A23" s="40"/>
      <c r="B23" s="57" t="s">
        <v>86</v>
      </c>
      <c r="C23" s="57">
        <v>1000000</v>
      </c>
      <c r="D23" s="60"/>
    </row>
    <row r="24" spans="1:4" ht="15.6" x14ac:dyDescent="0.3">
      <c r="A24" s="50" t="s">
        <v>89</v>
      </c>
      <c r="B24" s="56" t="s">
        <v>90</v>
      </c>
      <c r="C24" s="56" t="s">
        <v>28</v>
      </c>
      <c r="D24" s="62" t="s">
        <v>95</v>
      </c>
    </row>
    <row r="25" spans="1:4" ht="15.6" x14ac:dyDescent="0.3">
      <c r="A25" s="40"/>
      <c r="B25" s="57" t="s">
        <v>91</v>
      </c>
      <c r="C25" s="57" t="s">
        <v>92</v>
      </c>
      <c r="D25" s="60"/>
    </row>
  </sheetData>
  <mergeCells count="2">
    <mergeCell ref="J3:L3"/>
    <mergeCell ref="G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zoomScaleNormal="100" workbookViewId="0">
      <selection activeCell="A27" sqref="A27"/>
    </sheetView>
  </sheetViews>
  <sheetFormatPr defaultColWidth="11.1796875" defaultRowHeight="15" customHeight="1" x14ac:dyDescent="0.25"/>
  <cols>
    <col min="1" max="1" width="29.81640625" customWidth="1"/>
    <col min="2" max="2" width="17.36328125" customWidth="1"/>
    <col min="3" max="3" width="27.54296875" customWidth="1"/>
    <col min="4" max="4" width="13" customWidth="1"/>
    <col min="5" max="6" width="10.54296875" customWidth="1"/>
    <col min="7" max="7" width="70.453125" customWidth="1"/>
    <col min="8" max="8" width="17" customWidth="1"/>
    <col min="9" max="9" width="20" customWidth="1"/>
    <col min="10" max="26" width="10.54296875" customWidth="1"/>
  </cols>
  <sheetData>
    <row r="1" spans="1:17" ht="15.75" customHeight="1" x14ac:dyDescent="0.25"/>
    <row r="2" spans="1:17" ht="15.75" customHeight="1" x14ac:dyDescent="0.25"/>
    <row r="3" spans="1:17" ht="15.75" customHeight="1" x14ac:dyDescent="0.3">
      <c r="A3" s="1" t="s">
        <v>0</v>
      </c>
      <c r="G3" s="1" t="s">
        <v>1</v>
      </c>
    </row>
    <row r="4" spans="1:17" ht="15.75" customHeight="1" x14ac:dyDescent="0.25"/>
    <row r="5" spans="1:17" ht="15.75" customHeight="1" x14ac:dyDescent="0.3">
      <c r="A5" s="2" t="s">
        <v>2</v>
      </c>
      <c r="B5" s="3" t="s">
        <v>3</v>
      </c>
      <c r="C5" s="3" t="s">
        <v>4</v>
      </c>
      <c r="D5" s="3" t="s">
        <v>5</v>
      </c>
      <c r="G5" s="4" t="s">
        <v>6</v>
      </c>
      <c r="H5" s="5"/>
      <c r="I5" s="5"/>
    </row>
    <row r="6" spans="1:17" ht="15.75" customHeight="1" x14ac:dyDescent="0.3">
      <c r="A6" s="6"/>
      <c r="B6" s="3" t="s">
        <v>7</v>
      </c>
      <c r="C6" s="3"/>
      <c r="D6" s="3" t="s">
        <v>8</v>
      </c>
      <c r="G6" s="7" t="s">
        <v>9</v>
      </c>
      <c r="H6" s="8"/>
      <c r="I6" s="9">
        <f>D13</f>
        <v>3704.9999999999982</v>
      </c>
      <c r="K6" s="42"/>
      <c r="L6" s="48"/>
      <c r="M6" s="49"/>
      <c r="N6" s="49"/>
      <c r="O6" s="48"/>
      <c r="P6" s="49"/>
      <c r="Q6" s="49"/>
    </row>
    <row r="7" spans="1:17" ht="15.75" customHeight="1" x14ac:dyDescent="0.3">
      <c r="A7" s="10" t="s">
        <v>10</v>
      </c>
      <c r="B7" s="11">
        <v>31200</v>
      </c>
      <c r="C7" s="12" t="s">
        <v>11</v>
      </c>
      <c r="D7" s="11">
        <f>B7*1.1</f>
        <v>34320</v>
      </c>
      <c r="G7" s="13" t="s">
        <v>12</v>
      </c>
      <c r="H7" s="14"/>
      <c r="I7" s="15"/>
      <c r="K7" s="42"/>
      <c r="L7" s="42"/>
      <c r="M7" s="42"/>
      <c r="N7" s="42"/>
      <c r="O7" s="42"/>
      <c r="P7" s="42"/>
      <c r="Q7" s="42"/>
    </row>
    <row r="8" spans="1:17" ht="15.75" customHeight="1" x14ac:dyDescent="0.3">
      <c r="A8" s="10" t="s">
        <v>13</v>
      </c>
      <c r="B8" s="11">
        <v>18720</v>
      </c>
      <c r="C8" s="12" t="s">
        <v>14</v>
      </c>
      <c r="D8" s="11">
        <f>B8*1.05*1.1</f>
        <v>21621.600000000002</v>
      </c>
      <c r="G8" s="13" t="s">
        <v>15</v>
      </c>
      <c r="H8" s="14">
        <v>3120</v>
      </c>
      <c r="I8" s="16"/>
      <c r="K8" s="42"/>
      <c r="L8" s="42"/>
      <c r="M8" s="42"/>
      <c r="N8" s="42"/>
      <c r="O8" s="42"/>
      <c r="P8" s="43"/>
      <c r="Q8" s="42"/>
    </row>
    <row r="9" spans="1:17" ht="15.75" customHeight="1" x14ac:dyDescent="0.3">
      <c r="A9" s="10" t="s">
        <v>16</v>
      </c>
      <c r="B9" s="11">
        <v>12480</v>
      </c>
      <c r="C9" s="12"/>
      <c r="D9" s="17">
        <f>D7-D8</f>
        <v>12698.399999999998</v>
      </c>
      <c r="G9" s="13" t="s">
        <v>17</v>
      </c>
      <c r="H9" s="18">
        <f>D8/6</f>
        <v>3603.6000000000004</v>
      </c>
      <c r="I9" s="19">
        <f>H8-H9</f>
        <v>-483.60000000000036</v>
      </c>
    </row>
    <row r="10" spans="1:17" ht="15.75" customHeight="1" x14ac:dyDescent="0.3">
      <c r="A10" s="10" t="s">
        <v>18</v>
      </c>
      <c r="B10" s="11">
        <v>3120</v>
      </c>
      <c r="C10" s="12" t="s">
        <v>19</v>
      </c>
      <c r="D10" s="20">
        <f>B10*1.1</f>
        <v>3432.0000000000005</v>
      </c>
      <c r="G10" s="21" t="s">
        <v>20</v>
      </c>
      <c r="H10" s="22"/>
      <c r="I10" s="16"/>
    </row>
    <row r="11" spans="1:17" ht="15.75" customHeight="1" x14ac:dyDescent="0.3">
      <c r="A11" s="10" t="s">
        <v>21</v>
      </c>
      <c r="B11" s="11">
        <v>9360</v>
      </c>
      <c r="C11" s="12"/>
      <c r="D11" s="17">
        <f>D9-D10</f>
        <v>9266.3999999999978</v>
      </c>
      <c r="G11" s="13" t="s">
        <v>15</v>
      </c>
      <c r="H11" s="14">
        <v>2730</v>
      </c>
      <c r="I11" s="16"/>
    </row>
    <row r="12" spans="1:17" ht="15.75" customHeight="1" x14ac:dyDescent="0.3">
      <c r="A12" s="10" t="s">
        <v>22</v>
      </c>
      <c r="B12" s="11">
        <v>4836</v>
      </c>
      <c r="C12" s="12" t="s">
        <v>23</v>
      </c>
      <c r="D12" s="20">
        <f>B12*1.15</f>
        <v>5561.4</v>
      </c>
      <c r="G12" s="13" t="s">
        <v>24</v>
      </c>
      <c r="H12" s="18">
        <f>D7/10</f>
        <v>3432</v>
      </c>
      <c r="I12" s="19">
        <f>H11-H12</f>
        <v>-702</v>
      </c>
    </row>
    <row r="13" spans="1:17" ht="15.75" customHeight="1" x14ac:dyDescent="0.3">
      <c r="A13" s="10" t="s">
        <v>9</v>
      </c>
      <c r="B13" s="11">
        <v>4524</v>
      </c>
      <c r="C13" s="12"/>
      <c r="D13" s="17">
        <f>D11-D12</f>
        <v>3704.9999999999982</v>
      </c>
      <c r="G13" s="21" t="s">
        <v>25</v>
      </c>
      <c r="H13" s="22"/>
      <c r="I13" s="16"/>
      <c r="K13" s="23"/>
    </row>
    <row r="14" spans="1:17" ht="15.75" customHeight="1" x14ac:dyDescent="0.3">
      <c r="A14" s="10" t="s">
        <v>26</v>
      </c>
      <c r="B14" s="11">
        <v>2496</v>
      </c>
      <c r="C14" s="24" t="s">
        <v>27</v>
      </c>
      <c r="D14" s="25">
        <f>B14+120</f>
        <v>2616</v>
      </c>
      <c r="G14" s="13" t="s">
        <v>15</v>
      </c>
      <c r="H14" s="14"/>
      <c r="I14" s="16"/>
    </row>
    <row r="15" spans="1:17" ht="15.75" customHeight="1" x14ac:dyDescent="0.3">
      <c r="A15" s="10" t="s">
        <v>28</v>
      </c>
      <c r="B15" s="11">
        <v>2028</v>
      </c>
      <c r="C15" s="12"/>
      <c r="D15" s="17">
        <f>D13-D14</f>
        <v>1088.9999999999982</v>
      </c>
      <c r="G15" s="13" t="s">
        <v>29</v>
      </c>
      <c r="H15" s="14"/>
      <c r="I15" s="16">
        <f>H14-H15</f>
        <v>0</v>
      </c>
    </row>
    <row r="16" spans="1:17" ht="15.75" customHeight="1" x14ac:dyDescent="0.3">
      <c r="A16" s="10" t="s">
        <v>30</v>
      </c>
      <c r="B16" s="11">
        <v>1248</v>
      </c>
      <c r="C16" s="24" t="s">
        <v>31</v>
      </c>
      <c r="D16" s="20">
        <f>B16*1.05</f>
        <v>1310.4000000000001</v>
      </c>
      <c r="G16" s="21" t="s">
        <v>32</v>
      </c>
      <c r="H16" s="22"/>
      <c r="I16" s="15"/>
    </row>
    <row r="17" spans="1:9" ht="15.75" customHeight="1" x14ac:dyDescent="0.3">
      <c r="A17" s="10" t="s">
        <v>33</v>
      </c>
      <c r="B17" s="11">
        <v>780</v>
      </c>
      <c r="C17" s="12"/>
      <c r="D17" s="17">
        <f>D15-D16</f>
        <v>-221.40000000000191</v>
      </c>
      <c r="G17" s="13" t="s">
        <v>15</v>
      </c>
      <c r="H17" s="14">
        <v>5460</v>
      </c>
      <c r="I17" s="16"/>
    </row>
    <row r="18" spans="1:9" ht="15.75" customHeight="1" x14ac:dyDescent="0.3">
      <c r="A18" s="26"/>
      <c r="B18" s="27"/>
      <c r="G18" s="13" t="s">
        <v>34</v>
      </c>
      <c r="H18" s="14">
        <f>(D8+H9-H8)/5</f>
        <v>4421.0400000000009</v>
      </c>
      <c r="I18" s="19">
        <f>H18-H17</f>
        <v>-1038.9599999999991</v>
      </c>
    </row>
    <row r="19" spans="1:9" ht="15.75" customHeight="1" x14ac:dyDescent="0.3">
      <c r="A19" s="5"/>
      <c r="B19" s="5"/>
      <c r="G19" s="21" t="s">
        <v>35</v>
      </c>
      <c r="H19" s="22"/>
      <c r="I19" s="16"/>
    </row>
    <row r="20" spans="1:9" ht="15.75" customHeight="1" x14ac:dyDescent="0.3">
      <c r="G20" s="13" t="s">
        <v>15</v>
      </c>
      <c r="H20" s="14">
        <v>2652</v>
      </c>
      <c r="I20" s="16"/>
    </row>
    <row r="21" spans="1:9" ht="15.75" customHeight="1" x14ac:dyDescent="0.3">
      <c r="G21" s="13" t="s">
        <v>29</v>
      </c>
      <c r="H21" s="14">
        <v>2160</v>
      </c>
      <c r="I21" s="28">
        <f>H21-H20</f>
        <v>-492</v>
      </c>
    </row>
    <row r="22" spans="1:9" ht="15.75" customHeight="1" x14ac:dyDescent="0.3">
      <c r="G22" s="29" t="s">
        <v>36</v>
      </c>
      <c r="H22" s="30"/>
      <c r="I22" s="19">
        <f>SUM(I6:I21)</f>
        <v>988.43999999999869</v>
      </c>
    </row>
    <row r="23" spans="1:9" ht="15.75" customHeight="1" x14ac:dyDescent="0.3">
      <c r="G23" s="21" t="s">
        <v>37</v>
      </c>
      <c r="H23" s="15"/>
      <c r="I23" s="16">
        <v>-960</v>
      </c>
    </row>
    <row r="24" spans="1:9" ht="15.75" customHeight="1" x14ac:dyDescent="0.3">
      <c r="G24" s="21" t="s">
        <v>38</v>
      </c>
      <c r="H24" s="15"/>
      <c r="I24" s="15"/>
    </row>
    <row r="25" spans="1:9" ht="15.75" customHeight="1" x14ac:dyDescent="0.3">
      <c r="G25" s="31" t="s">
        <v>39</v>
      </c>
      <c r="H25" s="28"/>
      <c r="I25" s="16"/>
    </row>
    <row r="26" spans="1:9" ht="15.75" customHeight="1" x14ac:dyDescent="0.3">
      <c r="A26" s="1" t="s">
        <v>40</v>
      </c>
      <c r="G26" s="13" t="s">
        <v>41</v>
      </c>
      <c r="H26" s="32"/>
      <c r="I26" s="33"/>
    </row>
    <row r="27" spans="1:9" ht="15.75" customHeight="1" x14ac:dyDescent="0.3">
      <c r="B27" s="1">
        <f>3604-3432</f>
        <v>172</v>
      </c>
      <c r="G27" s="13" t="s">
        <v>42</v>
      </c>
      <c r="H27" s="32">
        <f>D16</f>
        <v>1310.4000000000001</v>
      </c>
      <c r="I27" s="14">
        <v>-1310</v>
      </c>
    </row>
    <row r="28" spans="1:9" ht="15.75" customHeight="1" x14ac:dyDescent="0.3">
      <c r="G28" s="13" t="s">
        <v>43</v>
      </c>
      <c r="H28" s="32">
        <f>-1200-360</f>
        <v>-1560</v>
      </c>
      <c r="I28" s="18">
        <f>H28</f>
        <v>-1560</v>
      </c>
    </row>
    <row r="29" spans="1:9" ht="15.75" customHeight="1" x14ac:dyDescent="0.3">
      <c r="G29" s="29" t="s">
        <v>44</v>
      </c>
      <c r="H29" s="30"/>
      <c r="I29" s="28">
        <v>-700</v>
      </c>
    </row>
    <row r="30" spans="1:9" ht="15.75" customHeight="1" x14ac:dyDescent="0.3">
      <c r="G30" s="29" t="s">
        <v>45</v>
      </c>
      <c r="H30" s="30"/>
      <c r="I30" s="19">
        <f>I22+I23+I27+I28+I29</f>
        <v>-3541.5600000000013</v>
      </c>
    </row>
    <row r="31" spans="1:9" ht="15.75" customHeight="1" x14ac:dyDescent="0.3">
      <c r="G31" s="34" t="s">
        <v>46</v>
      </c>
      <c r="H31" s="30"/>
      <c r="I31" s="28">
        <f>187+(4800-3589)</f>
        <v>1398</v>
      </c>
    </row>
    <row r="32" spans="1:9" ht="15.75" customHeight="1" x14ac:dyDescent="0.3">
      <c r="G32" s="29" t="s">
        <v>47</v>
      </c>
      <c r="H32" s="30"/>
      <c r="I32" s="19">
        <f>SUM(I30:I31)</f>
        <v>-2143.5600000000013</v>
      </c>
    </row>
    <row r="33" spans="1:5" ht="15.75" customHeight="1" x14ac:dyDescent="0.25"/>
    <row r="34" spans="1:5" ht="15.75" customHeight="1" x14ac:dyDescent="0.25"/>
    <row r="35" spans="1:5" ht="15.75" customHeight="1" x14ac:dyDescent="0.3">
      <c r="A35" s="38"/>
      <c r="B35" s="38"/>
      <c r="C35" s="38"/>
    </row>
    <row r="36" spans="1:5" ht="15.75" customHeight="1" x14ac:dyDescent="0.25"/>
    <row r="37" spans="1:5" ht="15.75" customHeight="1" x14ac:dyDescent="0.3">
      <c r="A37" s="46"/>
      <c r="B37" s="46"/>
      <c r="C37" s="46"/>
    </row>
    <row r="38" spans="1:5" ht="15.75" customHeight="1" x14ac:dyDescent="0.3">
      <c r="A38" s="44"/>
      <c r="B38" s="44"/>
      <c r="C38" s="44"/>
    </row>
    <row r="39" spans="1:5" ht="15.75" customHeight="1" x14ac:dyDescent="0.3">
      <c r="A39" s="44"/>
      <c r="B39" s="44"/>
      <c r="C39" s="44"/>
    </row>
    <row r="40" spans="1:5" ht="15.75" customHeight="1" x14ac:dyDescent="0.3">
      <c r="A40" s="44"/>
      <c r="B40" s="44"/>
      <c r="C40" s="44"/>
    </row>
    <row r="41" spans="1:5" ht="15.75" customHeight="1" x14ac:dyDescent="0.3">
      <c r="A41" s="44"/>
      <c r="B41" s="44"/>
      <c r="C41" s="44"/>
    </row>
    <row r="42" spans="1:5" ht="15.75" customHeight="1" x14ac:dyDescent="0.3">
      <c r="A42" s="45"/>
      <c r="B42" s="45"/>
      <c r="C42" s="45"/>
    </row>
    <row r="43" spans="1:5" ht="15.75" customHeight="1" x14ac:dyDescent="0.3">
      <c r="A43" s="44"/>
      <c r="B43" s="45"/>
      <c r="C43" s="44"/>
    </row>
    <row r="44" spans="1:5" ht="15.75" customHeight="1" x14ac:dyDescent="0.3">
      <c r="A44" s="44"/>
      <c r="B44" s="45"/>
      <c r="C44" s="44"/>
    </row>
    <row r="45" spans="1:5" ht="15.75" customHeight="1" x14ac:dyDescent="0.3">
      <c r="A45" s="44"/>
      <c r="B45" s="45"/>
      <c r="C45" s="44"/>
    </row>
    <row r="46" spans="1:5" ht="15.75" customHeight="1" x14ac:dyDescent="0.3">
      <c r="B46" s="35"/>
      <c r="C46" s="35"/>
      <c r="D46" s="35"/>
      <c r="E46" s="35"/>
    </row>
    <row r="47" spans="1:5" ht="15.75" customHeight="1" x14ac:dyDescent="0.3">
      <c r="B47" s="36"/>
      <c r="C47" s="35"/>
      <c r="D47" s="35"/>
      <c r="E47" s="35"/>
    </row>
    <row r="48" spans="1:5" ht="15.75" customHeight="1" x14ac:dyDescent="0.3">
      <c r="B48" s="35"/>
      <c r="C48" s="37"/>
      <c r="D48" s="35"/>
      <c r="E48" s="37"/>
    </row>
    <row r="49" spans="1:7" ht="15.75" customHeight="1" x14ac:dyDescent="0.3">
      <c r="B49" s="35"/>
      <c r="C49" s="37"/>
      <c r="D49" s="35"/>
      <c r="E49" s="37"/>
    </row>
    <row r="50" spans="1:7" ht="15.75" customHeight="1" x14ac:dyDescent="0.3">
      <c r="B50" s="35"/>
      <c r="C50" s="37"/>
      <c r="D50" s="35"/>
      <c r="E50" s="37"/>
    </row>
    <row r="51" spans="1:7" ht="15.75" customHeight="1" x14ac:dyDescent="0.3">
      <c r="B51" s="35"/>
      <c r="C51" s="37"/>
      <c r="D51" s="35"/>
      <c r="E51" s="37"/>
    </row>
    <row r="52" spans="1:7" ht="15.75" customHeight="1" x14ac:dyDescent="0.25">
      <c r="A52" s="47"/>
      <c r="B52" s="48"/>
      <c r="C52" s="49"/>
      <c r="D52" s="49"/>
      <c r="E52" s="48"/>
      <c r="F52" s="49"/>
      <c r="G52" s="49"/>
    </row>
    <row r="53" spans="1:7" ht="15.75" customHeight="1" x14ac:dyDescent="0.25">
      <c r="A53" s="47"/>
      <c r="B53" s="42"/>
      <c r="C53" s="42"/>
      <c r="D53" s="42"/>
      <c r="E53" s="42"/>
      <c r="F53" s="42"/>
      <c r="G53" s="42"/>
    </row>
    <row r="54" spans="1:7" ht="15.75" customHeight="1" x14ac:dyDescent="0.25">
      <c r="A54" s="47"/>
      <c r="B54" s="42"/>
      <c r="C54" s="42"/>
      <c r="D54" s="42"/>
      <c r="E54" s="42"/>
      <c r="F54" s="43"/>
      <c r="G54" s="42"/>
    </row>
    <row r="55" spans="1:7" ht="15.75" customHeight="1" x14ac:dyDescent="0.3">
      <c r="B55" s="35"/>
      <c r="C55" s="37"/>
      <c r="D55" s="37"/>
      <c r="E55" s="37"/>
    </row>
    <row r="56" spans="1:7" ht="15.75" customHeight="1" x14ac:dyDescent="0.3">
      <c r="B56" s="35"/>
      <c r="C56" s="37"/>
      <c r="D56" s="35"/>
      <c r="E56" s="37"/>
    </row>
    <row r="57" spans="1:7" ht="15.75" customHeight="1" x14ac:dyDescent="0.3">
      <c r="B57" s="35"/>
      <c r="C57" s="37"/>
      <c r="D57" s="37"/>
      <c r="E57" s="37"/>
    </row>
    <row r="58" spans="1:7" ht="15.75" customHeight="1" x14ac:dyDescent="0.3">
      <c r="B58" s="35"/>
      <c r="C58" s="37"/>
      <c r="D58" s="35"/>
      <c r="E58" s="37"/>
    </row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52:D52"/>
    <mergeCell ref="E52:G52"/>
    <mergeCell ref="L6:N6"/>
    <mergeCell ref="O6:Q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Testcases</vt:lpstr>
      <vt:lpstr>Supplerende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Aggerholm</dc:creator>
  <cp:lastModifiedBy>Benjamin Kyhn</cp:lastModifiedBy>
  <dcterms:created xsi:type="dcterms:W3CDTF">2020-02-20T13:38:52Z</dcterms:created>
  <dcterms:modified xsi:type="dcterms:W3CDTF">2020-03-04T14:45:15Z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3c51c9d5-401b-4950-bae8-c51a68ed425b</vt:lpwstr>
  </property>
</Properties>
</file>