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omments3.xml" ContentType="application/vnd.openxmlformats-officedocument.spreadsheetml.comments+xml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omments4.xml" ContentType="application/vnd.openxmlformats-officedocument.spreadsheetml.comments+xml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ac/Desktop/Gestion-Eau-Association-Nasr/Donnee Brute/"/>
    </mc:Choice>
  </mc:AlternateContent>
  <xr:revisionPtr revIDLastSave="0" documentId="13_ncr:1_{C4E19212-2607-5248-A661-49AB439A0481}" xr6:coauthVersionLast="47" xr6:coauthVersionMax="47" xr10:uidLastSave="{00000000-0000-0000-0000-000000000000}"/>
  <bookViews>
    <workbookView xWindow="38400" yWindow="600" windowWidth="28800" windowHeight="18000" xr2:uid="{00000000-000D-0000-FFFF-FFFF00000000}"/>
  </bookViews>
  <sheets>
    <sheet name="Feuil3 (ABON DEF)" sheetId="22" r:id="rId1"/>
    <sheet name="Feuil3 (ABON DEF) (2)" sheetId="30" r:id="rId2"/>
    <sheet name="Feuil3 (ABON DEF) (3)" sheetId="31" r:id="rId3"/>
    <sheet name="Feuil1(CONSOM DEF)" sheetId="29" r:id="rId4"/>
    <sheet name="(ABON CAT I)" sheetId="24" r:id="rId5"/>
    <sheet name="(ABON CAT II)" sheetId="25" r:id="rId6"/>
    <sheet name="(ABON CAT II) (2)" sheetId="28" r:id="rId7"/>
    <sheet name="(ABON CAT III)" sheetId="27" r:id="rId8"/>
  </sheets>
  <externalReferences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7" i="22" l="1"/>
  <c r="T57" i="22" s="1"/>
  <c r="S222" i="22"/>
  <c r="S226" i="22"/>
  <c r="T226" i="22" s="1"/>
  <c r="T268" i="31" l="1"/>
  <c r="R265" i="31"/>
  <c r="R260" i="31"/>
  <c r="R262" i="31" s="1"/>
  <c r="R258" i="31"/>
  <c r="S260" i="31" s="1"/>
  <c r="AF257" i="31" a="1"/>
  <c r="AF257" i="31" s="1"/>
  <c r="T270" i="31" s="1"/>
  <c r="R256" i="31"/>
  <c r="R255" i="31"/>
  <c r="D255" i="31"/>
  <c r="R254" i="31"/>
  <c r="P254" i="31"/>
  <c r="P251" i="31"/>
  <c r="AE248" i="31"/>
  <c r="AD248" i="31"/>
  <c r="AA248" i="31"/>
  <c r="Z248" i="31"/>
  <c r="Y248" i="31"/>
  <c r="X248" i="31"/>
  <c r="W248" i="31"/>
  <c r="V248" i="31"/>
  <c r="M248" i="31"/>
  <c r="L248" i="31"/>
  <c r="K248" i="31"/>
  <c r="J248" i="31"/>
  <c r="G248" i="31"/>
  <c r="F248" i="31"/>
  <c r="E248" i="31"/>
  <c r="D248" i="31"/>
  <c r="C248" i="31"/>
  <c r="U247" i="31"/>
  <c r="T247" i="31"/>
  <c r="S247" i="31"/>
  <c r="H247" i="31"/>
  <c r="I247" i="31" s="1"/>
  <c r="C247" i="31"/>
  <c r="U246" i="31"/>
  <c r="S246" i="31"/>
  <c r="T246" i="31" s="1"/>
  <c r="I246" i="31"/>
  <c r="H246" i="31"/>
  <c r="C246" i="31"/>
  <c r="U245" i="31"/>
  <c r="S245" i="31"/>
  <c r="T245" i="31" s="1"/>
  <c r="C245" i="31"/>
  <c r="U244" i="31"/>
  <c r="S244" i="31"/>
  <c r="T244" i="31" s="1"/>
  <c r="H244" i="31"/>
  <c r="C244" i="31"/>
  <c r="U243" i="31"/>
  <c r="T243" i="31"/>
  <c r="S243" i="31"/>
  <c r="H243" i="31" s="1"/>
  <c r="C243" i="31"/>
  <c r="U242" i="31"/>
  <c r="S242" i="31"/>
  <c r="T242" i="31" s="1"/>
  <c r="S241" i="31"/>
  <c r="C241" i="31"/>
  <c r="AI239" i="31"/>
  <c r="AB239" i="31"/>
  <c r="AC239" i="31" s="1"/>
  <c r="U239" i="31"/>
  <c r="S239" i="31"/>
  <c r="T239" i="31" s="1"/>
  <c r="H239" i="31"/>
  <c r="I239" i="31" s="1"/>
  <c r="C239" i="31"/>
  <c r="AI238" i="31"/>
  <c r="AB238" i="31"/>
  <c r="AC238" i="31" s="1"/>
  <c r="U238" i="31"/>
  <c r="T238" i="31"/>
  <c r="I238" i="31" s="1"/>
  <c r="S238" i="31"/>
  <c r="H238" i="31" s="1"/>
  <c r="C238" i="31"/>
  <c r="AI237" i="31"/>
  <c r="AC237" i="31"/>
  <c r="AB237" i="31"/>
  <c r="U237" i="31"/>
  <c r="T237" i="31"/>
  <c r="S237" i="31"/>
  <c r="H237" i="31" s="1"/>
  <c r="C237" i="31"/>
  <c r="AI234" i="31"/>
  <c r="AB234" i="31"/>
  <c r="AC234" i="31" s="1"/>
  <c r="U234" i="31"/>
  <c r="T234" i="31"/>
  <c r="S234" i="31"/>
  <c r="H234" i="31"/>
  <c r="I234" i="31" s="1"/>
  <c r="C234" i="31"/>
  <c r="AI233" i="31"/>
  <c r="AC233" i="31"/>
  <c r="AB233" i="31"/>
  <c r="U233" i="31"/>
  <c r="T233" i="31"/>
  <c r="S233" i="31"/>
  <c r="H233" i="31"/>
  <c r="I233" i="31" s="1"/>
  <c r="C233" i="31"/>
  <c r="AI232" i="31"/>
  <c r="AC232" i="31"/>
  <c r="AB232" i="31"/>
  <c r="U232" i="31"/>
  <c r="S232" i="31"/>
  <c r="T232" i="31" s="1"/>
  <c r="C232" i="31"/>
  <c r="AI231" i="31"/>
  <c r="AC231" i="31"/>
  <c r="AB231" i="31"/>
  <c r="U231" i="31"/>
  <c r="S231" i="31"/>
  <c r="T231" i="31" s="1"/>
  <c r="C231" i="31"/>
  <c r="AI226" i="31"/>
  <c r="AC226" i="31"/>
  <c r="AB226" i="31"/>
  <c r="U226" i="31"/>
  <c r="T226" i="31"/>
  <c r="S226" i="31"/>
  <c r="H226" i="31"/>
  <c r="I226" i="31" s="1"/>
  <c r="C226" i="31"/>
  <c r="R224" i="31"/>
  <c r="AI223" i="31"/>
  <c r="AB223" i="31"/>
  <c r="AC223" i="31" s="1"/>
  <c r="U223" i="31"/>
  <c r="R223" i="31"/>
  <c r="S223" i="31" s="1"/>
  <c r="C223" i="31"/>
  <c r="AI222" i="31"/>
  <c r="AF222" i="31"/>
  <c r="AC222" i="31"/>
  <c r="AB222" i="31"/>
  <c r="U222" i="31"/>
  <c r="T222" i="31"/>
  <c r="S222" i="31"/>
  <c r="H222" i="31"/>
  <c r="I222" i="31" s="1"/>
  <c r="C222" i="31"/>
  <c r="AI221" i="31"/>
  <c r="AC221" i="31"/>
  <c r="AB221" i="31"/>
  <c r="U221" i="31"/>
  <c r="S221" i="31"/>
  <c r="T221" i="31" s="1"/>
  <c r="C220" i="31"/>
  <c r="AI219" i="31"/>
  <c r="AB219" i="31"/>
  <c r="AC219" i="31" s="1"/>
  <c r="U219" i="31"/>
  <c r="T219" i="31"/>
  <c r="S219" i="31"/>
  <c r="H219" i="31"/>
  <c r="I219" i="31" s="1"/>
  <c r="C219" i="31"/>
  <c r="AI215" i="31"/>
  <c r="AB215" i="31"/>
  <c r="AC215" i="31" s="1"/>
  <c r="U215" i="31"/>
  <c r="S215" i="31"/>
  <c r="T215" i="31" s="1"/>
  <c r="C215" i="31"/>
  <c r="AI211" i="31"/>
  <c r="AC211" i="31"/>
  <c r="AB211" i="31"/>
  <c r="U211" i="31"/>
  <c r="S211" i="31"/>
  <c r="T211" i="31" s="1"/>
  <c r="C211" i="31"/>
  <c r="AI209" i="31"/>
  <c r="AC209" i="31"/>
  <c r="AB209" i="31"/>
  <c r="U209" i="31"/>
  <c r="T209" i="31"/>
  <c r="S209" i="31"/>
  <c r="H209" i="31"/>
  <c r="I209" i="31" s="1"/>
  <c r="C209" i="31"/>
  <c r="AI208" i="31"/>
  <c r="AB208" i="31"/>
  <c r="AC208" i="31" s="1"/>
  <c r="U208" i="31"/>
  <c r="S208" i="31"/>
  <c r="T208" i="31" s="1"/>
  <c r="I208" i="31"/>
  <c r="H208" i="31"/>
  <c r="C208" i="31"/>
  <c r="AI207" i="31"/>
  <c r="AB207" i="31"/>
  <c r="AC207" i="31" s="1"/>
  <c r="U207" i="31"/>
  <c r="S207" i="31"/>
  <c r="H207" i="31" s="1"/>
  <c r="C207" i="31"/>
  <c r="AI206" i="31"/>
  <c r="AC206" i="31"/>
  <c r="AB206" i="31"/>
  <c r="U206" i="31"/>
  <c r="S206" i="31"/>
  <c r="H206" i="31" s="1"/>
  <c r="C206" i="31"/>
  <c r="AI205" i="31"/>
  <c r="AB205" i="31"/>
  <c r="AC205" i="31" s="1"/>
  <c r="U205" i="31"/>
  <c r="T205" i="31"/>
  <c r="S205" i="31"/>
  <c r="H205" i="31"/>
  <c r="C205" i="31"/>
  <c r="AI204" i="31"/>
  <c r="AB204" i="31"/>
  <c r="AC204" i="31" s="1"/>
  <c r="U204" i="31"/>
  <c r="T204" i="31"/>
  <c r="S204" i="31"/>
  <c r="H204" i="31"/>
  <c r="I204" i="31" s="1"/>
  <c r="C204" i="31"/>
  <c r="AI203" i="31"/>
  <c r="AB203" i="31"/>
  <c r="AC203" i="31" s="1"/>
  <c r="U203" i="31"/>
  <c r="S203" i="31"/>
  <c r="T203" i="31" s="1"/>
  <c r="C203" i="31"/>
  <c r="AI200" i="31"/>
  <c r="AC200" i="31"/>
  <c r="AB200" i="31"/>
  <c r="U200" i="31"/>
  <c r="S200" i="31"/>
  <c r="T200" i="31" s="1"/>
  <c r="H200" i="31"/>
  <c r="I200" i="31" s="1"/>
  <c r="C200" i="31"/>
  <c r="AI199" i="31"/>
  <c r="AC199" i="31"/>
  <c r="AB199" i="31"/>
  <c r="U199" i="31"/>
  <c r="T199" i="31"/>
  <c r="S199" i="31"/>
  <c r="I199" i="31"/>
  <c r="H199" i="31"/>
  <c r="C199" i="31"/>
  <c r="AI195" i="31"/>
  <c r="AB195" i="31"/>
  <c r="AC195" i="31" s="1"/>
  <c r="U195" i="31"/>
  <c r="S195" i="31"/>
  <c r="T195" i="31" s="1"/>
  <c r="H195" i="31"/>
  <c r="I195" i="31" s="1"/>
  <c r="C194" i="31"/>
  <c r="AI193" i="31"/>
  <c r="AB193" i="31"/>
  <c r="AC193" i="31" s="1"/>
  <c r="U193" i="31"/>
  <c r="S193" i="31"/>
  <c r="H193" i="31" s="1"/>
  <c r="C193" i="31"/>
  <c r="AI189" i="31"/>
  <c r="AC189" i="31"/>
  <c r="AB189" i="31"/>
  <c r="U189" i="31"/>
  <c r="S189" i="31"/>
  <c r="H189" i="31" s="1"/>
  <c r="C189" i="31"/>
  <c r="S187" i="31"/>
  <c r="S186" i="31"/>
  <c r="AI184" i="31"/>
  <c r="AB184" i="31"/>
  <c r="AC184" i="31" s="1"/>
  <c r="U184" i="31"/>
  <c r="S184" i="31"/>
  <c r="T184" i="31" s="1"/>
  <c r="C184" i="31"/>
  <c r="AI181" i="31"/>
  <c r="AC181" i="31"/>
  <c r="AB181" i="31"/>
  <c r="U181" i="31"/>
  <c r="S181" i="31"/>
  <c r="T181" i="31" s="1"/>
  <c r="H181" i="31"/>
  <c r="I181" i="31" s="1"/>
  <c r="C181" i="31"/>
  <c r="AI177" i="31"/>
  <c r="AC177" i="31"/>
  <c r="AB177" i="31"/>
  <c r="U177" i="31"/>
  <c r="T177" i="31"/>
  <c r="S177" i="31"/>
  <c r="I177" i="31"/>
  <c r="H177" i="31"/>
  <c r="C177" i="31"/>
  <c r="AI176" i="31"/>
  <c r="AB176" i="31"/>
  <c r="AC176" i="31" s="1"/>
  <c r="U176" i="31"/>
  <c r="S176" i="31"/>
  <c r="T176" i="31" s="1"/>
  <c r="H176" i="31"/>
  <c r="I176" i="31" s="1"/>
  <c r="C176" i="31"/>
  <c r="AI173" i="31"/>
  <c r="AB173" i="31"/>
  <c r="AC173" i="31" s="1"/>
  <c r="U173" i="31"/>
  <c r="S173" i="31"/>
  <c r="H173" i="31" s="1"/>
  <c r="C173" i="31"/>
  <c r="S172" i="31"/>
  <c r="S171" i="31"/>
  <c r="AI170" i="31"/>
  <c r="AB170" i="31"/>
  <c r="AC170" i="31" s="1"/>
  <c r="U170" i="31"/>
  <c r="T170" i="31"/>
  <c r="S170" i="31"/>
  <c r="H170" i="31"/>
  <c r="I170" i="31" s="1"/>
  <c r="C170" i="31"/>
  <c r="S169" i="31"/>
  <c r="AI168" i="31"/>
  <c r="AC168" i="31"/>
  <c r="AB168" i="31"/>
  <c r="U168" i="31"/>
  <c r="S168" i="31"/>
  <c r="T168" i="31" s="1"/>
  <c r="I168" i="31" s="1"/>
  <c r="C168" i="31"/>
  <c r="AI167" i="31"/>
  <c r="AC167" i="31"/>
  <c r="AB167" i="31"/>
  <c r="U167" i="31"/>
  <c r="S167" i="31"/>
  <c r="T167" i="31" s="1"/>
  <c r="C167" i="31"/>
  <c r="AI165" i="31"/>
  <c r="AF165" i="31"/>
  <c r="AB165" i="31"/>
  <c r="AC165" i="31" s="1"/>
  <c r="U165" i="31"/>
  <c r="R165" i="31"/>
  <c r="S165" i="31" s="1"/>
  <c r="C165" i="31"/>
  <c r="AI164" i="31"/>
  <c r="AC164" i="31"/>
  <c r="AB164" i="31"/>
  <c r="U164" i="31"/>
  <c r="S164" i="31"/>
  <c r="H164" i="31" s="1"/>
  <c r="C164" i="31"/>
  <c r="AI163" i="31"/>
  <c r="AB163" i="31"/>
  <c r="AC163" i="31" s="1"/>
  <c r="U163" i="31"/>
  <c r="T163" i="31"/>
  <c r="S163" i="31"/>
  <c r="H163" i="31"/>
  <c r="C163" i="31"/>
  <c r="AI162" i="31"/>
  <c r="AC162" i="31"/>
  <c r="AB162" i="31"/>
  <c r="U162" i="31"/>
  <c r="T162" i="31"/>
  <c r="S162" i="31"/>
  <c r="H162" i="31"/>
  <c r="I162" i="31" s="1"/>
  <c r="C162" i="31"/>
  <c r="AI161" i="31"/>
  <c r="AC161" i="31"/>
  <c r="AB161" i="31"/>
  <c r="U161" i="31"/>
  <c r="S161" i="31"/>
  <c r="T161" i="31" s="1"/>
  <c r="C161" i="31"/>
  <c r="AI158" i="31"/>
  <c r="AC158" i="31"/>
  <c r="AB158" i="31"/>
  <c r="U158" i="31"/>
  <c r="S158" i="31"/>
  <c r="T158" i="31" s="1"/>
  <c r="C158" i="31"/>
  <c r="S157" i="31"/>
  <c r="S155" i="31"/>
  <c r="AI154" i="31"/>
  <c r="AB154" i="31"/>
  <c r="AC154" i="31" s="1"/>
  <c r="U154" i="31"/>
  <c r="T154" i="31"/>
  <c r="S154" i="31"/>
  <c r="H154" i="31" s="1"/>
  <c r="I154" i="31" s="1"/>
  <c r="C154" i="31"/>
  <c r="AI153" i="31"/>
  <c r="AC153" i="31"/>
  <c r="AB153" i="31"/>
  <c r="U153" i="31"/>
  <c r="T153" i="31"/>
  <c r="S153" i="31"/>
  <c r="H153" i="31" s="1"/>
  <c r="C153" i="31"/>
  <c r="AI152" i="31"/>
  <c r="AB152" i="31"/>
  <c r="AC152" i="31" s="1"/>
  <c r="U152" i="31"/>
  <c r="T152" i="31"/>
  <c r="S152" i="31"/>
  <c r="P152" i="31"/>
  <c r="P249" i="31" s="1"/>
  <c r="H152" i="31"/>
  <c r="C152" i="31"/>
  <c r="AI148" i="31"/>
  <c r="AC148" i="31"/>
  <c r="AB148" i="31"/>
  <c r="U148" i="31"/>
  <c r="S148" i="31"/>
  <c r="T148" i="31" s="1"/>
  <c r="C148" i="31"/>
  <c r="AI147" i="31"/>
  <c r="AC147" i="31"/>
  <c r="AB147" i="31"/>
  <c r="U147" i="31"/>
  <c r="S147" i="31"/>
  <c r="T147" i="31" s="1"/>
  <c r="C147" i="31"/>
  <c r="AC145" i="31"/>
  <c r="AB145" i="31"/>
  <c r="U145" i="31"/>
  <c r="S145" i="31"/>
  <c r="T145" i="31" s="1"/>
  <c r="C145" i="31"/>
  <c r="AI143" i="31"/>
  <c r="AF143" i="31"/>
  <c r="AB143" i="31"/>
  <c r="AC143" i="31" s="1"/>
  <c r="U143" i="31"/>
  <c r="R143" i="31"/>
  <c r="C143" i="31"/>
  <c r="AI140" i="31"/>
  <c r="AC140" i="31"/>
  <c r="AB140" i="31"/>
  <c r="U140" i="31"/>
  <c r="S140" i="31"/>
  <c r="H140" i="31" s="1"/>
  <c r="C140" i="31"/>
  <c r="AI136" i="31"/>
  <c r="AB136" i="31"/>
  <c r="AC136" i="31" s="1"/>
  <c r="U136" i="31"/>
  <c r="T136" i="31"/>
  <c r="S136" i="31"/>
  <c r="H136" i="31"/>
  <c r="C136" i="31"/>
  <c r="AI135" i="31"/>
  <c r="AC135" i="31"/>
  <c r="AB135" i="31"/>
  <c r="U135" i="31"/>
  <c r="T135" i="31"/>
  <c r="S135" i="31"/>
  <c r="H135" i="31"/>
  <c r="I135" i="31" s="1"/>
  <c r="C135" i="31"/>
  <c r="U134" i="31"/>
  <c r="T134" i="31"/>
  <c r="S134" i="31"/>
  <c r="H134" i="31" s="1"/>
  <c r="C134" i="31"/>
  <c r="U133" i="31"/>
  <c r="S133" i="31"/>
  <c r="T133" i="31" s="1"/>
  <c r="H133" i="31"/>
  <c r="I133" i="31" s="1"/>
  <c r="C133" i="31"/>
  <c r="AI127" i="31"/>
  <c r="AB127" i="31"/>
  <c r="AC127" i="31" s="1"/>
  <c r="U127" i="31"/>
  <c r="T127" i="31"/>
  <c r="I127" i="31" s="1"/>
  <c r="S127" i="31"/>
  <c r="H127" i="31" s="1"/>
  <c r="C127" i="31"/>
  <c r="AI126" i="31"/>
  <c r="AC126" i="31"/>
  <c r="AB126" i="31"/>
  <c r="U126" i="31"/>
  <c r="T126" i="31"/>
  <c r="S126" i="31"/>
  <c r="H126" i="31" s="1"/>
  <c r="C126" i="31"/>
  <c r="AI125" i="31"/>
  <c r="AB125" i="31"/>
  <c r="AC125" i="31" s="1"/>
  <c r="U125" i="31"/>
  <c r="T125" i="31"/>
  <c r="S125" i="31"/>
  <c r="H125" i="31"/>
  <c r="I125" i="31" s="1"/>
  <c r="C125" i="31"/>
  <c r="AI124" i="31"/>
  <c r="AC124" i="31"/>
  <c r="AB124" i="31"/>
  <c r="U124" i="31"/>
  <c r="T124" i="31"/>
  <c r="S124" i="31"/>
  <c r="H124" i="31"/>
  <c r="I124" i="31" s="1"/>
  <c r="C124" i="31"/>
  <c r="AI122" i="31"/>
  <c r="AC122" i="31"/>
  <c r="AB122" i="31"/>
  <c r="U122" i="31"/>
  <c r="S122" i="31"/>
  <c r="T122" i="31" s="1"/>
  <c r="C122" i="31"/>
  <c r="AI121" i="31"/>
  <c r="AC121" i="31"/>
  <c r="AB121" i="31"/>
  <c r="U121" i="31"/>
  <c r="S121" i="31"/>
  <c r="T121" i="31" s="1"/>
  <c r="C121" i="31"/>
  <c r="AI120" i="31"/>
  <c r="AC120" i="31"/>
  <c r="AB120" i="31"/>
  <c r="U120" i="31"/>
  <c r="T120" i="31"/>
  <c r="S120" i="31"/>
  <c r="H120" i="31"/>
  <c r="I120" i="31" s="1"/>
  <c r="C120" i="31"/>
  <c r="AI116" i="31"/>
  <c r="AB116" i="31"/>
  <c r="AC116" i="31" s="1"/>
  <c r="U116" i="31"/>
  <c r="S116" i="31"/>
  <c r="T116" i="31" s="1"/>
  <c r="I116" i="31"/>
  <c r="H116" i="31"/>
  <c r="C116" i="31"/>
  <c r="AI115" i="31"/>
  <c r="AB115" i="31"/>
  <c r="AC115" i="31" s="1"/>
  <c r="U115" i="31"/>
  <c r="T115" i="31"/>
  <c r="S115" i="31"/>
  <c r="H115" i="31" s="1"/>
  <c r="I115" i="31"/>
  <c r="C115" i="31"/>
  <c r="S114" i="31"/>
  <c r="AI113" i="31"/>
  <c r="AB113" i="31"/>
  <c r="AC113" i="31" s="1"/>
  <c r="U113" i="31"/>
  <c r="T113" i="31"/>
  <c r="S113" i="31"/>
  <c r="H113" i="31"/>
  <c r="I113" i="31" s="1"/>
  <c r="C113" i="31"/>
  <c r="AI112" i="31"/>
  <c r="AC112" i="31"/>
  <c r="AB112" i="31"/>
  <c r="U112" i="31"/>
  <c r="T112" i="31"/>
  <c r="S112" i="31"/>
  <c r="H112" i="31"/>
  <c r="I112" i="31" s="1"/>
  <c r="C112" i="31"/>
  <c r="AI111" i="31"/>
  <c r="AC111" i="31"/>
  <c r="AB111" i="31"/>
  <c r="U111" i="31"/>
  <c r="S111" i="31"/>
  <c r="T111" i="31" s="1"/>
  <c r="C111" i="31"/>
  <c r="AI110" i="31"/>
  <c r="AC110" i="31"/>
  <c r="AB110" i="31"/>
  <c r="U110" i="31"/>
  <c r="S110" i="31"/>
  <c r="T110" i="31" s="1"/>
  <c r="C110" i="31"/>
  <c r="AI109" i="31"/>
  <c r="AC109" i="31"/>
  <c r="AB109" i="31"/>
  <c r="U109" i="31"/>
  <c r="T109" i="31"/>
  <c r="S109" i="31"/>
  <c r="H109" i="31"/>
  <c r="I109" i="31" s="1"/>
  <c r="C109" i="31"/>
  <c r="AI108" i="31"/>
  <c r="AB108" i="31"/>
  <c r="AC108" i="31" s="1"/>
  <c r="U108" i="31"/>
  <c r="S108" i="31"/>
  <c r="T108" i="31" s="1"/>
  <c r="I108" i="31"/>
  <c r="H108" i="31"/>
  <c r="C108" i="31"/>
  <c r="AI107" i="31"/>
  <c r="AC107" i="31"/>
  <c r="AB107" i="31"/>
  <c r="U107" i="31"/>
  <c r="S107" i="31"/>
  <c r="H107" i="31" s="1"/>
  <c r="C107" i="31"/>
  <c r="AI106" i="31"/>
  <c r="AC106" i="31"/>
  <c r="AB106" i="31"/>
  <c r="U106" i="31"/>
  <c r="S106" i="31"/>
  <c r="H106" i="31" s="1"/>
  <c r="C106" i="31"/>
  <c r="AI105" i="31"/>
  <c r="AB105" i="31"/>
  <c r="AC105" i="31" s="1"/>
  <c r="U105" i="31"/>
  <c r="T105" i="31"/>
  <c r="S105" i="31"/>
  <c r="H105" i="31"/>
  <c r="C105" i="31"/>
  <c r="AI104" i="31"/>
  <c r="AC104" i="31"/>
  <c r="AB104" i="31"/>
  <c r="U104" i="31"/>
  <c r="T104" i="31"/>
  <c r="S104" i="31"/>
  <c r="H104" i="31"/>
  <c r="I104" i="31" s="1"/>
  <c r="C104" i="31"/>
  <c r="AI103" i="31"/>
  <c r="AB103" i="31"/>
  <c r="AC103" i="31" s="1"/>
  <c r="U103" i="31"/>
  <c r="S103" i="31"/>
  <c r="C103" i="31"/>
  <c r="AI102" i="31"/>
  <c r="AC102" i="31"/>
  <c r="AB102" i="31"/>
  <c r="U102" i="31"/>
  <c r="T102" i="31"/>
  <c r="S102" i="31"/>
  <c r="H102" i="31"/>
  <c r="C102" i="31"/>
  <c r="AI101" i="31"/>
  <c r="AC101" i="31"/>
  <c r="AB101" i="31"/>
  <c r="U101" i="31"/>
  <c r="T101" i="31"/>
  <c r="S101" i="31"/>
  <c r="H101" i="31"/>
  <c r="I101" i="31" s="1"/>
  <c r="C101" i="31"/>
  <c r="AI100" i="31"/>
  <c r="AB100" i="31"/>
  <c r="AC100" i="31" s="1"/>
  <c r="U100" i="31"/>
  <c r="S100" i="31"/>
  <c r="T100" i="31" s="1"/>
  <c r="C100" i="31"/>
  <c r="AI99" i="31"/>
  <c r="AC99" i="31"/>
  <c r="AB99" i="31"/>
  <c r="U99" i="31"/>
  <c r="T99" i="31"/>
  <c r="I99" i="31" s="1"/>
  <c r="S99" i="31"/>
  <c r="H99" i="31" s="1"/>
  <c r="C99" i="31"/>
  <c r="AI98" i="31"/>
  <c r="AC98" i="31"/>
  <c r="AB98" i="31"/>
  <c r="U98" i="31"/>
  <c r="T98" i="31"/>
  <c r="S98" i="31"/>
  <c r="H98" i="31" s="1"/>
  <c r="C98" i="31"/>
  <c r="AI97" i="31"/>
  <c r="AB97" i="31"/>
  <c r="AC97" i="31" s="1"/>
  <c r="U97" i="31"/>
  <c r="T97" i="31"/>
  <c r="S97" i="31"/>
  <c r="H97" i="31"/>
  <c r="I97" i="31" s="1"/>
  <c r="C97" i="31"/>
  <c r="AI96" i="31"/>
  <c r="AC96" i="31"/>
  <c r="AB96" i="31"/>
  <c r="U96" i="31"/>
  <c r="T96" i="31"/>
  <c r="S96" i="31"/>
  <c r="I96" i="31"/>
  <c r="H96" i="31"/>
  <c r="C96" i="31"/>
  <c r="AI95" i="31"/>
  <c r="AB95" i="31"/>
  <c r="AC95" i="31" s="1"/>
  <c r="U95" i="31"/>
  <c r="S95" i="31"/>
  <c r="C95" i="31"/>
  <c r="AI94" i="31"/>
  <c r="AC94" i="31"/>
  <c r="AB94" i="31"/>
  <c r="U94" i="31"/>
  <c r="S94" i="31"/>
  <c r="H94" i="31" s="1"/>
  <c r="C94" i="31"/>
  <c r="AI93" i="31"/>
  <c r="AC93" i="31"/>
  <c r="AB93" i="31"/>
  <c r="U93" i="31"/>
  <c r="T93" i="31"/>
  <c r="S93" i="31"/>
  <c r="I93" i="31"/>
  <c r="H93" i="31"/>
  <c r="C93" i="31"/>
  <c r="AI92" i="31"/>
  <c r="AB92" i="31"/>
  <c r="AC92" i="31" s="1"/>
  <c r="U92" i="31"/>
  <c r="S92" i="31"/>
  <c r="T92" i="31" s="1"/>
  <c r="I92" i="31"/>
  <c r="H92" i="31"/>
  <c r="C92" i="31"/>
  <c r="AI91" i="31"/>
  <c r="AC91" i="31"/>
  <c r="AB91" i="31"/>
  <c r="U91" i="31"/>
  <c r="S91" i="31"/>
  <c r="H91" i="31" s="1"/>
  <c r="C91" i="31"/>
  <c r="AI90" i="31"/>
  <c r="AC90" i="31"/>
  <c r="AB90" i="31"/>
  <c r="U90" i="31"/>
  <c r="S90" i="31"/>
  <c r="H90" i="31" s="1"/>
  <c r="C90" i="31"/>
  <c r="AI89" i="31"/>
  <c r="AB89" i="31"/>
  <c r="AC89" i="31" s="1"/>
  <c r="U89" i="31"/>
  <c r="T89" i="31"/>
  <c r="S89" i="31"/>
  <c r="H89" i="31"/>
  <c r="I89" i="31" s="1"/>
  <c r="C89" i="31"/>
  <c r="AI88" i="31"/>
  <c r="AB88" i="31"/>
  <c r="AC88" i="31" s="1"/>
  <c r="U88" i="31"/>
  <c r="T88" i="31"/>
  <c r="S88" i="31"/>
  <c r="H88" i="31"/>
  <c r="I88" i="31" s="1"/>
  <c r="C88" i="31"/>
  <c r="AI87" i="31"/>
  <c r="AB87" i="31"/>
  <c r="AC87" i="31" s="1"/>
  <c r="U87" i="31"/>
  <c r="S87" i="31"/>
  <c r="C87" i="31"/>
  <c r="AI86" i="31"/>
  <c r="AC86" i="31"/>
  <c r="AB86" i="31"/>
  <c r="U86" i="31"/>
  <c r="S86" i="31"/>
  <c r="T86" i="31" s="1"/>
  <c r="C86" i="31"/>
  <c r="AI85" i="31"/>
  <c r="AC85" i="31"/>
  <c r="AB85" i="31"/>
  <c r="U85" i="31"/>
  <c r="T85" i="31"/>
  <c r="S85" i="31"/>
  <c r="H85" i="31"/>
  <c r="I85" i="31" s="1"/>
  <c r="C85" i="31"/>
  <c r="AI84" i="31"/>
  <c r="AB84" i="31"/>
  <c r="AC84" i="31" s="1"/>
  <c r="U84" i="31"/>
  <c r="S84" i="31"/>
  <c r="T84" i="31" s="1"/>
  <c r="I84" i="31"/>
  <c r="H84" i="31"/>
  <c r="C84" i="31"/>
  <c r="AI83" i="31"/>
  <c r="AB83" i="31"/>
  <c r="AC83" i="31" s="1"/>
  <c r="U83" i="31"/>
  <c r="S83" i="31"/>
  <c r="H83" i="31" s="1"/>
  <c r="C83" i="31"/>
  <c r="AI82" i="31"/>
  <c r="AC82" i="31"/>
  <c r="AB82" i="31"/>
  <c r="U82" i="31"/>
  <c r="S82" i="31"/>
  <c r="H82" i="31" s="1"/>
  <c r="C82" i="31"/>
  <c r="AI81" i="31"/>
  <c r="AB81" i="31"/>
  <c r="AC81" i="31" s="1"/>
  <c r="U81" i="31"/>
  <c r="T81" i="31"/>
  <c r="S81" i="31"/>
  <c r="H81" i="31"/>
  <c r="I81" i="31" s="1"/>
  <c r="C81" i="31"/>
  <c r="S80" i="31"/>
  <c r="S78" i="31"/>
  <c r="AI77" i="31"/>
  <c r="AC77" i="31"/>
  <c r="AB77" i="31"/>
  <c r="U77" i="31"/>
  <c r="S77" i="31"/>
  <c r="T77" i="31" s="1"/>
  <c r="C77" i="31"/>
  <c r="AI76" i="31"/>
  <c r="AC76" i="31"/>
  <c r="AB76" i="31"/>
  <c r="U76" i="31"/>
  <c r="T76" i="31"/>
  <c r="S76" i="31"/>
  <c r="H76" i="31"/>
  <c r="I76" i="31" s="1"/>
  <c r="C76" i="31"/>
  <c r="AI75" i="31"/>
  <c r="AB75" i="31"/>
  <c r="AC75" i="31" s="1"/>
  <c r="U75" i="31"/>
  <c r="S75" i="31"/>
  <c r="T75" i="31" s="1"/>
  <c r="I75" i="31"/>
  <c r="H75" i="31"/>
  <c r="C75" i="31"/>
  <c r="AI74" i="31"/>
  <c r="AB74" i="31"/>
  <c r="AC74" i="31" s="1"/>
  <c r="U74" i="31"/>
  <c r="S74" i="31"/>
  <c r="H74" i="31" s="1"/>
  <c r="C74" i="31"/>
  <c r="AI73" i="31"/>
  <c r="AC73" i="31"/>
  <c r="AB73" i="31"/>
  <c r="U73" i="31"/>
  <c r="S73" i="31"/>
  <c r="H73" i="31" s="1"/>
  <c r="C73" i="31"/>
  <c r="AI72" i="31"/>
  <c r="AB72" i="31"/>
  <c r="AC72" i="31" s="1"/>
  <c r="U72" i="31"/>
  <c r="T72" i="31"/>
  <c r="S72" i="31"/>
  <c r="H72" i="31"/>
  <c r="I72" i="31" s="1"/>
  <c r="C72" i="31"/>
  <c r="AI71" i="31"/>
  <c r="AC71" i="31"/>
  <c r="AB71" i="31"/>
  <c r="U71" i="31"/>
  <c r="T71" i="31"/>
  <c r="S71" i="31"/>
  <c r="H71" i="31"/>
  <c r="I71" i="31" s="1"/>
  <c r="C71" i="31"/>
  <c r="AI70" i="31"/>
  <c r="AC70" i="31"/>
  <c r="AB70" i="31"/>
  <c r="U70" i="31"/>
  <c r="S70" i="31"/>
  <c r="C70" i="31"/>
  <c r="AI69" i="31"/>
  <c r="AC69" i="31"/>
  <c r="AB69" i="31"/>
  <c r="U69" i="31"/>
  <c r="S69" i="31"/>
  <c r="T69" i="31" s="1"/>
  <c r="C69" i="31"/>
  <c r="AI68" i="31"/>
  <c r="AC68" i="31"/>
  <c r="AB68" i="31"/>
  <c r="U68" i="31"/>
  <c r="T68" i="31"/>
  <c r="S68" i="31"/>
  <c r="H68" i="31"/>
  <c r="I68" i="31" s="1"/>
  <c r="C68" i="31"/>
  <c r="AI67" i="31"/>
  <c r="AB67" i="31"/>
  <c r="AC67" i="31" s="1"/>
  <c r="U67" i="31"/>
  <c r="S67" i="31"/>
  <c r="T67" i="31" s="1"/>
  <c r="I67" i="31"/>
  <c r="H67" i="31"/>
  <c r="C67" i="31"/>
  <c r="AI66" i="31"/>
  <c r="AC66" i="31"/>
  <c r="AB66" i="31"/>
  <c r="U66" i="31"/>
  <c r="S66" i="31"/>
  <c r="H66" i="31" s="1"/>
  <c r="C66" i="31"/>
  <c r="AI65" i="31"/>
  <c r="AC65" i="31"/>
  <c r="AB65" i="31"/>
  <c r="U65" i="31"/>
  <c r="S65" i="31"/>
  <c r="H65" i="31" s="1"/>
  <c r="C65" i="31"/>
  <c r="AI62" i="31"/>
  <c r="AB62" i="31"/>
  <c r="AC62" i="31" s="1"/>
  <c r="U62" i="31"/>
  <c r="T62" i="31"/>
  <c r="S62" i="31"/>
  <c r="H62" i="31"/>
  <c r="C62" i="31"/>
  <c r="AI61" i="31"/>
  <c r="AC61" i="31"/>
  <c r="AB61" i="31"/>
  <c r="U61" i="31"/>
  <c r="T61" i="31"/>
  <c r="S61" i="31"/>
  <c r="H61" i="31"/>
  <c r="I61" i="31" s="1"/>
  <c r="C61" i="31"/>
  <c r="AI57" i="31"/>
  <c r="AF57" i="31"/>
  <c r="AF248" i="31" s="1"/>
  <c r="AF258" i="31" s="1"/>
  <c r="AC57" i="31"/>
  <c r="AB57" i="31"/>
  <c r="U57" i="31"/>
  <c r="S57" i="31"/>
  <c r="T57" i="31" s="1"/>
  <c r="C57" i="31"/>
  <c r="AI56" i="31"/>
  <c r="AC56" i="31"/>
  <c r="AB56" i="31"/>
  <c r="U56" i="31"/>
  <c r="T56" i="31"/>
  <c r="S56" i="31"/>
  <c r="H56" i="31"/>
  <c r="I56" i="31" s="1"/>
  <c r="C56" i="31"/>
  <c r="AI55" i="31"/>
  <c r="AB55" i="31"/>
  <c r="AC55" i="31" s="1"/>
  <c r="U55" i="31"/>
  <c r="S55" i="31"/>
  <c r="T55" i="31" s="1"/>
  <c r="I55" i="31"/>
  <c r="H55" i="31"/>
  <c r="C55" i="31"/>
  <c r="AI54" i="31"/>
  <c r="AC54" i="31"/>
  <c r="AB54" i="31"/>
  <c r="U54" i="31"/>
  <c r="S54" i="31"/>
  <c r="H54" i="31" s="1"/>
  <c r="C54" i="31"/>
  <c r="AI49" i="31"/>
  <c r="AC49" i="31"/>
  <c r="AB49" i="31"/>
  <c r="U49" i="31"/>
  <c r="S49" i="31"/>
  <c r="H49" i="31" s="1"/>
  <c r="C49" i="31"/>
  <c r="AI48" i="31"/>
  <c r="AB48" i="31"/>
  <c r="AC48" i="31" s="1"/>
  <c r="U48" i="31"/>
  <c r="T48" i="31"/>
  <c r="S48" i="31"/>
  <c r="H48" i="31"/>
  <c r="C48" i="31"/>
  <c r="AI47" i="31"/>
  <c r="AC47" i="31"/>
  <c r="AB47" i="31"/>
  <c r="U47" i="31"/>
  <c r="T47" i="31"/>
  <c r="S47" i="31"/>
  <c r="H47" i="31"/>
  <c r="I47" i="31" s="1"/>
  <c r="C47" i="31"/>
  <c r="AI46" i="31"/>
  <c r="AB46" i="31"/>
  <c r="AC46" i="31" s="1"/>
  <c r="U46" i="31"/>
  <c r="S46" i="31"/>
  <c r="C46" i="31"/>
  <c r="AI45" i="31"/>
  <c r="AC45" i="31"/>
  <c r="AB45" i="31"/>
  <c r="U45" i="31"/>
  <c r="T45" i="31"/>
  <c r="S45" i="31"/>
  <c r="H45" i="31"/>
  <c r="C45" i="31"/>
  <c r="AI44" i="31"/>
  <c r="AC44" i="31"/>
  <c r="AB44" i="31"/>
  <c r="U44" i="31"/>
  <c r="T44" i="31"/>
  <c r="S44" i="31"/>
  <c r="H44" i="31"/>
  <c r="I44" i="31" s="1"/>
  <c r="C44" i="31"/>
  <c r="AI43" i="31"/>
  <c r="AB43" i="31"/>
  <c r="AC43" i="31" s="1"/>
  <c r="U43" i="31"/>
  <c r="S43" i="31"/>
  <c r="T43" i="31" s="1"/>
  <c r="C43" i="31"/>
  <c r="U42" i="31"/>
  <c r="T42" i="31"/>
  <c r="S42" i="31"/>
  <c r="H42" i="31"/>
  <c r="I42" i="31" s="1"/>
  <c r="C42" i="31"/>
  <c r="AI41" i="31"/>
  <c r="AC41" i="31"/>
  <c r="AB41" i="31"/>
  <c r="U41" i="31"/>
  <c r="T41" i="31"/>
  <c r="S41" i="31"/>
  <c r="I41" i="31"/>
  <c r="H41" i="31"/>
  <c r="C41" i="31"/>
  <c r="AI40" i="31"/>
  <c r="AB40" i="31"/>
  <c r="AC40" i="31" s="1"/>
  <c r="U40" i="31"/>
  <c r="S40" i="31"/>
  <c r="T40" i="31" s="1"/>
  <c r="H40" i="31"/>
  <c r="I40" i="31" s="1"/>
  <c r="C40" i="31"/>
  <c r="AI39" i="31"/>
  <c r="AB39" i="31"/>
  <c r="AC39" i="31" s="1"/>
  <c r="U39" i="31"/>
  <c r="T39" i="31"/>
  <c r="S39" i="31"/>
  <c r="H39" i="31" s="1"/>
  <c r="I39" i="31"/>
  <c r="C39" i="31"/>
  <c r="AI38" i="31"/>
  <c r="AC38" i="31"/>
  <c r="AB38" i="31"/>
  <c r="U38" i="31"/>
  <c r="T38" i="31"/>
  <c r="S38" i="31"/>
  <c r="H38" i="31" s="1"/>
  <c r="C38" i="31"/>
  <c r="AI37" i="31"/>
  <c r="AB37" i="31"/>
  <c r="AC37" i="31" s="1"/>
  <c r="U37" i="31"/>
  <c r="T37" i="31"/>
  <c r="S37" i="31"/>
  <c r="H37" i="31"/>
  <c r="I37" i="31" s="1"/>
  <c r="C37" i="31"/>
  <c r="AI36" i="31"/>
  <c r="AC36" i="31"/>
  <c r="AB36" i="31"/>
  <c r="U36" i="31"/>
  <c r="T36" i="31"/>
  <c r="S36" i="31"/>
  <c r="I36" i="31"/>
  <c r="H36" i="31"/>
  <c r="C36" i="31"/>
  <c r="AI35" i="31"/>
  <c r="AB35" i="31"/>
  <c r="AC35" i="31" s="1"/>
  <c r="U35" i="31"/>
  <c r="S35" i="31"/>
  <c r="C35" i="31"/>
  <c r="AI34" i="31"/>
  <c r="AC34" i="31"/>
  <c r="AB34" i="31"/>
  <c r="U34" i="31"/>
  <c r="T34" i="31"/>
  <c r="S34" i="31"/>
  <c r="H34" i="31"/>
  <c r="I34" i="31" s="1"/>
  <c r="C34" i="31"/>
  <c r="AI33" i="31"/>
  <c r="AC33" i="31"/>
  <c r="AB33" i="31"/>
  <c r="U33" i="31"/>
  <c r="T33" i="31"/>
  <c r="S33" i="31"/>
  <c r="I33" i="31"/>
  <c r="H33" i="31"/>
  <c r="C33" i="31"/>
  <c r="AI32" i="31"/>
  <c r="AB32" i="31"/>
  <c r="AC32" i="31" s="1"/>
  <c r="U32" i="31"/>
  <c r="S32" i="31"/>
  <c r="T32" i="31" s="1"/>
  <c r="H32" i="31"/>
  <c r="I32" i="31" s="1"/>
  <c r="C32" i="31"/>
  <c r="AI31" i="31"/>
  <c r="AC31" i="31"/>
  <c r="AB31" i="31"/>
  <c r="U31" i="31"/>
  <c r="T31" i="31"/>
  <c r="S31" i="31"/>
  <c r="H31" i="31" s="1"/>
  <c r="I31" i="31"/>
  <c r="C31" i="31"/>
  <c r="AI30" i="31"/>
  <c r="AC30" i="31"/>
  <c r="AB30" i="31"/>
  <c r="U30" i="31"/>
  <c r="T30" i="31"/>
  <c r="S30" i="31"/>
  <c r="H30" i="31" s="1"/>
  <c r="C30" i="31"/>
  <c r="AI29" i="31"/>
  <c r="AB29" i="31"/>
  <c r="AC29" i="31" s="1"/>
  <c r="U29" i="31"/>
  <c r="T29" i="31"/>
  <c r="S29" i="31"/>
  <c r="H29" i="31"/>
  <c r="I29" i="31" s="1"/>
  <c r="C29" i="31"/>
  <c r="AI28" i="31"/>
  <c r="AB28" i="31"/>
  <c r="AC28" i="31" s="1"/>
  <c r="U28" i="31"/>
  <c r="T28" i="31"/>
  <c r="S28" i="31"/>
  <c r="I28" i="31"/>
  <c r="H28" i="31"/>
  <c r="C28" i="31"/>
  <c r="AI27" i="31"/>
  <c r="AC27" i="31"/>
  <c r="AB27" i="31"/>
  <c r="U27" i="31"/>
  <c r="S27" i="31"/>
  <c r="C27" i="31"/>
  <c r="AI24" i="31"/>
  <c r="AC24" i="31"/>
  <c r="AB24" i="31"/>
  <c r="U24" i="31"/>
  <c r="S24" i="31"/>
  <c r="T24" i="31" s="1"/>
  <c r="H24" i="31"/>
  <c r="C24" i="31"/>
  <c r="AI23" i="31"/>
  <c r="AC23" i="31"/>
  <c r="AB23" i="31"/>
  <c r="U23" i="31"/>
  <c r="T23" i="31"/>
  <c r="S23" i="31"/>
  <c r="I23" i="31"/>
  <c r="H23" i="31"/>
  <c r="C23" i="31"/>
  <c r="AI22" i="31"/>
  <c r="AB22" i="31"/>
  <c r="AC22" i="31" s="1"/>
  <c r="U22" i="31"/>
  <c r="S22" i="31"/>
  <c r="T22" i="31" s="1"/>
  <c r="H22" i="31"/>
  <c r="I22" i="31" s="1"/>
  <c r="C22" i="31"/>
  <c r="AI21" i="31"/>
  <c r="AB21" i="31"/>
  <c r="AC21" i="31" s="1"/>
  <c r="U21" i="31"/>
  <c r="S21" i="31"/>
  <c r="T21" i="31" s="1"/>
  <c r="I21" i="31" s="1"/>
  <c r="H21" i="31"/>
  <c r="C21" i="31"/>
  <c r="AI20" i="31"/>
  <c r="AC20" i="31"/>
  <c r="AB20" i="31"/>
  <c r="U20" i="31"/>
  <c r="S20" i="31"/>
  <c r="H20" i="31" s="1"/>
  <c r="C20" i="31"/>
  <c r="AI19" i="31"/>
  <c r="AB19" i="31"/>
  <c r="AC19" i="31" s="1"/>
  <c r="U19" i="31"/>
  <c r="S19" i="31"/>
  <c r="T19" i="31" s="1"/>
  <c r="H19" i="31"/>
  <c r="C19" i="31"/>
  <c r="AI18" i="31"/>
  <c r="AB18" i="31"/>
  <c r="AC18" i="31" s="1"/>
  <c r="U18" i="31"/>
  <c r="T18" i="31"/>
  <c r="S18" i="31"/>
  <c r="I18" i="31"/>
  <c r="H18" i="31"/>
  <c r="C18" i="31"/>
  <c r="AI17" i="31"/>
  <c r="AC17" i="31"/>
  <c r="AB17" i="31"/>
  <c r="U17" i="31"/>
  <c r="S17" i="31"/>
  <c r="C17" i="31"/>
  <c r="AI16" i="31"/>
  <c r="AB16" i="31"/>
  <c r="AC16" i="31" s="1"/>
  <c r="U16" i="31"/>
  <c r="S16" i="31"/>
  <c r="T16" i="31" s="1"/>
  <c r="H16" i="31"/>
  <c r="C16" i="31"/>
  <c r="AI15" i="31"/>
  <c r="AC15" i="31"/>
  <c r="AB15" i="31"/>
  <c r="U15" i="31"/>
  <c r="T15" i="31"/>
  <c r="S15" i="31"/>
  <c r="I15" i="31"/>
  <c r="H15" i="31"/>
  <c r="C15" i="31"/>
  <c r="AI14" i="31"/>
  <c r="AB14" i="31"/>
  <c r="AC14" i="31" s="1"/>
  <c r="U14" i="31"/>
  <c r="S14" i="31"/>
  <c r="T14" i="31" s="1"/>
  <c r="H14" i="31"/>
  <c r="I14" i="31" s="1"/>
  <c r="C14" i="31"/>
  <c r="AI13" i="31"/>
  <c r="AB13" i="31"/>
  <c r="AC13" i="31" s="1"/>
  <c r="U13" i="31"/>
  <c r="S13" i="31"/>
  <c r="T13" i="31" s="1"/>
  <c r="I13" i="31" s="1"/>
  <c r="H13" i="31"/>
  <c r="C13" i="31"/>
  <c r="AI10" i="31"/>
  <c r="AC10" i="31"/>
  <c r="AB10" i="31"/>
  <c r="U10" i="31"/>
  <c r="S10" i="31"/>
  <c r="H10" i="31" s="1"/>
  <c r="C10" i="31"/>
  <c r="AI7" i="31"/>
  <c r="AB7" i="31"/>
  <c r="AC7" i="31" s="1"/>
  <c r="U7" i="31"/>
  <c r="S7" i="31"/>
  <c r="T7" i="31" s="1"/>
  <c r="H7" i="31"/>
  <c r="C7" i="31"/>
  <c r="AI6" i="31"/>
  <c r="AB6" i="31"/>
  <c r="AC6" i="31" s="1"/>
  <c r="U6" i="31"/>
  <c r="T6" i="31"/>
  <c r="S6" i="31"/>
  <c r="I6" i="31"/>
  <c r="H6" i="31"/>
  <c r="C6" i="31"/>
  <c r="AI5" i="31"/>
  <c r="AC5" i="31"/>
  <c r="AB5" i="31"/>
  <c r="U5" i="31"/>
  <c r="S5" i="31"/>
  <c r="C5" i="31"/>
  <c r="C254" i="31" s="1"/>
  <c r="AI4" i="31"/>
  <c r="AB4" i="31"/>
  <c r="U4" i="31"/>
  <c r="S4" i="31"/>
  <c r="T4" i="31" s="1"/>
  <c r="C4" i="31"/>
  <c r="AI3" i="31"/>
  <c r="AB3" i="31"/>
  <c r="U3" i="31"/>
  <c r="U248" i="31" s="1"/>
  <c r="T3" i="31"/>
  <c r="S3" i="31"/>
  <c r="H3" i="31"/>
  <c r="C3" i="31"/>
  <c r="AB2" i="31"/>
  <c r="U2" i="31"/>
  <c r="S2" i="31"/>
  <c r="T2" i="31" s="1"/>
  <c r="H2" i="31"/>
  <c r="C2" i="31"/>
  <c r="P155" i="22"/>
  <c r="P261" i="22" s="1"/>
  <c r="H223" i="31" l="1"/>
  <c r="T223" i="31"/>
  <c r="H165" i="31"/>
  <c r="I165" i="31" s="1"/>
  <c r="T165" i="31"/>
  <c r="AC248" i="31"/>
  <c r="I74" i="31"/>
  <c r="I83" i="31"/>
  <c r="I173" i="31"/>
  <c r="Q254" i="31"/>
  <c r="P252" i="31"/>
  <c r="I38" i="31"/>
  <c r="H77" i="31"/>
  <c r="I77" i="31" s="1"/>
  <c r="H86" i="31"/>
  <c r="I86" i="31" s="1"/>
  <c r="T90" i="31"/>
  <c r="T91" i="31"/>
  <c r="I91" i="31" s="1"/>
  <c r="T94" i="31"/>
  <c r="I94" i="31" s="1"/>
  <c r="H121" i="31"/>
  <c r="I121" i="31" s="1"/>
  <c r="I134" i="31"/>
  <c r="H147" i="31"/>
  <c r="I147" i="31" s="1"/>
  <c r="H231" i="31"/>
  <c r="I231" i="31" s="1"/>
  <c r="T95" i="31"/>
  <c r="H95" i="31"/>
  <c r="I95" i="31" s="1"/>
  <c r="I73" i="31"/>
  <c r="I82" i="31"/>
  <c r="AB248" i="31"/>
  <c r="I30" i="31"/>
  <c r="T35" i="31"/>
  <c r="H35" i="31"/>
  <c r="I35" i="31" s="1"/>
  <c r="H57" i="31"/>
  <c r="I57" i="31" s="1"/>
  <c r="H69" i="31"/>
  <c r="I69" i="31" s="1"/>
  <c r="T73" i="31"/>
  <c r="T74" i="31"/>
  <c r="T82" i="31"/>
  <c r="T83" i="31"/>
  <c r="H110" i="31"/>
  <c r="I110" i="31" s="1"/>
  <c r="H145" i="31"/>
  <c r="I145" i="31" s="1"/>
  <c r="H167" i="31"/>
  <c r="I167" i="31" s="1"/>
  <c r="T189" i="31"/>
  <c r="I189" i="31" s="1"/>
  <c r="T193" i="31"/>
  <c r="I193" i="31" s="1"/>
  <c r="H211" i="31"/>
  <c r="I211" i="31" s="1"/>
  <c r="I244" i="31"/>
  <c r="I7" i="31"/>
  <c r="I19" i="31"/>
  <c r="I24" i="31"/>
  <c r="I16" i="31"/>
  <c r="I65" i="31"/>
  <c r="T17" i="31"/>
  <c r="H17" i="31"/>
  <c r="I17" i="31" s="1"/>
  <c r="T20" i="31"/>
  <c r="I20" i="31" s="1"/>
  <c r="T107" i="31"/>
  <c r="I107" i="31" s="1"/>
  <c r="I90" i="31"/>
  <c r="T87" i="31"/>
  <c r="H87" i="31"/>
  <c r="I87" i="31" s="1"/>
  <c r="T70" i="31"/>
  <c r="H70" i="31"/>
  <c r="R248" i="31"/>
  <c r="T5" i="31"/>
  <c r="H5" i="31"/>
  <c r="T10" i="31"/>
  <c r="I10" i="31" s="1"/>
  <c r="T27" i="31"/>
  <c r="H27" i="31"/>
  <c r="I27" i="31" s="1"/>
  <c r="H43" i="31"/>
  <c r="I43" i="31" s="1"/>
  <c r="I45" i="31"/>
  <c r="I48" i="31"/>
  <c r="T49" i="31"/>
  <c r="I49" i="31" s="1"/>
  <c r="T54" i="31"/>
  <c r="I54" i="31" s="1"/>
  <c r="I62" i="31"/>
  <c r="T65" i="31"/>
  <c r="T66" i="31"/>
  <c r="I66" i="31" s="1"/>
  <c r="H100" i="31"/>
  <c r="I100" i="31" s="1"/>
  <c r="I102" i="31"/>
  <c r="I105" i="31"/>
  <c r="T106" i="31"/>
  <c r="I106" i="31" s="1"/>
  <c r="I136" i="31"/>
  <c r="T140" i="31"/>
  <c r="I140" i="31" s="1"/>
  <c r="S143" i="31"/>
  <c r="I163" i="31"/>
  <c r="T164" i="31"/>
  <c r="I164" i="31" s="1"/>
  <c r="T173" i="31"/>
  <c r="AF255" i="31"/>
  <c r="H4" i="31"/>
  <c r="T46" i="31"/>
  <c r="H46" i="31"/>
  <c r="I98" i="31"/>
  <c r="T103" i="31"/>
  <c r="H103" i="31"/>
  <c r="I126" i="31"/>
  <c r="I205" i="31"/>
  <c r="T206" i="31"/>
  <c r="I206" i="31" s="1"/>
  <c r="T207" i="31"/>
  <c r="I207" i="31" s="1"/>
  <c r="I237" i="31"/>
  <c r="M254" i="31"/>
  <c r="I152" i="31"/>
  <c r="I153" i="31"/>
  <c r="H158" i="31"/>
  <c r="I158" i="31" s="1"/>
  <c r="I243" i="31"/>
  <c r="H245" i="31"/>
  <c r="I245" i="31" s="1"/>
  <c r="S248" i="31"/>
  <c r="R267" i="31"/>
  <c r="H111" i="31"/>
  <c r="I111" i="31" s="1"/>
  <c r="H122" i="31"/>
  <c r="I122" i="31" s="1"/>
  <c r="H148" i="31"/>
  <c r="I148" i="31" s="1"/>
  <c r="H161" i="31"/>
  <c r="I161" i="31" s="1"/>
  <c r="H184" i="31"/>
  <c r="I184" i="31" s="1"/>
  <c r="H203" i="31"/>
  <c r="I203" i="31" s="1"/>
  <c r="H215" i="31"/>
  <c r="I215" i="31" s="1"/>
  <c r="H232" i="31"/>
  <c r="I232" i="31" s="1"/>
  <c r="P248" i="31"/>
  <c r="T265" i="30"/>
  <c r="R262" i="30"/>
  <c r="R257" i="30"/>
  <c r="R259" i="30" s="1"/>
  <c r="AF254" i="30" a="1"/>
  <c r="AF254" i="30" s="1"/>
  <c r="T267" i="30" s="1"/>
  <c r="R253" i="30"/>
  <c r="R252" i="30"/>
  <c r="R251" i="30"/>
  <c r="Q251" i="30" s="1"/>
  <c r="P251" i="30"/>
  <c r="P248" i="30"/>
  <c r="P99" i="30"/>
  <c r="AE1" i="30"/>
  <c r="AD1" i="30"/>
  <c r="AA1" i="30"/>
  <c r="Z1" i="30"/>
  <c r="Y1" i="30"/>
  <c r="X1" i="30"/>
  <c r="W1" i="30"/>
  <c r="V1" i="30"/>
  <c r="P1" i="30"/>
  <c r="P249" i="30" s="1"/>
  <c r="M1" i="30"/>
  <c r="M251" i="30" s="1"/>
  <c r="L1" i="30"/>
  <c r="K1" i="30"/>
  <c r="J1" i="30"/>
  <c r="G1" i="30"/>
  <c r="F1" i="30"/>
  <c r="E1" i="30"/>
  <c r="D1" i="30"/>
  <c r="C1" i="30"/>
  <c r="U246" i="30"/>
  <c r="S246" i="30"/>
  <c r="T246" i="30" s="1"/>
  <c r="H246" i="30"/>
  <c r="C246" i="30"/>
  <c r="U245" i="30"/>
  <c r="S245" i="30"/>
  <c r="T245" i="30" s="1"/>
  <c r="H245" i="30"/>
  <c r="C245" i="30"/>
  <c r="U244" i="30"/>
  <c r="S244" i="30"/>
  <c r="T244" i="30" s="1"/>
  <c r="C244" i="30"/>
  <c r="U243" i="30"/>
  <c r="S243" i="30"/>
  <c r="T243" i="30" s="1"/>
  <c r="H243" i="30"/>
  <c r="C243" i="30"/>
  <c r="U242" i="30"/>
  <c r="S242" i="30"/>
  <c r="H242" i="30" s="1"/>
  <c r="C242" i="30"/>
  <c r="U85" i="30"/>
  <c r="S85" i="30"/>
  <c r="T85" i="30" s="1"/>
  <c r="S50" i="30"/>
  <c r="C50" i="30"/>
  <c r="AI92" i="30"/>
  <c r="AB92" i="30"/>
  <c r="AC92" i="30" s="1"/>
  <c r="U92" i="30"/>
  <c r="S92" i="30"/>
  <c r="H92" i="30" s="1"/>
  <c r="C92" i="30"/>
  <c r="AI241" i="30"/>
  <c r="AB241" i="30"/>
  <c r="AC241" i="30" s="1"/>
  <c r="U241" i="30"/>
  <c r="S241" i="30"/>
  <c r="T241" i="30" s="1"/>
  <c r="C241" i="30"/>
  <c r="AI240" i="30"/>
  <c r="AB240" i="30"/>
  <c r="AC240" i="30" s="1"/>
  <c r="U240" i="30"/>
  <c r="S240" i="30"/>
  <c r="H240" i="30" s="1"/>
  <c r="C240" i="30"/>
  <c r="AI41" i="30"/>
  <c r="AB41" i="30"/>
  <c r="AC41" i="30" s="1"/>
  <c r="U41" i="30"/>
  <c r="S41" i="30"/>
  <c r="H41" i="30" s="1"/>
  <c r="C41" i="30"/>
  <c r="AI238" i="30"/>
  <c r="AB238" i="30"/>
  <c r="AC238" i="30" s="1"/>
  <c r="U238" i="30"/>
  <c r="S238" i="30"/>
  <c r="T238" i="30" s="1"/>
  <c r="C238" i="30"/>
  <c r="AI237" i="30"/>
  <c r="AB237" i="30"/>
  <c r="AC237" i="30" s="1"/>
  <c r="U237" i="30"/>
  <c r="S237" i="30"/>
  <c r="T237" i="30" s="1"/>
  <c r="C237" i="30"/>
  <c r="AI236" i="30"/>
  <c r="AB236" i="30"/>
  <c r="AC236" i="30" s="1"/>
  <c r="U236" i="30"/>
  <c r="S236" i="30"/>
  <c r="T236" i="30" s="1"/>
  <c r="C236" i="30"/>
  <c r="AI75" i="30"/>
  <c r="AB75" i="30"/>
  <c r="AC75" i="30" s="1"/>
  <c r="U75" i="30"/>
  <c r="S75" i="30"/>
  <c r="C75" i="30"/>
  <c r="R74" i="30"/>
  <c r="R1" i="30" s="1"/>
  <c r="AI39" i="30"/>
  <c r="AB39" i="30"/>
  <c r="AC39" i="30" s="1"/>
  <c r="U39" i="30"/>
  <c r="S39" i="30"/>
  <c r="H39" i="30" s="1"/>
  <c r="R39" i="30"/>
  <c r="C39" i="30"/>
  <c r="AI233" i="30"/>
  <c r="AF233" i="30"/>
  <c r="AB233" i="30"/>
  <c r="AC233" i="30" s="1"/>
  <c r="U233" i="30"/>
  <c r="S233" i="30"/>
  <c r="T233" i="30" s="1"/>
  <c r="C233" i="30"/>
  <c r="AI10" i="30"/>
  <c r="AB10" i="30"/>
  <c r="AC10" i="30" s="1"/>
  <c r="U10" i="30"/>
  <c r="S10" i="30"/>
  <c r="T10" i="30" s="1"/>
  <c r="C66" i="30"/>
  <c r="AI9" i="30"/>
  <c r="AB9" i="30"/>
  <c r="AC9" i="30" s="1"/>
  <c r="U9" i="30"/>
  <c r="S9" i="30"/>
  <c r="T9" i="30" s="1"/>
  <c r="C9" i="30"/>
  <c r="AI77" i="30"/>
  <c r="AB77" i="30"/>
  <c r="AC77" i="30" s="1"/>
  <c r="U77" i="30"/>
  <c r="S77" i="30"/>
  <c r="T77" i="30" s="1"/>
  <c r="C77" i="30"/>
  <c r="AI15" i="30"/>
  <c r="AB15" i="30"/>
  <c r="AC15" i="30" s="1"/>
  <c r="U15" i="30"/>
  <c r="S15" i="30"/>
  <c r="T15" i="30" s="1"/>
  <c r="C15" i="30"/>
  <c r="AI18" i="30"/>
  <c r="AB18" i="30"/>
  <c r="AC18" i="30" s="1"/>
  <c r="U18" i="30"/>
  <c r="S18" i="30"/>
  <c r="C18" i="30"/>
  <c r="AI231" i="30"/>
  <c r="AB231" i="30"/>
  <c r="AC231" i="30" s="1"/>
  <c r="U231" i="30"/>
  <c r="S231" i="30"/>
  <c r="H231" i="30" s="1"/>
  <c r="C231" i="30"/>
  <c r="AI230" i="30"/>
  <c r="AB230" i="30"/>
  <c r="AC230" i="30" s="1"/>
  <c r="U230" i="30"/>
  <c r="S230" i="30"/>
  <c r="T230" i="30" s="1"/>
  <c r="H230" i="30"/>
  <c r="I230" i="30" s="1"/>
  <c r="C230" i="30"/>
  <c r="AI229" i="30"/>
  <c r="AB229" i="30"/>
  <c r="AC229" i="30" s="1"/>
  <c r="U229" i="30"/>
  <c r="S229" i="30"/>
  <c r="T229" i="30" s="1"/>
  <c r="C229" i="30"/>
  <c r="AI228" i="30"/>
  <c r="AB228" i="30"/>
  <c r="AC228" i="30" s="1"/>
  <c r="U228" i="30"/>
  <c r="S228" i="30"/>
  <c r="H228" i="30" s="1"/>
  <c r="C228" i="30"/>
  <c r="AI227" i="30"/>
  <c r="AB227" i="30"/>
  <c r="AC227" i="30" s="1"/>
  <c r="U227" i="30"/>
  <c r="S227" i="30"/>
  <c r="T227" i="30" s="1"/>
  <c r="H227" i="30"/>
  <c r="C227" i="30"/>
  <c r="AI226" i="30"/>
  <c r="AB226" i="30"/>
  <c r="AC226" i="30" s="1"/>
  <c r="U226" i="30"/>
  <c r="S226" i="30"/>
  <c r="T226" i="30" s="1"/>
  <c r="C226" i="30"/>
  <c r="AI29" i="30"/>
  <c r="AB29" i="30"/>
  <c r="AC29" i="30" s="1"/>
  <c r="U29" i="30"/>
  <c r="S29" i="30"/>
  <c r="H29" i="30" s="1"/>
  <c r="C29" i="30"/>
  <c r="AI224" i="30"/>
  <c r="AB224" i="30"/>
  <c r="AC224" i="30" s="1"/>
  <c r="U224" i="30"/>
  <c r="S224" i="30"/>
  <c r="C224" i="30"/>
  <c r="AI65" i="30"/>
  <c r="AB65" i="30"/>
  <c r="AC65" i="30" s="1"/>
  <c r="U65" i="30"/>
  <c r="S65" i="30"/>
  <c r="H65" i="30" s="1"/>
  <c r="C34" i="30"/>
  <c r="AI28" i="30"/>
  <c r="AB28" i="30"/>
  <c r="AC28" i="30" s="1"/>
  <c r="U28" i="30"/>
  <c r="S28" i="30"/>
  <c r="T28" i="30" s="1"/>
  <c r="C28" i="30"/>
  <c r="AI12" i="30"/>
  <c r="AB12" i="30"/>
  <c r="AC12" i="30" s="1"/>
  <c r="U12" i="30"/>
  <c r="S12" i="30"/>
  <c r="H12" i="30" s="1"/>
  <c r="C12" i="30"/>
  <c r="S56" i="30"/>
  <c r="S86" i="30"/>
  <c r="AI35" i="30"/>
  <c r="AB35" i="30"/>
  <c r="AC35" i="30" s="1"/>
  <c r="U35" i="30"/>
  <c r="S35" i="30"/>
  <c r="T35" i="30" s="1"/>
  <c r="C35" i="30"/>
  <c r="AI26" i="30"/>
  <c r="AB26" i="30"/>
  <c r="AC26" i="30" s="1"/>
  <c r="U26" i="30"/>
  <c r="S26" i="30"/>
  <c r="H26" i="30" s="1"/>
  <c r="C26" i="30"/>
  <c r="AI33" i="30"/>
  <c r="AB33" i="30"/>
  <c r="AC33" i="30" s="1"/>
  <c r="U33" i="30"/>
  <c r="S33" i="30"/>
  <c r="C33" i="30"/>
  <c r="AI220" i="30"/>
  <c r="AB220" i="30"/>
  <c r="AC220" i="30" s="1"/>
  <c r="U220" i="30"/>
  <c r="S220" i="30"/>
  <c r="H220" i="30" s="1"/>
  <c r="C220" i="30"/>
  <c r="AI38" i="30"/>
  <c r="AB38" i="30"/>
  <c r="AC38" i="30" s="1"/>
  <c r="U38" i="30"/>
  <c r="S38" i="30"/>
  <c r="T38" i="30" s="1"/>
  <c r="C38" i="30"/>
  <c r="S218" i="30"/>
  <c r="S217" i="30"/>
  <c r="AI216" i="30"/>
  <c r="AB216" i="30"/>
  <c r="AC216" i="30" s="1"/>
  <c r="U216" i="30"/>
  <c r="S216" i="30"/>
  <c r="T216" i="30" s="1"/>
  <c r="C216" i="30"/>
  <c r="S215" i="30"/>
  <c r="AI214" i="30"/>
  <c r="AB214" i="30"/>
  <c r="AC214" i="30" s="1"/>
  <c r="U214" i="30"/>
  <c r="S214" i="30"/>
  <c r="T214" i="30" s="1"/>
  <c r="I214" i="30" s="1"/>
  <c r="C214" i="30"/>
  <c r="AI213" i="30"/>
  <c r="AB213" i="30"/>
  <c r="AC213" i="30" s="1"/>
  <c r="U213" i="30"/>
  <c r="S213" i="30"/>
  <c r="H213" i="30" s="1"/>
  <c r="C213" i="30"/>
  <c r="AI32" i="30"/>
  <c r="AF32" i="30"/>
  <c r="AB32" i="30"/>
  <c r="AC32" i="30" s="1"/>
  <c r="U32" i="30"/>
  <c r="R32" i="30"/>
  <c r="S32" i="30" s="1"/>
  <c r="H32" i="30" s="1"/>
  <c r="C32" i="30"/>
  <c r="AI211" i="30"/>
  <c r="AB211" i="30"/>
  <c r="AC211" i="30" s="1"/>
  <c r="U211" i="30"/>
  <c r="S211" i="30"/>
  <c r="H211" i="30" s="1"/>
  <c r="C211" i="30"/>
  <c r="AI210" i="30"/>
  <c r="AB210" i="30"/>
  <c r="AC210" i="30" s="1"/>
  <c r="U210" i="30"/>
  <c r="S210" i="30"/>
  <c r="H210" i="30" s="1"/>
  <c r="C210" i="30"/>
  <c r="AI209" i="30"/>
  <c r="AB209" i="30"/>
  <c r="AC209" i="30" s="1"/>
  <c r="U209" i="30"/>
  <c r="S209" i="30"/>
  <c r="T209" i="30" s="1"/>
  <c r="C209" i="30"/>
  <c r="AI25" i="30"/>
  <c r="AB25" i="30"/>
  <c r="AC25" i="30" s="1"/>
  <c r="U25" i="30"/>
  <c r="S25" i="30"/>
  <c r="T25" i="30" s="1"/>
  <c r="H25" i="30"/>
  <c r="C25" i="30"/>
  <c r="AI27" i="30"/>
  <c r="AB27" i="30"/>
  <c r="AC27" i="30" s="1"/>
  <c r="U27" i="30"/>
  <c r="S27" i="30"/>
  <c r="H27" i="30" s="1"/>
  <c r="C27" i="30"/>
  <c r="S69" i="30"/>
  <c r="S49" i="30"/>
  <c r="AI13" i="30"/>
  <c r="AB13" i="30"/>
  <c r="AC13" i="30" s="1"/>
  <c r="U13" i="30"/>
  <c r="S13" i="30"/>
  <c r="T13" i="30" s="1"/>
  <c r="C13" i="30"/>
  <c r="AI207" i="30"/>
  <c r="AB207" i="30"/>
  <c r="AC207" i="30" s="1"/>
  <c r="U207" i="30"/>
  <c r="S207" i="30"/>
  <c r="T207" i="30" s="1"/>
  <c r="C207" i="30"/>
  <c r="AI11" i="30"/>
  <c r="AB11" i="30"/>
  <c r="AC11" i="30" s="1"/>
  <c r="U11" i="30"/>
  <c r="S11" i="30"/>
  <c r="H11" i="30" s="1"/>
  <c r="C11" i="30"/>
  <c r="AI24" i="30"/>
  <c r="AB24" i="30"/>
  <c r="AC24" i="30" s="1"/>
  <c r="U24" i="30"/>
  <c r="S24" i="30"/>
  <c r="H24" i="30" s="1"/>
  <c r="C24" i="30"/>
  <c r="AI206" i="30"/>
  <c r="AB206" i="30"/>
  <c r="AC206" i="30" s="1"/>
  <c r="U206" i="30"/>
  <c r="S206" i="30"/>
  <c r="T206" i="30" s="1"/>
  <c r="C206" i="30"/>
  <c r="AB43" i="30"/>
  <c r="AC43" i="30" s="1"/>
  <c r="U43" i="30"/>
  <c r="S43" i="30"/>
  <c r="T43" i="30" s="1"/>
  <c r="H43" i="30"/>
  <c r="C43" i="30"/>
  <c r="AI36" i="30"/>
  <c r="AF36" i="30"/>
  <c r="AB36" i="30"/>
  <c r="AC36" i="30" s="1"/>
  <c r="U36" i="30"/>
  <c r="S36" i="30"/>
  <c r="R36" i="30"/>
  <c r="C36" i="30"/>
  <c r="AI31" i="30"/>
  <c r="AB31" i="30"/>
  <c r="AC31" i="30" s="1"/>
  <c r="U31" i="30"/>
  <c r="S31" i="30"/>
  <c r="T31" i="30" s="1"/>
  <c r="C31" i="30"/>
  <c r="AI21" i="30"/>
  <c r="AB21" i="30"/>
  <c r="AC21" i="30" s="1"/>
  <c r="U21" i="30"/>
  <c r="S21" i="30"/>
  <c r="T21" i="30" s="1"/>
  <c r="H21" i="30"/>
  <c r="I21" i="30" s="1"/>
  <c r="C21" i="30"/>
  <c r="AI202" i="30"/>
  <c r="AB202" i="30"/>
  <c r="AC202" i="30" s="1"/>
  <c r="U202" i="30"/>
  <c r="S202" i="30"/>
  <c r="H202" i="30" s="1"/>
  <c r="C202" i="30"/>
  <c r="U201" i="30"/>
  <c r="S201" i="30"/>
  <c r="T201" i="30" s="1"/>
  <c r="C201" i="30"/>
  <c r="U200" i="30"/>
  <c r="S200" i="30"/>
  <c r="C200" i="30"/>
  <c r="AI5" i="30"/>
  <c r="AB5" i="30"/>
  <c r="AC5" i="30" s="1"/>
  <c r="U5" i="30"/>
  <c r="S5" i="30"/>
  <c r="H5" i="30" s="1"/>
  <c r="C5" i="30"/>
  <c r="AI197" i="30"/>
  <c r="AB197" i="30"/>
  <c r="AC197" i="30" s="1"/>
  <c r="U197" i="30"/>
  <c r="S197" i="30"/>
  <c r="T197" i="30" s="1"/>
  <c r="C197" i="30"/>
  <c r="AI196" i="30"/>
  <c r="AB196" i="30"/>
  <c r="AC196" i="30" s="1"/>
  <c r="U196" i="30"/>
  <c r="S196" i="30"/>
  <c r="T196" i="30" s="1"/>
  <c r="H196" i="30"/>
  <c r="I196" i="30" s="1"/>
  <c r="C196" i="30"/>
  <c r="AI195" i="30"/>
  <c r="AB195" i="30"/>
  <c r="AC195" i="30" s="1"/>
  <c r="U195" i="30"/>
  <c r="S195" i="30"/>
  <c r="H195" i="30" s="1"/>
  <c r="C195" i="30"/>
  <c r="AI42" i="30"/>
  <c r="AB42" i="30"/>
  <c r="AC42" i="30" s="1"/>
  <c r="U42" i="30"/>
  <c r="S42" i="30"/>
  <c r="T42" i="30" s="1"/>
  <c r="H42" i="30"/>
  <c r="C42" i="30"/>
  <c r="AI193" i="30"/>
  <c r="AB193" i="30"/>
  <c r="AC193" i="30" s="1"/>
  <c r="U193" i="30"/>
  <c r="S193" i="30"/>
  <c r="T193" i="30" s="1"/>
  <c r="C193" i="30"/>
  <c r="AI192" i="30"/>
  <c r="AB192" i="30"/>
  <c r="AC192" i="30" s="1"/>
  <c r="U192" i="30"/>
  <c r="S192" i="30"/>
  <c r="H192" i="30" s="1"/>
  <c r="C192" i="30"/>
  <c r="AI17" i="30"/>
  <c r="AB17" i="30"/>
  <c r="AC17" i="30" s="1"/>
  <c r="U17" i="30"/>
  <c r="S17" i="30"/>
  <c r="C17" i="30"/>
  <c r="AI189" i="30"/>
  <c r="AB189" i="30"/>
  <c r="AC189" i="30" s="1"/>
  <c r="U189" i="30"/>
  <c r="S189" i="30"/>
  <c r="H189" i="30" s="1"/>
  <c r="C189" i="30"/>
  <c r="S188" i="30"/>
  <c r="AI187" i="30"/>
  <c r="AB187" i="30"/>
  <c r="AC187" i="30" s="1"/>
  <c r="U187" i="30"/>
  <c r="S187" i="30"/>
  <c r="T187" i="30" s="1"/>
  <c r="H187" i="30"/>
  <c r="I187" i="30" s="1"/>
  <c r="C187" i="30"/>
  <c r="AI186" i="30"/>
  <c r="AB186" i="30"/>
  <c r="AC186" i="30" s="1"/>
  <c r="U186" i="30"/>
  <c r="S186" i="30"/>
  <c r="H186" i="30" s="1"/>
  <c r="C186" i="30"/>
  <c r="AI185" i="30"/>
  <c r="AB185" i="30"/>
  <c r="AC185" i="30" s="1"/>
  <c r="U185" i="30"/>
  <c r="S185" i="30"/>
  <c r="T185" i="30" s="1"/>
  <c r="C185" i="30"/>
  <c r="AI184" i="30"/>
  <c r="AB184" i="30"/>
  <c r="AC184" i="30" s="1"/>
  <c r="U184" i="30"/>
  <c r="S184" i="30"/>
  <c r="T184" i="30" s="1"/>
  <c r="C184" i="30"/>
  <c r="AI183" i="30"/>
  <c r="AB183" i="30"/>
  <c r="AC183" i="30" s="1"/>
  <c r="U183" i="30"/>
  <c r="S183" i="30"/>
  <c r="H183" i="30" s="1"/>
  <c r="C183" i="30"/>
  <c r="AI182" i="30"/>
  <c r="AB182" i="30"/>
  <c r="AC182" i="30" s="1"/>
  <c r="U182" i="30"/>
  <c r="S182" i="30"/>
  <c r="C182" i="30"/>
  <c r="AI181" i="30"/>
  <c r="AB181" i="30"/>
  <c r="AC181" i="30" s="1"/>
  <c r="U181" i="30"/>
  <c r="S181" i="30"/>
  <c r="H181" i="30" s="1"/>
  <c r="C181" i="30"/>
  <c r="AI180" i="30"/>
  <c r="AC180" i="30"/>
  <c r="AB180" i="30"/>
  <c r="U180" i="30"/>
  <c r="S180" i="30"/>
  <c r="T180" i="30" s="1"/>
  <c r="C180" i="30"/>
  <c r="AI179" i="30"/>
  <c r="AB179" i="30"/>
  <c r="AC179" i="30" s="1"/>
  <c r="U179" i="30"/>
  <c r="S179" i="30"/>
  <c r="T179" i="30" s="1"/>
  <c r="H179" i="30"/>
  <c r="C179" i="30"/>
  <c r="AI178" i="30"/>
  <c r="AB178" i="30"/>
  <c r="AC178" i="30" s="1"/>
  <c r="U178" i="30"/>
  <c r="S178" i="30"/>
  <c r="H178" i="30" s="1"/>
  <c r="C178" i="30"/>
  <c r="AI177" i="30"/>
  <c r="AB177" i="30"/>
  <c r="AC177" i="30" s="1"/>
  <c r="U177" i="30"/>
  <c r="S177" i="30"/>
  <c r="H177" i="30" s="1"/>
  <c r="C177" i="30"/>
  <c r="AI176" i="30"/>
  <c r="AB176" i="30"/>
  <c r="AC176" i="30" s="1"/>
  <c r="U176" i="30"/>
  <c r="S176" i="30"/>
  <c r="T176" i="30" s="1"/>
  <c r="H176" i="30"/>
  <c r="I176" i="30" s="1"/>
  <c r="C176" i="30"/>
  <c r="AI175" i="30"/>
  <c r="AB175" i="30"/>
  <c r="AC175" i="30" s="1"/>
  <c r="U175" i="30"/>
  <c r="S175" i="30"/>
  <c r="H175" i="30" s="1"/>
  <c r="C175" i="30"/>
  <c r="AI174" i="30"/>
  <c r="AB174" i="30"/>
  <c r="AC174" i="30" s="1"/>
  <c r="U174" i="30"/>
  <c r="S174" i="30"/>
  <c r="C174" i="30"/>
  <c r="AI173" i="30"/>
  <c r="AB173" i="30"/>
  <c r="AC173" i="30" s="1"/>
  <c r="U173" i="30"/>
  <c r="S173" i="30"/>
  <c r="H173" i="30" s="1"/>
  <c r="C173" i="30"/>
  <c r="AI172" i="30"/>
  <c r="AB172" i="30"/>
  <c r="AC172" i="30" s="1"/>
  <c r="U172" i="30"/>
  <c r="S172" i="30"/>
  <c r="T172" i="30" s="1"/>
  <c r="C172" i="30"/>
  <c r="AI171" i="30"/>
  <c r="AB171" i="30"/>
  <c r="AC171" i="30" s="1"/>
  <c r="U171" i="30"/>
  <c r="S171" i="30"/>
  <c r="H171" i="30" s="1"/>
  <c r="C171" i="30"/>
  <c r="AI170" i="30"/>
  <c r="AB170" i="30"/>
  <c r="AC170" i="30" s="1"/>
  <c r="U170" i="30"/>
  <c r="S170" i="30"/>
  <c r="H170" i="30" s="1"/>
  <c r="C170" i="30"/>
  <c r="AI169" i="30"/>
  <c r="AB169" i="30"/>
  <c r="AC169" i="30" s="1"/>
  <c r="U169" i="30"/>
  <c r="S169" i="30"/>
  <c r="T169" i="30" s="1"/>
  <c r="H169" i="30"/>
  <c r="C169" i="30"/>
  <c r="AI168" i="30"/>
  <c r="AB168" i="30"/>
  <c r="AC168" i="30" s="1"/>
  <c r="U168" i="30"/>
  <c r="S168" i="30"/>
  <c r="T168" i="30" s="1"/>
  <c r="C168" i="30"/>
  <c r="AI167" i="30"/>
  <c r="AB167" i="30"/>
  <c r="AC167" i="30" s="1"/>
  <c r="U167" i="30"/>
  <c r="S167" i="30"/>
  <c r="H167" i="30" s="1"/>
  <c r="C167" i="30"/>
  <c r="AI166" i="30"/>
  <c r="AB166" i="30"/>
  <c r="AC166" i="30" s="1"/>
  <c r="U166" i="30"/>
  <c r="S166" i="30"/>
  <c r="C166" i="30"/>
  <c r="AI165" i="30"/>
  <c r="AB165" i="30"/>
  <c r="AC165" i="30" s="1"/>
  <c r="U165" i="30"/>
  <c r="S165" i="30"/>
  <c r="H165" i="30" s="1"/>
  <c r="C165" i="30"/>
  <c r="AI164" i="30"/>
  <c r="AB164" i="30"/>
  <c r="AC164" i="30" s="1"/>
  <c r="U164" i="30"/>
  <c r="S164" i="30"/>
  <c r="T164" i="30" s="1"/>
  <c r="C164" i="30"/>
  <c r="AI163" i="30"/>
  <c r="AB163" i="30"/>
  <c r="AC163" i="30" s="1"/>
  <c r="U163" i="30"/>
  <c r="S163" i="30"/>
  <c r="T163" i="30" s="1"/>
  <c r="H163" i="30"/>
  <c r="I163" i="30" s="1"/>
  <c r="C163" i="30"/>
  <c r="AI162" i="30"/>
  <c r="AB162" i="30"/>
  <c r="AC162" i="30" s="1"/>
  <c r="U162" i="30"/>
  <c r="S162" i="30"/>
  <c r="H162" i="30" s="1"/>
  <c r="C162" i="30"/>
  <c r="AI161" i="30"/>
  <c r="AB161" i="30"/>
  <c r="AC161" i="30" s="1"/>
  <c r="U161" i="30"/>
  <c r="S161" i="30"/>
  <c r="T161" i="30" s="1"/>
  <c r="C161" i="30"/>
  <c r="AI160" i="30"/>
  <c r="AB160" i="30"/>
  <c r="AC160" i="30" s="1"/>
  <c r="U160" i="30"/>
  <c r="S160" i="30"/>
  <c r="T160" i="30" s="1"/>
  <c r="H160" i="30"/>
  <c r="I160" i="30" s="1"/>
  <c r="C160" i="30"/>
  <c r="AI159" i="30"/>
  <c r="AB159" i="30"/>
  <c r="AC159" i="30" s="1"/>
  <c r="U159" i="30"/>
  <c r="S159" i="30"/>
  <c r="H159" i="30" s="1"/>
  <c r="C159" i="30"/>
  <c r="AI158" i="30"/>
  <c r="AB158" i="30"/>
  <c r="AC158" i="30" s="1"/>
  <c r="U158" i="30"/>
  <c r="S158" i="30"/>
  <c r="C158" i="30"/>
  <c r="AI157" i="30"/>
  <c r="AB157" i="30"/>
  <c r="AC157" i="30" s="1"/>
  <c r="U157" i="30"/>
  <c r="S157" i="30"/>
  <c r="H157" i="30" s="1"/>
  <c r="C157" i="30"/>
  <c r="AI156" i="30"/>
  <c r="AB156" i="30"/>
  <c r="AC156" i="30" s="1"/>
  <c r="U156" i="30"/>
  <c r="S156" i="30"/>
  <c r="T156" i="30" s="1"/>
  <c r="H156" i="30"/>
  <c r="C156" i="30"/>
  <c r="AI155" i="30"/>
  <c r="AB155" i="30"/>
  <c r="AC155" i="30" s="1"/>
  <c r="U155" i="30"/>
  <c r="S155" i="30"/>
  <c r="T155" i="30" s="1"/>
  <c r="C155" i="30"/>
  <c r="S154" i="30"/>
  <c r="S58" i="30"/>
  <c r="AI8" i="30"/>
  <c r="AB8" i="30"/>
  <c r="AC8" i="30" s="1"/>
  <c r="U8" i="30"/>
  <c r="S8" i="30"/>
  <c r="T8" i="30" s="1"/>
  <c r="C8" i="30"/>
  <c r="AI153" i="30"/>
  <c r="AB153" i="30"/>
  <c r="AC153" i="30" s="1"/>
  <c r="U153" i="30"/>
  <c r="S153" i="30"/>
  <c r="H153" i="30" s="1"/>
  <c r="C153" i="30"/>
  <c r="AI152" i="30"/>
  <c r="AB152" i="30"/>
  <c r="AC152" i="30" s="1"/>
  <c r="U152" i="30"/>
  <c r="S152" i="30"/>
  <c r="C152" i="30"/>
  <c r="AI151" i="30"/>
  <c r="AB151" i="30"/>
  <c r="AC151" i="30" s="1"/>
  <c r="U151" i="30"/>
  <c r="S151" i="30"/>
  <c r="H151" i="30" s="1"/>
  <c r="C151" i="30"/>
  <c r="AI150" i="30"/>
  <c r="AB150" i="30"/>
  <c r="AC150" i="30" s="1"/>
  <c r="U150" i="30"/>
  <c r="S150" i="30"/>
  <c r="T150" i="30" s="1"/>
  <c r="H150" i="30"/>
  <c r="C150" i="30"/>
  <c r="AI4" i="30"/>
  <c r="AB4" i="30"/>
  <c r="AC4" i="30" s="1"/>
  <c r="U4" i="30"/>
  <c r="S4" i="30"/>
  <c r="T4" i="30" s="1"/>
  <c r="C4" i="30"/>
  <c r="AI149" i="30"/>
  <c r="AB149" i="30"/>
  <c r="AC149" i="30" s="1"/>
  <c r="U149" i="30"/>
  <c r="S149" i="30"/>
  <c r="H149" i="30" s="1"/>
  <c r="C149" i="30"/>
  <c r="AI148" i="30"/>
  <c r="AB148" i="30"/>
  <c r="AC148" i="30" s="1"/>
  <c r="U148" i="30"/>
  <c r="S148" i="30"/>
  <c r="T148" i="30" s="1"/>
  <c r="H148" i="30"/>
  <c r="C148" i="30"/>
  <c r="AI147" i="30"/>
  <c r="AB147" i="30"/>
  <c r="AC147" i="30" s="1"/>
  <c r="U147" i="30"/>
  <c r="S147" i="30"/>
  <c r="T147" i="30" s="1"/>
  <c r="C147" i="30"/>
  <c r="AI146" i="30"/>
  <c r="AB146" i="30"/>
  <c r="AC146" i="30" s="1"/>
  <c r="U146" i="30"/>
  <c r="S146" i="30"/>
  <c r="H146" i="30" s="1"/>
  <c r="C146" i="30"/>
  <c r="AI145" i="30"/>
  <c r="AB145" i="30"/>
  <c r="AC145" i="30" s="1"/>
  <c r="U145" i="30"/>
  <c r="S145" i="30"/>
  <c r="C145" i="30"/>
  <c r="AI144" i="30"/>
  <c r="AB144" i="30"/>
  <c r="AC144" i="30" s="1"/>
  <c r="U144" i="30"/>
  <c r="S144" i="30"/>
  <c r="H144" i="30" s="1"/>
  <c r="C144" i="30"/>
  <c r="AI143" i="30"/>
  <c r="AB143" i="30"/>
  <c r="AC143" i="30" s="1"/>
  <c r="U143" i="30"/>
  <c r="S143" i="30"/>
  <c r="T143" i="30" s="1"/>
  <c r="H143" i="30"/>
  <c r="I143" i="30" s="1"/>
  <c r="C143" i="30"/>
  <c r="AI23" i="30"/>
  <c r="AB23" i="30"/>
  <c r="AC23" i="30" s="1"/>
  <c r="U23" i="30"/>
  <c r="S23" i="30"/>
  <c r="T23" i="30" s="1"/>
  <c r="C23" i="30"/>
  <c r="AI141" i="30"/>
  <c r="AB141" i="30"/>
  <c r="AC141" i="30" s="1"/>
  <c r="U141" i="30"/>
  <c r="S141" i="30"/>
  <c r="H141" i="30" s="1"/>
  <c r="C141" i="30"/>
  <c r="AI3" i="30"/>
  <c r="AF3" i="30"/>
  <c r="AF1" i="30" s="1"/>
  <c r="AB3" i="30"/>
  <c r="AC3" i="30" s="1"/>
  <c r="U3" i="30"/>
  <c r="S3" i="30"/>
  <c r="T3" i="30" s="1"/>
  <c r="C3" i="30"/>
  <c r="AI140" i="30"/>
  <c r="AB140" i="30"/>
  <c r="AC140" i="30" s="1"/>
  <c r="U140" i="30"/>
  <c r="S140" i="30"/>
  <c r="H140" i="30" s="1"/>
  <c r="C140" i="30"/>
  <c r="AI139" i="30"/>
  <c r="AB139" i="30"/>
  <c r="AC139" i="30" s="1"/>
  <c r="U139" i="30"/>
  <c r="S139" i="30"/>
  <c r="C139" i="30"/>
  <c r="AI138" i="30"/>
  <c r="AB138" i="30"/>
  <c r="AC138" i="30" s="1"/>
  <c r="U138" i="30"/>
  <c r="S138" i="30"/>
  <c r="H138" i="30" s="1"/>
  <c r="C138" i="30"/>
  <c r="AI2" i="30"/>
  <c r="AB2" i="30"/>
  <c r="AC2" i="30" s="1"/>
  <c r="U2" i="30"/>
  <c r="S2" i="30"/>
  <c r="T2" i="30" s="1"/>
  <c r="C2" i="30"/>
  <c r="AI137" i="30"/>
  <c r="AB137" i="30"/>
  <c r="AC137" i="30" s="1"/>
  <c r="U137" i="30"/>
  <c r="S137" i="30"/>
  <c r="T137" i="30" s="1"/>
  <c r="C137" i="30"/>
  <c r="AI136" i="30"/>
  <c r="AB136" i="30"/>
  <c r="AC136" i="30" s="1"/>
  <c r="U136" i="30"/>
  <c r="S136" i="30"/>
  <c r="C136" i="30"/>
  <c r="AI135" i="30"/>
  <c r="AB135" i="30"/>
  <c r="AC135" i="30" s="1"/>
  <c r="U135" i="30"/>
  <c r="S135" i="30"/>
  <c r="H135" i="30" s="1"/>
  <c r="C135" i="30"/>
  <c r="AI134" i="30"/>
  <c r="AB134" i="30"/>
  <c r="AC134" i="30" s="1"/>
  <c r="U134" i="30"/>
  <c r="S134" i="30"/>
  <c r="T134" i="30" s="1"/>
  <c r="C134" i="30"/>
  <c r="AI133" i="30"/>
  <c r="AB133" i="30"/>
  <c r="AC133" i="30" s="1"/>
  <c r="U133" i="30"/>
  <c r="S133" i="30"/>
  <c r="H133" i="30" s="1"/>
  <c r="C133" i="30"/>
  <c r="AI132" i="30"/>
  <c r="AB132" i="30"/>
  <c r="AC132" i="30" s="1"/>
  <c r="U132" i="30"/>
  <c r="S132" i="30"/>
  <c r="C132" i="30"/>
  <c r="U131" i="30"/>
  <c r="S131" i="30"/>
  <c r="T131" i="30" s="1"/>
  <c r="C131" i="30"/>
  <c r="AI130" i="30"/>
  <c r="AB130" i="30"/>
  <c r="AC130" i="30" s="1"/>
  <c r="U130" i="30"/>
  <c r="S130" i="30"/>
  <c r="H130" i="30" s="1"/>
  <c r="C130" i="30"/>
  <c r="AI129" i="30"/>
  <c r="AB129" i="30"/>
  <c r="AC129" i="30" s="1"/>
  <c r="U129" i="30"/>
  <c r="S129" i="30"/>
  <c r="C129" i="30"/>
  <c r="AI128" i="30"/>
  <c r="AB128" i="30"/>
  <c r="AC128" i="30" s="1"/>
  <c r="U128" i="30"/>
  <c r="S128" i="30"/>
  <c r="T128" i="30" s="1"/>
  <c r="H128" i="30"/>
  <c r="C128" i="30"/>
  <c r="AI127" i="30"/>
  <c r="AB127" i="30"/>
  <c r="AC127" i="30" s="1"/>
  <c r="U127" i="30"/>
  <c r="S127" i="30"/>
  <c r="T127" i="30" s="1"/>
  <c r="C127" i="30"/>
  <c r="AI126" i="30"/>
  <c r="AB126" i="30"/>
  <c r="AC126" i="30" s="1"/>
  <c r="U126" i="30"/>
  <c r="S126" i="30"/>
  <c r="T126" i="30" s="1"/>
  <c r="C126" i="30"/>
  <c r="AI125" i="30"/>
  <c r="AB125" i="30"/>
  <c r="AC125" i="30" s="1"/>
  <c r="U125" i="30"/>
  <c r="S125" i="30"/>
  <c r="C125" i="30"/>
  <c r="AI124" i="30"/>
  <c r="AB124" i="30"/>
  <c r="AC124" i="30" s="1"/>
  <c r="U124" i="30"/>
  <c r="S124" i="30"/>
  <c r="T124" i="30" s="1"/>
  <c r="C124" i="30"/>
  <c r="AI123" i="30"/>
  <c r="AB123" i="30"/>
  <c r="AC123" i="30" s="1"/>
  <c r="U123" i="30"/>
  <c r="S123" i="30"/>
  <c r="T123" i="30" s="1"/>
  <c r="C123" i="30"/>
  <c r="AI122" i="30"/>
  <c r="AB122" i="30"/>
  <c r="AC122" i="30" s="1"/>
  <c r="U122" i="30"/>
  <c r="S122" i="30"/>
  <c r="H122" i="30" s="1"/>
  <c r="C122" i="30"/>
  <c r="AI121" i="30"/>
  <c r="AB121" i="30"/>
  <c r="AC121" i="30" s="1"/>
  <c r="U121" i="30"/>
  <c r="S121" i="30"/>
  <c r="C121" i="30"/>
  <c r="AI120" i="30"/>
  <c r="AB120" i="30"/>
  <c r="AC120" i="30" s="1"/>
  <c r="U120" i="30"/>
  <c r="S120" i="30"/>
  <c r="T120" i="30" s="1"/>
  <c r="C120" i="30"/>
  <c r="AI119" i="30"/>
  <c r="AB119" i="30"/>
  <c r="AC119" i="30" s="1"/>
  <c r="U119" i="30"/>
  <c r="S119" i="30"/>
  <c r="T119" i="30" s="1"/>
  <c r="H119" i="30"/>
  <c r="C119" i="30"/>
  <c r="AI118" i="30"/>
  <c r="AB118" i="30"/>
  <c r="AC118" i="30" s="1"/>
  <c r="U118" i="30"/>
  <c r="S118" i="30"/>
  <c r="H118" i="30" s="1"/>
  <c r="C118" i="30"/>
  <c r="AI117" i="30"/>
  <c r="AB117" i="30"/>
  <c r="AC117" i="30" s="1"/>
  <c r="U117" i="30"/>
  <c r="S117" i="30"/>
  <c r="C117" i="30"/>
  <c r="AI116" i="30"/>
  <c r="AB116" i="30"/>
  <c r="AC116" i="30" s="1"/>
  <c r="U116" i="30"/>
  <c r="S116" i="30"/>
  <c r="T116" i="30" s="1"/>
  <c r="H116" i="30"/>
  <c r="C116" i="30"/>
  <c r="AI14" i="30"/>
  <c r="AB14" i="30"/>
  <c r="AC14" i="30" s="1"/>
  <c r="U14" i="30"/>
  <c r="S14" i="30"/>
  <c r="T14" i="30" s="1"/>
  <c r="C14" i="30"/>
  <c r="AI115" i="30"/>
  <c r="AB115" i="30"/>
  <c r="AC115" i="30" s="1"/>
  <c r="U115" i="30"/>
  <c r="S115" i="30"/>
  <c r="H115" i="30" s="1"/>
  <c r="C115" i="30"/>
  <c r="AI114" i="30"/>
  <c r="AB114" i="30"/>
  <c r="AC114" i="30" s="1"/>
  <c r="U114" i="30"/>
  <c r="S114" i="30"/>
  <c r="C114" i="30"/>
  <c r="AI113" i="30"/>
  <c r="AB113" i="30"/>
  <c r="AC113" i="30" s="1"/>
  <c r="U113" i="30"/>
  <c r="S113" i="30"/>
  <c r="H113" i="30" s="1"/>
  <c r="C113" i="30"/>
  <c r="AI112" i="30"/>
  <c r="AB112" i="30"/>
  <c r="AC112" i="30" s="1"/>
  <c r="U112" i="30"/>
  <c r="S112" i="30"/>
  <c r="T112" i="30" s="1"/>
  <c r="C112" i="30"/>
  <c r="AI111" i="30"/>
  <c r="AB111" i="30"/>
  <c r="AC111" i="30" s="1"/>
  <c r="U111" i="30"/>
  <c r="S111" i="30"/>
  <c r="T111" i="30" s="1"/>
  <c r="H111" i="30"/>
  <c r="I111" i="30" s="1"/>
  <c r="C111" i="30"/>
  <c r="AI110" i="30"/>
  <c r="AB110" i="30"/>
  <c r="AC110" i="30" s="1"/>
  <c r="U110" i="30"/>
  <c r="S110" i="30"/>
  <c r="C110" i="30"/>
  <c r="AI109" i="30"/>
  <c r="AB109" i="30"/>
  <c r="AC109" i="30" s="1"/>
  <c r="U109" i="30"/>
  <c r="S109" i="30"/>
  <c r="T109" i="30" s="1"/>
  <c r="C109" i="30"/>
  <c r="AI22" i="30"/>
  <c r="AB22" i="30"/>
  <c r="AC22" i="30" s="1"/>
  <c r="U22" i="30"/>
  <c r="S22" i="30"/>
  <c r="T22" i="30" s="1"/>
  <c r="H22" i="30"/>
  <c r="I22" i="30" s="1"/>
  <c r="C22" i="30"/>
  <c r="AI108" i="30"/>
  <c r="AB108" i="30"/>
  <c r="AC108" i="30" s="1"/>
  <c r="U108" i="30"/>
  <c r="S108" i="30"/>
  <c r="C108" i="30"/>
  <c r="AI107" i="30"/>
  <c r="AB107" i="30"/>
  <c r="AC107" i="30" s="1"/>
  <c r="U107" i="30"/>
  <c r="S107" i="30"/>
  <c r="H107" i="30" s="1"/>
  <c r="C107" i="30"/>
  <c r="AI106" i="30"/>
  <c r="AB106" i="30"/>
  <c r="AC106" i="30" s="1"/>
  <c r="U106" i="30"/>
  <c r="S106" i="30"/>
  <c r="T106" i="30" s="1"/>
  <c r="H106" i="30"/>
  <c r="C106" i="30"/>
  <c r="AI40" i="30"/>
  <c r="AB40" i="30"/>
  <c r="AC40" i="30" s="1"/>
  <c r="U40" i="30"/>
  <c r="S40" i="30"/>
  <c r="T40" i="30" s="1"/>
  <c r="C40" i="30"/>
  <c r="AI7" i="30"/>
  <c r="AB7" i="30"/>
  <c r="AC7" i="30" s="1"/>
  <c r="U7" i="30"/>
  <c r="S7" i="30"/>
  <c r="T7" i="30" s="1"/>
  <c r="H7" i="30"/>
  <c r="I7" i="30" s="1"/>
  <c r="C7" i="30"/>
  <c r="AI104" i="30"/>
  <c r="AB104" i="30"/>
  <c r="AC104" i="30" s="1"/>
  <c r="U104" i="30"/>
  <c r="S104" i="30"/>
  <c r="C104" i="30"/>
  <c r="AI103" i="30"/>
  <c r="AB103" i="30"/>
  <c r="AC103" i="30" s="1"/>
  <c r="U103" i="30"/>
  <c r="S103" i="30"/>
  <c r="T103" i="30" s="1"/>
  <c r="H103" i="30"/>
  <c r="C103" i="30"/>
  <c r="AI102" i="30"/>
  <c r="AB102" i="30"/>
  <c r="U102" i="30"/>
  <c r="S102" i="30"/>
  <c r="H102" i="30" s="1"/>
  <c r="C102" i="30"/>
  <c r="AI101" i="30"/>
  <c r="AB101" i="30"/>
  <c r="U101" i="30"/>
  <c r="S101" i="30"/>
  <c r="C101" i="30"/>
  <c r="AB100" i="30"/>
  <c r="U100" i="30"/>
  <c r="S100" i="30"/>
  <c r="H100" i="30" s="1"/>
  <c r="C100" i="30"/>
  <c r="AF255" i="30" l="1"/>
  <c r="I5" i="31"/>
  <c r="R264" i="31"/>
  <c r="R266" i="31" s="1"/>
  <c r="R268" i="31" s="1"/>
  <c r="R257" i="31"/>
  <c r="AA254" i="31"/>
  <c r="AA255" i="31" s="1"/>
  <c r="I103" i="31"/>
  <c r="I70" i="31"/>
  <c r="I223" i="31"/>
  <c r="P250" i="31"/>
  <c r="P255" i="31"/>
  <c r="I46" i="31"/>
  <c r="H143" i="31"/>
  <c r="T143" i="31"/>
  <c r="T248" i="31" s="1"/>
  <c r="T269" i="31" s="1"/>
  <c r="T271" i="31" s="1"/>
  <c r="H2" i="30"/>
  <c r="I2" i="30" s="1"/>
  <c r="H40" i="30"/>
  <c r="H3" i="30"/>
  <c r="I3" i="30" s="1"/>
  <c r="H147" i="30"/>
  <c r="H168" i="30"/>
  <c r="H180" i="30"/>
  <c r="I180" i="30" s="1"/>
  <c r="H31" i="30"/>
  <c r="I31" i="30" s="1"/>
  <c r="T24" i="30"/>
  <c r="H13" i="30"/>
  <c r="I13" i="30" s="1"/>
  <c r="H35" i="30"/>
  <c r="I35" i="30" s="1"/>
  <c r="H14" i="30"/>
  <c r="I14" i="30" s="1"/>
  <c r="H124" i="30"/>
  <c r="H4" i="30"/>
  <c r="I4" i="30" s="1"/>
  <c r="H201" i="30"/>
  <c r="H226" i="30"/>
  <c r="I226" i="30" s="1"/>
  <c r="H9" i="30"/>
  <c r="I9" i="30" s="1"/>
  <c r="H161" i="30"/>
  <c r="I161" i="30" s="1"/>
  <c r="H185" i="30"/>
  <c r="I185" i="30" s="1"/>
  <c r="H197" i="30"/>
  <c r="I197" i="30" s="1"/>
  <c r="H209" i="30"/>
  <c r="H109" i="30"/>
  <c r="H126" i="30"/>
  <c r="H134" i="30"/>
  <c r="I134" i="30" s="1"/>
  <c r="H137" i="30"/>
  <c r="I137" i="30" s="1"/>
  <c r="H23" i="30"/>
  <c r="I23" i="30" s="1"/>
  <c r="H193" i="30"/>
  <c r="I193" i="30" s="1"/>
  <c r="H216" i="30"/>
  <c r="I216" i="30" s="1"/>
  <c r="H233" i="30"/>
  <c r="H237" i="30"/>
  <c r="I237" i="30" s="1"/>
  <c r="I243" i="30"/>
  <c r="T5" i="30"/>
  <c r="I5" i="30" s="1"/>
  <c r="I227" i="30"/>
  <c r="I106" i="30"/>
  <c r="I42" i="30"/>
  <c r="I103" i="30"/>
  <c r="T102" i="30"/>
  <c r="H8" i="30"/>
  <c r="I8" i="30" s="1"/>
  <c r="H155" i="30"/>
  <c r="I155" i="30" s="1"/>
  <c r="T159" i="30"/>
  <c r="I169" i="30"/>
  <c r="H207" i="30"/>
  <c r="I207" i="30" s="1"/>
  <c r="H229" i="30"/>
  <c r="I229" i="30" s="1"/>
  <c r="R255" i="30"/>
  <c r="S257" i="30" s="1"/>
  <c r="P247" i="30"/>
  <c r="I126" i="30"/>
  <c r="I148" i="30"/>
  <c r="I246" i="30"/>
  <c r="C251" i="30"/>
  <c r="I124" i="30"/>
  <c r="T183" i="30"/>
  <c r="I183" i="30" s="1"/>
  <c r="I209" i="30"/>
  <c r="I128" i="30"/>
  <c r="H112" i="30"/>
  <c r="I112" i="30" s="1"/>
  <c r="H123" i="30"/>
  <c r="H127" i="30"/>
  <c r="I127" i="30" s="1"/>
  <c r="H164" i="30"/>
  <c r="I164" i="30" s="1"/>
  <c r="H77" i="30"/>
  <c r="I77" i="30" s="1"/>
  <c r="H238" i="30"/>
  <c r="I238" i="30" s="1"/>
  <c r="I179" i="30"/>
  <c r="I24" i="30"/>
  <c r="I130" i="30"/>
  <c r="T177" i="30"/>
  <c r="I177" i="30" s="1"/>
  <c r="T211" i="30"/>
  <c r="I211" i="30" s="1"/>
  <c r="T12" i="30"/>
  <c r="I12" i="30" s="1"/>
  <c r="T242" i="30"/>
  <c r="I242" i="30" s="1"/>
  <c r="T171" i="30"/>
  <c r="I171" i="30" s="1"/>
  <c r="T130" i="30"/>
  <c r="I144" i="30"/>
  <c r="T175" i="30"/>
  <c r="I175" i="30" s="1"/>
  <c r="T189" i="30"/>
  <c r="I189" i="30" s="1"/>
  <c r="I115" i="30"/>
  <c r="T122" i="30"/>
  <c r="I122" i="30" s="1"/>
  <c r="T138" i="30"/>
  <c r="I138" i="30" s="1"/>
  <c r="T144" i="30"/>
  <c r="T157" i="30"/>
  <c r="I157" i="30" s="1"/>
  <c r="T181" i="30"/>
  <c r="T29" i="30"/>
  <c r="I29" i="30" s="1"/>
  <c r="T231" i="30"/>
  <c r="I231" i="30" s="1"/>
  <c r="T113" i="30"/>
  <c r="I113" i="30" s="1"/>
  <c r="T118" i="30"/>
  <c r="I118" i="30" s="1"/>
  <c r="T165" i="30"/>
  <c r="T240" i="30"/>
  <c r="I240" i="30" s="1"/>
  <c r="T133" i="30"/>
  <c r="I133" i="30" s="1"/>
  <c r="T100" i="30"/>
  <c r="T115" i="30"/>
  <c r="H120" i="30"/>
  <c r="I120" i="30" s="1"/>
  <c r="T167" i="30"/>
  <c r="I167" i="30" s="1"/>
  <c r="H184" i="30"/>
  <c r="I184" i="30" s="1"/>
  <c r="H38" i="30"/>
  <c r="I38" i="30" s="1"/>
  <c r="T220" i="30"/>
  <c r="I220" i="30" s="1"/>
  <c r="T92" i="30"/>
  <c r="I92" i="30" s="1"/>
  <c r="I233" i="30"/>
  <c r="T107" i="30"/>
  <c r="I107" i="30" s="1"/>
  <c r="I116" i="30"/>
  <c r="T135" i="30"/>
  <c r="I135" i="30" s="1"/>
  <c r="T140" i="30"/>
  <c r="I140" i="30" s="1"/>
  <c r="T151" i="30"/>
  <c r="I151" i="30" s="1"/>
  <c r="T153" i="30"/>
  <c r="I153" i="30" s="1"/>
  <c r="H172" i="30"/>
  <c r="I172" i="30" s="1"/>
  <c r="T173" i="30"/>
  <c r="T27" i="30"/>
  <c r="I27" i="30" s="1"/>
  <c r="H241" i="30"/>
  <c r="I241" i="30" s="1"/>
  <c r="T146" i="30"/>
  <c r="I146" i="30" s="1"/>
  <c r="T26" i="30"/>
  <c r="I26" i="30" s="1"/>
  <c r="H131" i="30"/>
  <c r="I131" i="30" s="1"/>
  <c r="I159" i="30"/>
  <c r="T192" i="30"/>
  <c r="I192" i="30" s="1"/>
  <c r="H206" i="30"/>
  <c r="I206" i="30" s="1"/>
  <c r="T213" i="30"/>
  <c r="I213" i="30" s="1"/>
  <c r="H28" i="30"/>
  <c r="T65" i="30"/>
  <c r="I245" i="30"/>
  <c r="T121" i="30"/>
  <c r="H121" i="30"/>
  <c r="I121" i="30" s="1"/>
  <c r="T132" i="30"/>
  <c r="H132" i="30"/>
  <c r="T224" i="30"/>
  <c r="H224" i="30"/>
  <c r="I224" i="30" s="1"/>
  <c r="H101" i="30"/>
  <c r="S1" i="30"/>
  <c r="T101" i="30"/>
  <c r="T114" i="30"/>
  <c r="H114" i="30"/>
  <c r="T182" i="30"/>
  <c r="H182" i="30"/>
  <c r="T17" i="30"/>
  <c r="H17" i="30"/>
  <c r="U1" i="30"/>
  <c r="T108" i="30"/>
  <c r="H108" i="30"/>
  <c r="I108" i="30" s="1"/>
  <c r="I119" i="30"/>
  <c r="I156" i="30"/>
  <c r="I168" i="30"/>
  <c r="I201" i="30"/>
  <c r="T32" i="30"/>
  <c r="I32" i="30" s="1"/>
  <c r="I65" i="30"/>
  <c r="R261" i="30"/>
  <c r="R263" i="30" s="1"/>
  <c r="R254" i="30"/>
  <c r="AA251" i="30"/>
  <c r="AA252" i="30" s="1"/>
  <c r="AB1" i="30"/>
  <c r="AC1" i="30"/>
  <c r="H125" i="30"/>
  <c r="T125" i="30"/>
  <c r="H136" i="30"/>
  <c r="T136" i="30"/>
  <c r="I147" i="30"/>
  <c r="T174" i="30"/>
  <c r="H174" i="30"/>
  <c r="I181" i="30"/>
  <c r="I43" i="30"/>
  <c r="I28" i="30"/>
  <c r="H117" i="30"/>
  <c r="T117" i="30"/>
  <c r="T36" i="30"/>
  <c r="H36" i="30"/>
  <c r="T75" i="30"/>
  <c r="H75" i="30"/>
  <c r="I40" i="30"/>
  <c r="I123" i="30"/>
  <c r="T166" i="30"/>
  <c r="H166" i="30"/>
  <c r="I173" i="30"/>
  <c r="I25" i="30"/>
  <c r="T33" i="30"/>
  <c r="H33" i="30"/>
  <c r="I33" i="30" s="1"/>
  <c r="T18" i="30"/>
  <c r="H18" i="30"/>
  <c r="AF252" i="30"/>
  <c r="T152" i="30"/>
  <c r="H152" i="30"/>
  <c r="H104" i="30"/>
  <c r="T104" i="30"/>
  <c r="H110" i="30"/>
  <c r="T110" i="30"/>
  <c r="T139" i="30"/>
  <c r="H139" i="30"/>
  <c r="I139" i="30" s="1"/>
  <c r="T145" i="30"/>
  <c r="H145" i="30"/>
  <c r="I202" i="30"/>
  <c r="I39" i="30"/>
  <c r="I109" i="30"/>
  <c r="T129" i="30"/>
  <c r="H129" i="30"/>
  <c r="I150" i="30"/>
  <c r="T158" i="30"/>
  <c r="H158" i="30"/>
  <c r="I158" i="30" s="1"/>
  <c r="I165" i="30"/>
  <c r="T200" i="30"/>
  <c r="H200" i="30"/>
  <c r="T141" i="30"/>
  <c r="I141" i="30" s="1"/>
  <c r="T149" i="30"/>
  <c r="I149" i="30" s="1"/>
  <c r="T162" i="30"/>
  <c r="I162" i="30" s="1"/>
  <c r="T170" i="30"/>
  <c r="I170" i="30" s="1"/>
  <c r="T178" i="30"/>
  <c r="I178" i="30" s="1"/>
  <c r="T186" i="30"/>
  <c r="I186" i="30" s="1"/>
  <c r="T195" i="30"/>
  <c r="I195" i="30" s="1"/>
  <c r="T202" i="30"/>
  <c r="T11" i="30"/>
  <c r="I11" i="30" s="1"/>
  <c r="T210" i="30"/>
  <c r="I210" i="30" s="1"/>
  <c r="T228" i="30"/>
  <c r="I228" i="30" s="1"/>
  <c r="T41" i="30"/>
  <c r="I41" i="30" s="1"/>
  <c r="D252" i="30"/>
  <c r="H15" i="30"/>
  <c r="I15" i="30" s="1"/>
  <c r="T39" i="30"/>
  <c r="H236" i="30"/>
  <c r="I236" i="30" s="1"/>
  <c r="H244" i="30"/>
  <c r="I244" i="30" s="1"/>
  <c r="I143" i="31" l="1"/>
  <c r="I248" i="31" s="1"/>
  <c r="H248" i="31"/>
  <c r="H255" i="31" s="1"/>
  <c r="I200" i="30"/>
  <c r="I114" i="30"/>
  <c r="I174" i="30"/>
  <c r="R264" i="30"/>
  <c r="R265" i="30" s="1"/>
  <c r="I182" i="30"/>
  <c r="I110" i="30"/>
  <c r="I136" i="30"/>
  <c r="I104" i="30"/>
  <c r="I117" i="30"/>
  <c r="H1" i="30"/>
  <c r="H252" i="30" s="1"/>
  <c r="I125" i="30"/>
  <c r="I129" i="30"/>
  <c r="I145" i="30"/>
  <c r="I132" i="30"/>
  <c r="I152" i="30"/>
  <c r="I75" i="30"/>
  <c r="I36" i="30"/>
  <c r="T1" i="30"/>
  <c r="T266" i="30" s="1"/>
  <c r="T268" i="30" s="1"/>
  <c r="I18" i="30"/>
  <c r="I166" i="30"/>
  <c r="I17" i="30"/>
  <c r="I1" i="30" l="1"/>
  <c r="R267" i="22" l="1"/>
  <c r="S60" i="29" l="1"/>
  <c r="R60" i="29"/>
  <c r="I60" i="29"/>
  <c r="J60" i="29" s="1"/>
  <c r="S59" i="29"/>
  <c r="R59" i="29"/>
  <c r="I59" i="29"/>
  <c r="J59" i="29" s="1"/>
  <c r="S58" i="29"/>
  <c r="R58" i="29"/>
  <c r="I58" i="29"/>
  <c r="T58" i="29" l="1"/>
  <c r="T60" i="29"/>
  <c r="J58" i="29"/>
  <c r="T59" i="29"/>
  <c r="S156" i="22" l="1"/>
  <c r="P263" i="22"/>
  <c r="O55" i="29" l="1"/>
  <c r="R268" i="22" s="1"/>
  <c r="S2" i="29"/>
  <c r="R2" i="29"/>
  <c r="I2" i="29"/>
  <c r="J2" i="29" s="1"/>
  <c r="S53" i="29"/>
  <c r="R53" i="29"/>
  <c r="I53" i="29"/>
  <c r="S52" i="29"/>
  <c r="R52" i="29"/>
  <c r="I52" i="29"/>
  <c r="J52" i="29" s="1"/>
  <c r="S51" i="29"/>
  <c r="R51" i="29"/>
  <c r="I51" i="29"/>
  <c r="S50" i="29"/>
  <c r="R50" i="29"/>
  <c r="I50" i="29"/>
  <c r="S49" i="29"/>
  <c r="R49" i="29"/>
  <c r="I49" i="29"/>
  <c r="J49" i="29" s="1"/>
  <c r="S48" i="29"/>
  <c r="R48" i="29"/>
  <c r="I48" i="29"/>
  <c r="J48" i="29" s="1"/>
  <c r="S47" i="29"/>
  <c r="R47" i="29"/>
  <c r="I47" i="29"/>
  <c r="J47" i="29" s="1"/>
  <c r="S46" i="29"/>
  <c r="R46" i="29"/>
  <c r="I46" i="29"/>
  <c r="J46" i="29" s="1"/>
  <c r="S45" i="29"/>
  <c r="R45" i="29"/>
  <c r="I45" i="29"/>
  <c r="S44" i="29"/>
  <c r="R44" i="29"/>
  <c r="I44" i="29"/>
  <c r="J44" i="29" s="1"/>
  <c r="S43" i="29"/>
  <c r="R43" i="29"/>
  <c r="I43" i="29"/>
  <c r="S42" i="29"/>
  <c r="R42" i="29"/>
  <c r="I42" i="29"/>
  <c r="S40" i="29"/>
  <c r="R40" i="29"/>
  <c r="I40" i="29"/>
  <c r="J40" i="29" s="1"/>
  <c r="S39" i="29"/>
  <c r="R39" i="29"/>
  <c r="I39" i="29"/>
  <c r="J39" i="29" s="1"/>
  <c r="S38" i="29"/>
  <c r="R38" i="29"/>
  <c r="I38" i="29"/>
  <c r="J38" i="29" s="1"/>
  <c r="S37" i="29"/>
  <c r="R37" i="29"/>
  <c r="I37" i="29"/>
  <c r="J37" i="29" s="1"/>
  <c r="S36" i="29"/>
  <c r="R36" i="29"/>
  <c r="I36" i="29"/>
  <c r="J36" i="29" s="1"/>
  <c r="S35" i="29"/>
  <c r="R35" i="29"/>
  <c r="I35" i="29"/>
  <c r="J35" i="29" s="1"/>
  <c r="S34" i="29"/>
  <c r="R34" i="29"/>
  <c r="I34" i="29"/>
  <c r="S33" i="29"/>
  <c r="R33" i="29"/>
  <c r="I33" i="29"/>
  <c r="S32" i="29"/>
  <c r="R32" i="29"/>
  <c r="I32" i="29"/>
  <c r="J32" i="29" s="1"/>
  <c r="S31" i="29"/>
  <c r="R31" i="29"/>
  <c r="I31" i="29"/>
  <c r="J31" i="29" s="1"/>
  <c r="S30" i="29"/>
  <c r="R30" i="29"/>
  <c r="I30" i="29"/>
  <c r="J30" i="29" s="1"/>
  <c r="S29" i="29"/>
  <c r="R29" i="29"/>
  <c r="I29" i="29"/>
  <c r="J29" i="29" s="1"/>
  <c r="S28" i="29"/>
  <c r="R28" i="29"/>
  <c r="I28" i="29"/>
  <c r="S27" i="29"/>
  <c r="R27" i="29"/>
  <c r="I27" i="29"/>
  <c r="J27" i="29" s="1"/>
  <c r="S26" i="29"/>
  <c r="R26" i="29"/>
  <c r="I26" i="29"/>
  <c r="S25" i="29"/>
  <c r="R25" i="29"/>
  <c r="I25" i="29"/>
  <c r="S24" i="29"/>
  <c r="R24" i="29"/>
  <c r="I24" i="29"/>
  <c r="J24" i="29" s="1"/>
  <c r="S23" i="29"/>
  <c r="R23" i="29"/>
  <c r="I23" i="29"/>
  <c r="J23" i="29" s="1"/>
  <c r="S22" i="29"/>
  <c r="R22" i="29"/>
  <c r="I22" i="29"/>
  <c r="J22" i="29" s="1"/>
  <c r="S21" i="29"/>
  <c r="R21" i="29"/>
  <c r="I21" i="29"/>
  <c r="J21" i="29" s="1"/>
  <c r="S20" i="29"/>
  <c r="R20" i="29"/>
  <c r="I20" i="29"/>
  <c r="J20" i="29" s="1"/>
  <c r="S19" i="29"/>
  <c r="R19" i="29"/>
  <c r="I19" i="29"/>
  <c r="J19" i="29" s="1"/>
  <c r="S18" i="29"/>
  <c r="R18" i="29"/>
  <c r="I18" i="29"/>
  <c r="S17" i="29"/>
  <c r="R17" i="29"/>
  <c r="I17" i="29"/>
  <c r="S16" i="29"/>
  <c r="R16" i="29"/>
  <c r="I16" i="29"/>
  <c r="J16" i="29" s="1"/>
  <c r="S15" i="29"/>
  <c r="R15" i="29"/>
  <c r="I15" i="29"/>
  <c r="J15" i="29" s="1"/>
  <c r="S14" i="29"/>
  <c r="R14" i="29"/>
  <c r="I14" i="29"/>
  <c r="S13" i="29"/>
  <c r="R13" i="29"/>
  <c r="I13" i="29"/>
  <c r="J13" i="29" s="1"/>
  <c r="S12" i="29"/>
  <c r="R12" i="29"/>
  <c r="I12" i="29"/>
  <c r="S11" i="29"/>
  <c r="R11" i="29"/>
  <c r="I11" i="29"/>
  <c r="S10" i="29"/>
  <c r="R10" i="29"/>
  <c r="I10" i="29"/>
  <c r="J10" i="29" s="1"/>
  <c r="S9" i="29"/>
  <c r="R9" i="29"/>
  <c r="I9" i="29"/>
  <c r="J9" i="29" s="1"/>
  <c r="S8" i="29"/>
  <c r="R8" i="29"/>
  <c r="I8" i="29"/>
  <c r="J8" i="29" s="1"/>
  <c r="S7" i="29"/>
  <c r="R7" i="29"/>
  <c r="I7" i="29"/>
  <c r="J7" i="29" s="1"/>
  <c r="S6" i="29"/>
  <c r="R6" i="29"/>
  <c r="I6" i="29"/>
  <c r="J6" i="29" s="1"/>
  <c r="S5" i="29"/>
  <c r="R5" i="29"/>
  <c r="I5" i="29"/>
  <c r="J5" i="29" s="1"/>
  <c r="S4" i="29"/>
  <c r="R4" i="29"/>
  <c r="I4" i="29"/>
  <c r="S3" i="29"/>
  <c r="R3" i="29"/>
  <c r="I3" i="29"/>
  <c r="J3" i="29" s="1"/>
  <c r="P266" i="22"/>
  <c r="R266" i="22"/>
  <c r="Q266" i="22" s="1"/>
  <c r="T25" i="29" l="1"/>
  <c r="T18" i="29"/>
  <c r="T26" i="29"/>
  <c r="T15" i="29"/>
  <c r="T29" i="29"/>
  <c r="T10" i="29"/>
  <c r="T24" i="29"/>
  <c r="T27" i="29"/>
  <c r="T49" i="29"/>
  <c r="T14" i="29"/>
  <c r="T33" i="29"/>
  <c r="T42" i="29"/>
  <c r="T30" i="29"/>
  <c r="T5" i="29"/>
  <c r="T43" i="29"/>
  <c r="T51" i="29"/>
  <c r="T22" i="29"/>
  <c r="T28" i="29"/>
  <c r="T45" i="29"/>
  <c r="T34" i="29"/>
  <c r="T50" i="29"/>
  <c r="T47" i="29"/>
  <c r="T52" i="29"/>
  <c r="T4" i="29"/>
  <c r="T8" i="29"/>
  <c r="T11" i="29"/>
  <c r="T13" i="29"/>
  <c r="T32" i="29"/>
  <c r="T37" i="29"/>
  <c r="T53" i="29"/>
  <c r="T35" i="29"/>
  <c r="T2" i="29"/>
  <c r="T21" i="29"/>
  <c r="T12" i="29"/>
  <c r="T17" i="29"/>
  <c r="T19" i="29"/>
  <c r="T40" i="29"/>
  <c r="T46" i="29"/>
  <c r="T16" i="29"/>
  <c r="T7" i="29"/>
  <c r="T38" i="29"/>
  <c r="T44" i="29"/>
  <c r="J4" i="29"/>
  <c r="J12" i="29"/>
  <c r="J18" i="29"/>
  <c r="J26" i="29"/>
  <c r="J34" i="29"/>
  <c r="J43" i="29"/>
  <c r="J28" i="29"/>
  <c r="J51" i="29"/>
  <c r="J14" i="29"/>
  <c r="J45" i="29"/>
  <c r="J53" i="29"/>
  <c r="J11" i="29"/>
  <c r="J33" i="29"/>
  <c r="J42" i="29"/>
  <c r="J50" i="29"/>
  <c r="T9" i="29"/>
  <c r="T23" i="29"/>
  <c r="T31" i="29"/>
  <c r="T39" i="29"/>
  <c r="T48" i="29"/>
  <c r="J17" i="29"/>
  <c r="J25" i="29"/>
  <c r="T6" i="29"/>
  <c r="T20" i="29"/>
  <c r="T36" i="29"/>
  <c r="T3" i="29"/>
  <c r="R169" i="22" l="1"/>
  <c r="R235" i="22"/>
  <c r="R234" i="22"/>
  <c r="R272" i="22" l="1"/>
  <c r="R274" i="22" s="1"/>
  <c r="C32" i="22" l="1"/>
  <c r="S72" i="22" l="1"/>
  <c r="S116" i="22"/>
  <c r="R277" i="22"/>
  <c r="S157" i="22" l="1"/>
  <c r="S7" i="22"/>
  <c r="H7" i="22" s="1"/>
  <c r="P260" i="22"/>
  <c r="S158" i="22"/>
  <c r="S160" i="22"/>
  <c r="S162" i="22"/>
  <c r="S165" i="22"/>
  <c r="S166" i="22"/>
  <c r="S167" i="22"/>
  <c r="S168" i="22"/>
  <c r="S171" i="22"/>
  <c r="S172" i="22"/>
  <c r="S173" i="22"/>
  <c r="S174" i="22"/>
  <c r="S175" i="22"/>
  <c r="S176" i="22"/>
  <c r="S177" i="22"/>
  <c r="S180" i="22"/>
  <c r="S181" i="22"/>
  <c r="S185" i="22"/>
  <c r="S189" i="22"/>
  <c r="S191" i="22"/>
  <c r="S192" i="22"/>
  <c r="S195" i="22"/>
  <c r="S200" i="22"/>
  <c r="S206" i="22"/>
  <c r="S210" i="22"/>
  <c r="S211" i="22"/>
  <c r="S214" i="22"/>
  <c r="S215" i="22"/>
  <c r="S216" i="22"/>
  <c r="S217" i="22"/>
  <c r="S218" i="22"/>
  <c r="S219" i="22"/>
  <c r="S220" i="22"/>
  <c r="S230" i="22"/>
  <c r="S232" i="22"/>
  <c r="S234" i="22"/>
  <c r="S238" i="22"/>
  <c r="S243" i="22"/>
  <c r="S244" i="22"/>
  <c r="S245" i="22"/>
  <c r="S246" i="22"/>
  <c r="S249" i="22"/>
  <c r="S250" i="22"/>
  <c r="S251" i="22"/>
  <c r="S253" i="22"/>
  <c r="S254" i="22"/>
  <c r="S255" i="22"/>
  <c r="H255" i="22" s="1"/>
  <c r="S256" i="22"/>
  <c r="H256" i="22" s="1"/>
  <c r="S257" i="22"/>
  <c r="H257" i="22" s="1"/>
  <c r="S258" i="22"/>
  <c r="S259" i="22"/>
  <c r="S133" i="22"/>
  <c r="S134" i="22"/>
  <c r="S135" i="22"/>
  <c r="S136" i="22"/>
  <c r="S140" i="22"/>
  <c r="S147" i="22"/>
  <c r="S149" i="22"/>
  <c r="S150" i="22"/>
  <c r="S155" i="22"/>
  <c r="S2" i="22"/>
  <c r="S3" i="22"/>
  <c r="S4" i="22"/>
  <c r="S5" i="22"/>
  <c r="S6" i="22"/>
  <c r="S10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4" i="22"/>
  <c r="S55" i="22"/>
  <c r="S56" i="22"/>
  <c r="S61" i="22"/>
  <c r="S62" i="22"/>
  <c r="S65" i="22"/>
  <c r="S66" i="22"/>
  <c r="S67" i="22"/>
  <c r="S68" i="22"/>
  <c r="S69" i="22"/>
  <c r="S70" i="22"/>
  <c r="S71" i="22"/>
  <c r="S73" i="22"/>
  <c r="S74" i="22"/>
  <c r="S75" i="22"/>
  <c r="S76" i="22"/>
  <c r="S77" i="22"/>
  <c r="T77" i="22" s="1"/>
  <c r="S78" i="22"/>
  <c r="S80" i="22"/>
  <c r="S81" i="22"/>
  <c r="S82" i="22"/>
  <c r="S83" i="22"/>
  <c r="S84" i="22"/>
  <c r="S85" i="22"/>
  <c r="S86" i="22"/>
  <c r="S87" i="22"/>
  <c r="S88" i="22"/>
  <c r="S89" i="22"/>
  <c r="S90" i="22"/>
  <c r="S91" i="22"/>
  <c r="S92" i="22"/>
  <c r="S93" i="22"/>
  <c r="S94" i="22"/>
  <c r="S95" i="22"/>
  <c r="S96" i="22"/>
  <c r="S97" i="22"/>
  <c r="S98" i="22"/>
  <c r="S99" i="22"/>
  <c r="S100" i="22"/>
  <c r="S101" i="22"/>
  <c r="S102" i="22"/>
  <c r="S103" i="22"/>
  <c r="S104" i="22"/>
  <c r="S105" i="22"/>
  <c r="S106" i="22"/>
  <c r="S107" i="22"/>
  <c r="S108" i="22"/>
  <c r="S109" i="22"/>
  <c r="S110" i="22"/>
  <c r="S111" i="22"/>
  <c r="S112" i="22"/>
  <c r="S113" i="22"/>
  <c r="S114" i="22"/>
  <c r="S115" i="22"/>
  <c r="S120" i="22"/>
  <c r="S121" i="22"/>
  <c r="S122" i="22"/>
  <c r="S124" i="22"/>
  <c r="S125" i="22"/>
  <c r="S126" i="22"/>
  <c r="S127" i="22"/>
  <c r="P267" i="22" l="1"/>
  <c r="P264" i="22"/>
  <c r="P262" i="22"/>
  <c r="R270" i="22"/>
  <c r="P25" i="25"/>
  <c r="P26" i="28"/>
  <c r="P24" i="27"/>
  <c r="Y26" i="28"/>
  <c r="W26" i="28"/>
  <c r="U26" i="28"/>
  <c r="S26" i="28"/>
  <c r="Q26" i="28"/>
  <c r="O26" i="28"/>
  <c r="N26" i="28"/>
  <c r="M26" i="28"/>
  <c r="L26" i="28"/>
  <c r="K26" i="28"/>
  <c r="I26" i="28"/>
  <c r="H26" i="28"/>
  <c r="G26" i="28"/>
  <c r="F26" i="28"/>
  <c r="D26" i="28"/>
  <c r="C26" i="28"/>
  <c r="O24" i="25"/>
  <c r="H24" i="25" s="1"/>
  <c r="C24" i="25"/>
  <c r="O23" i="25"/>
  <c r="H23" i="25" s="1"/>
  <c r="C23" i="25"/>
  <c r="O7" i="27"/>
  <c r="H7" i="27" s="1"/>
  <c r="C7" i="27"/>
  <c r="O6" i="27"/>
  <c r="P6" i="27" s="1"/>
  <c r="H6" i="27"/>
  <c r="I6" i="27" s="1"/>
  <c r="C6" i="27"/>
  <c r="O25" i="28"/>
  <c r="P25" i="28" s="1"/>
  <c r="C25" i="28"/>
  <c r="O24" i="28"/>
  <c r="H24" i="28" s="1"/>
  <c r="C24" i="28"/>
  <c r="O23" i="28"/>
  <c r="P23" i="28" s="1"/>
  <c r="C23" i="28"/>
  <c r="U22" i="28"/>
  <c r="N22" i="28"/>
  <c r="O22" i="28" s="1"/>
  <c r="C22" i="28"/>
  <c r="O21" i="28"/>
  <c r="P21" i="28" s="1"/>
  <c r="C21" i="28"/>
  <c r="O20" i="28"/>
  <c r="H20" i="28" s="1"/>
  <c r="C20" i="28"/>
  <c r="O19" i="28"/>
  <c r="P19" i="28" s="1"/>
  <c r="C19" i="28"/>
  <c r="O18" i="28"/>
  <c r="H18" i="28" s="1"/>
  <c r="C18" i="28"/>
  <c r="O17" i="28"/>
  <c r="P17" i="28" s="1"/>
  <c r="C17" i="28"/>
  <c r="O16" i="28"/>
  <c r="P16" i="28" s="1"/>
  <c r="C16" i="28"/>
  <c r="O15" i="28"/>
  <c r="P15" i="28" s="1"/>
  <c r="C15" i="28"/>
  <c r="O14" i="28"/>
  <c r="P14" i="28" s="1"/>
  <c r="H14" i="28"/>
  <c r="I14" i="28" s="1"/>
  <c r="C14" i="28"/>
  <c r="O13" i="28"/>
  <c r="P13" i="28" s="1"/>
  <c r="C13" i="28"/>
  <c r="O12" i="28"/>
  <c r="H12" i="28" s="1"/>
  <c r="C12" i="28"/>
  <c r="C11" i="28"/>
  <c r="O10" i="28"/>
  <c r="P10" i="28" s="1"/>
  <c r="C10" i="28"/>
  <c r="O9" i="28"/>
  <c r="P9" i="28" s="1"/>
  <c r="C9" i="28"/>
  <c r="O8" i="28"/>
  <c r="H8" i="28" s="1"/>
  <c r="C8" i="28"/>
  <c r="O7" i="28"/>
  <c r="P7" i="28" s="1"/>
  <c r="C7" i="28"/>
  <c r="O6" i="28"/>
  <c r="H6" i="28" s="1"/>
  <c r="C6" i="28"/>
  <c r="O5" i="28"/>
  <c r="P5" i="28" s="1"/>
  <c r="C5" i="28"/>
  <c r="U4" i="28"/>
  <c r="N4" i="28"/>
  <c r="O4" i="28" s="1"/>
  <c r="C4" i="28"/>
  <c r="M25" i="25"/>
  <c r="L25" i="25"/>
  <c r="D107" i="24"/>
  <c r="E107" i="24"/>
  <c r="F107" i="24"/>
  <c r="M107" i="24"/>
  <c r="C107" i="24"/>
  <c r="S25" i="25"/>
  <c r="U19" i="25"/>
  <c r="U8" i="25"/>
  <c r="F24" i="27"/>
  <c r="G24" i="27"/>
  <c r="K24" i="27"/>
  <c r="L24" i="27"/>
  <c r="M24" i="27"/>
  <c r="N24" i="27"/>
  <c r="Q24" i="27"/>
  <c r="S24" i="27"/>
  <c r="T24" i="27"/>
  <c r="U24" i="27"/>
  <c r="V24" i="27"/>
  <c r="F25" i="25"/>
  <c r="G25" i="25"/>
  <c r="K25" i="25"/>
  <c r="Q25" i="25"/>
  <c r="W25" i="25"/>
  <c r="D25" i="25"/>
  <c r="D24" i="27"/>
  <c r="O21" i="27"/>
  <c r="P21" i="27" s="1"/>
  <c r="C21" i="27"/>
  <c r="O20" i="27"/>
  <c r="H20" i="27" s="1"/>
  <c r="C20" i="27"/>
  <c r="O19" i="27"/>
  <c r="P19" i="27" s="1"/>
  <c r="C19" i="27"/>
  <c r="O18" i="27"/>
  <c r="P18" i="27" s="1"/>
  <c r="I18" i="27" s="1"/>
  <c r="C18" i="27"/>
  <c r="O17" i="27"/>
  <c r="H17" i="27" s="1"/>
  <c r="C17" i="27"/>
  <c r="C16" i="27"/>
  <c r="C15" i="27"/>
  <c r="O14" i="27"/>
  <c r="P14" i="27" s="1"/>
  <c r="C14" i="27"/>
  <c r="O13" i="27"/>
  <c r="P13" i="27" s="1"/>
  <c r="C13" i="27"/>
  <c r="C12" i="27"/>
  <c r="O11" i="27"/>
  <c r="P11" i="27" s="1"/>
  <c r="C11" i="27"/>
  <c r="O10" i="27"/>
  <c r="P10" i="27" s="1"/>
  <c r="C10" i="27"/>
  <c r="O9" i="27"/>
  <c r="P9" i="27" s="1"/>
  <c r="H9" i="27"/>
  <c r="I9" i="27" s="1"/>
  <c r="C9" i="27"/>
  <c r="O8" i="27"/>
  <c r="H8" i="27" s="1"/>
  <c r="C8" i="27"/>
  <c r="O5" i="27"/>
  <c r="P5" i="27" s="1"/>
  <c r="C5" i="27"/>
  <c r="O4" i="27"/>
  <c r="H4" i="27" s="1"/>
  <c r="C4" i="27"/>
  <c r="O22" i="25"/>
  <c r="H22" i="25" s="1"/>
  <c r="C22" i="25"/>
  <c r="O21" i="25"/>
  <c r="P21" i="25" s="1"/>
  <c r="C21" i="25"/>
  <c r="O20" i="25"/>
  <c r="P20" i="25" s="1"/>
  <c r="C20" i="25"/>
  <c r="N19" i="25"/>
  <c r="O19" i="25" s="1"/>
  <c r="H19" i="25" s="1"/>
  <c r="C19" i="25"/>
  <c r="O18" i="25"/>
  <c r="H18" i="25" s="1"/>
  <c r="C18" i="25"/>
  <c r="O17" i="25"/>
  <c r="P17" i="25" s="1"/>
  <c r="C17" i="25"/>
  <c r="O16" i="25"/>
  <c r="H16" i="25" s="1"/>
  <c r="C16" i="25"/>
  <c r="O15" i="25"/>
  <c r="H15" i="25" s="1"/>
  <c r="C15" i="25"/>
  <c r="O14" i="25"/>
  <c r="P14" i="25" s="1"/>
  <c r="C14" i="25"/>
  <c r="C13" i="25"/>
  <c r="C12" i="25"/>
  <c r="O11" i="25"/>
  <c r="H11" i="25" s="1"/>
  <c r="C11" i="25"/>
  <c r="O10" i="25"/>
  <c r="H10" i="25" s="1"/>
  <c r="C10" i="25"/>
  <c r="O9" i="25"/>
  <c r="H9" i="25" s="1"/>
  <c r="C9" i="25"/>
  <c r="N8" i="25"/>
  <c r="O8" i="25" s="1"/>
  <c r="C8" i="25"/>
  <c r="O7" i="25"/>
  <c r="H7" i="25" s="1"/>
  <c r="C7" i="25"/>
  <c r="O6" i="25"/>
  <c r="H6" i="25" s="1"/>
  <c r="C6" i="25"/>
  <c r="O5" i="25"/>
  <c r="P5" i="25" s="1"/>
  <c r="C5" i="25"/>
  <c r="O4" i="25"/>
  <c r="H4" i="25" s="1"/>
  <c r="C4" i="25"/>
  <c r="F106" i="24"/>
  <c r="G106" i="24" s="1"/>
  <c r="F105" i="24"/>
  <c r="F104" i="24"/>
  <c r="F103" i="24"/>
  <c r="G103" i="24" s="1"/>
  <c r="F102" i="24"/>
  <c r="G102" i="24" s="1"/>
  <c r="F101" i="24"/>
  <c r="F100" i="24"/>
  <c r="G100" i="24" s="1"/>
  <c r="F99" i="24"/>
  <c r="F98" i="24"/>
  <c r="F97" i="24"/>
  <c r="G97" i="24" s="1"/>
  <c r="F96" i="24"/>
  <c r="F95" i="24"/>
  <c r="G95" i="24" s="1"/>
  <c r="F94" i="24"/>
  <c r="G94" i="24" s="1"/>
  <c r="F93" i="24"/>
  <c r="F92" i="24"/>
  <c r="G92" i="24" s="1"/>
  <c r="F91" i="24"/>
  <c r="F90" i="24"/>
  <c r="G90" i="24" s="1"/>
  <c r="F89" i="24"/>
  <c r="G89" i="24" s="1"/>
  <c r="F88" i="24"/>
  <c r="F87" i="24"/>
  <c r="G87" i="24" s="1"/>
  <c r="F86" i="24"/>
  <c r="G86" i="24" s="1"/>
  <c r="F85" i="24"/>
  <c r="F84" i="24"/>
  <c r="G84" i="24" s="1"/>
  <c r="F83" i="24"/>
  <c r="F82" i="24"/>
  <c r="G82" i="24" s="1"/>
  <c r="F81" i="24"/>
  <c r="G81" i="24" s="1"/>
  <c r="F80" i="24"/>
  <c r="F79" i="24"/>
  <c r="G79" i="24" s="1"/>
  <c r="F78" i="24"/>
  <c r="G78" i="24" s="1"/>
  <c r="F77" i="24"/>
  <c r="F76" i="24"/>
  <c r="G76" i="24" s="1"/>
  <c r="F75" i="24"/>
  <c r="F74" i="24"/>
  <c r="G74" i="24" s="1"/>
  <c r="F73" i="24"/>
  <c r="G73" i="24" s="1"/>
  <c r="F72" i="24"/>
  <c r="F71" i="24"/>
  <c r="G71" i="24" s="1"/>
  <c r="F70" i="24"/>
  <c r="G70" i="24" s="1"/>
  <c r="F69" i="24"/>
  <c r="F68" i="24"/>
  <c r="G68" i="24" s="1"/>
  <c r="F67" i="24"/>
  <c r="F66" i="24"/>
  <c r="F65" i="24"/>
  <c r="G65" i="24" s="1"/>
  <c r="F64" i="24"/>
  <c r="F63" i="24"/>
  <c r="G63" i="24" s="1"/>
  <c r="F62" i="24"/>
  <c r="G62" i="24" s="1"/>
  <c r="F61" i="24"/>
  <c r="F60" i="24"/>
  <c r="G60" i="24" s="1"/>
  <c r="F59" i="24"/>
  <c r="F58" i="24"/>
  <c r="G58" i="24" s="1"/>
  <c r="F57" i="24"/>
  <c r="G57" i="24" s="1"/>
  <c r="F56" i="24"/>
  <c r="F55" i="24"/>
  <c r="G55" i="24" s="1"/>
  <c r="F54" i="24"/>
  <c r="F53" i="24"/>
  <c r="F52" i="24"/>
  <c r="G52" i="24" s="1"/>
  <c r="F51" i="24"/>
  <c r="F50" i="24"/>
  <c r="F49" i="24"/>
  <c r="G49" i="24" s="1"/>
  <c r="F48" i="24"/>
  <c r="F47" i="24"/>
  <c r="G47" i="24" s="1"/>
  <c r="F46" i="24"/>
  <c r="G46" i="24" s="1"/>
  <c r="F45" i="24"/>
  <c r="F44" i="24"/>
  <c r="G44" i="24" s="1"/>
  <c r="F43" i="24"/>
  <c r="F42" i="24"/>
  <c r="G42" i="24" s="1"/>
  <c r="F41" i="24"/>
  <c r="G41" i="24" s="1"/>
  <c r="F40" i="24"/>
  <c r="F39" i="24"/>
  <c r="G39" i="24" s="1"/>
  <c r="F38" i="24"/>
  <c r="G38" i="24" s="1"/>
  <c r="F37" i="24"/>
  <c r="F36" i="24"/>
  <c r="G36" i="24" s="1"/>
  <c r="F35" i="24"/>
  <c r="G35" i="24" s="1"/>
  <c r="F34" i="24"/>
  <c r="G34" i="24" s="1"/>
  <c r="F33" i="24"/>
  <c r="G33" i="24" s="1"/>
  <c r="F32" i="24"/>
  <c r="F31" i="24"/>
  <c r="G31" i="24" s="1"/>
  <c r="F30" i="24"/>
  <c r="F29" i="24"/>
  <c r="F28" i="24"/>
  <c r="G28" i="24" s="1"/>
  <c r="F27" i="24"/>
  <c r="F26" i="24"/>
  <c r="G26" i="24" s="1"/>
  <c r="F25" i="24"/>
  <c r="G25" i="24" s="1"/>
  <c r="F24" i="24"/>
  <c r="F23" i="24"/>
  <c r="G23" i="24" s="1"/>
  <c r="F22" i="24"/>
  <c r="G22" i="24" s="1"/>
  <c r="F21" i="24"/>
  <c r="F20" i="24"/>
  <c r="G20" i="24" s="1"/>
  <c r="F19" i="24"/>
  <c r="F18" i="24"/>
  <c r="F17" i="24"/>
  <c r="G17" i="24" s="1"/>
  <c r="F16" i="24"/>
  <c r="F15" i="24"/>
  <c r="G15" i="24" s="1"/>
  <c r="F14" i="24"/>
  <c r="G14" i="24" s="1"/>
  <c r="F13" i="24"/>
  <c r="F12" i="24"/>
  <c r="G12" i="24" s="1"/>
  <c r="F11" i="24"/>
  <c r="F10" i="24"/>
  <c r="F9" i="24"/>
  <c r="G9" i="24" s="1"/>
  <c r="F8" i="24"/>
  <c r="F7" i="24"/>
  <c r="G7" i="24" s="1"/>
  <c r="F6" i="24"/>
  <c r="G6" i="24" s="1"/>
  <c r="F5" i="24"/>
  <c r="G5" i="24" s="1"/>
  <c r="F4" i="24"/>
  <c r="G4" i="24" s="1"/>
  <c r="H9" i="28" l="1"/>
  <c r="I9" i="28" s="1"/>
  <c r="P24" i="28"/>
  <c r="I24" i="28" s="1"/>
  <c r="H21" i="28"/>
  <c r="I21" i="28" s="1"/>
  <c r="P24" i="25"/>
  <c r="I24" i="25" s="1"/>
  <c r="P23" i="25"/>
  <c r="I23" i="25" s="1"/>
  <c r="U25" i="25"/>
  <c r="P7" i="27"/>
  <c r="I7" i="27" s="1"/>
  <c r="O25" i="25"/>
  <c r="N25" i="25"/>
  <c r="H13" i="28"/>
  <c r="I13" i="28" s="1"/>
  <c r="H19" i="28"/>
  <c r="H25" i="28"/>
  <c r="I25" i="28" s="1"/>
  <c r="H10" i="28"/>
  <c r="I10" i="28" s="1"/>
  <c r="H17" i="28"/>
  <c r="I17" i="28" s="1"/>
  <c r="H23" i="28"/>
  <c r="P6" i="28"/>
  <c r="I6" i="28" s="1"/>
  <c r="P18" i="28"/>
  <c r="I18" i="28" s="1"/>
  <c r="H7" i="28"/>
  <c r="I7" i="28" s="1"/>
  <c r="H16" i="28"/>
  <c r="I16" i="28" s="1"/>
  <c r="H5" i="28"/>
  <c r="I5" i="28" s="1"/>
  <c r="H4" i="28"/>
  <c r="P4" i="28"/>
  <c r="I19" i="28"/>
  <c r="H22" i="28"/>
  <c r="P22" i="28"/>
  <c r="I23" i="28"/>
  <c r="H15" i="28"/>
  <c r="I15" i="28" s="1"/>
  <c r="P8" i="28"/>
  <c r="I8" i="28" s="1"/>
  <c r="P12" i="28"/>
  <c r="I12" i="28" s="1"/>
  <c r="P20" i="28"/>
  <c r="I20" i="28" s="1"/>
  <c r="Y25" i="25"/>
  <c r="H10" i="27"/>
  <c r="G18" i="24"/>
  <c r="G50" i="24"/>
  <c r="G91" i="24"/>
  <c r="G51" i="24"/>
  <c r="G11" i="24"/>
  <c r="G67" i="24"/>
  <c r="G54" i="24"/>
  <c r="G105" i="24"/>
  <c r="G19" i="24"/>
  <c r="G10" i="24"/>
  <c r="G66" i="24"/>
  <c r="G75" i="24"/>
  <c r="H20" i="25"/>
  <c r="I20" i="25" s="1"/>
  <c r="P11" i="25"/>
  <c r="I11" i="25" s="1"/>
  <c r="P8" i="27"/>
  <c r="I8" i="27" s="1"/>
  <c r="H14" i="27"/>
  <c r="I14" i="27" s="1"/>
  <c r="O24" i="27"/>
  <c r="I10" i="27"/>
  <c r="C24" i="27"/>
  <c r="P4" i="27"/>
  <c r="I4" i="27" s="1"/>
  <c r="P20" i="27"/>
  <c r="I20" i="27" s="1"/>
  <c r="C25" i="25"/>
  <c r="H21" i="27"/>
  <c r="I21" i="27" s="1"/>
  <c r="H5" i="27"/>
  <c r="I5" i="27" s="1"/>
  <c r="H19" i="27"/>
  <c r="I19" i="27" s="1"/>
  <c r="H13" i="27"/>
  <c r="I13" i="27" s="1"/>
  <c r="P17" i="27"/>
  <c r="I17" i="27" s="1"/>
  <c r="H11" i="27"/>
  <c r="I11" i="27" s="1"/>
  <c r="H5" i="25"/>
  <c r="I5" i="25" s="1"/>
  <c r="P7" i="25"/>
  <c r="I7" i="25" s="1"/>
  <c r="P9" i="25"/>
  <c r="I9" i="25" s="1"/>
  <c r="P15" i="25"/>
  <c r="I15" i="25" s="1"/>
  <c r="H14" i="25"/>
  <c r="I14" i="25" s="1"/>
  <c r="H21" i="25"/>
  <c r="I21" i="25" s="1"/>
  <c r="H17" i="25"/>
  <c r="I17" i="25" s="1"/>
  <c r="G27" i="24"/>
  <c r="G30" i="24"/>
  <c r="G59" i="24"/>
  <c r="G83" i="24"/>
  <c r="G98" i="24"/>
  <c r="G99" i="24"/>
  <c r="G43" i="24"/>
  <c r="P8" i="25"/>
  <c r="H8" i="25"/>
  <c r="P4" i="25"/>
  <c r="P10" i="25"/>
  <c r="I10" i="25" s="1"/>
  <c r="P16" i="25"/>
  <c r="I16" i="25" s="1"/>
  <c r="P19" i="25"/>
  <c r="I19" i="25" s="1"/>
  <c r="P22" i="25"/>
  <c r="I22" i="25" s="1"/>
  <c r="P6" i="25"/>
  <c r="I6" i="25" s="1"/>
  <c r="P18" i="25"/>
  <c r="I18" i="25" s="1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I4" i="28" l="1"/>
  <c r="I22" i="28"/>
  <c r="I4" i="25"/>
  <c r="H25" i="25"/>
  <c r="H24" i="27"/>
  <c r="I24" i="27"/>
  <c r="I8" i="25"/>
  <c r="I25" i="25" l="1"/>
  <c r="H2" i="22"/>
  <c r="S272" i="22"/>
  <c r="T280" i="22"/>
  <c r="U249" i="22"/>
  <c r="U250" i="22"/>
  <c r="U251" i="22"/>
  <c r="U254" i="22"/>
  <c r="U255" i="22"/>
  <c r="H113" i="22"/>
  <c r="H258" i="22"/>
  <c r="H259" i="22"/>
  <c r="D260" i="22"/>
  <c r="E260" i="22"/>
  <c r="F260" i="22"/>
  <c r="G260" i="22"/>
  <c r="C172" i="22"/>
  <c r="AE260" i="22"/>
  <c r="AD260" i="22"/>
  <c r="AA260" i="22"/>
  <c r="Z260" i="22"/>
  <c r="Y260" i="22"/>
  <c r="X260" i="22"/>
  <c r="W260" i="22"/>
  <c r="V260" i="22"/>
  <c r="M260" i="22"/>
  <c r="L260" i="22"/>
  <c r="K260" i="22"/>
  <c r="J260" i="22"/>
  <c r="U259" i="22"/>
  <c r="T259" i="22"/>
  <c r="C260" i="22"/>
  <c r="U258" i="22"/>
  <c r="T258" i="22"/>
  <c r="C259" i="22"/>
  <c r="U257" i="22"/>
  <c r="T257" i="22"/>
  <c r="I257" i="22" s="1"/>
  <c r="C258" i="22"/>
  <c r="U256" i="22"/>
  <c r="T256" i="22"/>
  <c r="I256" i="22" s="1"/>
  <c r="C257" i="22"/>
  <c r="T255" i="22"/>
  <c r="I255" i="22" s="1"/>
  <c r="C256" i="22"/>
  <c r="T254" i="22"/>
  <c r="C255" i="22"/>
  <c r="AI251" i="22"/>
  <c r="AB251" i="22"/>
  <c r="AC251" i="22" s="1"/>
  <c r="T251" i="22"/>
  <c r="C253" i="22"/>
  <c r="AI250" i="22"/>
  <c r="AB250" i="22"/>
  <c r="AC250" i="22" s="1"/>
  <c r="T250" i="22"/>
  <c r="C251" i="22"/>
  <c r="AI249" i="22"/>
  <c r="AB249" i="22"/>
  <c r="AC249" i="22" s="1"/>
  <c r="T249" i="22"/>
  <c r="C250" i="22"/>
  <c r="AI246" i="22"/>
  <c r="AB246" i="22"/>
  <c r="AC246" i="22" s="1"/>
  <c r="U246" i="22"/>
  <c r="H246" i="22"/>
  <c r="C249" i="22"/>
  <c r="AI245" i="22"/>
  <c r="AB245" i="22"/>
  <c r="AC245" i="22" s="1"/>
  <c r="U245" i="22"/>
  <c r="T245" i="22"/>
  <c r="C246" i="22"/>
  <c r="AI244" i="22"/>
  <c r="AB244" i="22"/>
  <c r="AC244" i="22" s="1"/>
  <c r="U244" i="22"/>
  <c r="T244" i="22"/>
  <c r="C245" i="22"/>
  <c r="AI243" i="22"/>
  <c r="AB243" i="22"/>
  <c r="AC243" i="22" s="1"/>
  <c r="U243" i="22"/>
  <c r="T243" i="22"/>
  <c r="C244" i="22"/>
  <c r="AI238" i="22"/>
  <c r="AB238" i="22"/>
  <c r="AC238" i="22" s="1"/>
  <c r="U238" i="22"/>
  <c r="T238" i="22"/>
  <c r="C243" i="22"/>
  <c r="AI234" i="22"/>
  <c r="AB234" i="22"/>
  <c r="AC234" i="22" s="1"/>
  <c r="U234" i="22"/>
  <c r="T234" i="22"/>
  <c r="C238" i="22"/>
  <c r="AI233" i="22"/>
  <c r="AF233" i="22"/>
  <c r="AB233" i="22"/>
  <c r="AC233" i="22" s="1"/>
  <c r="U233" i="22"/>
  <c r="C234" i="22"/>
  <c r="AI232" i="22"/>
  <c r="AB232" i="22"/>
  <c r="AC232" i="22" s="1"/>
  <c r="U232" i="22"/>
  <c r="T232" i="22"/>
  <c r="C233" i="22"/>
  <c r="AI230" i="22"/>
  <c r="AB230" i="22"/>
  <c r="AC230" i="22" s="1"/>
  <c r="U230" i="22"/>
  <c r="T230" i="22"/>
  <c r="C231" i="22"/>
  <c r="AI226" i="22"/>
  <c r="AB226" i="22"/>
  <c r="AC226" i="22" s="1"/>
  <c r="U226" i="22"/>
  <c r="C230" i="22"/>
  <c r="AI222" i="22"/>
  <c r="AB222" i="22"/>
  <c r="AC222" i="22" s="1"/>
  <c r="U222" i="22"/>
  <c r="T222" i="22"/>
  <c r="C226" i="22"/>
  <c r="AI220" i="22"/>
  <c r="AB220" i="22"/>
  <c r="AC220" i="22" s="1"/>
  <c r="U220" i="22"/>
  <c r="T220" i="22"/>
  <c r="C222" i="22"/>
  <c r="AI219" i="22"/>
  <c r="AB219" i="22"/>
  <c r="AC219" i="22" s="1"/>
  <c r="U219" i="22"/>
  <c r="T219" i="22"/>
  <c r="C220" i="22"/>
  <c r="AI218" i="22"/>
  <c r="AB218" i="22"/>
  <c r="AC218" i="22" s="1"/>
  <c r="U218" i="22"/>
  <c r="T218" i="22"/>
  <c r="C219" i="22"/>
  <c r="AI217" i="22"/>
  <c r="AB217" i="22"/>
  <c r="AC217" i="22" s="1"/>
  <c r="U217" i="22"/>
  <c r="T217" i="22"/>
  <c r="C218" i="22"/>
  <c r="AI216" i="22"/>
  <c r="AB216" i="22"/>
  <c r="AC216" i="22" s="1"/>
  <c r="U216" i="22"/>
  <c r="T216" i="22"/>
  <c r="C217" i="22"/>
  <c r="AI215" i="22"/>
  <c r="AB215" i="22"/>
  <c r="AC215" i="22" s="1"/>
  <c r="U215" i="22"/>
  <c r="T215" i="22"/>
  <c r="C216" i="22"/>
  <c r="AI214" i="22"/>
  <c r="AB214" i="22"/>
  <c r="AC214" i="22" s="1"/>
  <c r="U214" i="22"/>
  <c r="H214" i="22"/>
  <c r="C215" i="22"/>
  <c r="AI211" i="22"/>
  <c r="AB211" i="22"/>
  <c r="AC211" i="22" s="1"/>
  <c r="U211" i="22"/>
  <c r="T211" i="22"/>
  <c r="C214" i="22"/>
  <c r="AI210" i="22"/>
  <c r="AB210" i="22"/>
  <c r="AC210" i="22" s="1"/>
  <c r="U210" i="22"/>
  <c r="T210" i="22"/>
  <c r="C211" i="22"/>
  <c r="AI206" i="22"/>
  <c r="AB206" i="22"/>
  <c r="AC206" i="22" s="1"/>
  <c r="U206" i="22"/>
  <c r="T206" i="22"/>
  <c r="C210" i="22"/>
  <c r="AI200" i="22"/>
  <c r="AB200" i="22"/>
  <c r="AC200" i="22" s="1"/>
  <c r="U200" i="22"/>
  <c r="H200" i="22"/>
  <c r="C201" i="22"/>
  <c r="C200" i="22"/>
  <c r="AI195" i="22"/>
  <c r="AB195" i="22"/>
  <c r="AC195" i="22" s="1"/>
  <c r="U195" i="22"/>
  <c r="T195" i="22"/>
  <c r="C195" i="22"/>
  <c r="AI189" i="22"/>
  <c r="AB189" i="22"/>
  <c r="AC189" i="22" s="1"/>
  <c r="U189" i="22"/>
  <c r="T189" i="22"/>
  <c r="C189" i="22"/>
  <c r="AI185" i="22"/>
  <c r="AB185" i="22"/>
  <c r="AC185" i="22" s="1"/>
  <c r="U185" i="22"/>
  <c r="T185" i="22"/>
  <c r="C185" i="22"/>
  <c r="AI181" i="22"/>
  <c r="AB181" i="22"/>
  <c r="AC181" i="22" s="1"/>
  <c r="U181" i="22"/>
  <c r="T181" i="22"/>
  <c r="C181" i="22"/>
  <c r="AI180" i="22"/>
  <c r="AB180" i="22"/>
  <c r="AC180" i="22" s="1"/>
  <c r="U180" i="22"/>
  <c r="T180" i="22"/>
  <c r="C180" i="22"/>
  <c r="AI177" i="22"/>
  <c r="AB177" i="22"/>
  <c r="AC177" i="22" s="1"/>
  <c r="U177" i="22"/>
  <c r="T177" i="22"/>
  <c r="C177" i="22"/>
  <c r="U134" i="22"/>
  <c r="T134" i="22"/>
  <c r="C134" i="22"/>
  <c r="U133" i="22"/>
  <c r="T133" i="22"/>
  <c r="C133" i="22"/>
  <c r="AI174" i="22"/>
  <c r="AB174" i="22"/>
  <c r="AC174" i="22" s="1"/>
  <c r="U174" i="22"/>
  <c r="T174" i="22"/>
  <c r="C174" i="22"/>
  <c r="AI172" i="22"/>
  <c r="AB172" i="22"/>
  <c r="AC172" i="22" s="1"/>
  <c r="U172" i="22"/>
  <c r="AI171" i="22"/>
  <c r="AB171" i="22"/>
  <c r="AC171" i="22" s="1"/>
  <c r="U171" i="22"/>
  <c r="T171" i="22"/>
  <c r="C171" i="22"/>
  <c r="AI169" i="22"/>
  <c r="AF169" i="22"/>
  <c r="AB169" i="22"/>
  <c r="AC169" i="22" s="1"/>
  <c r="U169" i="22"/>
  <c r="C169" i="22"/>
  <c r="AI168" i="22"/>
  <c r="AB168" i="22"/>
  <c r="AC168" i="22" s="1"/>
  <c r="U168" i="22"/>
  <c r="T168" i="22"/>
  <c r="C168" i="22"/>
  <c r="AI167" i="22"/>
  <c r="AB167" i="22"/>
  <c r="AC167" i="22" s="1"/>
  <c r="U167" i="22"/>
  <c r="T167" i="22"/>
  <c r="C167" i="22"/>
  <c r="AI166" i="22"/>
  <c r="AB166" i="22"/>
  <c r="AC166" i="22" s="1"/>
  <c r="U166" i="22"/>
  <c r="T166" i="22"/>
  <c r="C166" i="22"/>
  <c r="AI165" i="22"/>
  <c r="AB165" i="22"/>
  <c r="AC165" i="22" s="1"/>
  <c r="U165" i="22"/>
  <c r="T165" i="22"/>
  <c r="C165" i="22"/>
  <c r="AI162" i="22"/>
  <c r="AB162" i="22"/>
  <c r="AC162" i="22" s="1"/>
  <c r="U162" i="22"/>
  <c r="T162" i="22"/>
  <c r="C162" i="22"/>
  <c r="AI157" i="22"/>
  <c r="AB157" i="22"/>
  <c r="AC157" i="22" s="1"/>
  <c r="U157" i="22"/>
  <c r="T157" i="22"/>
  <c r="C157" i="22"/>
  <c r="AI156" i="22"/>
  <c r="AB156" i="22"/>
  <c r="AC156" i="22" s="1"/>
  <c r="U156" i="22"/>
  <c r="T156" i="22"/>
  <c r="C156" i="22"/>
  <c r="AI155" i="22"/>
  <c r="AB155" i="22"/>
  <c r="AC155" i="22" s="1"/>
  <c r="U155" i="22"/>
  <c r="T155" i="22"/>
  <c r="C155" i="22"/>
  <c r="AI150" i="22"/>
  <c r="AB150" i="22"/>
  <c r="AC150" i="22" s="1"/>
  <c r="U150" i="22"/>
  <c r="T150" i="22"/>
  <c r="C150" i="22"/>
  <c r="AI149" i="22"/>
  <c r="AB149" i="22"/>
  <c r="AC149" i="22" s="1"/>
  <c r="U149" i="22"/>
  <c r="T149" i="22"/>
  <c r="C149" i="22"/>
  <c r="AB147" i="22"/>
  <c r="AC147" i="22" s="1"/>
  <c r="U147" i="22"/>
  <c r="T147" i="22"/>
  <c r="C147" i="22"/>
  <c r="AI144" i="22"/>
  <c r="AF144" i="22"/>
  <c r="AB144" i="22"/>
  <c r="AC144" i="22" s="1"/>
  <c r="U144" i="22"/>
  <c r="R144" i="22"/>
  <c r="R260" i="22" s="1"/>
  <c r="C144" i="22"/>
  <c r="AI140" i="22"/>
  <c r="AB140" i="22"/>
  <c r="AC140" i="22" s="1"/>
  <c r="U140" i="22"/>
  <c r="T140" i="22"/>
  <c r="C140" i="22"/>
  <c r="AI136" i="22"/>
  <c r="AB136" i="22"/>
  <c r="AC136" i="22" s="1"/>
  <c r="U136" i="22"/>
  <c r="T136" i="22"/>
  <c r="C136" i="22"/>
  <c r="AI135" i="22"/>
  <c r="AB135" i="22"/>
  <c r="AC135" i="22" s="1"/>
  <c r="U135" i="22"/>
  <c r="T135" i="22"/>
  <c r="C135" i="22"/>
  <c r="AI127" i="22"/>
  <c r="AB127" i="22"/>
  <c r="AC127" i="22" s="1"/>
  <c r="U127" i="22"/>
  <c r="T127" i="22"/>
  <c r="C127" i="22"/>
  <c r="AI126" i="22"/>
  <c r="AB126" i="22"/>
  <c r="AC126" i="22" s="1"/>
  <c r="U126" i="22"/>
  <c r="T126" i="22"/>
  <c r="C126" i="22"/>
  <c r="AI125" i="22"/>
  <c r="AB125" i="22"/>
  <c r="AC125" i="22" s="1"/>
  <c r="U125" i="22"/>
  <c r="H125" i="22"/>
  <c r="C125" i="22"/>
  <c r="AI124" i="22"/>
  <c r="AB124" i="22"/>
  <c r="AC124" i="22" s="1"/>
  <c r="U124" i="22"/>
  <c r="T124" i="22"/>
  <c r="C124" i="22"/>
  <c r="AI122" i="22"/>
  <c r="AB122" i="22"/>
  <c r="AC122" i="22" s="1"/>
  <c r="U122" i="22"/>
  <c r="T122" i="22"/>
  <c r="C122" i="22"/>
  <c r="AI121" i="22"/>
  <c r="AB121" i="22"/>
  <c r="AC121" i="22" s="1"/>
  <c r="U121" i="22"/>
  <c r="T121" i="22"/>
  <c r="C121" i="22"/>
  <c r="AI120" i="22"/>
  <c r="AB120" i="22"/>
  <c r="AC120" i="22" s="1"/>
  <c r="U120" i="22"/>
  <c r="T120" i="22"/>
  <c r="C120" i="22"/>
  <c r="AI116" i="22"/>
  <c r="AB116" i="22"/>
  <c r="AC116" i="22" s="1"/>
  <c r="U116" i="22"/>
  <c r="T116" i="22"/>
  <c r="C116" i="22"/>
  <c r="AI115" i="22"/>
  <c r="AB115" i="22"/>
  <c r="AC115" i="22" s="1"/>
  <c r="U115" i="22"/>
  <c r="T115" i="22"/>
  <c r="C115" i="22"/>
  <c r="AI113" i="22"/>
  <c r="AB113" i="22"/>
  <c r="AC113" i="22" s="1"/>
  <c r="U113" i="22"/>
  <c r="C113" i="22"/>
  <c r="AI112" i="22"/>
  <c r="AB112" i="22"/>
  <c r="AC112" i="22" s="1"/>
  <c r="U112" i="22"/>
  <c r="T112" i="22"/>
  <c r="C112" i="22"/>
  <c r="AI111" i="22"/>
  <c r="AB111" i="22"/>
  <c r="AC111" i="22" s="1"/>
  <c r="U111" i="22"/>
  <c r="T111" i="22"/>
  <c r="C111" i="22"/>
  <c r="AI110" i="22"/>
  <c r="AB110" i="22"/>
  <c r="AC110" i="22" s="1"/>
  <c r="U110" i="22"/>
  <c r="T110" i="22"/>
  <c r="C110" i="22"/>
  <c r="AI109" i="22"/>
  <c r="AB109" i="22"/>
  <c r="AC109" i="22" s="1"/>
  <c r="U109" i="22"/>
  <c r="T109" i="22"/>
  <c r="C109" i="22"/>
  <c r="AI108" i="22"/>
  <c r="AB108" i="22"/>
  <c r="AC108" i="22" s="1"/>
  <c r="U108" i="22"/>
  <c r="T108" i="22"/>
  <c r="C108" i="22"/>
  <c r="AI107" i="22"/>
  <c r="AB107" i="22"/>
  <c r="AC107" i="22" s="1"/>
  <c r="U107" i="22"/>
  <c r="T107" i="22"/>
  <c r="C107" i="22"/>
  <c r="AI106" i="22"/>
  <c r="AB106" i="22"/>
  <c r="AC106" i="22" s="1"/>
  <c r="U106" i="22"/>
  <c r="H106" i="22"/>
  <c r="C106" i="22"/>
  <c r="AI105" i="22"/>
  <c r="AB105" i="22"/>
  <c r="AC105" i="22" s="1"/>
  <c r="U105" i="22"/>
  <c r="T105" i="22"/>
  <c r="C105" i="22"/>
  <c r="AI104" i="22"/>
  <c r="AB104" i="22"/>
  <c r="AC104" i="22" s="1"/>
  <c r="U104" i="22"/>
  <c r="T104" i="22"/>
  <c r="C104" i="22"/>
  <c r="AI103" i="22"/>
  <c r="AB103" i="22"/>
  <c r="AC103" i="22" s="1"/>
  <c r="U103" i="22"/>
  <c r="T103" i="22"/>
  <c r="C103" i="22"/>
  <c r="AI102" i="22"/>
  <c r="AB102" i="22"/>
  <c r="AC102" i="22" s="1"/>
  <c r="U102" i="22"/>
  <c r="H102" i="22"/>
  <c r="C102" i="22"/>
  <c r="AI101" i="22"/>
  <c r="AB101" i="22"/>
  <c r="AC101" i="22" s="1"/>
  <c r="U101" i="22"/>
  <c r="T101" i="22"/>
  <c r="C101" i="22"/>
  <c r="AI100" i="22"/>
  <c r="AB100" i="22"/>
  <c r="AC100" i="22" s="1"/>
  <c r="U100" i="22"/>
  <c r="T100" i="22"/>
  <c r="C100" i="22"/>
  <c r="AI99" i="22"/>
  <c r="AB99" i="22"/>
  <c r="AC99" i="22" s="1"/>
  <c r="U99" i="22"/>
  <c r="T99" i="22"/>
  <c r="C99" i="22"/>
  <c r="AI98" i="22"/>
  <c r="AB98" i="22"/>
  <c r="AC98" i="22" s="1"/>
  <c r="U98" i="22"/>
  <c r="T98" i="22"/>
  <c r="C98" i="22"/>
  <c r="AI97" i="22"/>
  <c r="AB97" i="22"/>
  <c r="AC97" i="22" s="1"/>
  <c r="U97" i="22"/>
  <c r="T97" i="22"/>
  <c r="C97" i="22"/>
  <c r="AI96" i="22"/>
  <c r="AB96" i="22"/>
  <c r="AC96" i="22" s="1"/>
  <c r="U96" i="22"/>
  <c r="T96" i="22"/>
  <c r="C96" i="22"/>
  <c r="AI95" i="22"/>
  <c r="AB95" i="22"/>
  <c r="AC95" i="22" s="1"/>
  <c r="U95" i="22"/>
  <c r="T95" i="22"/>
  <c r="C95" i="22"/>
  <c r="AI94" i="22"/>
  <c r="AB94" i="22"/>
  <c r="AC94" i="22" s="1"/>
  <c r="U94" i="22"/>
  <c r="T94" i="22"/>
  <c r="C94" i="22"/>
  <c r="AI93" i="22"/>
  <c r="AB93" i="22"/>
  <c r="AC93" i="22" s="1"/>
  <c r="U93" i="22"/>
  <c r="T93" i="22"/>
  <c r="C93" i="22"/>
  <c r="AI92" i="22"/>
  <c r="AB92" i="22"/>
  <c r="AC92" i="22" s="1"/>
  <c r="U92" i="22"/>
  <c r="T92" i="22"/>
  <c r="C92" i="22"/>
  <c r="AI91" i="22"/>
  <c r="AB91" i="22"/>
  <c r="AC91" i="22" s="1"/>
  <c r="U91" i="22"/>
  <c r="T91" i="22"/>
  <c r="C91" i="22"/>
  <c r="AI90" i="22"/>
  <c r="AB90" i="22"/>
  <c r="AC90" i="22" s="1"/>
  <c r="U90" i="22"/>
  <c r="T90" i="22"/>
  <c r="C90" i="22"/>
  <c r="AI89" i="22"/>
  <c r="AB89" i="22"/>
  <c r="AC89" i="22" s="1"/>
  <c r="U89" i="22"/>
  <c r="T89" i="22"/>
  <c r="C89" i="22"/>
  <c r="AI88" i="22"/>
  <c r="AB88" i="22"/>
  <c r="AC88" i="22" s="1"/>
  <c r="U88" i="22"/>
  <c r="T88" i="22"/>
  <c r="C88" i="22"/>
  <c r="AI87" i="22"/>
  <c r="AB87" i="22"/>
  <c r="AC87" i="22" s="1"/>
  <c r="U87" i="22"/>
  <c r="T87" i="22"/>
  <c r="C87" i="22"/>
  <c r="AI86" i="22"/>
  <c r="AB86" i="22"/>
  <c r="AC86" i="22" s="1"/>
  <c r="U86" i="22"/>
  <c r="T86" i="22"/>
  <c r="C86" i="22"/>
  <c r="AI85" i="22"/>
  <c r="AB85" i="22"/>
  <c r="AC85" i="22" s="1"/>
  <c r="U85" i="22"/>
  <c r="T85" i="22"/>
  <c r="C85" i="22"/>
  <c r="AI84" i="22"/>
  <c r="AB84" i="22"/>
  <c r="AC84" i="22" s="1"/>
  <c r="U84" i="22"/>
  <c r="T84" i="22"/>
  <c r="C84" i="22"/>
  <c r="AI83" i="22"/>
  <c r="AB83" i="22"/>
  <c r="AC83" i="22" s="1"/>
  <c r="U83" i="22"/>
  <c r="T83" i="22"/>
  <c r="C83" i="22"/>
  <c r="AI82" i="22"/>
  <c r="AB82" i="22"/>
  <c r="AC82" i="22" s="1"/>
  <c r="U82" i="22"/>
  <c r="T82" i="22"/>
  <c r="C82" i="22"/>
  <c r="AI81" i="22"/>
  <c r="AB81" i="22"/>
  <c r="AC81" i="22" s="1"/>
  <c r="U81" i="22"/>
  <c r="T81" i="22"/>
  <c r="C81" i="22"/>
  <c r="AI77" i="22"/>
  <c r="AB77" i="22"/>
  <c r="AC77" i="22" s="1"/>
  <c r="U77" i="22"/>
  <c r="C77" i="22"/>
  <c r="AI76" i="22"/>
  <c r="AB76" i="22"/>
  <c r="AC76" i="22" s="1"/>
  <c r="U76" i="22"/>
  <c r="T76" i="22"/>
  <c r="C76" i="22"/>
  <c r="AI75" i="22"/>
  <c r="AB75" i="22"/>
  <c r="AC75" i="22" s="1"/>
  <c r="U75" i="22"/>
  <c r="T75" i="22"/>
  <c r="C75" i="22"/>
  <c r="AI74" i="22"/>
  <c r="AB74" i="22"/>
  <c r="AC74" i="22" s="1"/>
  <c r="U74" i="22"/>
  <c r="T74" i="22"/>
  <c r="C74" i="22"/>
  <c r="AI73" i="22"/>
  <c r="AB73" i="22"/>
  <c r="AC73" i="22" s="1"/>
  <c r="U73" i="22"/>
  <c r="T73" i="22"/>
  <c r="C73" i="22"/>
  <c r="AI72" i="22"/>
  <c r="AB72" i="22"/>
  <c r="AC72" i="22" s="1"/>
  <c r="U72" i="22"/>
  <c r="T72" i="22"/>
  <c r="C72" i="22"/>
  <c r="AI71" i="22"/>
  <c r="AB71" i="22"/>
  <c r="AC71" i="22" s="1"/>
  <c r="U71" i="22"/>
  <c r="H71" i="22"/>
  <c r="C71" i="22"/>
  <c r="AI70" i="22"/>
  <c r="AB70" i="22"/>
  <c r="AC70" i="22" s="1"/>
  <c r="U70" i="22"/>
  <c r="T70" i="22"/>
  <c r="C70" i="22"/>
  <c r="AI69" i="22"/>
  <c r="AB69" i="22"/>
  <c r="AC69" i="22" s="1"/>
  <c r="U69" i="22"/>
  <c r="T69" i="22"/>
  <c r="C69" i="22"/>
  <c r="AI68" i="22"/>
  <c r="AB68" i="22"/>
  <c r="AC68" i="22" s="1"/>
  <c r="U68" i="22"/>
  <c r="T68" i="22"/>
  <c r="C68" i="22"/>
  <c r="AI67" i="22"/>
  <c r="AB67" i="22"/>
  <c r="AC67" i="22" s="1"/>
  <c r="U67" i="22"/>
  <c r="T67" i="22"/>
  <c r="C67" i="22"/>
  <c r="AI66" i="22"/>
  <c r="AB66" i="22"/>
  <c r="AC66" i="22" s="1"/>
  <c r="U66" i="22"/>
  <c r="T66" i="22"/>
  <c r="C66" i="22"/>
  <c r="AI65" i="22"/>
  <c r="AB65" i="22"/>
  <c r="AC65" i="22" s="1"/>
  <c r="U65" i="22"/>
  <c r="T65" i="22"/>
  <c r="C65" i="22"/>
  <c r="AI62" i="22"/>
  <c r="AB62" i="22"/>
  <c r="AC62" i="22" s="1"/>
  <c r="U62" i="22"/>
  <c r="T62" i="22"/>
  <c r="C62" i="22"/>
  <c r="AI61" i="22"/>
  <c r="AB61" i="22"/>
  <c r="AC61" i="22" s="1"/>
  <c r="U61" i="22"/>
  <c r="T61" i="22"/>
  <c r="C61" i="22"/>
  <c r="AI57" i="22"/>
  <c r="AF57" i="22"/>
  <c r="AB57" i="22"/>
  <c r="AC57" i="22" s="1"/>
  <c r="U57" i="22"/>
  <c r="C57" i="22"/>
  <c r="AI56" i="22"/>
  <c r="AB56" i="22"/>
  <c r="AC56" i="22" s="1"/>
  <c r="U56" i="22"/>
  <c r="T56" i="22"/>
  <c r="C56" i="22"/>
  <c r="AI55" i="22"/>
  <c r="AB55" i="22"/>
  <c r="AC55" i="22" s="1"/>
  <c r="U55" i="22"/>
  <c r="T55" i="22"/>
  <c r="C55" i="22"/>
  <c r="AI54" i="22"/>
  <c r="AB54" i="22"/>
  <c r="AC54" i="22" s="1"/>
  <c r="U54" i="22"/>
  <c r="T54" i="22"/>
  <c r="C54" i="22"/>
  <c r="AI49" i="22"/>
  <c r="AB49" i="22"/>
  <c r="AC49" i="22" s="1"/>
  <c r="U49" i="22"/>
  <c r="T49" i="22"/>
  <c r="C49" i="22"/>
  <c r="AI48" i="22"/>
  <c r="AB48" i="22"/>
  <c r="AC48" i="22" s="1"/>
  <c r="U48" i="22"/>
  <c r="T48" i="22"/>
  <c r="C48" i="22"/>
  <c r="AI47" i="22"/>
  <c r="AB47" i="22"/>
  <c r="AC47" i="22" s="1"/>
  <c r="U47" i="22"/>
  <c r="T47" i="22"/>
  <c r="C47" i="22"/>
  <c r="AI46" i="22"/>
  <c r="AB46" i="22"/>
  <c r="AC46" i="22" s="1"/>
  <c r="U46" i="22"/>
  <c r="T46" i="22"/>
  <c r="C46" i="22"/>
  <c r="AI45" i="22"/>
  <c r="AB45" i="22"/>
  <c r="AC45" i="22" s="1"/>
  <c r="U45" i="22"/>
  <c r="T45" i="22"/>
  <c r="C45" i="22"/>
  <c r="AI44" i="22"/>
  <c r="AB44" i="22"/>
  <c r="AC44" i="22" s="1"/>
  <c r="U44" i="22"/>
  <c r="T44" i="22"/>
  <c r="C44" i="22"/>
  <c r="AI43" i="22"/>
  <c r="AB43" i="22"/>
  <c r="AC43" i="22" s="1"/>
  <c r="U43" i="22"/>
  <c r="T43" i="22"/>
  <c r="C43" i="22"/>
  <c r="U42" i="22"/>
  <c r="T42" i="22"/>
  <c r="C42" i="22"/>
  <c r="AI41" i="22"/>
  <c r="AB41" i="22"/>
  <c r="AC41" i="22" s="1"/>
  <c r="U41" i="22"/>
  <c r="T41" i="22"/>
  <c r="C41" i="22"/>
  <c r="AI40" i="22"/>
  <c r="AB40" i="22"/>
  <c r="AC40" i="22" s="1"/>
  <c r="U40" i="22"/>
  <c r="T40" i="22"/>
  <c r="C40" i="22"/>
  <c r="AI39" i="22"/>
  <c r="AB39" i="22"/>
  <c r="AC39" i="22" s="1"/>
  <c r="U39" i="22"/>
  <c r="T39" i="22"/>
  <c r="C39" i="22"/>
  <c r="AI38" i="22"/>
  <c r="AB38" i="22"/>
  <c r="AC38" i="22" s="1"/>
  <c r="U38" i="22"/>
  <c r="T38" i="22"/>
  <c r="C38" i="22"/>
  <c r="AI37" i="22"/>
  <c r="AB37" i="22"/>
  <c r="AC37" i="22" s="1"/>
  <c r="U37" i="22"/>
  <c r="T37" i="22"/>
  <c r="C37" i="22"/>
  <c r="AI36" i="22"/>
  <c r="AB36" i="22"/>
  <c r="AC36" i="22" s="1"/>
  <c r="U36" i="22"/>
  <c r="T36" i="22"/>
  <c r="C36" i="22"/>
  <c r="AI35" i="22"/>
  <c r="AB35" i="22"/>
  <c r="AC35" i="22" s="1"/>
  <c r="U35" i="22"/>
  <c r="T35" i="22"/>
  <c r="C35" i="22"/>
  <c r="AI34" i="22"/>
  <c r="AB34" i="22"/>
  <c r="AC34" i="22" s="1"/>
  <c r="U34" i="22"/>
  <c r="T34" i="22"/>
  <c r="C34" i="22"/>
  <c r="AI33" i="22"/>
  <c r="AB33" i="22"/>
  <c r="AC33" i="22" s="1"/>
  <c r="U33" i="22"/>
  <c r="T33" i="22"/>
  <c r="C33" i="22"/>
  <c r="AI32" i="22"/>
  <c r="AB32" i="22"/>
  <c r="AC32" i="22" s="1"/>
  <c r="U32" i="22"/>
  <c r="T32" i="22"/>
  <c r="AI31" i="22"/>
  <c r="AB31" i="22"/>
  <c r="AC31" i="22" s="1"/>
  <c r="U31" i="22"/>
  <c r="T31" i="22"/>
  <c r="C31" i="22"/>
  <c r="AI30" i="22"/>
  <c r="AB30" i="22"/>
  <c r="AC30" i="22" s="1"/>
  <c r="U30" i="22"/>
  <c r="T30" i="22"/>
  <c r="C30" i="22"/>
  <c r="AI29" i="22"/>
  <c r="AB29" i="22"/>
  <c r="AC29" i="22" s="1"/>
  <c r="U29" i="22"/>
  <c r="T29" i="22"/>
  <c r="C29" i="22"/>
  <c r="AI28" i="22"/>
  <c r="AB28" i="22"/>
  <c r="AC28" i="22" s="1"/>
  <c r="U28" i="22"/>
  <c r="T28" i="22"/>
  <c r="C28" i="22"/>
  <c r="AI27" i="22"/>
  <c r="AB27" i="22"/>
  <c r="AC27" i="22" s="1"/>
  <c r="U27" i="22"/>
  <c r="T27" i="22"/>
  <c r="C27" i="22"/>
  <c r="AI24" i="22"/>
  <c r="AB24" i="22"/>
  <c r="AC24" i="22" s="1"/>
  <c r="U24" i="22"/>
  <c r="T24" i="22"/>
  <c r="C24" i="22"/>
  <c r="AI23" i="22"/>
  <c r="AB23" i="22"/>
  <c r="AC23" i="22" s="1"/>
  <c r="U23" i="22"/>
  <c r="T23" i="22"/>
  <c r="C23" i="22"/>
  <c r="AI22" i="22"/>
  <c r="AB22" i="22"/>
  <c r="AC22" i="22" s="1"/>
  <c r="U22" i="22"/>
  <c r="T22" i="22"/>
  <c r="C22" i="22"/>
  <c r="AI21" i="22"/>
  <c r="AB21" i="22"/>
  <c r="AC21" i="22" s="1"/>
  <c r="U21" i="22"/>
  <c r="T21" i="22"/>
  <c r="C21" i="22"/>
  <c r="AI20" i="22"/>
  <c r="AB20" i="22"/>
  <c r="AC20" i="22" s="1"/>
  <c r="U20" i="22"/>
  <c r="T20" i="22"/>
  <c r="C20" i="22"/>
  <c r="AI19" i="22"/>
  <c r="AB19" i="22"/>
  <c r="AC19" i="22" s="1"/>
  <c r="U19" i="22"/>
  <c r="T19" i="22"/>
  <c r="C19" i="22"/>
  <c r="AI18" i="22"/>
  <c r="AB18" i="22"/>
  <c r="AC18" i="22" s="1"/>
  <c r="U18" i="22"/>
  <c r="T18" i="22"/>
  <c r="C18" i="22"/>
  <c r="AI17" i="22"/>
  <c r="AB17" i="22"/>
  <c r="AC17" i="22" s="1"/>
  <c r="U17" i="22"/>
  <c r="T17" i="22"/>
  <c r="C17" i="22"/>
  <c r="AI16" i="22"/>
  <c r="AB16" i="22"/>
  <c r="AC16" i="22" s="1"/>
  <c r="U16" i="22"/>
  <c r="T16" i="22"/>
  <c r="C16" i="22"/>
  <c r="AI15" i="22"/>
  <c r="AB15" i="22"/>
  <c r="AC15" i="22" s="1"/>
  <c r="U15" i="22"/>
  <c r="T15" i="22"/>
  <c r="C15" i="22"/>
  <c r="AI14" i="22"/>
  <c r="AB14" i="22"/>
  <c r="AC14" i="22" s="1"/>
  <c r="U14" i="22"/>
  <c r="T14" i="22"/>
  <c r="C14" i="22"/>
  <c r="AI13" i="22"/>
  <c r="AB13" i="22"/>
  <c r="AC13" i="22" s="1"/>
  <c r="U13" i="22"/>
  <c r="T13" i="22"/>
  <c r="C13" i="22"/>
  <c r="AI10" i="22"/>
  <c r="AB10" i="22"/>
  <c r="AC10" i="22" s="1"/>
  <c r="U10" i="22"/>
  <c r="T10" i="22"/>
  <c r="C10" i="22"/>
  <c r="AI7" i="22"/>
  <c r="AB7" i="22"/>
  <c r="AC7" i="22" s="1"/>
  <c r="U7" i="22"/>
  <c r="T7" i="22"/>
  <c r="C7" i="22"/>
  <c r="AI6" i="22"/>
  <c r="AB6" i="22"/>
  <c r="AC6" i="22" s="1"/>
  <c r="U6" i="22"/>
  <c r="T6" i="22"/>
  <c r="C6" i="22"/>
  <c r="AI5" i="22"/>
  <c r="AB5" i="22"/>
  <c r="AC5" i="22" s="1"/>
  <c r="U5" i="22"/>
  <c r="T5" i="22"/>
  <c r="C5" i="22"/>
  <c r="AI4" i="22"/>
  <c r="AB4" i="22"/>
  <c r="U4" i="22"/>
  <c r="T4" i="22"/>
  <c r="C4" i="22"/>
  <c r="AI3" i="22"/>
  <c r="AB3" i="22"/>
  <c r="U3" i="22"/>
  <c r="T3" i="22"/>
  <c r="C3" i="22"/>
  <c r="AB2" i="22"/>
  <c r="U2" i="22"/>
  <c r="C2" i="22"/>
  <c r="R269" i="22" l="1"/>
  <c r="O56" i="29"/>
  <c r="O57" i="29" s="1"/>
  <c r="S144" i="22"/>
  <c r="T144" i="22" s="1"/>
  <c r="S233" i="22"/>
  <c r="H233" i="22" s="1"/>
  <c r="S169" i="22"/>
  <c r="H169" i="22" s="1"/>
  <c r="T113" i="22"/>
  <c r="I113" i="22" s="1"/>
  <c r="D267" i="22"/>
  <c r="T200" i="22"/>
  <c r="I200" i="22" s="1"/>
  <c r="T71" i="22"/>
  <c r="I71" i="22" s="1"/>
  <c r="H226" i="22"/>
  <c r="I226" i="22" s="1"/>
  <c r="T2" i="22"/>
  <c r="H126" i="22"/>
  <c r="I126" i="22" s="1"/>
  <c r="H67" i="22"/>
  <c r="I67" i="22" s="1"/>
  <c r="M266" i="22"/>
  <c r="H29" i="22"/>
  <c r="I29" i="22" s="1"/>
  <c r="H217" i="22"/>
  <c r="I217" i="22" s="1"/>
  <c r="H112" i="22"/>
  <c r="I112" i="22" s="1"/>
  <c r="H24" i="22"/>
  <c r="I24" i="22" s="1"/>
  <c r="T214" i="22"/>
  <c r="I214" i="22" s="1"/>
  <c r="T246" i="22"/>
  <c r="I246" i="22" s="1"/>
  <c r="H211" i="22"/>
  <c r="I211" i="22" s="1"/>
  <c r="H109" i="22"/>
  <c r="I109" i="22" s="1"/>
  <c r="H54" i="22"/>
  <c r="I54" i="22" s="1"/>
  <c r="H19" i="22"/>
  <c r="I19" i="22" s="1"/>
  <c r="H250" i="22"/>
  <c r="I250" i="22" s="1"/>
  <c r="H195" i="22"/>
  <c r="I195" i="22" s="1"/>
  <c r="H104" i="22"/>
  <c r="I104" i="22" s="1"/>
  <c r="H45" i="22"/>
  <c r="I45" i="22" s="1"/>
  <c r="H16" i="22"/>
  <c r="I16" i="22" s="1"/>
  <c r="T106" i="22"/>
  <c r="I106" i="22" s="1"/>
  <c r="T125" i="22"/>
  <c r="I125" i="22" s="1"/>
  <c r="H245" i="22"/>
  <c r="I245" i="22" s="1"/>
  <c r="H189" i="22"/>
  <c r="I189" i="22" s="1"/>
  <c r="H96" i="22"/>
  <c r="I96" i="22" s="1"/>
  <c r="H44" i="22"/>
  <c r="I44" i="22" s="1"/>
  <c r="I7" i="22"/>
  <c r="H234" i="22"/>
  <c r="I234" i="22" s="1"/>
  <c r="H168" i="22"/>
  <c r="I168" i="22" s="1"/>
  <c r="H88" i="22"/>
  <c r="I88" i="22" s="1"/>
  <c r="H42" i="22"/>
  <c r="I42" i="22" s="1"/>
  <c r="H4" i="22"/>
  <c r="I259" i="22"/>
  <c r="H150" i="22"/>
  <c r="I150" i="22" s="1"/>
  <c r="H77" i="22"/>
  <c r="I77" i="22" s="1"/>
  <c r="H37" i="22"/>
  <c r="I37" i="22" s="1"/>
  <c r="I258" i="22"/>
  <c r="H147" i="22"/>
  <c r="I147" i="22" s="1"/>
  <c r="H70" i="22"/>
  <c r="I70" i="22" s="1"/>
  <c r="H34" i="22"/>
  <c r="I34" i="22" s="1"/>
  <c r="H127" i="22"/>
  <c r="I127" i="22" s="1"/>
  <c r="H105" i="22"/>
  <c r="I105" i="22" s="1"/>
  <c r="H89" i="22"/>
  <c r="I89" i="22" s="1"/>
  <c r="T102" i="22"/>
  <c r="I102" i="22" s="1"/>
  <c r="H56" i="22"/>
  <c r="I56" i="22" s="1"/>
  <c r="H36" i="22"/>
  <c r="I36" i="22" s="1"/>
  <c r="H18" i="22"/>
  <c r="I18" i="22" s="1"/>
  <c r="H230" i="22"/>
  <c r="I230" i="22" s="1"/>
  <c r="H215" i="22"/>
  <c r="I215" i="22" s="1"/>
  <c r="H185" i="22"/>
  <c r="I185" i="22" s="1"/>
  <c r="H167" i="22"/>
  <c r="I167" i="22" s="1"/>
  <c r="H149" i="22"/>
  <c r="I149" i="22" s="1"/>
  <c r="H111" i="22"/>
  <c r="I111" i="22" s="1"/>
  <c r="H103" i="22"/>
  <c r="I103" i="22" s="1"/>
  <c r="H95" i="22"/>
  <c r="I95" i="22" s="1"/>
  <c r="H87" i="22"/>
  <c r="I87" i="22" s="1"/>
  <c r="H76" i="22"/>
  <c r="I76" i="22" s="1"/>
  <c r="H68" i="22"/>
  <c r="I68" i="22" s="1"/>
  <c r="H55" i="22"/>
  <c r="I55" i="22" s="1"/>
  <c r="H43" i="22"/>
  <c r="I43" i="22" s="1"/>
  <c r="H35" i="22"/>
  <c r="I35" i="22" s="1"/>
  <c r="H27" i="22"/>
  <c r="I27" i="22" s="1"/>
  <c r="H17" i="22"/>
  <c r="I17" i="22" s="1"/>
  <c r="H5" i="22"/>
  <c r="I5" i="22" s="1"/>
  <c r="H155" i="22"/>
  <c r="I155" i="22" s="1"/>
  <c r="H115" i="22"/>
  <c r="I115" i="22" s="1"/>
  <c r="H97" i="22"/>
  <c r="I97" i="22" s="1"/>
  <c r="H81" i="22"/>
  <c r="I81" i="22" s="1"/>
  <c r="H249" i="22"/>
  <c r="I249" i="22" s="1"/>
  <c r="H216" i="22"/>
  <c r="I216" i="22" s="1"/>
  <c r="H69" i="22"/>
  <c r="I69" i="22" s="1"/>
  <c r="H28" i="22"/>
  <c r="I28" i="22" s="1"/>
  <c r="H6" i="22"/>
  <c r="I6" i="22" s="1"/>
  <c r="H181" i="22"/>
  <c r="I181" i="22" s="1"/>
  <c r="H166" i="22"/>
  <c r="I166" i="22" s="1"/>
  <c r="H124" i="22"/>
  <c r="I124" i="22" s="1"/>
  <c r="H110" i="22"/>
  <c r="I110" i="22" s="1"/>
  <c r="H94" i="22"/>
  <c r="I94" i="22" s="1"/>
  <c r="H86" i="22"/>
  <c r="I86" i="22" s="1"/>
  <c r="H75" i="22"/>
  <c r="I75" i="22" s="1"/>
  <c r="H244" i="22"/>
  <c r="I244" i="22" s="1"/>
  <c r="H222" i="22"/>
  <c r="I222" i="22" s="1"/>
  <c r="H180" i="22"/>
  <c r="I180" i="22" s="1"/>
  <c r="H165" i="22"/>
  <c r="I165" i="22" s="1"/>
  <c r="H122" i="22"/>
  <c r="I122" i="22" s="1"/>
  <c r="H101" i="22"/>
  <c r="I101" i="22" s="1"/>
  <c r="H93" i="22"/>
  <c r="I93" i="22" s="1"/>
  <c r="H85" i="22"/>
  <c r="I85" i="22" s="1"/>
  <c r="H74" i="22"/>
  <c r="I74" i="22" s="1"/>
  <c r="H66" i="22"/>
  <c r="I66" i="22" s="1"/>
  <c r="H49" i="22"/>
  <c r="I49" i="22" s="1"/>
  <c r="H41" i="22"/>
  <c r="I41" i="22" s="1"/>
  <c r="H33" i="22"/>
  <c r="I33" i="22" s="1"/>
  <c r="H23" i="22"/>
  <c r="I23" i="22" s="1"/>
  <c r="H15" i="22"/>
  <c r="I15" i="22" s="1"/>
  <c r="H3" i="22"/>
  <c r="H243" i="22"/>
  <c r="I243" i="22" s="1"/>
  <c r="H220" i="22"/>
  <c r="I220" i="22" s="1"/>
  <c r="H210" i="22"/>
  <c r="I210" i="22" s="1"/>
  <c r="H177" i="22"/>
  <c r="I177" i="22" s="1"/>
  <c r="H162" i="22"/>
  <c r="I162" i="22" s="1"/>
  <c r="H140" i="22"/>
  <c r="I140" i="22" s="1"/>
  <c r="H121" i="22"/>
  <c r="I121" i="22" s="1"/>
  <c r="H108" i="22"/>
  <c r="I108" i="22" s="1"/>
  <c r="H100" i="22"/>
  <c r="I100" i="22" s="1"/>
  <c r="H92" i="22"/>
  <c r="I92" i="22" s="1"/>
  <c r="H84" i="22"/>
  <c r="I84" i="22" s="1"/>
  <c r="H73" i="22"/>
  <c r="I73" i="22" s="1"/>
  <c r="H65" i="22"/>
  <c r="I65" i="22" s="1"/>
  <c r="H48" i="22"/>
  <c r="I48" i="22" s="1"/>
  <c r="H40" i="22"/>
  <c r="I40" i="22" s="1"/>
  <c r="H32" i="22"/>
  <c r="I32" i="22" s="1"/>
  <c r="H22" i="22"/>
  <c r="I22" i="22" s="1"/>
  <c r="H14" i="22"/>
  <c r="I14" i="22" s="1"/>
  <c r="H134" i="22"/>
  <c r="I134" i="22" s="1"/>
  <c r="H238" i="22"/>
  <c r="I238" i="22" s="1"/>
  <c r="H219" i="22"/>
  <c r="I219" i="22" s="1"/>
  <c r="H206" i="22"/>
  <c r="I206" i="22" s="1"/>
  <c r="H174" i="22"/>
  <c r="I174" i="22" s="1"/>
  <c r="H157" i="22"/>
  <c r="I157" i="22" s="1"/>
  <c r="H136" i="22"/>
  <c r="I136" i="22" s="1"/>
  <c r="H120" i="22"/>
  <c r="I120" i="22" s="1"/>
  <c r="H107" i="22"/>
  <c r="I107" i="22" s="1"/>
  <c r="H99" i="22"/>
  <c r="I99" i="22" s="1"/>
  <c r="H91" i="22"/>
  <c r="I91" i="22" s="1"/>
  <c r="H83" i="22"/>
  <c r="I83" i="22" s="1"/>
  <c r="H72" i="22"/>
  <c r="I72" i="22" s="1"/>
  <c r="H62" i="22"/>
  <c r="I62" i="22" s="1"/>
  <c r="H47" i="22"/>
  <c r="I47" i="22" s="1"/>
  <c r="H39" i="22"/>
  <c r="I39" i="22" s="1"/>
  <c r="H31" i="22"/>
  <c r="I31" i="22" s="1"/>
  <c r="H21" i="22"/>
  <c r="I21" i="22" s="1"/>
  <c r="H13" i="22"/>
  <c r="I13" i="22" s="1"/>
  <c r="H133" i="22"/>
  <c r="I133" i="22" s="1"/>
  <c r="H218" i="22"/>
  <c r="I218" i="22" s="1"/>
  <c r="H171" i="22"/>
  <c r="I171" i="22" s="1"/>
  <c r="H156" i="22"/>
  <c r="I156" i="22" s="1"/>
  <c r="H135" i="22"/>
  <c r="I135" i="22" s="1"/>
  <c r="H116" i="22"/>
  <c r="I116" i="22" s="1"/>
  <c r="H98" i="22"/>
  <c r="I98" i="22" s="1"/>
  <c r="H90" i="22"/>
  <c r="I90" i="22" s="1"/>
  <c r="H82" i="22"/>
  <c r="I82" i="22" s="1"/>
  <c r="H61" i="22"/>
  <c r="I61" i="22" s="1"/>
  <c r="H46" i="22"/>
  <c r="I46" i="22" s="1"/>
  <c r="H38" i="22"/>
  <c r="I38" i="22" s="1"/>
  <c r="H30" i="22"/>
  <c r="I30" i="22" s="1"/>
  <c r="H20" i="22"/>
  <c r="I20" i="22" s="1"/>
  <c r="H10" i="22"/>
  <c r="I10" i="22" s="1"/>
  <c r="H251" i="22"/>
  <c r="I251" i="22" s="1"/>
  <c r="T172" i="22"/>
  <c r="U260" i="22"/>
  <c r="AB260" i="22"/>
  <c r="C266" i="22"/>
  <c r="AF260" i="22"/>
  <c r="AF267" i="22" s="1"/>
  <c r="AC260" i="22"/>
  <c r="R276" i="22" l="1"/>
  <c r="R278" i="22" s="1"/>
  <c r="H144" i="22"/>
  <c r="I144" i="22" s="1"/>
  <c r="H57" i="22"/>
  <c r="I57" i="22" s="1"/>
  <c r="T233" i="22"/>
  <c r="I233" i="22" s="1"/>
  <c r="T169" i="22"/>
  <c r="I169" i="22" s="1"/>
  <c r="S260" i="22"/>
  <c r="R279" i="22"/>
  <c r="AA266" i="22"/>
  <c r="AA267" i="22" s="1"/>
  <c r="I172" i="22"/>
  <c r="R280" i="22" l="1"/>
  <c r="H260" i="22"/>
  <c r="H267" i="22" s="1"/>
  <c r="I260" i="22"/>
  <c r="T260" i="22"/>
  <c r="T281" i="22" s="1"/>
  <c r="AF269" i="22" a="1"/>
  <c r="AF269" i="22" s="1"/>
  <c r="AF270" i="22" l="1"/>
  <c r="T282" i="22"/>
  <c r="T283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LAANANI ABDELKRIM</author>
    <author>tc={FA9A3125-0F0F-4740-8AB8-FF54A06C6A5E}</author>
    <author>tc={1AC722B1-8BFC-4C4C-9B95-BC5E01F1B98D}</author>
    <author>tc={23C587A0-E4E7-4E81-A6A1-F0A21DB2F66C}</author>
  </authors>
  <commentList>
    <comment ref="P118" authorId="0" shapeId="0" xr:uid="{2B55C165-FA98-4090-993F-B776BCE02D0A}">
      <text>
        <r>
          <rPr>
            <b/>
            <sz val="9"/>
            <color indexed="81"/>
            <rFont val="Tahoma"/>
            <family val="2"/>
          </rPr>
          <t>LAANANI ABDELKRIM:</t>
        </r>
        <r>
          <rPr>
            <sz val="9"/>
            <color indexed="81"/>
            <rFont val="Tahoma"/>
            <family val="2"/>
          </rPr>
          <t xml:space="preserve">
FIGURE CHEZ LM ET NON PAS CHEZ LA
</t>
        </r>
      </text>
    </comment>
    <comment ref="O132" authorId="1" shapeId="0" xr:uid="{FA9A3125-0F0F-4740-8AB8-FF54A06C6A5E}">
      <text>
        <r>
          <rPr>
            <sz val="11"/>
            <color rgb="FF000000"/>
            <rFont val="Calibri"/>
            <family val="2"/>
          </rPr>
          <t xml:space="preserve">[Commentaire à thread]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Votre version d’Excel vous permet de lire ce commentaire à thread. Toutefois, les modifications qui y sont apportées seront supprimées si le fichier est ouvert dans une version plus récente d’Excel. En savoir plus 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Commentaire :
</t>
        </r>
        <r>
          <rPr>
            <sz val="11"/>
            <color rgb="FF000000"/>
            <rFont val="Calibri"/>
            <family val="2"/>
          </rPr>
          <t xml:space="preserve">    FIGURE CHEZ LA ET PAS CHEZ
</t>
        </r>
        <r>
          <rPr>
            <sz val="11"/>
            <color rgb="FF000000"/>
            <rFont val="Calibri"/>
            <family val="2"/>
          </rPr>
          <t xml:space="preserve"> LM</t>
        </r>
      </text>
    </comment>
    <comment ref="AF133" authorId="0" shapeId="0" xr:uid="{4D72AF9F-8461-4EA9-8CF9-35A6A0416DBA}">
      <text>
        <r>
          <rPr>
            <b/>
            <sz val="9"/>
            <color indexed="81"/>
            <rFont val="Tahoma"/>
            <family val="2"/>
          </rPr>
          <t>LAANANI ABDELKRIM:</t>
        </r>
        <r>
          <rPr>
            <sz val="9"/>
            <color indexed="81"/>
            <rFont val="Tahoma"/>
            <family val="2"/>
          </rPr>
          <t xml:space="preserve">
A CONFIRMER LA PERSONNE
</t>
        </r>
      </text>
    </comment>
    <comment ref="AF134" authorId="0" shapeId="0" xr:uid="{C8F772F6-CA14-49D8-9F7A-182AA6CD1068}">
      <text>
        <r>
          <rPr>
            <b/>
            <sz val="9"/>
            <color indexed="81"/>
            <rFont val="Tahoma"/>
            <family val="2"/>
          </rPr>
          <t>LAANANI ABDELKRIM:</t>
        </r>
        <r>
          <rPr>
            <sz val="9"/>
            <color indexed="81"/>
            <rFont val="Tahoma"/>
            <family val="2"/>
          </rPr>
          <t xml:space="preserve">
A CONFIRMER LA PERSONNE
</t>
        </r>
      </text>
    </comment>
    <comment ref="AF250" authorId="2" shapeId="0" xr:uid="{1AC722B1-8BFC-4C4C-9B95-BC5E01F1B98D}">
      <text>
        <r>
          <rPr>
            <sz val="11"/>
            <color theme="1"/>
            <rFont val="Calibri"/>
            <family val="2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</t>
        </r>
      </text>
    </comment>
    <comment ref="AF251" authorId="3" shapeId="0" xr:uid="{23C587A0-E4E7-4E81-A6A1-F0A21DB2F66C}">
      <text>
        <r>
          <rPr>
            <sz val="11"/>
            <color theme="1"/>
            <rFont val="Calibri"/>
            <family val="2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tc={0E0E9990-DE06-4E21-8C51-CB4E176413CA}</author>
    <author>tc={5EF00F78-BB81-40C4-A68C-B4B5E4F1C08F}</author>
    <author>LAANANI ABDELKRIM</author>
    <author>tc={4E225C39-6EE0-4D76-B763-5AAAF431D9FE}</author>
  </authors>
  <commentList>
    <comment ref="O6" authorId="0" shapeId="0" xr:uid="{0E0E9990-DE06-4E21-8C51-CB4E176413CA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FIGURE CHEZ LA ET PAS CHEZ
 LM</t>
        </r>
      </text>
    </comment>
    <comment ref="AF92" authorId="1" shapeId="0" xr:uid="{5EF00F78-BB81-40C4-A68C-B4B5E4F1C08F}">
      <text>
        <r>
          <rPr>
            <sz val="11"/>
            <color theme="1"/>
            <rFont val="Calibri"/>
            <family val="2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</t>
        </r>
      </text>
    </comment>
    <comment ref="P97" authorId="2" shapeId="0" xr:uid="{715A7C77-E992-459D-A611-46D088582431}">
      <text>
        <r>
          <rPr>
            <b/>
            <sz val="9"/>
            <color indexed="81"/>
            <rFont val="Tahoma"/>
            <family val="2"/>
          </rPr>
          <t>LAANANI ABDELKRIM:</t>
        </r>
        <r>
          <rPr>
            <sz val="9"/>
            <color indexed="81"/>
            <rFont val="Tahoma"/>
            <family val="2"/>
          </rPr>
          <t xml:space="preserve">
FIGURE CHEZ LM ET NON PAS CHEZ LA
</t>
        </r>
      </text>
    </comment>
    <comment ref="AF200" authorId="2" shapeId="0" xr:uid="{A3A4CE94-B201-4F1B-84F4-9A0E7079760B}">
      <text>
        <r>
          <rPr>
            <b/>
            <sz val="9"/>
            <color indexed="81"/>
            <rFont val="Tahoma"/>
            <family val="2"/>
          </rPr>
          <t>LAANANI ABDELKRIM:</t>
        </r>
        <r>
          <rPr>
            <sz val="9"/>
            <color indexed="81"/>
            <rFont val="Tahoma"/>
            <family val="2"/>
          </rPr>
          <t xml:space="preserve">
A CONFIRMER LA PERSONNE
</t>
        </r>
      </text>
    </comment>
    <comment ref="AF201" authorId="2" shapeId="0" xr:uid="{92C0E43E-15E1-4596-85CE-4685942F3875}">
      <text>
        <r>
          <rPr>
            <b/>
            <sz val="9"/>
            <color indexed="81"/>
            <rFont val="Tahoma"/>
            <family val="2"/>
          </rPr>
          <t>LAANANI ABDELKRIM:</t>
        </r>
        <r>
          <rPr>
            <sz val="9"/>
            <color indexed="81"/>
            <rFont val="Tahoma"/>
            <family val="2"/>
          </rPr>
          <t xml:space="preserve">
A CONFIRMER LA PERSONNE
</t>
        </r>
      </text>
    </comment>
    <comment ref="AF241" authorId="3" shapeId="0" xr:uid="{4E225C39-6EE0-4D76-B763-5AAAF431D9FE}">
      <text>
        <r>
          <rPr>
            <sz val="11"/>
            <color theme="1"/>
            <rFont val="Calibri"/>
            <family val="2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LAANANI ABDELKRIM</author>
    <author>tc={2EDC05A9-C851-4380-9306-789A86FCCCEB}</author>
    <author>tc={1BEBD0EE-DEC8-4F03-A895-EC7D1D19F27F}</author>
    <author>tc={59ABF358-FC63-426D-886A-8B7C1B004730}</author>
  </authors>
  <commentList>
    <comment ref="P118" authorId="0" shapeId="0" xr:uid="{1F6203A3-332C-48EC-8A0D-4F466CBE8E29}">
      <text>
        <r>
          <rPr>
            <b/>
            <sz val="9"/>
            <color indexed="81"/>
            <rFont val="Tahoma"/>
            <family val="2"/>
          </rPr>
          <t>LAANANI ABDELKRIM:</t>
        </r>
        <r>
          <rPr>
            <sz val="9"/>
            <color indexed="81"/>
            <rFont val="Tahoma"/>
            <family val="2"/>
          </rPr>
          <t xml:space="preserve">
FIGURE CHEZ LM ET NON PAS CHEZ LA
</t>
        </r>
      </text>
    </comment>
    <comment ref="O132" authorId="1" shapeId="0" xr:uid="{2EDC05A9-C851-4380-9306-789A86FCCCE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FIGURE CHEZ LA ET PAS CHEZ
 LM</t>
        </r>
      </text>
    </comment>
    <comment ref="AF133" authorId="0" shapeId="0" xr:uid="{87AC661C-EC92-4598-AA80-660B449A77E2}">
      <text>
        <r>
          <rPr>
            <b/>
            <sz val="9"/>
            <color indexed="81"/>
            <rFont val="Tahoma"/>
            <family val="2"/>
          </rPr>
          <t>LAANANI ABDELKRIM:</t>
        </r>
        <r>
          <rPr>
            <sz val="9"/>
            <color indexed="81"/>
            <rFont val="Tahoma"/>
            <family val="2"/>
          </rPr>
          <t xml:space="preserve">
A CONFIRMER LA PERSONNE
</t>
        </r>
      </text>
    </comment>
    <comment ref="AF134" authorId="0" shapeId="0" xr:uid="{A82D8B81-4943-4DE6-B4C0-3CA5293190DA}">
      <text>
        <r>
          <rPr>
            <b/>
            <sz val="9"/>
            <color indexed="81"/>
            <rFont val="Tahoma"/>
            <family val="2"/>
          </rPr>
          <t>LAANANI ABDELKRIM:</t>
        </r>
        <r>
          <rPr>
            <sz val="9"/>
            <color indexed="81"/>
            <rFont val="Tahoma"/>
            <family val="2"/>
          </rPr>
          <t xml:space="preserve">
A CONFIRMER LA PERSONNE
</t>
        </r>
      </text>
    </comment>
    <comment ref="AF238" authorId="2" shapeId="0" xr:uid="{1BEBD0EE-DEC8-4F03-A895-EC7D1D19F27F}">
      <text>
        <r>
          <rPr>
            <sz val="11"/>
            <color theme="1"/>
            <rFont val="Calibri"/>
            <family val="2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</t>
        </r>
      </text>
    </comment>
    <comment ref="AF239" authorId="3" shapeId="0" xr:uid="{59ABF358-FC63-426D-886A-8B7C1B004730}">
      <text>
        <r>
          <rPr>
            <sz val="11"/>
            <color theme="1"/>
            <rFont val="Calibri"/>
            <family val="2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LAANANI ABDELKRIM</author>
    <author>tc={0EE36ECE-A224-4357-B9C8-4D3A87D60836}</author>
    <author>tc={E1511160-ED8F-40E9-BF70-FD53ED1E0920}</author>
    <author>tc={805B48F0-2856-47C3-9E39-128F966A7460}</author>
  </authors>
  <commentList>
    <comment ref="N5" authorId="0" shapeId="0" xr:uid="{DD169380-4F56-456F-9303-EAF7CEB23DE5}">
      <text>
        <r>
          <rPr>
            <b/>
            <sz val="9"/>
            <color indexed="81"/>
            <rFont val="Tahoma"/>
            <family val="2"/>
          </rPr>
          <t>LAANANI ABDELKRIM:</t>
        </r>
        <r>
          <rPr>
            <sz val="9"/>
            <color indexed="81"/>
            <rFont val="Tahoma"/>
            <family val="2"/>
          </rPr>
          <t xml:space="preserve">
A CONFIRMER LA PERSONNE
</t>
        </r>
      </text>
    </comment>
    <comment ref="U5" authorId="0" shapeId="0" xr:uid="{E6351571-C327-4142-9B28-5119A37BCE44}">
      <text>
        <r>
          <rPr>
            <b/>
            <sz val="9"/>
            <color indexed="81"/>
            <rFont val="Tahoma"/>
            <family val="2"/>
          </rPr>
          <t>LAANANI ABDELKRIM:</t>
        </r>
        <r>
          <rPr>
            <sz val="9"/>
            <color indexed="81"/>
            <rFont val="Tahoma"/>
            <family val="2"/>
          </rPr>
          <t xml:space="preserve">
A CONFIRMER LA PERSONNE
</t>
        </r>
      </text>
    </comment>
    <comment ref="Y5" authorId="0" shapeId="0" xr:uid="{12C34F81-E7A4-4292-B16F-99F86E31E838}">
      <text>
        <r>
          <rPr>
            <b/>
            <sz val="9"/>
            <color indexed="81"/>
            <rFont val="Tahoma"/>
            <family val="2"/>
          </rPr>
          <t>LAANANI ABDELKRIM:</t>
        </r>
        <r>
          <rPr>
            <sz val="9"/>
            <color indexed="81"/>
            <rFont val="Tahoma"/>
            <family val="2"/>
          </rPr>
          <t xml:space="preserve">
A CONFIRMER LA PERSONNE
</t>
        </r>
      </text>
    </comment>
    <comment ref="N6" authorId="0" shapeId="0" xr:uid="{6428AA33-2A30-4D2F-91FF-D9CC6D189FFB}">
      <text>
        <r>
          <rPr>
            <b/>
            <sz val="9"/>
            <color indexed="81"/>
            <rFont val="Tahoma"/>
            <family val="2"/>
          </rPr>
          <t>LAANANI ABDELKRIM:</t>
        </r>
        <r>
          <rPr>
            <sz val="9"/>
            <color indexed="81"/>
            <rFont val="Tahoma"/>
            <family val="2"/>
          </rPr>
          <t xml:space="preserve">
A CONFIRMER LA PERSONNE
</t>
        </r>
      </text>
    </comment>
    <comment ref="U6" authorId="0" shapeId="0" xr:uid="{60E64853-87F9-49E3-ABE1-74D9D08E3F99}">
      <text>
        <r>
          <rPr>
            <b/>
            <sz val="9"/>
            <color indexed="81"/>
            <rFont val="Tahoma"/>
            <family val="2"/>
          </rPr>
          <t>LAANANI ABDELKRIM:</t>
        </r>
        <r>
          <rPr>
            <sz val="9"/>
            <color indexed="81"/>
            <rFont val="Tahoma"/>
            <family val="2"/>
          </rPr>
          <t xml:space="preserve">
A CONFIRMER LA PERSONNE
</t>
        </r>
      </text>
    </comment>
    <comment ref="Y6" authorId="0" shapeId="0" xr:uid="{F2E2D5F2-5977-401F-A687-819E8C24B23C}">
      <text>
        <r>
          <rPr>
            <b/>
            <sz val="9"/>
            <color indexed="81"/>
            <rFont val="Tahoma"/>
            <family val="2"/>
          </rPr>
          <t>LAANANI ABDELKRIM:</t>
        </r>
        <r>
          <rPr>
            <sz val="9"/>
            <color indexed="81"/>
            <rFont val="Tahoma"/>
            <family val="2"/>
          </rPr>
          <t xml:space="preserve">
A CONFIRMER LA PERSONNE
</t>
        </r>
      </text>
    </comment>
    <comment ref="N25" authorId="1" shapeId="0" xr:uid="{0EE36ECE-A224-4357-B9C8-4D3A87D60836}">
      <text>
        <r>
          <rPr>
            <sz val="11"/>
            <color theme="1"/>
            <rFont val="Calibri"/>
            <family val="2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</t>
        </r>
      </text>
    </comment>
    <comment ref="U25" authorId="2" shapeId="0" xr:uid="{E1511160-ED8F-40E9-BF70-FD53ED1E0920}">
      <text>
        <r>
          <rPr>
            <sz val="11"/>
            <color theme="1"/>
            <rFont val="Calibri"/>
            <family val="2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</t>
        </r>
      </text>
    </comment>
    <comment ref="Y25" authorId="3" shapeId="0" xr:uid="{805B48F0-2856-47C3-9E39-128F966A7460}">
      <text>
        <r>
          <rPr>
            <sz val="11"/>
            <color theme="1"/>
            <rFont val="Calibri"/>
            <family val="2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<sst xmlns="http://schemas.openxmlformats.org/spreadsheetml/2006/main" count="3908" uniqueCount="393">
  <si>
    <t>N.Abont</t>
  </si>
  <si>
    <t>الالاسم الكامل</t>
  </si>
  <si>
    <t>مبلغ الدين</t>
  </si>
  <si>
    <t>الأداء</t>
  </si>
  <si>
    <t>عبد الحق الحمزوي</t>
  </si>
  <si>
    <t>صالح حمدي</t>
  </si>
  <si>
    <t>العربي الزعاري</t>
  </si>
  <si>
    <t>أحمد لعناني</t>
  </si>
  <si>
    <t>عبد الكريم النخالي</t>
  </si>
  <si>
    <t>حسن البرني</t>
  </si>
  <si>
    <t>حسن حمدي</t>
  </si>
  <si>
    <t>النخالي الميلودي</t>
  </si>
  <si>
    <t>رحال الحاكيمي</t>
  </si>
  <si>
    <t>الجيلالي الحمزاوي</t>
  </si>
  <si>
    <t>مصطفي أحمد حمدي</t>
  </si>
  <si>
    <t>بوشعيب نعناع</t>
  </si>
  <si>
    <t>عباس شهيد</t>
  </si>
  <si>
    <t>الجيلالي النخالي</t>
  </si>
  <si>
    <t xml:space="preserve"> لبداوي حمدي</t>
  </si>
  <si>
    <t>رحال شهيد</t>
  </si>
  <si>
    <t>محمد دعنون</t>
  </si>
  <si>
    <t>شهيد عبد الله</t>
  </si>
  <si>
    <t>عبد الرحمان حمدي</t>
  </si>
  <si>
    <t>محمد ج. قبلي</t>
  </si>
  <si>
    <t>لكبير أوساني</t>
  </si>
  <si>
    <t>نوفل قبلي</t>
  </si>
  <si>
    <t>المسجد 1</t>
  </si>
  <si>
    <t>أحمد قبلي</t>
  </si>
  <si>
    <t>سعيد شهيد</t>
  </si>
  <si>
    <t>سعيدة المعطاوي</t>
  </si>
  <si>
    <t>بوزكري أوساني</t>
  </si>
  <si>
    <t>أبو المجد محمد</t>
  </si>
  <si>
    <t>بوشعيب حمدي</t>
  </si>
  <si>
    <t>المصطفى البرني</t>
  </si>
  <si>
    <t>محمد السائر</t>
  </si>
  <si>
    <t>إيزة السائر</t>
  </si>
  <si>
    <t>رشيد الزعري</t>
  </si>
  <si>
    <t>محمد دعنون ج</t>
  </si>
  <si>
    <t>الشعيبية عمار</t>
  </si>
  <si>
    <t>عبد القدوس الحمزاوي</t>
  </si>
  <si>
    <t>الميلودي سهير</t>
  </si>
  <si>
    <t>حسن لعناني</t>
  </si>
  <si>
    <t>الجيلالي بريك</t>
  </si>
  <si>
    <t>محمد بن صالح حمدي</t>
  </si>
  <si>
    <t>مصطفى بن ابراهيم النافع</t>
  </si>
  <si>
    <t>محمد بنداود أوساني</t>
  </si>
  <si>
    <t>عبد الهادي الحمزوي</t>
  </si>
  <si>
    <t>المصطفى سهير</t>
  </si>
  <si>
    <t>عزالدين حمدي</t>
  </si>
  <si>
    <t>منصورة الحمزوي</t>
  </si>
  <si>
    <t>محمد نافع بن امحمد</t>
  </si>
  <si>
    <t>عبد الحق أوساني</t>
  </si>
  <si>
    <t>عبد العزيز قبلي</t>
  </si>
  <si>
    <t>بلقاسم أوساني</t>
  </si>
  <si>
    <t>ناصر شهيد</t>
  </si>
  <si>
    <t>الميلودي حمدي</t>
  </si>
  <si>
    <t>فاطنة دعنون</t>
  </si>
  <si>
    <t>صالح شهيد</t>
  </si>
  <si>
    <t>البرني لحسن (مليكة)</t>
  </si>
  <si>
    <t>رضوان الحاكيمي</t>
  </si>
  <si>
    <t>نعيمة شقرون</t>
  </si>
  <si>
    <t>المصطفى الزهري</t>
  </si>
  <si>
    <t>النافع سعيدة</t>
  </si>
  <si>
    <t>ابراهيم بن رحال ازعاري</t>
  </si>
  <si>
    <t>النخالي الزيتوني</t>
  </si>
  <si>
    <t>الزعري ناصر</t>
  </si>
  <si>
    <t>محمد بن عبد الله الزعاري</t>
  </si>
  <si>
    <t>المصطفى أوساني</t>
  </si>
  <si>
    <t>محمد أوساني</t>
  </si>
  <si>
    <t>مصطفى الزعاري</t>
  </si>
  <si>
    <t>أحمد أوساني</t>
  </si>
  <si>
    <t>خديجة عشار</t>
  </si>
  <si>
    <t>رشيد النافع</t>
  </si>
  <si>
    <t>عامر الزعاري</t>
  </si>
  <si>
    <t>حسن أوسان</t>
  </si>
  <si>
    <t>محمد بن رحال الزعاري</t>
  </si>
  <si>
    <t>سعيد البرني</t>
  </si>
  <si>
    <t>عبد الرحيم لعناني</t>
  </si>
  <si>
    <t>أحمد الزاوي</t>
  </si>
  <si>
    <t>عبد الحق لعناني</t>
  </si>
  <si>
    <t>محمد سهير</t>
  </si>
  <si>
    <t>محمد الزاوي</t>
  </si>
  <si>
    <t>الشرقي بن عباس نافع</t>
  </si>
  <si>
    <t>كمال لعناني</t>
  </si>
  <si>
    <t>محمد بن صالح الزهري</t>
  </si>
  <si>
    <t>عبد الحق الدهبي</t>
  </si>
  <si>
    <t>مصطفى الساخي</t>
  </si>
  <si>
    <t>أحمد الساخي</t>
  </si>
  <si>
    <t>محمد الساخي</t>
  </si>
  <si>
    <t>محمد النظيفي</t>
  </si>
  <si>
    <t>عبد الله الدهبي</t>
  </si>
  <si>
    <t>محمد عباس قبلي</t>
  </si>
  <si>
    <t>صالح حموم</t>
  </si>
  <si>
    <t>أحمد حموم</t>
  </si>
  <si>
    <t>مصطفى م.علال النافع</t>
  </si>
  <si>
    <t>العلامي قيدي</t>
  </si>
  <si>
    <t>حموم محمد</t>
  </si>
  <si>
    <t>رحال النخالي</t>
  </si>
  <si>
    <t>هشام النخالي</t>
  </si>
  <si>
    <t>عبد الكريم قبلي</t>
  </si>
  <si>
    <t>محمد ابراهيم نافع</t>
  </si>
  <si>
    <t>حسن قبلي</t>
  </si>
  <si>
    <t>المسجد 2</t>
  </si>
  <si>
    <t>أحمد بن المعطي أزعاري</t>
  </si>
  <si>
    <t>مينة وجيه</t>
  </si>
  <si>
    <t>عبد الرحيم وجيه</t>
  </si>
  <si>
    <t>رحال نافع</t>
  </si>
  <si>
    <t>سعيد أزعاري</t>
  </si>
  <si>
    <t>عبد الوهاب أزعاري</t>
  </si>
  <si>
    <t>محمد بن عبد الله حمدي</t>
  </si>
  <si>
    <t>عبد الكريم أزعاري</t>
  </si>
  <si>
    <t>محمد أزعاري</t>
  </si>
  <si>
    <t>ابراهيم بنطيبي ازعاري</t>
  </si>
  <si>
    <t>عزيز سهير</t>
  </si>
  <si>
    <t>محمد وجيه</t>
  </si>
  <si>
    <t>رشيد أوساني</t>
  </si>
  <si>
    <t>الزبير أزعاري</t>
  </si>
  <si>
    <t>نادية ازعاري</t>
  </si>
  <si>
    <t>حسن الزعري</t>
  </si>
  <si>
    <t>أحمد الزعاري</t>
  </si>
  <si>
    <t>فاطنة الزهري</t>
  </si>
  <si>
    <t>ميلودة الرزوقي</t>
  </si>
  <si>
    <t>مصطفى بن لكبير أزعاري</t>
  </si>
  <si>
    <t>محمد بلقاسم أزعاري</t>
  </si>
  <si>
    <t>رحال بلكبيرأزعاري</t>
  </si>
  <si>
    <t>عمر أزعاري</t>
  </si>
  <si>
    <t>عبد الحق ازعاري</t>
  </si>
  <si>
    <t>مصطفى دعنون</t>
  </si>
  <si>
    <t>الشرقي دعنون</t>
  </si>
  <si>
    <t>الزيتوني سهير</t>
  </si>
  <si>
    <t>الزيتوني المدني</t>
  </si>
  <si>
    <t>صالح أوساني</t>
  </si>
  <si>
    <t>محمد محمد أوساني</t>
  </si>
  <si>
    <t>عبد الكريم لعناني</t>
  </si>
  <si>
    <t>أحمد نافع</t>
  </si>
  <si>
    <t>الكبير خلوق</t>
  </si>
  <si>
    <t>الكبير الدهبي</t>
  </si>
  <si>
    <t>نور الدين دهبي</t>
  </si>
  <si>
    <t>عبد العزيزمجد</t>
  </si>
  <si>
    <t>مراد لعناني</t>
  </si>
  <si>
    <t>عبد الحق الحاكيمي</t>
  </si>
  <si>
    <t>ابراهيم الزاوي</t>
  </si>
  <si>
    <t>احمد بنبراهيم ازعاري</t>
  </si>
  <si>
    <t>محمد بن امحمد نافع</t>
  </si>
  <si>
    <t>عبد الحق البرني</t>
  </si>
  <si>
    <t>عبد الرحيم سهير</t>
  </si>
  <si>
    <t>مليكة الساخي</t>
  </si>
  <si>
    <t>محمد لعناني</t>
  </si>
  <si>
    <t>نبيل حمدي</t>
  </si>
  <si>
    <t>مصطفى كعموش</t>
  </si>
  <si>
    <t>Code</t>
  </si>
  <si>
    <t>Situation</t>
  </si>
  <si>
    <t>Reliquat abonnement</t>
  </si>
  <si>
    <t>Montants a payer 2/3</t>
  </si>
  <si>
    <t>Montant payé Abonnements</t>
  </si>
  <si>
    <t>Montant total payé Abonnements</t>
  </si>
  <si>
    <t>ELBARNI HASSAN</t>
  </si>
  <si>
    <t>PP</t>
  </si>
  <si>
    <t>حسن صالح حمدي</t>
  </si>
  <si>
    <t>HAMDI HASSAN SALEH</t>
  </si>
  <si>
    <t>HAMDI ABDERRAHMAN</t>
  </si>
  <si>
    <t>OUSSANI LKBIR</t>
  </si>
  <si>
    <t>QABLI AHMED</t>
  </si>
  <si>
    <t>ELBARNI MUSTAPHA</t>
  </si>
  <si>
    <t>BREK JILLALI</t>
  </si>
  <si>
    <t>HAMDI MOHAMED BENSALAH</t>
  </si>
  <si>
    <t>HAMDI AZZEDDINE</t>
  </si>
  <si>
    <t>NAFAA MOHAMED BEN MHAMED</t>
  </si>
  <si>
    <t>CHAHID SALEH</t>
  </si>
  <si>
    <t>ELBARNI LAHCEN MALIKA</t>
  </si>
  <si>
    <t>NAFAA CHARQI BENABBES</t>
  </si>
  <si>
    <t>EZZAARI AHMED BEN MAATI</t>
  </si>
  <si>
    <t>WAJIH ABDERRAHIM</t>
  </si>
  <si>
    <t>NAFAA RAHAL</t>
  </si>
  <si>
    <t>EZZAARI SAID</t>
  </si>
  <si>
    <t>HAMDI MOHAMED BEN ABDELLAH</t>
  </si>
  <si>
    <t>EZZAARI BRAHIM BEN TAIBI</t>
  </si>
  <si>
    <t>SAHIR AZIZ</t>
  </si>
  <si>
    <t>سليمان الزعري</t>
  </si>
  <si>
    <t>EZZARI SLIMANE</t>
  </si>
  <si>
    <t>EZZAROUKI MILOUDA</t>
  </si>
  <si>
    <t>EZZARI MOHAMED BENLKACEM</t>
  </si>
  <si>
    <t>EZZAARI RAHAL BELKBIR</t>
  </si>
  <si>
    <t>EZZAARI OMAR</t>
  </si>
  <si>
    <t>EZZAARI ABDELHAQ</t>
  </si>
  <si>
    <t>ELMADANI ZITOUNI</t>
  </si>
  <si>
    <t>OUSSANI SALEH</t>
  </si>
  <si>
    <t>KHALOUK LKBIR</t>
  </si>
  <si>
    <t>EDDAHBI LKBIR</t>
  </si>
  <si>
    <t>EDDAHBI NOURREDINE</t>
  </si>
  <si>
    <t>ELHAKIMI ABDELHAQ</t>
  </si>
  <si>
    <t>EZZAOUI BRAHIM</t>
  </si>
  <si>
    <t>EZZAARI AHMED BENBRAHIM</t>
  </si>
  <si>
    <t>KAAMOUCH MOSTAPHA</t>
  </si>
  <si>
    <t>LAANANI AHMED</t>
  </si>
  <si>
    <t>PPP</t>
  </si>
  <si>
    <t>HAMDI MUSTAPHA AHMED</t>
  </si>
  <si>
    <t>NAFAA MUSTAPHA BEN BRAHIM</t>
  </si>
  <si>
    <t>EZZAARI BRAHIM BEN RAHAL</t>
  </si>
  <si>
    <t>OUSSANI AHMED</t>
  </si>
  <si>
    <t>OUSSANI HASSAN</t>
  </si>
  <si>
    <t>LAANANI KAMAL</t>
  </si>
  <si>
    <t>EDAHBI ABDELHAQ</t>
  </si>
  <si>
    <t>HAMMOUM SALEH</t>
  </si>
  <si>
    <t>QAIDI ELAALAMI</t>
  </si>
  <si>
    <t>HAMMOUM MOHAMED</t>
  </si>
  <si>
    <t>QABLI ABDELKRIM</t>
  </si>
  <si>
    <t>صالح الزعري</t>
  </si>
  <si>
    <t>عبد الوهاب الزعري</t>
  </si>
  <si>
    <t>EZZARI ABDELOUAHAB</t>
  </si>
  <si>
    <t>عبد الكريم الزعري</t>
  </si>
  <si>
    <t>EZZARI ABDELKRIM</t>
  </si>
  <si>
    <t>EZZAARI MOHAMED</t>
  </si>
  <si>
    <t>WAJIH MOHAMED</t>
  </si>
  <si>
    <t>DAANOUNE MOSTAPHA</t>
  </si>
  <si>
    <t>DAANOUNE CHARQI</t>
  </si>
  <si>
    <t>SAHIR ZITOUNI</t>
  </si>
  <si>
    <t>OUSSANI MOHAMED MOHAMED</t>
  </si>
  <si>
    <t>NAFAA AHMED</t>
  </si>
  <si>
    <t>LAANANI MORAD</t>
  </si>
  <si>
    <t>ELBARNI ABDELHAK</t>
  </si>
  <si>
    <t>ESAKHI MALIKA</t>
  </si>
  <si>
    <t>ELHAMZAOUI ABDELHAK</t>
  </si>
  <si>
    <t>TP</t>
  </si>
  <si>
    <t>HAMDI SALEH</t>
  </si>
  <si>
    <t>EZZAARI LARBI</t>
  </si>
  <si>
    <t>ENNAKHALI ABDELKRIM</t>
  </si>
  <si>
    <t>ENNAKHALI MILOUDI</t>
  </si>
  <si>
    <t>ELHAKIMI RAHAL</t>
  </si>
  <si>
    <t>ELHAMZAOUI JILALI</t>
  </si>
  <si>
    <t>NAANAA BOUCHAIB</t>
  </si>
  <si>
    <t>CHAHID ABBES</t>
  </si>
  <si>
    <t>ENNAKHALI JILALI</t>
  </si>
  <si>
    <t>HAMDI LBDAOUI</t>
  </si>
  <si>
    <t>CHAHID RAHAL</t>
  </si>
  <si>
    <t>DAANOUNE MOHAMED</t>
  </si>
  <si>
    <t>CHAHID ABDELLAH</t>
  </si>
  <si>
    <t>QABLI NOUAFAL</t>
  </si>
  <si>
    <t>EL MASJID</t>
  </si>
  <si>
    <t>CHAHID SAID</t>
  </si>
  <si>
    <t>ELMAATAOUI SAIDA</t>
  </si>
  <si>
    <t>OUSSANI BOUZKRI</t>
  </si>
  <si>
    <t>ABOULMAJD MOHAMED</t>
  </si>
  <si>
    <t>HAMDI BOUCHAIB</t>
  </si>
  <si>
    <t>ESSAER MOHAMED</t>
  </si>
  <si>
    <t>ESSAER IZZA</t>
  </si>
  <si>
    <t>محمد دعنون ح</t>
  </si>
  <si>
    <t>DAANOUNE MOHAMED H</t>
  </si>
  <si>
    <t>AAMAR CHAIBIA</t>
  </si>
  <si>
    <t>ELHAMZAOUI ABDELQODOUS</t>
  </si>
  <si>
    <t>SAHIR ELMILOUDI</t>
  </si>
  <si>
    <t>LAANANAI HASSAN</t>
  </si>
  <si>
    <t>OUSSANI MOHAMED BENDOUED</t>
  </si>
  <si>
    <t>ELHAMZAOUI ABDELHADI</t>
  </si>
  <si>
    <t>SAHIR ELMOSTAPHA</t>
  </si>
  <si>
    <t>ELHAMZAOUI MANSOURA</t>
  </si>
  <si>
    <t>OUSSANI ABDELHAQ</t>
  </si>
  <si>
    <t>QABLI ABDELAZIZ</t>
  </si>
  <si>
    <t>OUSSANI BELKACEM</t>
  </si>
  <si>
    <t>CHAHID NASSER</t>
  </si>
  <si>
    <t>HAMDI EL MILOUDI</t>
  </si>
  <si>
    <t>DAANOUNE FATNA</t>
  </si>
  <si>
    <t>ELHAKIMI REDOUANE</t>
  </si>
  <si>
    <t>CHAKROUNE NAIMA</t>
  </si>
  <si>
    <t>EZZAHRI ALMOSTAPHA</t>
  </si>
  <si>
    <t>NAFAA SAIDA</t>
  </si>
  <si>
    <t>ENNAKHALI ZITOUNI</t>
  </si>
  <si>
    <t>EZZAARI MOHAMED BENABDELLAH</t>
  </si>
  <si>
    <t>المصطفى محمد أوساني</t>
  </si>
  <si>
    <t>OUSSANI MOSTAPHA MOHAMED</t>
  </si>
  <si>
    <t>محمد رحال أوساني</t>
  </si>
  <si>
    <t>OUSSANI MOHAMED RAHAL</t>
  </si>
  <si>
    <t>مصطفى رحال الزعاري</t>
  </si>
  <si>
    <t>AACHAR KHADIJA</t>
  </si>
  <si>
    <t>NAFAA RACHID</t>
  </si>
  <si>
    <t>EZZAARI AAMER</t>
  </si>
  <si>
    <t>EZZAARI MOHAMED BEN RAHAL</t>
  </si>
  <si>
    <t>ELBARNI SAID</t>
  </si>
  <si>
    <t>LAANANI ABDERRAHIM</t>
  </si>
  <si>
    <t>EZZAOUI AHMED</t>
  </si>
  <si>
    <t>المصطفى ج أوساني</t>
  </si>
  <si>
    <t>OUSSANI MUSTAPHA JILLALI</t>
  </si>
  <si>
    <t>LAANANI ABDELHAQ</t>
  </si>
  <si>
    <t>SAHIR MOHAMED</t>
  </si>
  <si>
    <t>محمد العربي الزاوي</t>
  </si>
  <si>
    <t>EZZAOUI MOHAMED ELARBI</t>
  </si>
  <si>
    <t>EZZAHRI MOHAMED BENSALEH</t>
  </si>
  <si>
    <t>ESSAKHI MOSTAPHA</t>
  </si>
  <si>
    <t>ESSAKHI AHMED</t>
  </si>
  <si>
    <t>ESSAKHI MOHAMED</t>
  </si>
  <si>
    <t>ENNADIFI MOHAMED</t>
  </si>
  <si>
    <t>EDAHBI ABDELLAH</t>
  </si>
  <si>
    <t>QABLI MOHAMED ABBES</t>
  </si>
  <si>
    <t>HAMMOUM AHMED</t>
  </si>
  <si>
    <t>NAFFA MOSTAPHA MHAMED ALLAL</t>
  </si>
  <si>
    <t>الشرقي النافع ش</t>
  </si>
  <si>
    <t>NAFAA CHARQI H</t>
  </si>
  <si>
    <t>ENNEKHALI RAHAL</t>
  </si>
  <si>
    <t>ENNEKHALI HICHAM</t>
  </si>
  <si>
    <t>NAFAA MOHAMED BRAHIM</t>
  </si>
  <si>
    <t>QABLI HASSAN</t>
  </si>
  <si>
    <t>ELMASJID II</t>
  </si>
  <si>
    <t>WAJIH MINA</t>
  </si>
  <si>
    <t>OUSSANI RACHID</t>
  </si>
  <si>
    <t>EZZAARI ZOUBIR</t>
  </si>
  <si>
    <t>نادية الزعري</t>
  </si>
  <si>
    <t>EZZARI NADIA</t>
  </si>
  <si>
    <t>محمد ج النخالي</t>
  </si>
  <si>
    <t>ENNEKHALI MOHAMED BEN JILALI</t>
  </si>
  <si>
    <t>أحمد بلقاسم ازعاري</t>
  </si>
  <si>
    <t>EZZAARI AHMED BELKACEM</t>
  </si>
  <si>
    <t>LAANANI ABDELKRIM</t>
  </si>
  <si>
    <t xml:space="preserve">EZZAOUI MOHAMED </t>
  </si>
  <si>
    <t>MAJD ABDELAZIZ</t>
  </si>
  <si>
    <t>LAANANI MOHAMED</t>
  </si>
  <si>
    <t>HAMDI NABIL</t>
  </si>
  <si>
    <t>FATNA EZZOUHRI</t>
  </si>
  <si>
    <t>DATE REGLEMENT</t>
  </si>
  <si>
    <t>RECU N°</t>
  </si>
  <si>
    <t>NOM</t>
  </si>
  <si>
    <t>EZZARI MOHAMED BENRAHAL</t>
  </si>
  <si>
    <t>EZZAARI MOHAMED BEN TAYBI</t>
  </si>
  <si>
    <t>EZZAARI MOSTAPHA BEN RAHAL</t>
  </si>
  <si>
    <t>EZZAHRI FATNA</t>
  </si>
  <si>
    <t>EZZARI MOSTAPHA BENLKBIR</t>
  </si>
  <si>
    <t>SAHIR ABDEERRAHIM</t>
  </si>
  <si>
    <t>EZZAARI SALEH</t>
  </si>
  <si>
    <t>EZAARI NASSER BELHAJ</t>
  </si>
  <si>
    <t xml:space="preserve">EZZAARI AHMED </t>
  </si>
  <si>
    <t>EZZAARI RACHID</t>
  </si>
  <si>
    <t>QABLI MOHAMED BEN JILLALI</t>
  </si>
  <si>
    <t>مصورة الحمزوي</t>
  </si>
  <si>
    <t>محمد سهير حجاج</t>
  </si>
  <si>
    <t>محمد الزعري</t>
  </si>
  <si>
    <t>مصطفى لكبير أزعاري</t>
  </si>
  <si>
    <t>محمد بن احمد نافع</t>
  </si>
  <si>
    <t>واجب المساهمة
 في الربط</t>
  </si>
  <si>
    <t>المؤدى</t>
  </si>
  <si>
    <t>الرمز</t>
  </si>
  <si>
    <t>الأسماء</t>
  </si>
  <si>
    <t>نعيمة مداح</t>
  </si>
  <si>
    <t>مباركة حمدان</t>
  </si>
  <si>
    <t>عبد القادر الزهري</t>
  </si>
  <si>
    <t>Reliquats- abonne au 080524</t>
  </si>
  <si>
    <t>52 67</t>
  </si>
  <si>
    <t>1 § 1</t>
  </si>
  <si>
    <t>45 § 69</t>
  </si>
  <si>
    <t>35 § 35</t>
  </si>
  <si>
    <t>Montant payé Abonnements au 080524</t>
  </si>
  <si>
    <t>سليمان ازعاري</t>
  </si>
  <si>
    <t>Montant payé Abonnements 04 2024</t>
  </si>
  <si>
    <t>Reliquats- abonne au 08 05 24</t>
  </si>
  <si>
    <t xml:space="preserve">ETATS DES IMPAYES ABONNEMENTS </t>
  </si>
  <si>
    <t>CATEGORIE III</t>
  </si>
  <si>
    <t>CATEGORIE II</t>
  </si>
  <si>
    <t>CATEGORIE I</t>
  </si>
  <si>
    <t>MB</t>
  </si>
  <si>
    <t>الاسم الكامل</t>
  </si>
  <si>
    <t>N° 
Abont</t>
  </si>
  <si>
    <t>MOIS</t>
  </si>
  <si>
    <t>Crédit</t>
  </si>
  <si>
    <t>Consom Mensuelle</t>
  </si>
  <si>
    <t>Consolidation perte</t>
  </si>
  <si>
    <t>FG</t>
  </si>
  <si>
    <t>Total</t>
  </si>
  <si>
    <t>Total SANS FG</t>
  </si>
  <si>
    <t>Caissier</t>
  </si>
  <si>
    <t>Date encaissement</t>
  </si>
  <si>
    <t>Reçu N°</t>
  </si>
  <si>
    <t>Montants Brut</t>
  </si>
  <si>
    <t>Montants Net</t>
  </si>
  <si>
    <t>Total Tecettes</t>
  </si>
  <si>
    <t>Soldes</t>
  </si>
  <si>
    <t>Nom  &amp; Prénom</t>
  </si>
  <si>
    <t>مصطفى احمد حمدي</t>
  </si>
  <si>
    <t>EZZAARI BRAHIM BENRAHAL</t>
  </si>
  <si>
    <t>محمد بن عباس قبلي</t>
  </si>
  <si>
    <t>ACHAT COMPTEURS</t>
  </si>
  <si>
    <t>NEFFAA MUSTAFA BEN ALLAL</t>
  </si>
  <si>
    <t>مصطفى بن علال النافع</t>
  </si>
  <si>
    <t>الشرقي ش النافع</t>
  </si>
  <si>
    <t>SALEH EZZAARI</t>
  </si>
  <si>
    <t>مصطفى  لكبير أزعاري</t>
  </si>
  <si>
    <t>ABONNEMENTS</t>
  </si>
  <si>
    <t>DAANOUNE MUSTAPHA</t>
  </si>
  <si>
    <t>DAANOUNE CHAQUI</t>
  </si>
  <si>
    <t>ZITOUNI SAHIR</t>
  </si>
  <si>
    <t>MALIKA ESSAKHHI</t>
  </si>
  <si>
    <t>KAAMOUCH MUSTAPHA</t>
  </si>
  <si>
    <t>NE FIGURE PAS ENCAISS LM</t>
  </si>
  <si>
    <t>DATE</t>
  </si>
  <si>
    <t>RECU</t>
  </si>
  <si>
    <t>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</si>
</sst>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00"/>
    <numFmt numFmtId="165" formatCode="_-* #,##0.00\ _D_H_-;\-* #,##0.00\ _D_H_-;_-* &quot;-&quot;??\ _D_H_-;_-@_-"/>
    <numFmt numFmtId="166" formatCode="[$-1380C]dd/mm/yyyy;@"/>
    <numFmt numFmtId="167" formatCode="yyyy\-mm\-dd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0"/>
      <color theme="1"/>
      <name val="Abadi"/>
      <family val="2"/>
    </font>
    <font>
      <sz val="48"/>
      <color theme="1"/>
      <name val="Abadi"/>
      <family val="2"/>
    </font>
    <font>
      <sz val="72"/>
      <color theme="1"/>
      <name val="Abadi"/>
      <family val="2"/>
    </font>
    <font>
      <b/>
      <sz val="72"/>
      <color theme="1"/>
      <name val="Abadi"/>
      <family val="2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72"/>
      <color rgb="FFFF0000"/>
      <name val="Abadi"/>
      <family val="2"/>
    </font>
    <font>
      <b/>
      <sz val="72"/>
      <color rgb="FFFF0000"/>
      <name val="Abadi"/>
      <family val="2"/>
    </font>
    <font>
      <sz val="1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sz val="26"/>
      <name val="Calibri"/>
      <family val="2"/>
      <scheme val="minor"/>
    </font>
    <font>
      <b/>
      <sz val="26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30DBA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99CC"/>
        <bgColor indexed="64"/>
      </patternFill>
    </fill>
  </fills>
  <borders count="6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9">
    <xf numFmtId="0" fontId="0" fillId="0" borderId="0" xfId="0"/>
    <xf numFmtId="0" fontId="0" fillId="0" borderId="0" xfId="0" applyAlignment="1">
      <alignment horizontal="center" vertical="center"/>
    </xf>
    <xf numFmtId="164" fontId="4" fillId="4" borderId="5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5" borderId="0" xfId="0" applyFill="1"/>
    <xf numFmtId="0" fontId="2" fillId="4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43" fontId="1" fillId="0" borderId="0" xfId="1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3" fontId="5" fillId="0" borderId="3" xfId="1" applyFont="1" applyBorder="1" applyAlignment="1">
      <alignment horizontal="center" vertical="center" wrapText="1"/>
    </xf>
    <xf numFmtId="0" fontId="0" fillId="0" borderId="3" xfId="0" applyBorder="1"/>
    <xf numFmtId="164" fontId="4" fillId="0" borderId="3" xfId="0" applyNumberFormat="1" applyFont="1" applyBorder="1" applyAlignment="1">
      <alignment horizontal="center" vertical="center"/>
    </xf>
    <xf numFmtId="43" fontId="3" fillId="3" borderId="3" xfId="1" applyFont="1" applyFill="1" applyBorder="1" applyAlignment="1">
      <alignment horizontal="center" vertical="center"/>
    </xf>
    <xf numFmtId="43" fontId="4" fillId="0" borderId="3" xfId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164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3" fontId="2" fillId="0" borderId="3" xfId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43" fontId="2" fillId="4" borderId="3" xfId="1" applyFont="1" applyFill="1" applyBorder="1" applyAlignment="1">
      <alignment horizontal="center" vertical="center"/>
    </xf>
    <xf numFmtId="43" fontId="1" fillId="0" borderId="3" xfId="1" applyFont="1" applyBorder="1" applyAlignment="1">
      <alignment horizontal="center" vertical="center"/>
    </xf>
    <xf numFmtId="164" fontId="4" fillId="5" borderId="3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4" fillId="0" borderId="0" xfId="1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8" borderId="3" xfId="0" applyNumberFormat="1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43" fontId="3" fillId="8" borderId="3" xfId="1" applyFont="1" applyFill="1" applyBorder="1" applyAlignment="1">
      <alignment horizontal="center" vertical="center"/>
    </xf>
    <xf numFmtId="43" fontId="4" fillId="8" borderId="3" xfId="1" applyFont="1" applyFill="1" applyBorder="1" applyAlignment="1">
      <alignment horizontal="center" vertical="center"/>
    </xf>
    <xf numFmtId="0" fontId="0" fillId="8" borderId="3" xfId="0" applyFill="1" applyBorder="1"/>
    <xf numFmtId="0" fontId="0" fillId="8" borderId="0" xfId="0" applyFill="1"/>
    <xf numFmtId="0" fontId="2" fillId="9" borderId="8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164" fontId="4" fillId="9" borderId="3" xfId="0" applyNumberFormat="1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43" fontId="3" fillId="9" borderId="3" xfId="1" applyFont="1" applyFill="1" applyBorder="1" applyAlignment="1">
      <alignment horizontal="center" vertical="center"/>
    </xf>
    <xf numFmtId="43" fontId="2" fillId="9" borderId="3" xfId="1" applyFont="1" applyFill="1" applyBorder="1" applyAlignment="1">
      <alignment horizontal="center" vertical="center"/>
    </xf>
    <xf numFmtId="43" fontId="4" fillId="9" borderId="3" xfId="1" applyFont="1" applyFill="1" applyBorder="1" applyAlignment="1">
      <alignment horizontal="center" vertical="center"/>
    </xf>
    <xf numFmtId="0" fontId="0" fillId="9" borderId="0" xfId="0" applyFill="1"/>
    <xf numFmtId="43" fontId="1" fillId="10" borderId="0" xfId="1" applyFont="1" applyFill="1" applyAlignment="1">
      <alignment horizontal="center" vertical="center"/>
    </xf>
    <xf numFmtId="43" fontId="3" fillId="10" borderId="3" xfId="1" applyFont="1" applyFill="1" applyBorder="1" applyAlignment="1">
      <alignment horizontal="center" vertical="center"/>
    </xf>
    <xf numFmtId="43" fontId="1" fillId="10" borderId="3" xfId="1" applyFont="1" applyFill="1" applyBorder="1" applyAlignment="1">
      <alignment horizontal="center" vertical="center"/>
    </xf>
    <xf numFmtId="0" fontId="0" fillId="10" borderId="3" xfId="0" applyFill="1" applyBorder="1"/>
    <xf numFmtId="0" fontId="0" fillId="0" borderId="8" xfId="0" applyBorder="1"/>
    <xf numFmtId="164" fontId="4" fillId="0" borderId="8" xfId="0" applyNumberFormat="1" applyFont="1" applyBorder="1" applyAlignment="1">
      <alignment horizontal="center" vertical="center"/>
    </xf>
    <xf numFmtId="0" fontId="0" fillId="0" borderId="4" xfId="0" applyBorder="1"/>
    <xf numFmtId="0" fontId="4" fillId="0" borderId="3" xfId="0" applyFont="1" applyBorder="1" applyAlignment="1">
      <alignment vertical="center"/>
    </xf>
    <xf numFmtId="0" fontId="0" fillId="0" borderId="5" xfId="0" applyBorder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2" fillId="9" borderId="3" xfId="0" applyFont="1" applyFill="1" applyBorder="1" applyAlignment="1">
      <alignment horizontal="left" vertical="center"/>
    </xf>
    <xf numFmtId="164" fontId="4" fillId="0" borderId="3" xfId="0" applyNumberFormat="1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43" fontId="5" fillId="10" borderId="3" xfId="1" applyFont="1" applyFill="1" applyBorder="1" applyAlignment="1">
      <alignment horizontal="center" vertical="center" wrapText="1"/>
    </xf>
    <xf numFmtId="14" fontId="0" fillId="11" borderId="3" xfId="0" applyNumberFormat="1" applyFill="1" applyBorder="1"/>
    <xf numFmtId="0" fontId="0" fillId="11" borderId="3" xfId="0" applyFill="1" applyBorder="1"/>
    <xf numFmtId="14" fontId="0" fillId="11" borderId="0" xfId="0" applyNumberFormat="1" applyFill="1"/>
    <xf numFmtId="0" fontId="0" fillId="11" borderId="0" xfId="0" applyFill="1"/>
    <xf numFmtId="43" fontId="0" fillId="11" borderId="3" xfId="1" applyFont="1" applyFill="1" applyBorder="1"/>
    <xf numFmtId="43" fontId="7" fillId="11" borderId="3" xfId="1" applyFont="1" applyFill="1" applyBorder="1"/>
    <xf numFmtId="43" fontId="0" fillId="11" borderId="0" xfId="1" applyFont="1" applyFill="1" applyBorder="1"/>
    <xf numFmtId="43" fontId="4" fillId="4" borderId="0" xfId="1" applyFont="1" applyFill="1" applyBorder="1" applyAlignment="1">
      <alignment horizontal="center" vertical="center"/>
    </xf>
    <xf numFmtId="14" fontId="0" fillId="12" borderId="3" xfId="0" applyNumberFormat="1" applyFill="1" applyBorder="1"/>
    <xf numFmtId="0" fontId="0" fillId="12" borderId="3" xfId="0" applyFill="1" applyBorder="1"/>
    <xf numFmtId="43" fontId="0" fillId="12" borderId="3" xfId="1" applyFont="1" applyFill="1" applyBorder="1"/>
    <xf numFmtId="14" fontId="0" fillId="8" borderId="3" xfId="0" applyNumberFormat="1" applyFill="1" applyBorder="1"/>
    <xf numFmtId="43" fontId="0" fillId="8" borderId="3" xfId="1" applyFont="1" applyFill="1" applyBorder="1"/>
    <xf numFmtId="0" fontId="10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7" fillId="12" borderId="3" xfId="0" applyFont="1" applyFill="1" applyBorder="1"/>
    <xf numFmtId="43" fontId="7" fillId="12" borderId="3" xfId="1" applyFont="1" applyFill="1" applyBorder="1"/>
    <xf numFmtId="0" fontId="4" fillId="4" borderId="11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3" fontId="0" fillId="10" borderId="3" xfId="0" applyNumberFormat="1" applyFill="1" applyBorder="1"/>
    <xf numFmtId="0" fontId="0" fillId="0" borderId="8" xfId="0" applyBorder="1" applyAlignment="1">
      <alignment horizontal="center" vertical="center"/>
    </xf>
    <xf numFmtId="0" fontId="7" fillId="0" borderId="0" xfId="0" applyFont="1"/>
    <xf numFmtId="164" fontId="4" fillId="0" borderId="4" xfId="0" applyNumberFormat="1" applyFont="1" applyBorder="1" applyAlignment="1">
      <alignment horizontal="center" vertical="center"/>
    </xf>
    <xf numFmtId="43" fontId="1" fillId="0" borderId="3" xfId="1" applyFont="1" applyFill="1" applyBorder="1" applyAlignment="1">
      <alignment horizontal="center" vertical="center"/>
    </xf>
    <xf numFmtId="14" fontId="0" fillId="0" borderId="3" xfId="0" applyNumberFormat="1" applyBorder="1"/>
    <xf numFmtId="43" fontId="0" fillId="0" borderId="3" xfId="1" applyFont="1" applyFill="1" applyBorder="1"/>
    <xf numFmtId="43" fontId="1" fillId="0" borderId="0" xfId="1" applyFont="1" applyFill="1"/>
    <xf numFmtId="43" fontId="1" fillId="0" borderId="0" xfId="1" applyFont="1" applyFill="1" applyBorder="1"/>
    <xf numFmtId="43" fontId="1" fillId="0" borderId="0" xfId="1" applyFont="1" applyFill="1" applyAlignment="1">
      <alignment horizontal="center" vertical="center"/>
    </xf>
    <xf numFmtId="43" fontId="3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164" fontId="4" fillId="10" borderId="3" xfId="0" applyNumberFormat="1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0" fillId="0" borderId="7" xfId="0" applyBorder="1"/>
    <xf numFmtId="43" fontId="1" fillId="10" borderId="10" xfId="1" applyFont="1" applyFill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164" fontId="4" fillId="4" borderId="24" xfId="0" applyNumberFormat="1" applyFont="1" applyFill="1" applyBorder="1" applyAlignment="1">
      <alignment horizontal="center" vertical="center"/>
    </xf>
    <xf numFmtId="164" fontId="4" fillId="0" borderId="24" xfId="0" applyNumberFormat="1" applyFont="1" applyBorder="1" applyAlignment="1">
      <alignment horizontal="center" vertical="center"/>
    </xf>
    <xf numFmtId="164" fontId="4" fillId="0" borderId="20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64" fontId="4" fillId="5" borderId="24" xfId="0" applyNumberFormat="1" applyFont="1" applyFill="1" applyBorder="1" applyAlignment="1">
      <alignment horizontal="center" vertical="center"/>
    </xf>
    <xf numFmtId="164" fontId="10" fillId="0" borderId="24" xfId="0" applyNumberFormat="1" applyFont="1" applyBorder="1" applyAlignment="1">
      <alignment horizontal="center" vertical="center"/>
    </xf>
    <xf numFmtId="164" fontId="4" fillId="4" borderId="25" xfId="0" applyNumberFormat="1" applyFont="1" applyFill="1" applyBorder="1" applyAlignment="1">
      <alignment horizontal="center" vertical="center"/>
    </xf>
    <xf numFmtId="164" fontId="4" fillId="9" borderId="24" xfId="0" applyNumberFormat="1" applyFont="1" applyFill="1" applyBorder="1" applyAlignment="1">
      <alignment horizontal="center" vertical="center"/>
    </xf>
    <xf numFmtId="164" fontId="4" fillId="8" borderId="24" xfId="0" applyNumberFormat="1" applyFont="1" applyFill="1" applyBorder="1" applyAlignment="1">
      <alignment horizontal="center" vertical="center"/>
    </xf>
    <xf numFmtId="0" fontId="0" fillId="0" borderId="24" xfId="0" applyBorder="1"/>
    <xf numFmtId="43" fontId="1" fillId="10" borderId="9" xfId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164" fontId="2" fillId="10" borderId="3" xfId="0" applyNumberFormat="1" applyFont="1" applyFill="1" applyBorder="1" applyAlignment="1">
      <alignment horizontal="center" vertical="center"/>
    </xf>
    <xf numFmtId="0" fontId="2" fillId="10" borderId="30" xfId="0" applyFont="1" applyFill="1" applyBorder="1" applyAlignment="1">
      <alignment horizontal="center" vertical="center"/>
    </xf>
    <xf numFmtId="0" fontId="2" fillId="10" borderId="31" xfId="0" applyFont="1" applyFill="1" applyBorder="1" applyAlignment="1">
      <alignment horizontal="center" vertical="center"/>
    </xf>
    <xf numFmtId="164" fontId="0" fillId="10" borderId="30" xfId="0" applyNumberForma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0" fillId="10" borderId="30" xfId="0" applyFill="1" applyBorder="1"/>
    <xf numFmtId="0" fontId="0" fillId="10" borderId="31" xfId="0" applyFill="1" applyBorder="1"/>
    <xf numFmtId="0" fontId="3" fillId="10" borderId="30" xfId="0" applyFont="1" applyFill="1" applyBorder="1" applyAlignment="1">
      <alignment horizontal="center" vertical="center"/>
    </xf>
    <xf numFmtId="164" fontId="4" fillId="10" borderId="31" xfId="0" applyNumberFormat="1" applyFont="1" applyFill="1" applyBorder="1" applyAlignment="1">
      <alignment horizontal="center" vertical="center"/>
    </xf>
    <xf numFmtId="43" fontId="1" fillId="10" borderId="32" xfId="1" applyFont="1" applyFill="1" applyBorder="1" applyAlignment="1">
      <alignment horizontal="center" vertical="center"/>
    </xf>
    <xf numFmtId="43" fontId="1" fillId="10" borderId="33" xfId="1" applyFont="1" applyFill="1" applyBorder="1" applyAlignment="1">
      <alignment horizontal="center" vertical="center"/>
    </xf>
    <xf numFmtId="43" fontId="1" fillId="10" borderId="34" xfId="1" applyFont="1" applyFill="1" applyBorder="1" applyAlignment="1">
      <alignment horizontal="center" vertical="center"/>
    </xf>
    <xf numFmtId="165" fontId="0" fillId="0" borderId="4" xfId="0" applyNumberFormat="1" applyBorder="1"/>
    <xf numFmtId="164" fontId="0" fillId="13" borderId="3" xfId="0" applyNumberForma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43" fontId="5" fillId="10" borderId="10" xfId="1" applyFont="1" applyFill="1" applyBorder="1" applyAlignment="1">
      <alignment horizontal="center" vertical="center" wrapText="1"/>
    </xf>
    <xf numFmtId="164" fontId="10" fillId="4" borderId="25" xfId="0" applyNumberFormat="1" applyFont="1" applyFill="1" applyBorder="1" applyAlignment="1">
      <alignment horizontal="center" vertical="center"/>
    </xf>
    <xf numFmtId="164" fontId="4" fillId="8" borderId="9" xfId="0" applyNumberFormat="1" applyFont="1" applyFill="1" applyBorder="1" applyAlignment="1">
      <alignment horizontal="center" vertical="center"/>
    </xf>
    <xf numFmtId="164" fontId="4" fillId="4" borderId="26" xfId="0" applyNumberFormat="1" applyFont="1" applyFill="1" applyBorder="1" applyAlignment="1">
      <alignment horizontal="center" vertical="center"/>
    </xf>
    <xf numFmtId="165" fontId="6" fillId="10" borderId="3" xfId="0" applyNumberFormat="1" applyFont="1" applyFill="1" applyBorder="1" applyAlignment="1">
      <alignment horizontal="center" vertical="center"/>
    </xf>
    <xf numFmtId="43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0" fillId="0" borderId="22" xfId="0" applyBorder="1"/>
    <xf numFmtId="164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5" borderId="15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65" fontId="3" fillId="3" borderId="22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164" fontId="4" fillId="8" borderId="22" xfId="0" applyNumberFormat="1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0" xfId="0" applyFont="1"/>
    <xf numFmtId="0" fontId="13" fillId="0" borderId="3" xfId="0" applyFont="1" applyBorder="1" applyAlignment="1">
      <alignment horizontal="center" vertical="center"/>
    </xf>
    <xf numFmtId="43" fontId="13" fillId="0" borderId="3" xfId="1" applyFont="1" applyFill="1" applyBorder="1"/>
    <xf numFmtId="43" fontId="13" fillId="0" borderId="3" xfId="1" applyFont="1" applyFill="1" applyBorder="1" applyAlignment="1">
      <alignment horizontal="center" vertical="center"/>
    </xf>
    <xf numFmtId="14" fontId="13" fillId="0" borderId="3" xfId="0" applyNumberFormat="1" applyFont="1" applyBorder="1"/>
    <xf numFmtId="0" fontId="13" fillId="0" borderId="3" xfId="0" applyFont="1" applyBorder="1"/>
    <xf numFmtId="43" fontId="13" fillId="0" borderId="31" xfId="1" applyFont="1" applyFill="1" applyBorder="1"/>
    <xf numFmtId="0" fontId="13" fillId="0" borderId="4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3" xfId="0" applyFont="1" applyBorder="1" applyAlignment="1">
      <alignment vertical="center"/>
    </xf>
    <xf numFmtId="0" fontId="13" fillId="0" borderId="53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 wrapText="1"/>
    </xf>
    <xf numFmtId="43" fontId="13" fillId="0" borderId="53" xfId="1" applyFont="1" applyFill="1" applyBorder="1" applyAlignment="1">
      <alignment horizontal="center" vertical="center" wrapText="1"/>
    </xf>
    <xf numFmtId="43" fontId="13" fillId="0" borderId="54" xfId="1" applyFont="1" applyFill="1" applyBorder="1" applyAlignment="1">
      <alignment horizontal="center" vertical="center" wrapText="1"/>
    </xf>
    <xf numFmtId="43" fontId="13" fillId="0" borderId="57" xfId="1" applyFont="1" applyFill="1" applyBorder="1" applyAlignment="1">
      <alignment horizontal="center" vertical="center" wrapText="1"/>
    </xf>
    <xf numFmtId="164" fontId="13" fillId="0" borderId="27" xfId="0" applyNumberFormat="1" applyFont="1" applyBorder="1" applyAlignment="1">
      <alignment horizontal="center" vertical="center"/>
    </xf>
    <xf numFmtId="43" fontId="13" fillId="0" borderId="28" xfId="1" applyFont="1" applyFill="1" applyBorder="1" applyAlignment="1">
      <alignment horizontal="center" vertical="center"/>
    </xf>
    <xf numFmtId="43" fontId="13" fillId="0" borderId="28" xfId="1" applyFont="1" applyFill="1" applyBorder="1"/>
    <xf numFmtId="14" fontId="13" fillId="0" borderId="28" xfId="0" applyNumberFormat="1" applyFont="1" applyBorder="1"/>
    <xf numFmtId="0" fontId="13" fillId="0" borderId="28" xfId="0" applyFont="1" applyBorder="1"/>
    <xf numFmtId="43" fontId="13" fillId="0" borderId="29" xfId="1" applyFont="1" applyFill="1" applyBorder="1"/>
    <xf numFmtId="164" fontId="13" fillId="0" borderId="30" xfId="0" applyNumberFormat="1" applyFont="1" applyBorder="1" applyAlignment="1">
      <alignment horizontal="center" vertical="center"/>
    </xf>
    <xf numFmtId="43" fontId="13" fillId="0" borderId="56" xfId="1" applyFont="1" applyFill="1" applyBorder="1" applyAlignment="1">
      <alignment horizontal="center" vertical="center" wrapText="1"/>
    </xf>
    <xf numFmtId="43" fontId="13" fillId="0" borderId="59" xfId="1" applyFont="1" applyFill="1" applyBorder="1" applyAlignment="1">
      <alignment horizontal="center" vertical="center"/>
    </xf>
    <xf numFmtId="43" fontId="13" fillId="0" borderId="9" xfId="1" applyFont="1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43" fontId="13" fillId="0" borderId="58" xfId="1" applyFont="1" applyFill="1" applyBorder="1"/>
    <xf numFmtId="43" fontId="13" fillId="0" borderId="10" xfId="1" applyFont="1" applyFill="1" applyBorder="1"/>
    <xf numFmtId="0" fontId="13" fillId="0" borderId="48" xfId="0" applyFont="1" applyBorder="1" applyAlignment="1">
      <alignment horizontal="left" vertical="center"/>
    </xf>
    <xf numFmtId="0" fontId="13" fillId="0" borderId="6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43" fontId="13" fillId="8" borderId="8" xfId="1" applyFont="1" applyFill="1" applyBorder="1" applyAlignment="1">
      <alignment horizontal="center" vertical="center"/>
    </xf>
    <xf numFmtId="43" fontId="13" fillId="8" borderId="55" xfId="1" applyFont="1" applyFill="1" applyBorder="1" applyAlignment="1">
      <alignment horizontal="center" vertical="center" wrapText="1"/>
    </xf>
    <xf numFmtId="43" fontId="13" fillId="8" borderId="47" xfId="1" applyFont="1" applyFill="1" applyBorder="1" applyAlignment="1">
      <alignment horizontal="center" vertical="center"/>
    </xf>
    <xf numFmtId="0" fontId="15" fillId="0" borderId="0" xfId="0" applyFont="1"/>
    <xf numFmtId="0" fontId="16" fillId="0" borderId="52" xfId="0" applyFont="1" applyBorder="1" applyAlignment="1">
      <alignment vertical="center"/>
    </xf>
    <xf numFmtId="0" fontId="16" fillId="0" borderId="53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16" fillId="0" borderId="53" xfId="0" applyFont="1" applyBorder="1" applyAlignment="1">
      <alignment horizontal="center" vertical="center" wrapText="1"/>
    </xf>
    <xf numFmtId="43" fontId="16" fillId="0" borderId="53" xfId="1" applyFont="1" applyFill="1" applyBorder="1" applyAlignment="1">
      <alignment horizontal="center" vertical="center" wrapText="1"/>
    </xf>
    <xf numFmtId="43" fontId="16" fillId="0" borderId="54" xfId="1" applyFont="1" applyFill="1" applyBorder="1" applyAlignment="1">
      <alignment horizontal="center" vertical="center" wrapText="1"/>
    </xf>
    <xf numFmtId="43" fontId="16" fillId="8" borderId="55" xfId="1" applyFont="1" applyFill="1" applyBorder="1" applyAlignment="1">
      <alignment horizontal="center" vertical="center" wrapText="1"/>
    </xf>
    <xf numFmtId="0" fontId="16" fillId="0" borderId="48" xfId="0" applyFont="1" applyBorder="1" applyAlignment="1">
      <alignment horizontal="left" vertical="center"/>
    </xf>
    <xf numFmtId="0" fontId="16" fillId="0" borderId="55" xfId="0" applyFont="1" applyBorder="1" applyAlignment="1">
      <alignment horizontal="center" vertical="center"/>
    </xf>
    <xf numFmtId="43" fontId="16" fillId="4" borderId="53" xfId="1" applyFont="1" applyFill="1" applyBorder="1" applyAlignment="1">
      <alignment horizontal="center" vertical="center" wrapText="1"/>
    </xf>
    <xf numFmtId="43" fontId="16" fillId="4" borderId="57" xfId="1" applyFont="1" applyFill="1" applyBorder="1" applyAlignment="1">
      <alignment horizontal="center" vertical="center" wrapText="1"/>
    </xf>
    <xf numFmtId="43" fontId="16" fillId="4" borderId="54" xfId="1" applyFont="1" applyFill="1" applyBorder="1" applyAlignment="1">
      <alignment horizontal="center" vertical="center" wrapText="1"/>
    </xf>
    <xf numFmtId="43" fontId="16" fillId="15" borderId="53" xfId="1" applyFont="1" applyFill="1" applyBorder="1" applyAlignment="1">
      <alignment horizontal="center" vertical="center" wrapText="1"/>
    </xf>
    <xf numFmtId="43" fontId="16" fillId="15" borderId="57" xfId="1" applyFont="1" applyFill="1" applyBorder="1" applyAlignment="1">
      <alignment horizontal="center" vertical="center" wrapText="1"/>
    </xf>
    <xf numFmtId="164" fontId="15" fillId="0" borderId="27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164" fontId="15" fillId="0" borderId="28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65" fontId="15" fillId="0" borderId="28" xfId="0" applyNumberFormat="1" applyFont="1" applyBorder="1" applyAlignment="1">
      <alignment horizontal="center" vertical="center"/>
    </xf>
    <xf numFmtId="43" fontId="16" fillId="0" borderId="28" xfId="1" applyFont="1" applyFill="1" applyBorder="1" applyAlignment="1">
      <alignment vertical="center"/>
    </xf>
    <xf numFmtId="43" fontId="16" fillId="0" borderId="58" xfId="1" applyFont="1" applyFill="1" applyBorder="1" applyAlignment="1">
      <alignment vertical="center"/>
    </xf>
    <xf numFmtId="43" fontId="16" fillId="8" borderId="47" xfId="1" applyFont="1" applyFill="1" applyBorder="1" applyAlignment="1">
      <alignment vertical="center"/>
    </xf>
    <xf numFmtId="0" fontId="15" fillId="0" borderId="60" xfId="0" applyFont="1" applyBorder="1" applyAlignment="1">
      <alignment horizontal="left" vertical="center"/>
    </xf>
    <xf numFmtId="0" fontId="15" fillId="0" borderId="47" xfId="0" applyFont="1" applyBorder="1" applyAlignment="1">
      <alignment horizontal="center" vertical="center"/>
    </xf>
    <xf numFmtId="14" fontId="16" fillId="4" borderId="28" xfId="0" applyNumberFormat="1" applyFont="1" applyFill="1" applyBorder="1" applyAlignment="1">
      <alignment vertical="center"/>
    </xf>
    <xf numFmtId="0" fontId="16" fillId="4" borderId="28" xfId="0" applyFont="1" applyFill="1" applyBorder="1" applyAlignment="1">
      <alignment vertical="center"/>
    </xf>
    <xf numFmtId="43" fontId="16" fillId="4" borderId="29" xfId="1" applyFont="1" applyFill="1" applyBorder="1" applyAlignment="1">
      <alignment vertical="center"/>
    </xf>
    <xf numFmtId="43" fontId="15" fillId="4" borderId="58" xfId="1" applyFont="1" applyFill="1" applyBorder="1"/>
    <xf numFmtId="14" fontId="15" fillId="0" borderId="28" xfId="0" applyNumberFormat="1" applyFont="1" applyBorder="1"/>
    <xf numFmtId="0" fontId="15" fillId="0" borderId="28" xfId="0" applyFont="1" applyBorder="1"/>
    <xf numFmtId="43" fontId="15" fillId="0" borderId="29" xfId="1" applyFont="1" applyFill="1" applyBorder="1"/>
    <xf numFmtId="164" fontId="15" fillId="0" borderId="30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15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5" fontId="15" fillId="0" borderId="3" xfId="0" applyNumberFormat="1" applyFont="1" applyBorder="1" applyAlignment="1">
      <alignment horizontal="center" vertical="center"/>
    </xf>
    <xf numFmtId="43" fontId="16" fillId="0" borderId="3" xfId="1" applyFont="1" applyFill="1" applyBorder="1" applyAlignment="1">
      <alignment vertical="center"/>
    </xf>
    <xf numFmtId="43" fontId="16" fillId="0" borderId="10" xfId="1" applyFont="1" applyFill="1" applyBorder="1" applyAlignment="1">
      <alignment vertical="center"/>
    </xf>
    <xf numFmtId="43" fontId="16" fillId="8" borderId="8" xfId="1" applyFont="1" applyFill="1" applyBorder="1" applyAlignment="1">
      <alignment vertical="center"/>
    </xf>
    <xf numFmtId="0" fontId="15" fillId="0" borderId="35" xfId="0" applyFont="1" applyBorder="1" applyAlignment="1">
      <alignment horizontal="left" vertical="center"/>
    </xf>
    <xf numFmtId="0" fontId="15" fillId="0" borderId="8" xfId="0" applyFont="1" applyBorder="1" applyAlignment="1">
      <alignment horizontal="center" vertical="center"/>
    </xf>
    <xf numFmtId="14" fontId="16" fillId="4" borderId="3" xfId="0" applyNumberFormat="1" applyFont="1" applyFill="1" applyBorder="1" applyAlignment="1">
      <alignment vertical="center"/>
    </xf>
    <xf numFmtId="0" fontId="16" fillId="4" borderId="3" xfId="0" applyFont="1" applyFill="1" applyBorder="1" applyAlignment="1">
      <alignment vertical="center"/>
    </xf>
    <xf numFmtId="43" fontId="16" fillId="4" borderId="31" xfId="1" applyFont="1" applyFill="1" applyBorder="1" applyAlignment="1">
      <alignment vertical="center"/>
    </xf>
    <xf numFmtId="43" fontId="15" fillId="4" borderId="10" xfId="1" applyFont="1" applyFill="1" applyBorder="1"/>
    <xf numFmtId="14" fontId="15" fillId="0" borderId="3" xfId="0" applyNumberFormat="1" applyFont="1" applyBorder="1"/>
    <xf numFmtId="0" fontId="15" fillId="0" borderId="3" xfId="0" applyFont="1" applyBorder="1"/>
    <xf numFmtId="43" fontId="15" fillId="0" borderId="31" xfId="1" applyFont="1" applyFill="1" applyBorder="1"/>
    <xf numFmtId="0" fontId="15" fillId="0" borderId="30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43" fontId="16" fillId="0" borderId="3" xfId="1" applyFont="1" applyFill="1" applyBorder="1" applyAlignment="1">
      <alignment vertical="center" wrapText="1"/>
    </xf>
    <xf numFmtId="43" fontId="16" fillId="0" borderId="10" xfId="1" applyFont="1" applyFill="1" applyBorder="1" applyAlignment="1">
      <alignment vertical="center" wrapText="1"/>
    </xf>
    <xf numFmtId="43" fontId="16" fillId="8" borderId="8" xfId="1" applyFont="1" applyFill="1" applyBorder="1" applyAlignment="1">
      <alignment vertical="center" wrapText="1"/>
    </xf>
    <xf numFmtId="43" fontId="16" fillId="4" borderId="3" xfId="1" applyFont="1" applyFill="1" applyBorder="1" applyAlignment="1">
      <alignment horizontal="center" vertical="center" wrapText="1"/>
    </xf>
    <xf numFmtId="43" fontId="16" fillId="4" borderId="31" xfId="1" applyFont="1" applyFill="1" applyBorder="1" applyAlignment="1">
      <alignment horizontal="center" vertical="center" wrapText="1"/>
    </xf>
    <xf numFmtId="43" fontId="15" fillId="4" borderId="10" xfId="1" applyFont="1" applyFill="1" applyBorder="1" applyAlignment="1">
      <alignment horizontal="center" vertical="center" wrapText="1"/>
    </xf>
    <xf numFmtId="43" fontId="15" fillId="0" borderId="3" xfId="1" applyFont="1" applyFill="1" applyBorder="1" applyAlignment="1">
      <alignment horizontal="center" vertical="center" wrapText="1"/>
    </xf>
    <xf numFmtId="43" fontId="15" fillId="0" borderId="31" xfId="1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right" vertical="center"/>
    </xf>
    <xf numFmtId="0" fontId="15" fillId="0" borderId="3" xfId="0" applyFont="1" applyBorder="1" applyAlignment="1">
      <alignment horizontal="right"/>
    </xf>
    <xf numFmtId="43" fontId="16" fillId="4" borderId="3" xfId="1" applyFont="1" applyFill="1" applyBorder="1" applyAlignment="1">
      <alignment horizontal="right" vertical="center" wrapText="1"/>
    </xf>
    <xf numFmtId="43" fontId="15" fillId="0" borderId="3" xfId="1" applyFont="1" applyFill="1" applyBorder="1" applyAlignment="1">
      <alignment horizontal="right" vertical="center" wrapText="1"/>
    </xf>
    <xf numFmtId="0" fontId="17" fillId="0" borderId="37" xfId="0" applyFont="1" applyBorder="1"/>
    <xf numFmtId="0" fontId="18" fillId="0" borderId="38" xfId="0" applyFont="1" applyBorder="1" applyAlignment="1">
      <alignment horizontal="center"/>
    </xf>
    <xf numFmtId="164" fontId="17" fillId="0" borderId="38" xfId="0" applyNumberFormat="1" applyFont="1" applyBorder="1" applyAlignment="1">
      <alignment horizontal="center" vertical="center"/>
    </xf>
    <xf numFmtId="43" fontId="17" fillId="0" borderId="38" xfId="1" applyFont="1" applyFill="1" applyBorder="1" applyAlignment="1">
      <alignment horizontal="center" vertical="center"/>
    </xf>
    <xf numFmtId="43" fontId="16" fillId="0" borderId="38" xfId="1" applyFont="1" applyFill="1" applyBorder="1" applyAlignment="1">
      <alignment vertical="center" wrapText="1"/>
    </xf>
    <xf numFmtId="43" fontId="16" fillId="8" borderId="2" xfId="1" applyFont="1" applyFill="1" applyBorder="1" applyAlignment="1">
      <alignment vertical="center" wrapText="1"/>
    </xf>
    <xf numFmtId="43" fontId="15" fillId="0" borderId="50" xfId="1" applyFont="1" applyFill="1" applyBorder="1" applyAlignment="1">
      <alignment horizontal="center" vertical="center" wrapText="1"/>
    </xf>
    <xf numFmtId="43" fontId="15" fillId="0" borderId="2" xfId="1" applyFont="1" applyFill="1" applyBorder="1" applyAlignment="1">
      <alignment horizontal="center" vertical="center" wrapText="1"/>
    </xf>
    <xf numFmtId="43" fontId="16" fillId="4" borderId="38" xfId="1" applyFont="1" applyFill="1" applyBorder="1" applyAlignment="1">
      <alignment horizontal="center" vertical="center" wrapText="1"/>
    </xf>
    <xf numFmtId="43" fontId="16" fillId="4" borderId="39" xfId="1" applyFont="1" applyFill="1" applyBorder="1" applyAlignment="1">
      <alignment horizontal="center" vertical="center" wrapText="1"/>
    </xf>
    <xf numFmtId="43" fontId="15" fillId="4" borderId="41" xfId="1" applyFont="1" applyFill="1" applyBorder="1" applyAlignment="1">
      <alignment horizontal="center" vertical="center" wrapText="1"/>
    </xf>
    <xf numFmtId="43" fontId="15" fillId="0" borderId="38" xfId="1" applyFont="1" applyFill="1" applyBorder="1" applyAlignment="1">
      <alignment horizontal="center" vertical="center" wrapText="1"/>
    </xf>
    <xf numFmtId="43" fontId="15" fillId="0" borderId="39" xfId="1" applyFont="1" applyFill="1" applyBorder="1" applyAlignment="1">
      <alignment horizontal="center" vertical="center" wrapText="1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43" fontId="17" fillId="0" borderId="0" xfId="1" applyFont="1" applyFill="1" applyAlignment="1">
      <alignment horizontal="center" vertical="center"/>
    </xf>
    <xf numFmtId="0" fontId="19" fillId="0" borderId="0" xfId="0" applyFont="1"/>
    <xf numFmtId="0" fontId="0" fillId="0" borderId="0" xfId="0" applyAlignment="1">
      <alignment horizontal="center"/>
    </xf>
    <xf numFmtId="43" fontId="0" fillId="0" borderId="0" xfId="1" applyFont="1" applyFill="1" applyAlignment="1">
      <alignment horizontal="center" vertical="center"/>
    </xf>
    <xf numFmtId="0" fontId="15" fillId="0" borderId="37" xfId="0" applyFont="1" applyBorder="1"/>
    <xf numFmtId="0" fontId="15" fillId="0" borderId="38" xfId="0" applyFont="1" applyBorder="1" applyAlignment="1">
      <alignment horizontal="center"/>
    </xf>
    <xf numFmtId="164" fontId="15" fillId="0" borderId="38" xfId="0" applyNumberFormat="1" applyFont="1" applyBorder="1" applyAlignment="1">
      <alignment horizontal="center" vertical="center"/>
    </xf>
    <xf numFmtId="43" fontId="15" fillId="0" borderId="38" xfId="1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0" xfId="0" applyFont="1"/>
    <xf numFmtId="0" fontId="16" fillId="0" borderId="37" xfId="0" applyFont="1" applyBorder="1" applyAlignment="1">
      <alignment vertical="center"/>
    </xf>
    <xf numFmtId="0" fontId="16" fillId="0" borderId="38" xfId="0" applyFont="1" applyBorder="1" applyAlignment="1">
      <alignment vertical="center"/>
    </xf>
    <xf numFmtId="0" fontId="15" fillId="0" borderId="38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 wrapText="1"/>
    </xf>
    <xf numFmtId="43" fontId="16" fillId="0" borderId="38" xfId="1" applyFont="1" applyFill="1" applyBorder="1" applyAlignment="1">
      <alignment horizontal="center" vertical="center" wrapText="1"/>
    </xf>
    <xf numFmtId="43" fontId="16" fillId="0" borderId="41" xfId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/>
    </xf>
    <xf numFmtId="0" fontId="16" fillId="0" borderId="42" xfId="0" applyFont="1" applyBorder="1" applyAlignment="1">
      <alignment horizontal="center" vertical="center"/>
    </xf>
    <xf numFmtId="43" fontId="16" fillId="0" borderId="39" xfId="1" applyFont="1" applyFill="1" applyBorder="1" applyAlignment="1">
      <alignment horizontal="center" vertical="center" wrapText="1"/>
    </xf>
    <xf numFmtId="164" fontId="16" fillId="0" borderId="44" xfId="0" applyNumberFormat="1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164" fontId="16" fillId="0" borderId="17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165" fontId="15" fillId="0" borderId="4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3" fontId="15" fillId="0" borderId="4" xfId="1" applyFont="1" applyFill="1" applyBorder="1"/>
    <xf numFmtId="165" fontId="20" fillId="0" borderId="7" xfId="0" applyNumberFormat="1" applyFont="1" applyBorder="1" applyAlignment="1">
      <alignment horizontal="center" vertical="center"/>
    </xf>
    <xf numFmtId="0" fontId="16" fillId="0" borderId="43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43" fontId="15" fillId="0" borderId="4" xfId="1" applyFont="1" applyFill="1" applyBorder="1" applyAlignment="1">
      <alignment horizontal="center" vertical="center"/>
    </xf>
    <xf numFmtId="14" fontId="15" fillId="0" borderId="4" xfId="0" applyNumberFormat="1" applyFont="1" applyBorder="1"/>
    <xf numFmtId="0" fontId="15" fillId="0" borderId="4" xfId="0" applyFont="1" applyBorder="1"/>
    <xf numFmtId="43" fontId="15" fillId="0" borderId="36" xfId="1" applyFont="1" applyFill="1" applyBorder="1"/>
    <xf numFmtId="164" fontId="16" fillId="0" borderId="45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4" fontId="16" fillId="0" borderId="9" xfId="0" applyNumberFormat="1" applyFont="1" applyBorder="1" applyAlignment="1">
      <alignment horizontal="center" vertical="center"/>
    </xf>
    <xf numFmtId="43" fontId="15" fillId="0" borderId="3" xfId="1" applyFont="1" applyFill="1" applyBorder="1"/>
    <xf numFmtId="165" fontId="20" fillId="0" borderId="10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center"/>
    </xf>
    <xf numFmtId="0" fontId="16" fillId="0" borderId="9" xfId="0" applyFont="1" applyBorder="1" applyAlignment="1">
      <alignment horizontal="center" vertical="center"/>
    </xf>
    <xf numFmtId="43" fontId="15" fillId="0" borderId="3" xfId="1" applyFont="1" applyFill="1" applyBorder="1" applyAlignment="1">
      <alignment horizontal="center" vertical="center"/>
    </xf>
    <xf numFmtId="0" fontId="20" fillId="0" borderId="0" xfId="0" applyFont="1"/>
    <xf numFmtId="164" fontId="16" fillId="0" borderId="8" xfId="0" applyNumberFormat="1" applyFont="1" applyBorder="1" applyAlignment="1">
      <alignment horizontal="center" vertical="center"/>
    </xf>
    <xf numFmtId="164" fontId="16" fillId="0" borderId="3" xfId="0" applyNumberFormat="1" applyFont="1" applyBorder="1" applyAlignment="1">
      <alignment horizontal="center" vertical="center"/>
    </xf>
    <xf numFmtId="164" fontId="16" fillId="0" borderId="8" xfId="0" applyNumberFormat="1" applyFont="1" applyBorder="1" applyAlignment="1">
      <alignment horizontal="left" vertical="center"/>
    </xf>
    <xf numFmtId="43" fontId="15" fillId="0" borderId="31" xfId="0" applyNumberFormat="1" applyFont="1" applyBorder="1"/>
    <xf numFmtId="0" fontId="21" fillId="0" borderId="8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1" fillId="0" borderId="8" xfId="0" applyFont="1" applyBorder="1" applyAlignment="1">
      <alignment horizontal="left" vertical="center"/>
    </xf>
    <xf numFmtId="0" fontId="15" fillId="0" borderId="45" xfId="0" applyFont="1" applyBorder="1"/>
    <xf numFmtId="0" fontId="15" fillId="0" borderId="8" xfId="0" applyFont="1" applyBorder="1"/>
    <xf numFmtId="0" fontId="15" fillId="0" borderId="9" xfId="0" applyFont="1" applyBorder="1"/>
    <xf numFmtId="0" fontId="20" fillId="0" borderId="10" xfId="0" applyFont="1" applyBorder="1"/>
    <xf numFmtId="0" fontId="15" fillId="0" borderId="8" xfId="0" applyFont="1" applyBorder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43" fontId="15" fillId="0" borderId="31" xfId="1" applyFont="1" applyFill="1" applyBorder="1" applyAlignment="1">
      <alignment horizontal="center" vertical="center"/>
    </xf>
    <xf numFmtId="0" fontId="15" fillId="0" borderId="46" xfId="0" applyFont="1" applyBorder="1"/>
    <xf numFmtId="0" fontId="15" fillId="0" borderId="12" xfId="0" applyFont="1" applyBorder="1"/>
    <xf numFmtId="0" fontId="15" fillId="0" borderId="14" xfId="0" applyFont="1" applyBorder="1"/>
    <xf numFmtId="0" fontId="15" fillId="0" borderId="16" xfId="0" applyFont="1" applyBorder="1"/>
    <xf numFmtId="0" fontId="20" fillId="0" borderId="21" xfId="0" applyFont="1" applyBorder="1"/>
    <xf numFmtId="0" fontId="15" fillId="0" borderId="12" xfId="0" applyFont="1" applyBorder="1" applyAlignment="1">
      <alignment horizontal="left" vertical="center"/>
    </xf>
    <xf numFmtId="0" fontId="15" fillId="0" borderId="14" xfId="0" applyFont="1" applyBorder="1" applyAlignment="1">
      <alignment horizontal="center" vertical="center"/>
    </xf>
    <xf numFmtId="43" fontId="15" fillId="0" borderId="16" xfId="1" applyFont="1" applyFill="1" applyBorder="1" applyAlignment="1">
      <alignment horizontal="center" vertical="center"/>
    </xf>
    <xf numFmtId="43" fontId="15" fillId="0" borderId="40" xfId="1" applyFont="1" applyFill="1" applyBorder="1" applyAlignment="1">
      <alignment horizontal="center" vertical="center"/>
    </xf>
    <xf numFmtId="0" fontId="15" fillId="0" borderId="23" xfId="0" applyFont="1" applyBorder="1"/>
    <xf numFmtId="0" fontId="15" fillId="0" borderId="2" xfId="0" applyFont="1" applyBorder="1"/>
    <xf numFmtId="164" fontId="16" fillId="0" borderId="42" xfId="0" applyNumberFormat="1" applyFont="1" applyBorder="1" applyAlignment="1">
      <alignment horizontal="center" vertical="center"/>
    </xf>
    <xf numFmtId="43" fontId="20" fillId="0" borderId="41" xfId="1" applyFont="1" applyFill="1" applyBorder="1" applyAlignment="1">
      <alignment horizontal="center" vertical="center"/>
    </xf>
    <xf numFmtId="43" fontId="15" fillId="0" borderId="2" xfId="1" applyFont="1" applyFill="1" applyBorder="1" applyAlignment="1">
      <alignment horizontal="center" vertical="center"/>
    </xf>
    <xf numFmtId="43" fontId="15" fillId="0" borderId="42" xfId="1" applyFont="1" applyFill="1" applyBorder="1" applyAlignment="1">
      <alignment horizontal="center" vertical="center"/>
    </xf>
    <xf numFmtId="43" fontId="15" fillId="0" borderId="39" xfId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3" fontId="15" fillId="0" borderId="0" xfId="1" applyFont="1" applyFill="1" applyAlignment="1">
      <alignment horizontal="center" vertical="center"/>
    </xf>
    <xf numFmtId="164" fontId="16" fillId="8" borderId="45" xfId="0" applyNumberFormat="1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164" fontId="16" fillId="8" borderId="9" xfId="0" applyNumberFormat="1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/>
    </xf>
    <xf numFmtId="0" fontId="15" fillId="8" borderId="3" xfId="0" applyFont="1" applyFill="1" applyBorder="1"/>
    <xf numFmtId="165" fontId="15" fillId="8" borderId="3" xfId="0" applyNumberFormat="1" applyFont="1" applyFill="1" applyBorder="1" applyAlignment="1">
      <alignment horizontal="center" vertical="center"/>
    </xf>
    <xf numFmtId="164" fontId="16" fillId="8" borderId="3" xfId="0" applyNumberFormat="1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/>
    </xf>
    <xf numFmtId="43" fontId="15" fillId="8" borderId="3" xfId="0" applyNumberFormat="1" applyFont="1" applyFill="1" applyBorder="1"/>
    <xf numFmtId="43" fontId="15" fillId="8" borderId="3" xfId="1" applyFont="1" applyFill="1" applyBorder="1"/>
    <xf numFmtId="165" fontId="20" fillId="8" borderId="10" xfId="0" applyNumberFormat="1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left" vertical="center"/>
    </xf>
    <xf numFmtId="0" fontId="16" fillId="8" borderId="9" xfId="0" applyFont="1" applyFill="1" applyBorder="1" applyAlignment="1">
      <alignment horizontal="center" vertical="center"/>
    </xf>
    <xf numFmtId="43" fontId="7" fillId="0" borderId="3" xfId="1" applyFont="1" applyFill="1" applyBorder="1"/>
    <xf numFmtId="43" fontId="0" fillId="0" borderId="3" xfId="0" applyNumberFormat="1" applyBorder="1"/>
    <xf numFmtId="0" fontId="2" fillId="10" borderId="10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0" fillId="10" borderId="10" xfId="0" applyFill="1" applyBorder="1"/>
    <xf numFmtId="0" fontId="6" fillId="10" borderId="0" xfId="0" applyFont="1" applyFill="1" applyAlignment="1">
      <alignment horizontal="center" vertical="center"/>
    </xf>
    <xf numFmtId="164" fontId="4" fillId="10" borderId="10" xfId="0" applyNumberFormat="1" applyFont="1" applyFill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 vertical="center"/>
    </xf>
    <xf numFmtId="0" fontId="0" fillId="0" borderId="21" xfId="0" applyBorder="1"/>
    <xf numFmtId="166" fontId="6" fillId="9" borderId="3" xfId="0" applyNumberFormat="1" applyFont="1" applyFill="1" applyBorder="1" applyAlignment="1">
      <alignment horizontal="center"/>
    </xf>
    <xf numFmtId="0" fontId="6" fillId="9" borderId="3" xfId="0" applyFont="1" applyFill="1" applyBorder="1"/>
    <xf numFmtId="0" fontId="12" fillId="6" borderId="3" xfId="0" applyFont="1" applyFill="1" applyBorder="1" applyAlignment="1">
      <alignment horizontal="center"/>
    </xf>
    <xf numFmtId="43" fontId="12" fillId="0" borderId="3" xfId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3" fillId="10" borderId="30" xfId="0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3" fillId="10" borderId="31" xfId="0" applyFont="1" applyFill="1" applyBorder="1" applyAlignment="1">
      <alignment horizontal="center" vertical="center"/>
    </xf>
    <xf numFmtId="166" fontId="3" fillId="9" borderId="3" xfId="0" applyNumberFormat="1" applyFont="1" applyFill="1" applyBorder="1" applyAlignment="1">
      <alignment horizontal="center"/>
    </xf>
    <xf numFmtId="0" fontId="3" fillId="9" borderId="3" xfId="0" applyFont="1" applyFill="1" applyBorder="1"/>
    <xf numFmtId="0" fontId="3" fillId="10" borderId="10" xfId="0" applyFont="1" applyFill="1" applyBorder="1" applyAlignment="1">
      <alignment horizontal="center" vertical="center"/>
    </xf>
    <xf numFmtId="43" fontId="3" fillId="12" borderId="3" xfId="1" applyFont="1" applyFill="1" applyBorder="1"/>
    <xf numFmtId="165" fontId="3" fillId="10" borderId="3" xfId="0" applyNumberFormat="1" applyFont="1" applyFill="1" applyBorder="1" applyAlignment="1">
      <alignment horizontal="center" vertical="center"/>
    </xf>
    <xf numFmtId="14" fontId="3" fillId="11" borderId="3" xfId="0" applyNumberFormat="1" applyFont="1" applyFill="1" applyBorder="1"/>
    <xf numFmtId="0" fontId="3" fillId="11" borderId="3" xfId="0" applyFont="1" applyFill="1" applyBorder="1"/>
    <xf numFmtId="43" fontId="3" fillId="11" borderId="3" xfId="1" applyFont="1" applyFill="1" applyBorder="1"/>
    <xf numFmtId="0" fontId="3" fillId="0" borderId="0" xfId="0" applyFont="1"/>
    <xf numFmtId="43" fontId="0" fillId="16" borderId="3" xfId="1" applyFont="1" applyFill="1" applyBorder="1"/>
    <xf numFmtId="14" fontId="6" fillId="10" borderId="10" xfId="0" applyNumberFormat="1" applyFont="1" applyFill="1" applyBorder="1" applyAlignment="1">
      <alignment horizontal="center" vertical="center"/>
    </xf>
    <xf numFmtId="0" fontId="23" fillId="0" borderId="3" xfId="0" applyFont="1" applyBorder="1"/>
    <xf numFmtId="43" fontId="24" fillId="0" borderId="3" xfId="1" applyFont="1" applyBorder="1" applyAlignment="1">
      <alignment horizontal="center"/>
    </xf>
    <xf numFmtId="166" fontId="6" fillId="9" borderId="10" xfId="0" applyNumberFormat="1" applyFont="1" applyFill="1" applyBorder="1" applyAlignment="1">
      <alignment horizontal="center"/>
    </xf>
    <xf numFmtId="0" fontId="6" fillId="9" borderId="10" xfId="0" applyFont="1" applyFill="1" applyBorder="1"/>
    <xf numFmtId="0" fontId="12" fillId="6" borderId="10" xfId="0" applyFont="1" applyFill="1" applyBorder="1" applyAlignment="1">
      <alignment horizontal="center"/>
    </xf>
    <xf numFmtId="16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2" fillId="17" borderId="3" xfId="0" applyFont="1" applyFill="1" applyBorder="1" applyAlignment="1">
      <alignment horizontal="center"/>
    </xf>
    <xf numFmtId="43" fontId="12" fillId="17" borderId="3" xfId="1" applyFont="1" applyFill="1" applyBorder="1" applyAlignment="1">
      <alignment horizontal="center"/>
    </xf>
    <xf numFmtId="43" fontId="4" fillId="17" borderId="3" xfId="1" applyFont="1" applyFill="1" applyBorder="1" applyAlignment="1">
      <alignment horizontal="center"/>
    </xf>
    <xf numFmtId="0" fontId="12" fillId="17" borderId="10" xfId="0" applyFont="1" applyFill="1" applyBorder="1" applyAlignment="1">
      <alignment horizontal="center"/>
    </xf>
    <xf numFmtId="164" fontId="4" fillId="4" borderId="61" xfId="0" applyNumberFormat="1" applyFont="1" applyFill="1" applyBorder="1" applyAlignment="1">
      <alignment horizontal="center" vertical="center"/>
    </xf>
    <xf numFmtId="0" fontId="6" fillId="18" borderId="10" xfId="0" applyFont="1" applyFill="1" applyBorder="1" applyAlignment="1">
      <alignment horizontal="center" vertical="center"/>
    </xf>
    <xf numFmtId="43" fontId="5" fillId="0" borderId="3" xfId="1" applyFont="1" applyFill="1" applyBorder="1" applyAlignment="1">
      <alignment horizontal="center" vertical="center" wrapText="1"/>
    </xf>
    <xf numFmtId="43" fontId="22" fillId="0" borderId="3" xfId="1" applyFont="1" applyFill="1" applyBorder="1"/>
    <xf numFmtId="43" fontId="0" fillId="0" borderId="0" xfId="1" applyFont="1" applyFill="1" applyBorder="1"/>
    <xf numFmtId="43" fontId="1" fillId="0" borderId="34" xfId="1" applyFont="1" applyFill="1" applyBorder="1" applyAlignment="1">
      <alignment horizontal="center" vertical="center"/>
    </xf>
    <xf numFmtId="43" fontId="22" fillId="16" borderId="3" xfId="1" applyFont="1" applyFill="1" applyBorder="1"/>
    <xf numFmtId="43" fontId="3" fillId="16" borderId="3" xfId="1" applyFont="1" applyFill="1" applyBorder="1"/>
    <xf numFmtId="43" fontId="0" fillId="19" borderId="3" xfId="1" applyFont="1" applyFill="1" applyBorder="1"/>
    <xf numFmtId="43" fontId="3" fillId="19" borderId="3" xfId="1" applyFont="1" applyFill="1" applyBorder="1"/>
    <xf numFmtId="43" fontId="22" fillId="19" borderId="3" xfId="1" applyFont="1" applyFill="1" applyBorder="1"/>
    <xf numFmtId="43" fontId="0" fillId="19" borderId="0" xfId="1" applyFont="1" applyFill="1" applyBorder="1"/>
    <xf numFmtId="165" fontId="0" fillId="8" borderId="4" xfId="0" applyNumberFormat="1" applyFill="1" applyBorder="1"/>
    <xf numFmtId="43" fontId="1" fillId="8" borderId="34" xfId="1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 wrapText="1"/>
    </xf>
    <xf numFmtId="166" fontId="24" fillId="20" borderId="3" xfId="0" applyNumberFormat="1" applyFont="1" applyFill="1" applyBorder="1" applyAlignment="1">
      <alignment horizontal="center" vertical="center" wrapText="1"/>
    </xf>
    <xf numFmtId="17" fontId="24" fillId="20" borderId="3" xfId="0" applyNumberFormat="1" applyFont="1" applyFill="1" applyBorder="1" applyAlignment="1">
      <alignment horizontal="center" vertical="center" wrapText="1"/>
    </xf>
    <xf numFmtId="17" fontId="24" fillId="0" borderId="3" xfId="0" applyNumberFormat="1" applyFont="1" applyBorder="1" applyAlignment="1">
      <alignment horizontal="center" vertical="center"/>
    </xf>
    <xf numFmtId="0" fontId="24" fillId="21" borderId="3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/>
    </xf>
    <xf numFmtId="17" fontId="25" fillId="20" borderId="3" xfId="0" applyNumberFormat="1" applyFont="1" applyFill="1" applyBorder="1" applyAlignment="1">
      <alignment vertical="center" wrapText="1"/>
    </xf>
    <xf numFmtId="17" fontId="24" fillId="22" borderId="3" xfId="0" applyNumberFormat="1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left"/>
    </xf>
    <xf numFmtId="0" fontId="24" fillId="0" borderId="0" xfId="0" applyFont="1" applyAlignment="1">
      <alignment horizontal="center"/>
    </xf>
    <xf numFmtId="0" fontId="23" fillId="0" borderId="3" xfId="0" applyFont="1" applyBorder="1" applyAlignment="1">
      <alignment horizontal="center" vertical="center"/>
    </xf>
    <xf numFmtId="164" fontId="23" fillId="0" borderId="3" xfId="0" applyNumberFormat="1" applyFont="1" applyBorder="1" applyAlignment="1">
      <alignment horizontal="center" vertical="center"/>
    </xf>
    <xf numFmtId="17" fontId="23" fillId="0" borderId="3" xfId="0" applyNumberFormat="1" applyFont="1" applyBorder="1" applyAlignment="1">
      <alignment horizontal="center" vertical="center"/>
    </xf>
    <xf numFmtId="43" fontId="24" fillId="0" borderId="3" xfId="1" applyFont="1" applyFill="1" applyBorder="1" applyAlignment="1">
      <alignment horizontal="right"/>
    </xf>
    <xf numFmtId="0" fontId="23" fillId="21" borderId="3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/>
    </xf>
    <xf numFmtId="166" fontId="23" fillId="23" borderId="3" xfId="0" applyNumberFormat="1" applyFont="1" applyFill="1" applyBorder="1" applyAlignment="1">
      <alignment horizontal="center"/>
    </xf>
    <xf numFmtId="0" fontId="23" fillId="23" borderId="3" xfId="0" applyFont="1" applyFill="1" applyBorder="1"/>
    <xf numFmtId="43" fontId="24" fillId="19" borderId="3" xfId="1" applyFont="1" applyFill="1" applyBorder="1" applyAlignment="1">
      <alignment horizontal="center"/>
    </xf>
    <xf numFmtId="43" fontId="24" fillId="0" borderId="3" xfId="1" applyFont="1" applyFill="1" applyBorder="1" applyAlignment="1">
      <alignment horizontal="center"/>
    </xf>
    <xf numFmtId="43" fontId="24" fillId="22" borderId="3" xfId="1" applyFont="1" applyFill="1" applyBorder="1" applyAlignment="1">
      <alignment horizontal="center"/>
    </xf>
    <xf numFmtId="0" fontId="23" fillId="0" borderId="3" xfId="0" applyFont="1" applyBorder="1" applyAlignment="1">
      <alignment horizontal="left"/>
    </xf>
    <xf numFmtId="0" fontId="23" fillId="0" borderId="0" xfId="0" applyFont="1" applyAlignment="1">
      <alignment horizontal="center"/>
    </xf>
    <xf numFmtId="14" fontId="23" fillId="0" borderId="3" xfId="0" applyNumberFormat="1" applyFont="1" applyBorder="1" applyAlignment="1">
      <alignment horizontal="center"/>
    </xf>
    <xf numFmtId="0" fontId="23" fillId="21" borderId="9" xfId="0" applyFont="1" applyFill="1" applyBorder="1" applyAlignment="1">
      <alignment horizontal="center" vertical="center"/>
    </xf>
    <xf numFmtId="166" fontId="26" fillId="23" borderId="3" xfId="0" applyNumberFormat="1" applyFont="1" applyFill="1" applyBorder="1" applyAlignment="1">
      <alignment horizontal="center"/>
    </xf>
    <xf numFmtId="0" fontId="27" fillId="23" borderId="3" xfId="0" applyFont="1" applyFill="1" applyBorder="1"/>
    <xf numFmtId="43" fontId="28" fillId="19" borderId="3" xfId="1" applyFont="1" applyFill="1" applyBorder="1" applyAlignment="1">
      <alignment horizontal="center"/>
    </xf>
    <xf numFmtId="43" fontId="28" fillId="0" borderId="3" xfId="1" applyFont="1" applyFill="1" applyBorder="1" applyAlignment="1">
      <alignment horizontal="center"/>
    </xf>
    <xf numFmtId="0" fontId="27" fillId="0" borderId="3" xfId="0" applyFont="1" applyBorder="1" applyAlignment="1">
      <alignment horizontal="center" vertical="center"/>
    </xf>
    <xf numFmtId="43" fontId="24" fillId="0" borderId="3" xfId="1" applyFont="1" applyBorder="1" applyAlignment="1">
      <alignment horizontal="right"/>
    </xf>
    <xf numFmtId="0" fontId="26" fillId="21" borderId="3" xfId="0" applyFont="1" applyFill="1" applyBorder="1" applyAlignment="1">
      <alignment horizontal="center" vertical="center"/>
    </xf>
    <xf numFmtId="43" fontId="24" fillId="7" borderId="3" xfId="1" applyFont="1" applyFill="1" applyBorder="1" applyAlignment="1">
      <alignment horizontal="center"/>
    </xf>
    <xf numFmtId="43" fontId="23" fillId="0" borderId="3" xfId="1" applyFont="1" applyBorder="1" applyAlignment="1">
      <alignment horizontal="center"/>
    </xf>
    <xf numFmtId="0" fontId="26" fillId="0" borderId="3" xfId="0" applyFont="1" applyBorder="1" applyAlignment="1">
      <alignment horizontal="center" vertical="center"/>
    </xf>
    <xf numFmtId="43" fontId="24" fillId="0" borderId="10" xfId="1" applyFont="1" applyBorder="1" applyAlignment="1">
      <alignment horizontal="right"/>
    </xf>
    <xf numFmtId="43" fontId="24" fillId="8" borderId="35" xfId="1" applyFont="1" applyFill="1" applyBorder="1" applyAlignment="1">
      <alignment horizontal="right"/>
    </xf>
    <xf numFmtId="43" fontId="24" fillId="0" borderId="35" xfId="1" applyFont="1" applyFill="1" applyBorder="1" applyAlignment="1">
      <alignment horizontal="right"/>
    </xf>
    <xf numFmtId="43" fontId="24" fillId="7" borderId="35" xfId="1" applyFont="1" applyFill="1" applyBorder="1" applyAlignment="1">
      <alignment horizontal="center"/>
    </xf>
    <xf numFmtId="43" fontId="24" fillId="0" borderId="35" xfId="1" applyFont="1" applyFill="1" applyBorder="1" applyAlignment="1">
      <alignment horizontal="center"/>
    </xf>
    <xf numFmtId="43" fontId="24" fillId="0" borderId="9" xfId="1" applyFont="1" applyFill="1" applyBorder="1" applyAlignment="1">
      <alignment horizontal="center"/>
    </xf>
    <xf numFmtId="0" fontId="24" fillId="0" borderId="0" xfId="0" applyFont="1" applyAlignment="1">
      <alignment horizontal="left"/>
    </xf>
    <xf numFmtId="0" fontId="23" fillId="21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14" fontId="23" fillId="9" borderId="3" xfId="0" applyNumberFormat="1" applyFont="1" applyFill="1" applyBorder="1" applyAlignment="1">
      <alignment horizontal="center"/>
    </xf>
    <xf numFmtId="0" fontId="23" fillId="9" borderId="3" xfId="0" applyFont="1" applyFill="1" applyBorder="1" applyAlignment="1">
      <alignment horizontal="center"/>
    </xf>
    <xf numFmtId="0" fontId="23" fillId="6" borderId="3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/>
    </xf>
    <xf numFmtId="17" fontId="23" fillId="6" borderId="3" xfId="0" applyNumberFormat="1" applyFont="1" applyFill="1" applyBorder="1" applyAlignment="1">
      <alignment horizontal="center" vertical="center"/>
    </xf>
    <xf numFmtId="43" fontId="24" fillId="6" borderId="3" xfId="1" applyFont="1" applyFill="1" applyBorder="1" applyAlignment="1">
      <alignment horizontal="right"/>
    </xf>
    <xf numFmtId="14" fontId="23" fillId="6" borderId="3" xfId="0" applyNumberFormat="1" applyFont="1" applyFill="1" applyBorder="1" applyAlignment="1">
      <alignment horizontal="center"/>
    </xf>
    <xf numFmtId="43" fontId="24" fillId="6" borderId="3" xfId="1" applyFont="1" applyFill="1" applyBorder="1" applyAlignment="1">
      <alignment horizontal="center"/>
    </xf>
    <xf numFmtId="164" fontId="23" fillId="6" borderId="3" xfId="0" applyNumberFormat="1" applyFont="1" applyFill="1" applyBorder="1" applyAlignment="1">
      <alignment horizontal="center" vertical="center"/>
    </xf>
    <xf numFmtId="166" fontId="23" fillId="0" borderId="3" xfId="0" applyNumberFormat="1" applyFont="1" applyBorder="1" applyAlignment="1">
      <alignment horizontal="center"/>
    </xf>
    <xf numFmtId="43" fontId="24" fillId="0" borderId="0" xfId="1" applyFont="1" applyFill="1" applyBorder="1" applyAlignment="1">
      <alignment horizontal="center"/>
    </xf>
    <xf numFmtId="0" fontId="26" fillId="23" borderId="3" xfId="0" applyFont="1" applyFill="1" applyBorder="1"/>
    <xf numFmtId="17" fontId="23" fillId="24" borderId="3" xfId="0" applyNumberFormat="1" applyFont="1" applyFill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166" fontId="23" fillId="23" borderId="0" xfId="0" applyNumberFormat="1" applyFont="1" applyFill="1" applyAlignment="1">
      <alignment horizontal="center"/>
    </xf>
    <xf numFmtId="0" fontId="23" fillId="23" borderId="0" xfId="0" applyFont="1" applyFill="1"/>
    <xf numFmtId="43" fontId="24" fillId="19" borderId="0" xfId="1" applyFont="1" applyFill="1" applyBorder="1" applyAlignment="1">
      <alignment horizontal="center"/>
    </xf>
    <xf numFmtId="43" fontId="24" fillId="8" borderId="3" xfId="1" applyFont="1" applyFill="1" applyBorder="1" applyAlignment="1">
      <alignment horizontal="right"/>
    </xf>
    <xf numFmtId="14" fontId="23" fillId="8" borderId="3" xfId="0" applyNumberFormat="1" applyFont="1" applyFill="1" applyBorder="1" applyAlignment="1">
      <alignment horizontal="center"/>
    </xf>
    <xf numFmtId="43" fontId="24" fillId="8" borderId="3" xfId="1" applyFont="1" applyFill="1" applyBorder="1" applyAlignment="1">
      <alignment horizontal="center"/>
    </xf>
    <xf numFmtId="166" fontId="23" fillId="0" borderId="0" xfId="0" applyNumberFormat="1" applyFont="1" applyAlignment="1">
      <alignment horizontal="center"/>
    </xf>
    <xf numFmtId="0" fontId="23" fillId="0" borderId="0" xfId="0" applyFont="1"/>
    <xf numFmtId="0" fontId="24" fillId="0" borderId="0" xfId="0" applyFont="1" applyAlignment="1">
      <alignment horizontal="center" vertical="center"/>
    </xf>
    <xf numFmtId="43" fontId="24" fillId="0" borderId="0" xfId="1" applyFont="1" applyAlignment="1">
      <alignment horizontal="center"/>
    </xf>
    <xf numFmtId="43" fontId="24" fillId="22" borderId="0" xfId="1" applyFont="1" applyFill="1" applyAlignment="1">
      <alignment horizontal="center"/>
    </xf>
    <xf numFmtId="43" fontId="1" fillId="10" borderId="7" xfId="1" applyFont="1" applyFill="1" applyBorder="1" applyAlignment="1">
      <alignment horizontal="center" vertical="center"/>
    </xf>
    <xf numFmtId="43" fontId="1" fillId="10" borderId="62" xfId="1" applyFont="1" applyFill="1" applyBorder="1" applyAlignment="1">
      <alignment horizontal="center" vertical="center"/>
    </xf>
    <xf numFmtId="43" fontId="1" fillId="10" borderId="63" xfId="1" applyFont="1" applyFill="1" applyBorder="1" applyAlignment="1">
      <alignment horizontal="center" vertical="center"/>
    </xf>
    <xf numFmtId="43" fontId="1" fillId="10" borderId="64" xfId="1" applyFont="1" applyFill="1" applyBorder="1" applyAlignment="1">
      <alignment horizontal="center" vertical="center"/>
    </xf>
    <xf numFmtId="43" fontId="1" fillId="10" borderId="0" xfId="1" applyFont="1" applyFill="1" applyBorder="1" applyAlignment="1">
      <alignment horizontal="center" vertical="center"/>
    </xf>
    <xf numFmtId="43" fontId="1" fillId="10" borderId="22" xfId="1" applyFont="1" applyFill="1" applyBorder="1" applyAlignment="1">
      <alignment horizontal="center" vertical="center"/>
    </xf>
    <xf numFmtId="43" fontId="1" fillId="10" borderId="21" xfId="1" applyFont="1" applyFill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/>
    </xf>
    <xf numFmtId="0" fontId="3" fillId="0" borderId="3" xfId="0" applyFont="1" applyBorder="1"/>
    <xf numFmtId="43" fontId="4" fillId="0" borderId="3" xfId="1" applyFont="1" applyFill="1" applyBorder="1" applyAlignment="1">
      <alignment horizontal="center"/>
    </xf>
    <xf numFmtId="0" fontId="0" fillId="4" borderId="65" xfId="0" applyFill="1" applyBorder="1" applyAlignment="1">
      <alignment horizontal="center" vertical="center"/>
    </xf>
    <xf numFmtId="166" fontId="6" fillId="0" borderId="10" xfId="0" applyNumberFormat="1" applyFont="1" applyBorder="1" applyAlignment="1">
      <alignment horizontal="center"/>
    </xf>
    <xf numFmtId="0" fontId="6" fillId="0" borderId="10" xfId="0" applyFont="1" applyBorder="1"/>
    <xf numFmtId="0" fontId="12" fillId="0" borderId="10" xfId="0" applyFont="1" applyBorder="1" applyAlignment="1">
      <alignment horizontal="center"/>
    </xf>
    <xf numFmtId="166" fontId="6" fillId="8" borderId="10" xfId="0" applyNumberFormat="1" applyFont="1" applyFill="1" applyBorder="1" applyAlignment="1">
      <alignment horizontal="center"/>
    </xf>
    <xf numFmtId="0" fontId="6" fillId="8" borderId="10" xfId="0" applyFont="1" applyFill="1" applyBorder="1"/>
    <xf numFmtId="0" fontId="12" fillId="8" borderId="10" xfId="0" applyFont="1" applyFill="1" applyBorder="1" applyAlignment="1">
      <alignment horizontal="center"/>
    </xf>
    <xf numFmtId="166" fontId="6" fillId="8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0" fontId="12" fillId="8" borderId="3" xfId="0" applyFont="1" applyFill="1" applyBorder="1" applyAlignment="1">
      <alignment horizontal="center"/>
    </xf>
    <xf numFmtId="43" fontId="24" fillId="0" borderId="7" xfId="1" applyFont="1" applyBorder="1" applyAlignment="1">
      <alignment horizontal="center"/>
    </xf>
    <xf numFmtId="43" fontId="1" fillId="8" borderId="64" xfId="1" applyFont="1" applyFill="1" applyBorder="1" applyAlignment="1">
      <alignment horizontal="center" vertical="center"/>
    </xf>
    <xf numFmtId="14" fontId="6" fillId="8" borderId="10" xfId="0" applyNumberFormat="1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165" fontId="0" fillId="0" borderId="0" xfId="0" applyNumberFormat="1"/>
    <xf numFmtId="43" fontId="1" fillId="23" borderId="34" xfId="1" applyFont="1" applyFill="1" applyBorder="1" applyAlignment="1">
      <alignment horizontal="center" vertical="center"/>
    </xf>
    <xf numFmtId="43" fontId="0" fillId="23" borderId="3" xfId="1" applyFont="1" applyFill="1" applyBorder="1"/>
    <xf numFmtId="43" fontId="1" fillId="23" borderId="0" xfId="1" applyFont="1" applyFill="1" applyBorder="1"/>
    <xf numFmtId="166" fontId="6" fillId="25" borderId="10" xfId="0" applyNumberFormat="1" applyFont="1" applyFill="1" applyBorder="1" applyAlignment="1">
      <alignment horizontal="center"/>
    </xf>
    <xf numFmtId="0" fontId="6" fillId="25" borderId="10" xfId="0" applyFont="1" applyFill="1" applyBorder="1"/>
    <xf numFmtId="0" fontId="12" fillId="25" borderId="10" xfId="0" applyFont="1" applyFill="1" applyBorder="1" applyAlignment="1">
      <alignment horizontal="center"/>
    </xf>
    <xf numFmtId="164" fontId="4" fillId="4" borderId="22" xfId="0" applyNumberFormat="1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166" fontId="6" fillId="25" borderId="3" xfId="0" applyNumberFormat="1" applyFont="1" applyFill="1" applyBorder="1" applyAlignment="1">
      <alignment horizontal="center"/>
    </xf>
    <xf numFmtId="0" fontId="6" fillId="25" borderId="3" xfId="0" applyFont="1" applyFill="1" applyBorder="1"/>
    <xf numFmtId="0" fontId="12" fillId="25" borderId="3" xfId="0" applyFont="1" applyFill="1" applyBorder="1" applyAlignment="1">
      <alignment horizontal="center"/>
    </xf>
    <xf numFmtId="166" fontId="3" fillId="25" borderId="3" xfId="0" applyNumberFormat="1" applyFont="1" applyFill="1" applyBorder="1" applyAlignment="1">
      <alignment horizontal="center"/>
    </xf>
    <xf numFmtId="0" fontId="3" fillId="25" borderId="3" xfId="0" applyFont="1" applyFill="1" applyBorder="1"/>
    <xf numFmtId="43" fontId="4" fillId="25" borderId="3" xfId="1" applyFont="1" applyFill="1" applyBorder="1" applyAlignment="1">
      <alignment horizontal="center"/>
    </xf>
    <xf numFmtId="166" fontId="6" fillId="26" borderId="10" xfId="0" applyNumberFormat="1" applyFont="1" applyFill="1" applyBorder="1" applyAlignment="1">
      <alignment horizontal="center"/>
    </xf>
    <xf numFmtId="0" fontId="6" fillId="26" borderId="10" xfId="0" applyFont="1" applyFill="1" applyBorder="1"/>
    <xf numFmtId="0" fontId="12" fillId="26" borderId="10" xfId="0" applyFont="1" applyFill="1" applyBorder="1" applyAlignment="1">
      <alignment horizontal="center"/>
    </xf>
    <xf numFmtId="166" fontId="6" fillId="27" borderId="10" xfId="0" applyNumberFormat="1" applyFont="1" applyFill="1" applyBorder="1" applyAlignment="1">
      <alignment horizontal="center"/>
    </xf>
    <xf numFmtId="0" fontId="6" fillId="27" borderId="10" xfId="0" applyFont="1" applyFill="1" applyBorder="1"/>
    <xf numFmtId="0" fontId="12" fillId="27" borderId="10" xfId="0" applyFont="1" applyFill="1" applyBorder="1" applyAlignment="1">
      <alignment horizontal="center"/>
    </xf>
    <xf numFmtId="166" fontId="6" fillId="27" borderId="3" xfId="0" applyNumberFormat="1" applyFont="1" applyFill="1" applyBorder="1" applyAlignment="1">
      <alignment horizontal="center"/>
    </xf>
    <xf numFmtId="0" fontId="6" fillId="27" borderId="3" xfId="0" applyFont="1" applyFill="1" applyBorder="1"/>
    <xf numFmtId="0" fontId="12" fillId="27" borderId="3" xfId="0" applyFont="1" applyFill="1" applyBorder="1" applyAlignment="1">
      <alignment horizontal="center"/>
    </xf>
    <xf numFmtId="166" fontId="3" fillId="27" borderId="10" xfId="0" applyNumberFormat="1" applyFont="1" applyFill="1" applyBorder="1" applyAlignment="1">
      <alignment horizontal="center"/>
    </xf>
    <xf numFmtId="0" fontId="3" fillId="27" borderId="10" xfId="0" applyFont="1" applyFill="1" applyBorder="1"/>
    <xf numFmtId="43" fontId="4" fillId="27" borderId="10" xfId="1" applyFont="1" applyFill="1" applyBorder="1" applyAlignment="1">
      <alignment horizontal="center"/>
    </xf>
    <xf numFmtId="0" fontId="6" fillId="27" borderId="10" xfId="0" applyFont="1" applyFill="1" applyBorder="1" applyAlignment="1">
      <alignment horizontal="center" vertical="center"/>
    </xf>
    <xf numFmtId="14" fontId="6" fillId="27" borderId="10" xfId="0" applyNumberFormat="1" applyFont="1" applyFill="1" applyBorder="1" applyAlignment="1">
      <alignment horizontal="center" vertical="center"/>
    </xf>
    <xf numFmtId="166" fontId="3" fillId="28" borderId="3" xfId="0" applyNumberFormat="1" applyFont="1" applyFill="1" applyBorder="1" applyAlignment="1">
      <alignment horizontal="center"/>
    </xf>
    <xf numFmtId="0" fontId="3" fillId="28" borderId="3" xfId="0" applyFont="1" applyFill="1" applyBorder="1"/>
    <xf numFmtId="43" fontId="4" fillId="28" borderId="3" xfId="1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0" fillId="0" borderId="10" xfId="0" applyBorder="1"/>
    <xf numFmtId="164" fontId="0" fillId="4" borderId="22" xfId="0" applyNumberFormat="1" applyFill="1" applyBorder="1" applyAlignment="1">
      <alignment horizontal="center" vertical="center"/>
    </xf>
    <xf numFmtId="164" fontId="0" fillId="4" borderId="15" xfId="0" applyNumberFormat="1" applyFill="1" applyBorder="1" applyAlignment="1">
      <alignment horizontal="center" vertical="center"/>
    </xf>
    <xf numFmtId="43" fontId="1" fillId="10" borderId="5" xfId="1" applyFont="1" applyFill="1" applyBorder="1" applyAlignment="1">
      <alignment horizontal="center" vertical="center"/>
    </xf>
    <xf numFmtId="0" fontId="0" fillId="5" borderId="5" xfId="0" applyFill="1" applyBorder="1"/>
    <xf numFmtId="0" fontId="3" fillId="3" borderId="5" xfId="0" applyFont="1" applyFill="1" applyBorder="1" applyAlignment="1">
      <alignment horizontal="center" vertical="center"/>
    </xf>
    <xf numFmtId="164" fontId="0" fillId="5" borderId="13" xfId="0" applyNumberForma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43" fontId="1" fillId="10" borderId="8" xfId="1" applyFont="1" applyFill="1" applyBorder="1" applyAlignment="1">
      <alignment horizontal="center" vertical="center"/>
    </xf>
    <xf numFmtId="0" fontId="0" fillId="5" borderId="8" xfId="0" applyFill="1" applyBorder="1"/>
    <xf numFmtId="0" fontId="0" fillId="0" borderId="5" xfId="0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43" fontId="1" fillId="10" borderId="4" xfId="1" applyFont="1" applyFill="1" applyBorder="1" applyAlignment="1">
      <alignment horizontal="center" vertical="center"/>
    </xf>
    <xf numFmtId="0" fontId="0" fillId="5" borderId="4" xfId="0" applyFill="1" applyBorder="1"/>
    <xf numFmtId="0" fontId="6" fillId="2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165" fontId="3" fillId="3" borderId="10" xfId="0" applyNumberFormat="1" applyFont="1" applyFill="1" applyBorder="1" applyAlignment="1">
      <alignment horizontal="center" vertical="center"/>
    </xf>
    <xf numFmtId="165" fontId="3" fillId="3" borderId="7" xfId="0" applyNumberFormat="1" applyFont="1" applyFill="1" applyBorder="1" applyAlignment="1">
      <alignment horizontal="center" vertical="center"/>
    </xf>
    <xf numFmtId="43" fontId="1" fillId="10" borderId="30" xfId="1" applyFont="1" applyFill="1" applyBorder="1" applyAlignment="1">
      <alignment horizontal="center" vertical="center"/>
    </xf>
    <xf numFmtId="0" fontId="0" fillId="10" borderId="32" xfId="0" applyFill="1" applyBorder="1"/>
    <xf numFmtId="0" fontId="0" fillId="0" borderId="30" xfId="0" applyBorder="1"/>
    <xf numFmtId="164" fontId="0" fillId="10" borderId="0" xfId="0" applyNumberFormat="1" applyFill="1" applyAlignment="1">
      <alignment horizontal="center" vertical="center"/>
    </xf>
    <xf numFmtId="0" fontId="3" fillId="10" borderId="62" xfId="0" applyFont="1" applyFill="1" applyBorder="1" applyAlignment="1">
      <alignment horizontal="center" vertical="center"/>
    </xf>
    <xf numFmtId="164" fontId="4" fillId="8" borderId="30" xfId="0" applyNumberFormat="1" applyFont="1" applyFill="1" applyBorder="1" applyAlignment="1">
      <alignment horizontal="center" vertical="center"/>
    </xf>
    <xf numFmtId="164" fontId="0" fillId="10" borderId="9" xfId="0" applyNumberFormat="1" applyFill="1" applyBorder="1" applyAlignment="1">
      <alignment horizontal="center" vertical="center"/>
    </xf>
    <xf numFmtId="164" fontId="0" fillId="10" borderId="3" xfId="0" applyNumberFormat="1" applyFill="1" applyBorder="1" applyAlignment="1">
      <alignment horizontal="center" vertical="center"/>
    </xf>
    <xf numFmtId="0" fontId="0" fillId="10" borderId="33" xfId="0" applyFill="1" applyBorder="1"/>
    <xf numFmtId="0" fontId="2" fillId="10" borderId="0" xfId="0" applyFont="1" applyFill="1" applyAlignment="1">
      <alignment horizontal="center" vertical="center"/>
    </xf>
    <xf numFmtId="164" fontId="4" fillId="10" borderId="63" xfId="0" applyNumberFormat="1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3" fillId="10" borderId="63" xfId="0" applyFont="1" applyFill="1" applyBorder="1" applyAlignment="1">
      <alignment horizontal="center" vertical="center"/>
    </xf>
    <xf numFmtId="43" fontId="1" fillId="10" borderId="31" xfId="1" applyFont="1" applyFill="1" applyBorder="1" applyAlignment="1">
      <alignment horizontal="center" vertical="center"/>
    </xf>
    <xf numFmtId="0" fontId="0" fillId="10" borderId="34" xfId="0" applyFill="1" applyBorder="1"/>
    <xf numFmtId="0" fontId="0" fillId="0" borderId="31" xfId="0" applyBorder="1"/>
    <xf numFmtId="164" fontId="4" fillId="10" borderId="64" xfId="0" applyNumberFormat="1" applyFont="1" applyFill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/>
    </xf>
    <xf numFmtId="166" fontId="3" fillId="25" borderId="10" xfId="0" applyNumberFormat="1" applyFont="1" applyFill="1" applyBorder="1" applyAlignment="1">
      <alignment horizontal="center"/>
    </xf>
    <xf numFmtId="166" fontId="3" fillId="0" borderId="10" xfId="0" applyNumberFormat="1" applyFont="1" applyBorder="1" applyAlignment="1">
      <alignment horizontal="center"/>
    </xf>
    <xf numFmtId="166" fontId="3" fillId="26" borderId="10" xfId="0" applyNumberFormat="1" applyFont="1" applyFill="1" applyBorder="1" applyAlignment="1">
      <alignment horizontal="center"/>
    </xf>
    <xf numFmtId="0" fontId="0" fillId="25" borderId="3" xfId="0" applyFill="1" applyBorder="1"/>
    <xf numFmtId="0" fontId="6" fillId="0" borderId="3" xfId="0" applyFont="1" applyBorder="1"/>
    <xf numFmtId="0" fontId="3" fillId="25" borderId="10" xfId="0" applyFont="1" applyFill="1" applyBorder="1"/>
    <xf numFmtId="0" fontId="3" fillId="0" borderId="10" xfId="0" applyFont="1" applyBorder="1"/>
    <xf numFmtId="0" fontId="3" fillId="26" borderId="10" xfId="0" applyFont="1" applyFill="1" applyBorder="1"/>
    <xf numFmtId="43" fontId="1" fillId="8" borderId="10" xfId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43" fontId="4" fillId="25" borderId="10" xfId="1" applyFont="1" applyFill="1" applyBorder="1" applyAlignment="1">
      <alignment horizontal="center"/>
    </xf>
    <xf numFmtId="43" fontId="4" fillId="0" borderId="10" xfId="1" applyFont="1" applyFill="1" applyBorder="1" applyAlignment="1">
      <alignment horizontal="center"/>
    </xf>
    <xf numFmtId="43" fontId="12" fillId="0" borderId="10" xfId="1" applyFont="1" applyFill="1" applyBorder="1" applyAlignment="1">
      <alignment horizontal="center"/>
    </xf>
    <xf numFmtId="43" fontId="4" fillId="26" borderId="10" xfId="1" applyFont="1" applyFill="1" applyBorder="1" applyAlignment="1">
      <alignment horizontal="center"/>
    </xf>
    <xf numFmtId="43" fontId="2" fillId="0" borderId="10" xfId="1" applyFont="1" applyFill="1" applyBorder="1" applyAlignment="1">
      <alignment horizontal="center"/>
    </xf>
    <xf numFmtId="43" fontId="0" fillId="25" borderId="3" xfId="1" applyFont="1" applyFill="1" applyBorder="1"/>
    <xf numFmtId="43" fontId="2" fillId="25" borderId="10" xfId="1" applyFont="1" applyFill="1" applyBorder="1" applyAlignment="1">
      <alignment horizontal="center"/>
    </xf>
    <xf numFmtId="164" fontId="4" fillId="10" borderId="0" xfId="0" applyNumberFormat="1" applyFont="1" applyFill="1" applyAlignment="1">
      <alignment horizontal="center" vertical="center"/>
    </xf>
    <xf numFmtId="43" fontId="0" fillId="0" borderId="34" xfId="1" applyFont="1" applyFill="1" applyBorder="1"/>
    <xf numFmtId="43" fontId="0" fillId="12" borderId="34" xfId="1" applyFont="1" applyFill="1" applyBorder="1"/>
    <xf numFmtId="43" fontId="0" fillId="12" borderId="64" xfId="1" applyFont="1" applyFill="1" applyBorder="1"/>
    <xf numFmtId="165" fontId="6" fillId="10" borderId="34" xfId="0" applyNumberFormat="1" applyFont="1" applyFill="1" applyBorder="1" applyAlignment="1">
      <alignment horizontal="center" vertical="center"/>
    </xf>
    <xf numFmtId="165" fontId="6" fillId="10" borderId="0" xfId="0" applyNumberFormat="1" applyFont="1" applyFill="1" applyAlignment="1">
      <alignment horizontal="center" vertical="center"/>
    </xf>
    <xf numFmtId="165" fontId="6" fillId="10" borderId="64" xfId="0" applyNumberFormat="1" applyFont="1" applyFill="1" applyBorder="1" applyAlignment="1">
      <alignment horizontal="center" vertical="center"/>
    </xf>
    <xf numFmtId="43" fontId="1" fillId="10" borderId="24" xfId="1" applyFont="1" applyFill="1" applyBorder="1" applyAlignment="1">
      <alignment horizontal="center" vertical="center"/>
    </xf>
    <xf numFmtId="0" fontId="0" fillId="0" borderId="9" xfId="0" applyBorder="1"/>
    <xf numFmtId="164" fontId="10" fillId="4" borderId="24" xfId="0" applyNumberFormat="1" applyFont="1" applyFill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0" fillId="0" borderId="34" xfId="0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43" fontId="1" fillId="0" borderId="34" xfId="1" applyFont="1" applyBorder="1" applyAlignment="1">
      <alignment horizontal="center" vertical="center"/>
    </xf>
    <xf numFmtId="43" fontId="3" fillId="8" borderId="21" xfId="1" applyFont="1" applyFill="1" applyBorder="1" applyAlignment="1">
      <alignment horizontal="center" vertical="center"/>
    </xf>
    <xf numFmtId="14" fontId="0" fillId="11" borderId="34" xfId="0" applyNumberFormat="1" applyFill="1" applyBorder="1"/>
    <xf numFmtId="14" fontId="0" fillId="12" borderId="0" xfId="0" applyNumberFormat="1" applyFill="1"/>
    <xf numFmtId="14" fontId="0" fillId="8" borderId="21" xfId="0" applyNumberFormat="1" applyFill="1" applyBorder="1"/>
    <xf numFmtId="0" fontId="0" fillId="11" borderId="34" xfId="0" applyFill="1" applyBorder="1"/>
    <xf numFmtId="0" fontId="0" fillId="12" borderId="0" xfId="0" applyFill="1"/>
    <xf numFmtId="0" fontId="0" fillId="8" borderId="21" xfId="0" applyFill="1" applyBorder="1"/>
    <xf numFmtId="43" fontId="0" fillId="11" borderId="34" xfId="1" applyFont="1" applyFill="1" applyBorder="1"/>
    <xf numFmtId="43" fontId="0" fillId="12" borderId="0" xfId="1" applyFont="1" applyFill="1" applyBorder="1"/>
    <xf numFmtId="43" fontId="0" fillId="8" borderId="21" xfId="1" applyFont="1" applyFill="1" applyBorder="1"/>
    <xf numFmtId="43" fontId="2" fillId="0" borderId="0" xfId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11" xfId="0" applyFill="1" applyBorder="1"/>
    <xf numFmtId="166" fontId="3" fillId="28" borderId="10" xfId="0" applyNumberFormat="1" applyFont="1" applyFill="1" applyBorder="1" applyAlignment="1">
      <alignment horizontal="center"/>
    </xf>
    <xf numFmtId="14" fontId="6" fillId="10" borderId="3" xfId="0" applyNumberFormat="1" applyFont="1" applyFill="1" applyBorder="1" applyAlignment="1">
      <alignment horizontal="center" vertical="center"/>
    </xf>
    <xf numFmtId="0" fontId="3" fillId="28" borderId="10" xfId="0" applyFont="1" applyFill="1" applyBorder="1"/>
    <xf numFmtId="43" fontId="4" fillId="28" borderId="10" xfId="1" applyFont="1" applyFill="1" applyBorder="1" applyAlignment="1">
      <alignment horizontal="center"/>
    </xf>
    <xf numFmtId="0" fontId="6" fillId="18" borderId="3" xfId="0" applyFont="1" applyFill="1" applyBorder="1" applyAlignment="1">
      <alignment horizontal="center" vertical="center"/>
    </xf>
    <xf numFmtId="43" fontId="12" fillId="27" borderId="10" xfId="1" applyFont="1" applyFill="1" applyBorder="1" applyAlignment="1">
      <alignment horizontal="center"/>
    </xf>
    <xf numFmtId="164" fontId="10" fillId="4" borderId="20" xfId="0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166" fontId="6" fillId="28" borderId="10" xfId="0" applyNumberFormat="1" applyFont="1" applyFill="1" applyBorder="1" applyAlignment="1">
      <alignment horizontal="center"/>
    </xf>
    <xf numFmtId="0" fontId="6" fillId="28" borderId="10" xfId="0" applyFont="1" applyFill="1" applyBorder="1"/>
    <xf numFmtId="0" fontId="12" fillId="28" borderId="10" xfId="0" applyFont="1" applyFill="1" applyBorder="1" applyAlignment="1">
      <alignment horizontal="center"/>
    </xf>
    <xf numFmtId="166" fontId="0" fillId="28" borderId="10" xfId="0" applyNumberFormat="1" applyFill="1" applyBorder="1" applyAlignment="1">
      <alignment horizontal="center"/>
    </xf>
    <xf numFmtId="0" fontId="0" fillId="28" borderId="10" xfId="0" applyFill="1" applyBorder="1"/>
    <xf numFmtId="166" fontId="6" fillId="28" borderId="3" xfId="0" applyNumberFormat="1" applyFont="1" applyFill="1" applyBorder="1" applyAlignment="1">
      <alignment horizontal="center"/>
    </xf>
    <xf numFmtId="0" fontId="6" fillId="28" borderId="3" xfId="0" applyFont="1" applyFill="1" applyBorder="1"/>
    <xf numFmtId="0" fontId="12" fillId="28" borderId="3" xfId="0" applyFont="1" applyFill="1" applyBorder="1" applyAlignment="1">
      <alignment horizontal="center"/>
    </xf>
    <xf numFmtId="43" fontId="12" fillId="28" borderId="3" xfId="1" applyFont="1" applyFill="1" applyBorder="1" applyAlignment="1">
      <alignment horizontal="center"/>
    </xf>
    <xf numFmtId="43" fontId="12" fillId="28" borderId="10" xfId="1" applyFont="1" applyFill="1" applyBorder="1" applyAlignment="1">
      <alignment horizontal="center"/>
    </xf>
    <xf numFmtId="14" fontId="6" fillId="28" borderId="10" xfId="0" applyNumberFormat="1" applyFont="1" applyFill="1" applyBorder="1" applyAlignment="1">
      <alignment horizontal="center" vertical="center"/>
    </xf>
    <xf numFmtId="0" fontId="6" fillId="28" borderId="10" xfId="0" applyFont="1" applyFill="1" applyBorder="1" applyAlignment="1">
      <alignment horizontal="center" vertical="center"/>
    </xf>
    <xf numFmtId="0" fontId="6" fillId="28" borderId="3" xfId="0" applyFont="1" applyFill="1" applyBorder="1" applyAlignment="1">
      <alignment horizontal="center" vertical="center"/>
    </xf>
    <xf numFmtId="166" fontId="6" fillId="29" borderId="10" xfId="0" applyNumberFormat="1" applyFont="1" applyFill="1" applyBorder="1" applyAlignment="1">
      <alignment horizontal="center"/>
    </xf>
    <xf numFmtId="0" fontId="6" fillId="29" borderId="10" xfId="0" applyFont="1" applyFill="1" applyBorder="1"/>
    <xf numFmtId="0" fontId="12" fillId="29" borderId="10" xfId="0" applyFont="1" applyFill="1" applyBorder="1" applyAlignment="1">
      <alignment horizontal="center"/>
    </xf>
    <xf numFmtId="166" fontId="6" fillId="29" borderId="3" xfId="0" applyNumberFormat="1" applyFont="1" applyFill="1" applyBorder="1" applyAlignment="1">
      <alignment horizontal="center"/>
    </xf>
    <xf numFmtId="0" fontId="6" fillId="29" borderId="3" xfId="0" applyFont="1" applyFill="1" applyBorder="1"/>
    <xf numFmtId="43" fontId="12" fillId="29" borderId="3" xfId="1" applyFont="1" applyFill="1" applyBorder="1" applyAlignment="1">
      <alignment horizontal="center"/>
    </xf>
    <xf numFmtId="166" fontId="3" fillId="29" borderId="3" xfId="0" applyNumberFormat="1" applyFont="1" applyFill="1" applyBorder="1" applyAlignment="1">
      <alignment horizontal="center"/>
    </xf>
    <xf numFmtId="0" fontId="3" fillId="29" borderId="3" xfId="0" applyFont="1" applyFill="1" applyBorder="1"/>
    <xf numFmtId="43" fontId="4" fillId="29" borderId="3" xfId="1" applyFont="1" applyFill="1" applyBorder="1" applyAlignment="1">
      <alignment horizontal="center"/>
    </xf>
    <xf numFmtId="0" fontId="12" fillId="29" borderId="3" xfId="0" applyFont="1" applyFill="1" applyBorder="1" applyAlignment="1">
      <alignment horizontal="center"/>
    </xf>
    <xf numFmtId="0" fontId="6" fillId="29" borderId="10" xfId="0" applyFont="1" applyFill="1" applyBorder="1" applyAlignment="1">
      <alignment horizontal="center" vertical="center"/>
    </xf>
    <xf numFmtId="43" fontId="12" fillId="29" borderId="10" xfId="1" applyFont="1" applyFill="1" applyBorder="1" applyAlignment="1">
      <alignment horizontal="center"/>
    </xf>
    <xf numFmtId="166" fontId="3" fillId="29" borderId="10" xfId="0" applyNumberFormat="1" applyFont="1" applyFill="1" applyBorder="1" applyAlignment="1">
      <alignment horizontal="center"/>
    </xf>
    <xf numFmtId="0" fontId="3" fillId="29" borderId="10" xfId="0" applyFont="1" applyFill="1" applyBorder="1"/>
    <xf numFmtId="43" fontId="4" fillId="29" borderId="10" xfId="1" applyFont="1" applyFill="1" applyBorder="1" applyAlignment="1">
      <alignment horizontal="center"/>
    </xf>
    <xf numFmtId="166" fontId="3" fillId="8" borderId="3" xfId="0" applyNumberFormat="1" applyFont="1" applyFill="1" applyBorder="1" applyAlignment="1">
      <alignment horizontal="center"/>
    </xf>
    <xf numFmtId="0" fontId="3" fillId="8" borderId="3" xfId="0" applyFont="1" applyFill="1" applyBorder="1"/>
    <xf numFmtId="43" fontId="4" fillId="8" borderId="3" xfId="1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/>
    </xf>
    <xf numFmtId="14" fontId="6" fillId="0" borderId="10" xfId="0" applyNumberFormat="1" applyFont="1" applyBorder="1" applyAlignment="1">
      <alignment horizontal="center" vertical="center"/>
    </xf>
    <xf numFmtId="43" fontId="2" fillId="0" borderId="3" xfId="1" applyFont="1" applyFill="1" applyBorder="1" applyAlignment="1">
      <alignment horizontal="center"/>
    </xf>
    <xf numFmtId="43" fontId="0" fillId="0" borderId="0" xfId="1" applyFont="1" applyFill="1"/>
    <xf numFmtId="0" fontId="2" fillId="0" borderId="10" xfId="0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43" fontId="12" fillId="11" borderId="3" xfId="1" applyFont="1" applyFill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43" fontId="2" fillId="0" borderId="3" xfId="1" applyFont="1" applyFill="1" applyBorder="1"/>
    <xf numFmtId="0" fontId="12" fillId="11" borderId="3" xfId="0" applyFont="1" applyFill="1" applyBorder="1"/>
    <xf numFmtId="0" fontId="12" fillId="0" borderId="3" xfId="0" applyFont="1" applyBorder="1"/>
    <xf numFmtId="0" fontId="12" fillId="0" borderId="10" xfId="0" applyFont="1" applyBorder="1"/>
    <xf numFmtId="0" fontId="2" fillId="0" borderId="10" xfId="0" applyFont="1" applyBorder="1"/>
    <xf numFmtId="0" fontId="4" fillId="0" borderId="3" xfId="0" applyFont="1" applyBorder="1"/>
    <xf numFmtId="0" fontId="4" fillId="0" borderId="10" xfId="0" applyFont="1" applyBorder="1" applyAlignment="1">
      <alignment horizontal="center" vertical="center"/>
    </xf>
    <xf numFmtId="43" fontId="4" fillId="0" borderId="3" xfId="1" applyFont="1" applyFill="1" applyBorder="1"/>
    <xf numFmtId="0" fontId="2" fillId="0" borderId="3" xfId="0" applyFont="1" applyBorder="1"/>
    <xf numFmtId="43" fontId="29" fillId="0" borderId="3" xfId="1" applyFont="1" applyFill="1" applyBorder="1"/>
    <xf numFmtId="43" fontId="2" fillId="0" borderId="3" xfId="0" applyNumberFormat="1" applyFont="1" applyBorder="1"/>
    <xf numFmtId="0" fontId="2" fillId="0" borderId="0" xfId="0" applyFont="1"/>
    <xf numFmtId="0" fontId="12" fillId="0" borderId="0" xfId="0" applyFont="1" applyAlignment="1">
      <alignment horizontal="center" vertical="center"/>
    </xf>
    <xf numFmtId="43" fontId="2" fillId="0" borderId="0" xfId="1" applyFont="1" applyFill="1" applyBorder="1"/>
    <xf numFmtId="43" fontId="2" fillId="0" borderId="0" xfId="1" applyFont="1" applyFill="1"/>
    <xf numFmtId="43" fontId="30" fillId="0" borderId="3" xfId="1" applyFont="1" applyFill="1" applyBorder="1"/>
    <xf numFmtId="43" fontId="2" fillId="0" borderId="34" xfId="1" applyFont="1" applyFill="1" applyBorder="1" applyAlignment="1">
      <alignment horizontal="center" vertical="center"/>
    </xf>
    <xf numFmtId="43" fontId="2" fillId="0" borderId="64" xfId="1" applyFont="1" applyFill="1" applyBorder="1" applyAlignment="1">
      <alignment horizontal="center" vertical="center"/>
    </xf>
    <xf numFmtId="165" fontId="2" fillId="0" borderId="4" xfId="0" applyNumberFormat="1" applyFont="1" applyBorder="1"/>
    <xf numFmtId="165" fontId="2" fillId="0" borderId="0" xfId="0" applyNumberFormat="1" applyFont="1"/>
    <xf numFmtId="0" fontId="2" fillId="0" borderId="21" xfId="0" applyFont="1" applyBorder="1"/>
    <xf numFmtId="0" fontId="12" fillId="11" borderId="10" xfId="0" applyFont="1" applyFill="1" applyBorder="1"/>
    <xf numFmtId="43" fontId="2" fillId="11" borderId="3" xfId="1" applyFont="1" applyFill="1" applyBorder="1" applyAlignment="1">
      <alignment horizontal="center"/>
    </xf>
    <xf numFmtId="0" fontId="12" fillId="11" borderId="10" xfId="0" applyFont="1" applyFill="1" applyBorder="1" applyAlignment="1">
      <alignment horizontal="center" vertical="center"/>
    </xf>
    <xf numFmtId="0" fontId="4" fillId="11" borderId="3" xfId="0" applyFont="1" applyFill="1" applyBorder="1"/>
    <xf numFmtId="43" fontId="4" fillId="11" borderId="3" xfId="1" applyFont="1" applyFill="1" applyBorder="1" applyAlignment="1">
      <alignment horizontal="center"/>
    </xf>
    <xf numFmtId="0" fontId="4" fillId="11" borderId="10" xfId="0" applyFont="1" applyFill="1" applyBorder="1"/>
    <xf numFmtId="43" fontId="4" fillId="11" borderId="10" xfId="1" applyFont="1" applyFill="1" applyBorder="1" applyAlignment="1">
      <alignment horizontal="center"/>
    </xf>
    <xf numFmtId="0" fontId="2" fillId="11" borderId="3" xfId="0" applyFont="1" applyFill="1" applyBorder="1"/>
    <xf numFmtId="0" fontId="12" fillId="11" borderId="3" xfId="0" applyFont="1" applyFill="1" applyBorder="1" applyAlignment="1">
      <alignment horizontal="center"/>
    </xf>
    <xf numFmtId="0" fontId="12" fillId="11" borderId="10" xfId="0" applyFont="1" applyFill="1" applyBorder="1" applyAlignment="1">
      <alignment horizontal="center"/>
    </xf>
    <xf numFmtId="0" fontId="12" fillId="8" borderId="10" xfId="0" applyFont="1" applyFill="1" applyBorder="1"/>
    <xf numFmtId="0" fontId="12" fillId="7" borderId="3" xfId="0" applyFont="1" applyFill="1" applyBorder="1"/>
    <xf numFmtId="0" fontId="12" fillId="7" borderId="3" xfId="0" applyFont="1" applyFill="1" applyBorder="1" applyAlignment="1">
      <alignment horizontal="center"/>
    </xf>
    <xf numFmtId="0" fontId="12" fillId="7" borderId="10" xfId="0" applyFont="1" applyFill="1" applyBorder="1"/>
    <xf numFmtId="0" fontId="12" fillId="7" borderId="10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 vertical="center"/>
    </xf>
    <xf numFmtId="164" fontId="4" fillId="11" borderId="3" xfId="0" applyNumberFormat="1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43" fontId="2" fillId="11" borderId="3" xfId="1" applyFont="1" applyFill="1" applyBorder="1"/>
    <xf numFmtId="0" fontId="10" fillId="11" borderId="8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5" fontId="3" fillId="0" borderId="22" xfId="0" applyNumberFormat="1" applyFon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3" fontId="3" fillId="0" borderId="3" xfId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43" fontId="24" fillId="0" borderId="7" xfId="1" applyFont="1" applyFill="1" applyBorder="1" applyAlignment="1">
      <alignment horizontal="center"/>
    </xf>
    <xf numFmtId="0" fontId="7" fillId="0" borderId="3" xfId="0" applyFont="1" applyBorder="1"/>
    <xf numFmtId="0" fontId="2" fillId="0" borderId="35" xfId="0" applyFont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64" fontId="4" fillId="11" borderId="8" xfId="0" applyNumberFormat="1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64" fontId="4" fillId="11" borderId="0" xfId="0" applyNumberFormat="1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43" fontId="2" fillId="11" borderId="0" xfId="1" applyFont="1" applyFill="1"/>
    <xf numFmtId="0" fontId="4" fillId="11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43" fontId="4" fillId="8" borderId="3" xfId="1" applyFont="1" applyFill="1" applyBorder="1"/>
    <xf numFmtId="43" fontId="2" fillId="8" borderId="3" xfId="1" applyFont="1" applyFill="1" applyBorder="1"/>
    <xf numFmtId="0" fontId="14" fillId="7" borderId="23" xfId="0" applyFont="1" applyFill="1" applyBorder="1" applyAlignment="1">
      <alignment horizontal="center"/>
    </xf>
    <xf numFmtId="0" fontId="14" fillId="7" borderId="50" xfId="0" applyFont="1" applyFill="1" applyBorder="1" applyAlignment="1">
      <alignment horizontal="center"/>
    </xf>
    <xf numFmtId="0" fontId="15" fillId="14" borderId="23" xfId="0" applyFont="1" applyFill="1" applyBorder="1" applyAlignment="1">
      <alignment horizontal="center"/>
    </xf>
    <xf numFmtId="0" fontId="15" fillId="14" borderId="50" xfId="0" applyFont="1" applyFill="1" applyBorder="1" applyAlignment="1">
      <alignment horizontal="center"/>
    </xf>
    <xf numFmtId="0" fontId="15" fillId="14" borderId="51" xfId="0" applyFont="1" applyFill="1" applyBorder="1" applyAlignment="1">
      <alignment horizontal="center"/>
    </xf>
    <xf numFmtId="0" fontId="15" fillId="14" borderId="18" xfId="0" applyFont="1" applyFill="1" applyBorder="1" applyAlignment="1">
      <alignment horizontal="center"/>
    </xf>
    <xf numFmtId="0" fontId="15" fillId="14" borderId="19" xfId="0" applyFont="1" applyFill="1" applyBorder="1" applyAlignment="1">
      <alignment horizontal="center"/>
    </xf>
    <xf numFmtId="0" fontId="15" fillId="14" borderId="49" xfId="0" applyFont="1" applyFill="1" applyBorder="1" applyAlignment="1">
      <alignment horizontal="center"/>
    </xf>
    <xf numFmtId="0" fontId="18" fillId="14" borderId="23" xfId="0" applyFont="1" applyFill="1" applyBorder="1" applyAlignment="1">
      <alignment horizontal="center"/>
    </xf>
    <xf numFmtId="0" fontId="18" fillId="14" borderId="50" xfId="0" applyFont="1" applyFill="1" applyBorder="1" applyAlignment="1">
      <alignment horizontal="center"/>
    </xf>
    <xf numFmtId="0" fontId="18" fillId="14" borderId="51" xfId="0" applyFont="1" applyFill="1" applyBorder="1" applyAlignment="1">
      <alignment horizontal="center"/>
    </xf>
    <xf numFmtId="0" fontId="18" fillId="14" borderId="18" xfId="0" applyFont="1" applyFill="1" applyBorder="1" applyAlignment="1">
      <alignment horizontal="center"/>
    </xf>
    <xf numFmtId="0" fontId="18" fillId="14" borderId="19" xfId="0" applyFont="1" applyFill="1" applyBorder="1" applyAlignment="1">
      <alignment horizontal="center"/>
    </xf>
    <xf numFmtId="0" fontId="18" fillId="14" borderId="49" xfId="0" applyFont="1" applyFill="1" applyBorder="1" applyAlignment="1">
      <alignment horizontal="center"/>
    </xf>
    <xf numFmtId="167" fontId="2" fillId="0" borderId="10" xfId="0" applyNumberFormat="1" applyFont="1" applyBorder="1" applyAlignment="1">
      <alignment horizontal="center" vertical="center"/>
    </xf>
    <xf numFmtId="167" fontId="12" fillId="0" borderId="10" xfId="0" applyNumberFormat="1" applyFont="1" applyBorder="1" applyAlignment="1">
      <alignment horizontal="center" vertical="center"/>
    </xf>
    <xf numFmtId="167" fontId="12" fillId="11" borderId="3" xfId="0" applyNumberFormat="1" applyFont="1" applyFill="1" applyBorder="1" applyAlignment="1">
      <alignment horizontal="center"/>
    </xf>
    <xf numFmtId="167" fontId="12" fillId="11" borderId="10" xfId="0" applyNumberFormat="1" applyFont="1" applyFill="1" applyBorder="1" applyAlignment="1">
      <alignment horizontal="center"/>
    </xf>
    <xf numFmtId="167" fontId="12" fillId="0" borderId="3" xfId="0" applyNumberFormat="1" applyFont="1" applyBorder="1" applyAlignment="1">
      <alignment horizontal="center"/>
    </xf>
    <xf numFmtId="167" fontId="2" fillId="0" borderId="10" xfId="0" applyNumberFormat="1" applyFont="1" applyBorder="1"/>
    <xf numFmtId="167" fontId="4" fillId="0" borderId="3" xfId="0" applyNumberFormat="1" applyFont="1" applyBorder="1" applyAlignment="1">
      <alignment horizontal="center"/>
    </xf>
    <xf numFmtId="167" fontId="4" fillId="11" borderId="3" xfId="0" applyNumberFormat="1" applyFont="1" applyFill="1" applyBorder="1" applyAlignment="1">
      <alignment horizontal="center"/>
    </xf>
    <xf numFmtId="167" fontId="4" fillId="11" borderId="10" xfId="0" applyNumberFormat="1" applyFont="1" applyFill="1" applyBorder="1" applyAlignment="1">
      <alignment horizontal="center"/>
    </xf>
    <xf numFmtId="167" fontId="2" fillId="11" borderId="3" xfId="0" applyNumberFormat="1" applyFont="1" applyFill="1" applyBorder="1" applyAlignment="1">
      <alignment horizontal="center"/>
    </xf>
    <xf numFmtId="167" fontId="12" fillId="0" borderId="10" xfId="0" applyNumberFormat="1" applyFont="1" applyBorder="1" applyAlignment="1">
      <alignment horizontal="center"/>
    </xf>
    <xf numFmtId="167" fontId="2" fillId="0" borderId="0" xfId="0" applyNumberFormat="1" applyFont="1"/>
    <xf numFmtId="167" fontId="12" fillId="11" borderId="10" xfId="0" applyNumberFormat="1" applyFont="1" applyFill="1" applyBorder="1" applyAlignment="1">
      <alignment horizontal="center" vertical="center"/>
    </xf>
    <xf numFmtId="167" fontId="12" fillId="7" borderId="3" xfId="0" applyNumberFormat="1" applyFont="1" applyFill="1" applyBorder="1" applyAlignment="1">
      <alignment horizontal="center"/>
    </xf>
    <xf numFmtId="167" fontId="12" fillId="8" borderId="10" xfId="0" applyNumberFormat="1" applyFont="1" applyFill="1" applyBorder="1" applyAlignment="1">
      <alignment horizontal="center"/>
    </xf>
    <xf numFmtId="167" fontId="12" fillId="7" borderId="10" xfId="0" applyNumberFormat="1" applyFont="1" applyFill="1" applyBorder="1" applyAlignment="1">
      <alignment horizontal="center"/>
    </xf>
    <xf numFmtId="167" fontId="4" fillId="0" borderId="10" xfId="0" applyNumberFormat="1" applyFont="1" applyBorder="1" applyAlignment="1">
      <alignment horizontal="center" vertical="center"/>
    </xf>
    <xf numFmtId="167" fontId="2" fillId="0" borderId="34" xfId="1" applyNumberFormat="1" applyFont="1" applyFill="1" applyBorder="1" applyAlignment="1">
      <alignment horizontal="center" vertical="center"/>
    </xf>
    <xf numFmtId="167" fontId="2" fillId="0" borderId="64" xfId="1" applyNumberFormat="1" applyFont="1" applyFill="1" applyBorder="1" applyAlignment="1">
      <alignment horizontal="center" vertical="center"/>
    </xf>
    <xf numFmtId="167" fontId="2" fillId="0" borderId="4" xfId="0" applyNumberFormat="1" applyFont="1" applyBorder="1"/>
    <xf numFmtId="167" fontId="4" fillId="0" borderId="21" xfId="0" applyNumberFormat="1" applyFont="1" applyBorder="1" applyAlignment="1">
      <alignment horizontal="center" vertical="center"/>
    </xf>
    <xf numFmtId="167" fontId="2" fillId="0" borderId="3" xfId="0" applyNumberFormat="1" applyFont="1" applyBorder="1"/>
    <xf numFmtId="167" fontId="2" fillId="0" borderId="21" xfId="0" applyNumberFormat="1" applyFont="1" applyBorder="1"/>
    <xf numFmtId="167" fontId="2" fillId="0" borderId="0" xfId="1" applyNumberFormat="1" applyFont="1" applyFill="1" applyBorder="1"/>
    <xf numFmtId="167" fontId="2" fillId="0" borderId="0" xfId="1" applyNumberFormat="1" applyFont="1" applyFill="1"/>
    <xf numFmtId="167" fontId="4" fillId="0" borderId="0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30DBA"/>
      <color rgb="FF0099CC"/>
      <color rgb="FF808000"/>
      <color rgb="FFCC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laanania/Desktop/ASS%20EAU/SYNTHESE/RAHAL%20-%20Abonnement%20-%20DEF-.xlsx" TargetMode="External"/><Relationship Id="rId1" Type="http://schemas.openxmlformats.org/officeDocument/2006/relationships/externalLinkPath" Target="file:///C:/Users/laanania/Desktop/ASS%20EAU/SYNTHESE/RAHAL%20-%20Abonnement%20-%20DEF-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laanania/AppData/Local/Microsoft/Windows/INetCache/Content.Outlook/UVZZXMIG/suivi%20de%20compte%20(004).xls" TargetMode="External"/><Relationship Id="rId1" Type="http://schemas.openxmlformats.org/officeDocument/2006/relationships/externalLinkPath" Target="file:///C:/Users/laanania/AppData/Local/Microsoft/Windows/INetCache/Content.Outlook/UVZZXMIG/suivi%20de%20compte%20(004)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laanania/Desktop/ASS%20EAU/detail%20releve%20BQ%20AU%2029012024%20suivi%20de%20compte%20-%20CA.xls" TargetMode="External"/><Relationship Id="rId1" Type="http://schemas.openxmlformats.org/officeDocument/2006/relationships/externalLinkPath" Target="file:///C:/Users/laanania/Desktop/ASS%20EAU/detail%20releve%20BQ%20AU%2029012024%20suivi%20de%20compte%20-%20CA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laanania/Desktop/ASS%20EAU/Cons_%20(010624)%20-%20Recap%20-%20100824.xlsx" TargetMode="External"/><Relationship Id="rId1" Type="http://schemas.openxmlformats.org/officeDocument/2006/relationships/externalLinkPath" Target="file:///C:/Users/laanania/Desktop/ASS%20EAU/Cons_%20(010624)%20-%20Recap%20-%201008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uil1"/>
      <sheetName val="Feuil3"/>
      <sheetName val="Feuil3 (2)"/>
      <sheetName val="Feuil1 (2)"/>
      <sheetName val="Feuil3 (RECAP)"/>
      <sheetName val="Feuil3 (RECAP) (2)"/>
      <sheetName val="Feuil3 (RECAP) (3)"/>
      <sheetName val="Feuil3 (ABON DEF)"/>
      <sheetName val="Feuil3 (ABON DEF) (2)"/>
      <sheetName val="Feuil3 (ABON DEF) (3)"/>
      <sheetName val="Feuil3 (ABON DEF) (4)"/>
      <sheetName val="Feuil3 (ABON DEF) (5)"/>
      <sheetName val="Feuil3 (RECAP) (5)"/>
      <sheetName val="Feuil3 (RECAP Abonnem) (mb)"/>
      <sheetName val="Feuil3 (RECAP) (4)"/>
      <sheetName val="Feuil3 (RECAP Abonnem)"/>
      <sheetName val="Feuil3 (RECAP Abonnem)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5">
          <cell r="N175">
            <v>54250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tatcons"/>
      <sheetName val="Recettes et Crédits"/>
      <sheetName val="Facturatio"/>
      <sheetName val="Rec.Mvt.Compte"/>
      <sheetName val="Suivi ONEP"/>
      <sheetName val="لائحة المشتركين"/>
      <sheetName val="Encaissement"/>
    </sheetNames>
    <sheetDataSet>
      <sheetData sheetId="0"/>
      <sheetData sheetId="1">
        <row r="171">
          <cell r="X171">
            <v>54000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c.Mvt.Compte"/>
      <sheetName val="Rec.Mvt.Compte (2)"/>
      <sheetName val="Feuil1"/>
      <sheetName val="Rec.Mvt.Compte (3)"/>
      <sheetName val="Rec.Mvt.Compte (4)"/>
      <sheetName val="Rec.Mvt.Compte (5)"/>
      <sheetName val="Feuil3"/>
      <sheetName val="Feuil2"/>
    </sheetNames>
    <sheetDataSet>
      <sheetData sheetId="0" refreshError="1"/>
      <sheetData sheetId="1">
        <row r="343">
          <cell r="F343">
            <v>16080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CAP (LA) (310524) (2)"/>
      <sheetName val="Feuil1"/>
      <sheetName val="RECAP (LA) (310524) (4)"/>
      <sheetName val="RECAP (LA) (310524) (5)"/>
      <sheetName val="Feuil2"/>
      <sheetName val="RECAP (LA) (120724)"/>
      <sheetName val="RECAP (LA) (260724)"/>
      <sheetName val="RECAP (LA) (260724) (Mois mb)"/>
      <sheetName val="RECAP (LA) (260724) (Mois ZR)"/>
      <sheetName val="RECAP (LA) (260724) (Mois Z (2)"/>
      <sheetName val="2024"/>
      <sheetName val="0424"/>
      <sheetName val="0424 (2)"/>
      <sheetName val="Feuil5"/>
      <sheetName val="RECAP (LA) (260724) (3)"/>
      <sheetName val="RECAP (LA) (260724) (2)"/>
      <sheetName val="RECAP (LA) (041124)"/>
      <sheetName val="RECAP (LALM) (260724)"/>
      <sheetName val="RECAP (LA) (310524) (6)"/>
      <sheetName val="RECAP (LA) (100824)"/>
      <sheetName val="RECAP (LA) (100824) (2)"/>
      <sheetName val="Feuil4"/>
      <sheetName val="Feuil6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O6">
            <v>31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57">
          <cell r="N57">
            <v>17103</v>
          </cell>
        </row>
      </sheetData>
      <sheetData sheetId="20"/>
      <sheetData sheetId="21"/>
      <sheetData sheetId="2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AANANI Abdelkrim          LMV" id="{ACBC6E3D-D46D-4CA2-89E9-F66A2F7FC624}" userId="S::abdelkrim.laanani@int.socgen.com::36747051-fe30-4e48-803c-e49c1d34bf9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32" dT="2024-11-14T07:41:45.80" personId="{ACBC6E3D-D46D-4CA2-89E9-F66A2F7FC624}" id="{FA9A3125-0F0F-4740-8AB8-FF54A06C6A5E}">
    <text>FIGURE CHEZ LA ET PAS CHEZ
 LM</text>
  </threadedComment>
  <threadedComment ref="AF250" dT="2024-04-29T13:41:10.14" personId="{ACBC6E3D-D46D-4CA2-89E9-F66A2F7FC624}" id="{1AC722B1-8BFC-4C4C-9B95-BC5E01F1B98D}">
    <text xml:space="preserve">
</text>
  </threadedComment>
  <threadedComment ref="AF251" dT="2024-04-29T13:41:10.14" personId="{ACBC6E3D-D46D-4CA2-89E9-F66A2F7FC624}" id="{23C587A0-E4E7-4E81-A6A1-F0A21DB2F66C}">
    <text xml:space="preserve">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6" dT="2024-11-14T07:41:45.80" personId="{ACBC6E3D-D46D-4CA2-89E9-F66A2F7FC624}" id="{0E0E9990-DE06-4E21-8C51-CB4E176413CA}">
    <text>FIGURE CHEZ LA ET PAS CHEZ
 LM</text>
  </threadedComment>
  <threadedComment ref="AF92" dT="2024-04-29T13:41:10.14" personId="{ACBC6E3D-D46D-4CA2-89E9-F66A2F7FC624}" id="{5EF00F78-BB81-40C4-A68C-B4B5E4F1C08F}">
    <text xml:space="preserve">
</text>
  </threadedComment>
  <threadedComment ref="AF241" dT="2024-04-29T13:41:10.14" personId="{ACBC6E3D-D46D-4CA2-89E9-F66A2F7FC624}" id="{4E225C39-6EE0-4D76-B763-5AAAF431D9FE}">
    <text xml:space="preserve">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O132" dT="2024-11-14T07:41:45.80" personId="{ACBC6E3D-D46D-4CA2-89E9-F66A2F7FC624}" id="{2EDC05A9-C851-4380-9306-789A86FCCCEB}">
    <text>FIGURE CHEZ LA ET PAS CHEZ
 LM</text>
  </threadedComment>
  <threadedComment ref="AF238" dT="2024-04-29T13:41:10.14" personId="{ACBC6E3D-D46D-4CA2-89E9-F66A2F7FC624}" id="{1BEBD0EE-DEC8-4F03-A895-EC7D1D19F27F}">
    <text xml:space="preserve">
</text>
  </threadedComment>
  <threadedComment ref="AF239" dT="2024-04-29T13:41:10.14" personId="{ACBC6E3D-D46D-4CA2-89E9-F66A2F7FC624}" id="{59ABF358-FC63-426D-886A-8B7C1B004730}">
    <text xml:space="preserve">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N25" dT="2024-04-29T13:41:10.14" personId="{ACBC6E3D-D46D-4CA2-89E9-F66A2F7FC624}" id="{0EE36ECE-A224-4357-B9C8-4D3A87D60836}">
    <text xml:space="preserve">
</text>
  </threadedComment>
  <threadedComment ref="U25" dT="2024-04-29T13:41:10.14" personId="{ACBC6E3D-D46D-4CA2-89E9-F66A2F7FC624}" id="{E1511160-ED8F-40E9-BF70-FD53ED1E0920}">
    <text xml:space="preserve">
</text>
  </threadedComment>
  <threadedComment ref="Y25" dT="2024-04-29T13:41:10.14" personId="{ACBC6E3D-D46D-4CA2-89E9-F66A2F7FC624}" id="{805B48F0-2856-47C3-9E39-128F966A7460}">
    <text xml:space="preserve">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A237C-1332-44BB-B631-F3E6F1831953}">
  <sheetPr>
    <pageSetUpPr autoPageBreaks="0"/>
  </sheetPr>
  <dimension ref="A1:CQ726"/>
  <sheetViews>
    <sheetView tabSelected="1" zoomScale="119" zoomScaleNormal="70" workbookViewId="0">
      <pane xSplit="2" ySplit="1" topLeftCell="N192" activePane="bottomRight" state="frozen"/>
      <selection pane="topRight" activeCell="C1" sqref="C1"/>
      <selection pane="bottomLeft" activeCell="A2" sqref="A2"/>
      <selection pane="bottomRight" activeCell="R253" sqref="R253"/>
    </sheetView>
  </sheetViews>
  <sheetFormatPr baseColWidth="10" defaultColWidth="7.83203125" defaultRowHeight="25.25" customHeight="1" x14ac:dyDescent="0.2"/>
  <cols>
    <col min="1" max="1" width="5.83203125" bestFit="1" customWidth="1"/>
    <col min="2" max="2" width="20.5" bestFit="1" customWidth="1"/>
    <col min="3" max="3" width="5.1640625" hidden="1" customWidth="1"/>
    <col min="4" max="4" width="12.1640625" hidden="1" customWidth="1"/>
    <col min="5" max="5" width="11.1640625" hidden="1" customWidth="1"/>
    <col min="6" max="6" width="18.1640625" hidden="1" customWidth="1"/>
    <col min="7" max="7" width="12.1640625" hidden="1" customWidth="1"/>
    <col min="8" max="9" width="13.5" hidden="1" customWidth="1"/>
    <col min="10" max="10" width="11.1640625" hidden="1" customWidth="1"/>
    <col min="11" max="11" width="19.1640625" hidden="1" customWidth="1"/>
    <col min="12" max="12" width="12.1640625" hidden="1" customWidth="1"/>
    <col min="13" max="13" width="13" hidden="1" customWidth="1"/>
    <col min="14" max="14" width="11.6640625" style="824" bestFit="1" customWidth="1"/>
    <col min="15" max="15" width="25.6640625" style="743" bestFit="1" customWidth="1"/>
    <col min="16" max="16" width="16.6640625" style="743" bestFit="1" customWidth="1"/>
    <col min="17" max="18" width="13" style="743" bestFit="1" customWidth="1"/>
    <col min="19" max="19" width="14.83203125" hidden="1" customWidth="1"/>
    <col min="20" max="20" width="12" hidden="1" customWidth="1"/>
    <col min="21" max="21" width="10.5" hidden="1" customWidth="1"/>
    <col min="22" max="22" width="11.1640625" hidden="1" customWidth="1"/>
    <col min="23" max="23" width="20.5" style="1" hidden="1" customWidth="1"/>
    <col min="24" max="24" width="34.5" style="68" hidden="1" customWidth="1"/>
    <col min="25" max="25" width="9.6640625" style="1" hidden="1" customWidth="1"/>
    <col min="26" max="26" width="12.1640625" style="1" hidden="1" customWidth="1"/>
    <col min="27" max="27" width="15.1640625" style="1" hidden="1" customWidth="1"/>
    <col min="28" max="28" width="12.1640625" style="17" hidden="1" customWidth="1"/>
    <col min="29" max="29" width="11.1640625" style="17" hidden="1" customWidth="1"/>
    <col min="30" max="30" width="10.5" style="59" hidden="1" customWidth="1"/>
    <col min="31" max="31" width="10" style="59" hidden="1" customWidth="1"/>
    <col min="32" max="32" width="12.1640625" style="59" hidden="1" customWidth="1"/>
    <col min="33" max="35" width="12.1640625" style="1" hidden="1" customWidth="1"/>
    <col min="248" max="248" width="5.83203125" bestFit="1" customWidth="1"/>
    <col min="249" max="249" width="20.6640625" bestFit="1" customWidth="1"/>
    <col min="250" max="250" width="34.83203125" bestFit="1" customWidth="1"/>
    <col min="251" max="251" width="9.5" bestFit="1" customWidth="1"/>
    <col min="252" max="252" width="8.83203125" bestFit="1" customWidth="1"/>
    <col min="253" max="253" width="7.1640625" bestFit="1" customWidth="1"/>
    <col min="254" max="255" width="11.83203125" bestFit="1" customWidth="1"/>
    <col min="256" max="256" width="12.1640625" bestFit="1" customWidth="1"/>
    <col min="257" max="257" width="14.1640625" bestFit="1" customWidth="1"/>
    <col min="258" max="258" width="13" bestFit="1" customWidth="1"/>
    <col min="259" max="259" width="16.5" bestFit="1" customWidth="1"/>
    <col min="260" max="260" width="16.5" customWidth="1"/>
    <col min="261" max="261" width="12.6640625" bestFit="1" customWidth="1"/>
    <col min="262" max="263" width="2" bestFit="1" customWidth="1"/>
    <col min="264" max="264" width="12.6640625" bestFit="1" customWidth="1"/>
    <col min="265" max="265" width="12.83203125" bestFit="1" customWidth="1"/>
    <col min="266" max="266" width="12.6640625" bestFit="1" customWidth="1"/>
    <col min="267" max="267" width="6.83203125" bestFit="1" customWidth="1"/>
    <col min="268" max="268" width="14.5" bestFit="1" customWidth="1"/>
    <col min="269" max="269" width="24.5" bestFit="1" customWidth="1"/>
    <col min="270" max="270" width="12.6640625" bestFit="1" customWidth="1"/>
    <col min="504" max="504" width="5.83203125" bestFit="1" customWidth="1"/>
    <col min="505" max="505" width="20.6640625" bestFit="1" customWidth="1"/>
    <col min="506" max="506" width="34.83203125" bestFit="1" customWidth="1"/>
    <col min="507" max="507" width="9.5" bestFit="1" customWidth="1"/>
    <col min="508" max="508" width="8.83203125" bestFit="1" customWidth="1"/>
    <col min="509" max="509" width="7.1640625" bestFit="1" customWidth="1"/>
    <col min="510" max="511" width="11.83203125" bestFit="1" customWidth="1"/>
    <col min="512" max="512" width="12.1640625" bestFit="1" customWidth="1"/>
    <col min="513" max="513" width="14.1640625" bestFit="1" customWidth="1"/>
    <col min="514" max="514" width="13" bestFit="1" customWidth="1"/>
    <col min="515" max="515" width="16.5" bestFit="1" customWidth="1"/>
    <col min="516" max="516" width="16.5" customWidth="1"/>
    <col min="517" max="517" width="12.6640625" bestFit="1" customWidth="1"/>
    <col min="518" max="519" width="2" bestFit="1" customWidth="1"/>
    <col min="520" max="520" width="12.6640625" bestFit="1" customWidth="1"/>
    <col min="521" max="521" width="12.83203125" bestFit="1" customWidth="1"/>
    <col min="522" max="522" width="12.6640625" bestFit="1" customWidth="1"/>
    <col min="523" max="523" width="6.83203125" bestFit="1" customWidth="1"/>
    <col min="524" max="524" width="14.5" bestFit="1" customWidth="1"/>
    <col min="525" max="525" width="24.5" bestFit="1" customWidth="1"/>
    <col min="526" max="526" width="12.6640625" bestFit="1" customWidth="1"/>
    <col min="760" max="760" width="5.83203125" bestFit="1" customWidth="1"/>
    <col min="761" max="761" width="20.6640625" bestFit="1" customWidth="1"/>
    <col min="762" max="762" width="34.83203125" bestFit="1" customWidth="1"/>
    <col min="763" max="763" width="9.5" bestFit="1" customWidth="1"/>
    <col min="764" max="764" width="8.83203125" bestFit="1" customWidth="1"/>
    <col min="765" max="765" width="7.1640625" bestFit="1" customWidth="1"/>
    <col min="766" max="767" width="11.83203125" bestFit="1" customWidth="1"/>
    <col min="768" max="768" width="12.1640625" bestFit="1" customWidth="1"/>
    <col min="769" max="769" width="14.1640625" bestFit="1" customWidth="1"/>
    <col min="770" max="770" width="13" bestFit="1" customWidth="1"/>
    <col min="771" max="771" width="16.5" bestFit="1" customWidth="1"/>
    <col min="772" max="772" width="16.5" customWidth="1"/>
    <col min="773" max="773" width="12.6640625" bestFit="1" customWidth="1"/>
    <col min="774" max="775" width="2" bestFit="1" customWidth="1"/>
    <col min="776" max="776" width="12.6640625" bestFit="1" customWidth="1"/>
    <col min="777" max="777" width="12.83203125" bestFit="1" customWidth="1"/>
    <col min="778" max="778" width="12.6640625" bestFit="1" customWidth="1"/>
    <col min="779" max="779" width="6.83203125" bestFit="1" customWidth="1"/>
    <col min="780" max="780" width="14.5" bestFit="1" customWidth="1"/>
    <col min="781" max="781" width="24.5" bestFit="1" customWidth="1"/>
    <col min="782" max="782" width="12.6640625" bestFit="1" customWidth="1"/>
    <col min="1016" max="1016" width="5.83203125" bestFit="1" customWidth="1"/>
    <col min="1017" max="1017" width="20.6640625" bestFit="1" customWidth="1"/>
    <col min="1018" max="1018" width="34.83203125" bestFit="1" customWidth="1"/>
    <col min="1019" max="1019" width="9.5" bestFit="1" customWidth="1"/>
    <col min="1020" max="1020" width="8.83203125" bestFit="1" customWidth="1"/>
    <col min="1021" max="1021" width="7.1640625" bestFit="1" customWidth="1"/>
    <col min="1022" max="1023" width="11.83203125" bestFit="1" customWidth="1"/>
    <col min="1024" max="1024" width="12.1640625" bestFit="1" customWidth="1"/>
    <col min="1025" max="1025" width="14.1640625" bestFit="1" customWidth="1"/>
    <col min="1026" max="1026" width="13" bestFit="1" customWidth="1"/>
    <col min="1027" max="1027" width="16.5" bestFit="1" customWidth="1"/>
    <col min="1028" max="1028" width="16.5" customWidth="1"/>
    <col min="1029" max="1029" width="12.6640625" bestFit="1" customWidth="1"/>
    <col min="1030" max="1031" width="2" bestFit="1" customWidth="1"/>
    <col min="1032" max="1032" width="12.6640625" bestFit="1" customWidth="1"/>
    <col min="1033" max="1033" width="12.83203125" bestFit="1" customWidth="1"/>
    <col min="1034" max="1034" width="12.6640625" bestFit="1" customWidth="1"/>
    <col min="1035" max="1035" width="6.83203125" bestFit="1" customWidth="1"/>
    <col min="1036" max="1036" width="14.5" bestFit="1" customWidth="1"/>
    <col min="1037" max="1037" width="24.5" bestFit="1" customWidth="1"/>
    <col min="1038" max="1038" width="12.6640625" bestFit="1" customWidth="1"/>
    <col min="1272" max="1272" width="5.83203125" bestFit="1" customWidth="1"/>
    <col min="1273" max="1273" width="20.6640625" bestFit="1" customWidth="1"/>
    <col min="1274" max="1274" width="34.83203125" bestFit="1" customWidth="1"/>
    <col min="1275" max="1275" width="9.5" bestFit="1" customWidth="1"/>
    <col min="1276" max="1276" width="8.83203125" bestFit="1" customWidth="1"/>
    <col min="1277" max="1277" width="7.1640625" bestFit="1" customWidth="1"/>
    <col min="1278" max="1279" width="11.83203125" bestFit="1" customWidth="1"/>
    <col min="1280" max="1280" width="12.1640625" bestFit="1" customWidth="1"/>
    <col min="1281" max="1281" width="14.1640625" bestFit="1" customWidth="1"/>
    <col min="1282" max="1282" width="13" bestFit="1" customWidth="1"/>
    <col min="1283" max="1283" width="16.5" bestFit="1" customWidth="1"/>
    <col min="1284" max="1284" width="16.5" customWidth="1"/>
    <col min="1285" max="1285" width="12.6640625" bestFit="1" customWidth="1"/>
    <col min="1286" max="1287" width="2" bestFit="1" customWidth="1"/>
    <col min="1288" max="1288" width="12.6640625" bestFit="1" customWidth="1"/>
    <col min="1289" max="1289" width="12.83203125" bestFit="1" customWidth="1"/>
    <col min="1290" max="1290" width="12.6640625" bestFit="1" customWidth="1"/>
    <col min="1291" max="1291" width="6.83203125" bestFit="1" customWidth="1"/>
    <col min="1292" max="1292" width="14.5" bestFit="1" customWidth="1"/>
    <col min="1293" max="1293" width="24.5" bestFit="1" customWidth="1"/>
    <col min="1294" max="1294" width="12.6640625" bestFit="1" customWidth="1"/>
    <col min="1528" max="1528" width="5.83203125" bestFit="1" customWidth="1"/>
    <col min="1529" max="1529" width="20.6640625" bestFit="1" customWidth="1"/>
    <col min="1530" max="1530" width="34.83203125" bestFit="1" customWidth="1"/>
    <col min="1531" max="1531" width="9.5" bestFit="1" customWidth="1"/>
    <col min="1532" max="1532" width="8.83203125" bestFit="1" customWidth="1"/>
    <col min="1533" max="1533" width="7.1640625" bestFit="1" customWidth="1"/>
    <col min="1534" max="1535" width="11.83203125" bestFit="1" customWidth="1"/>
    <col min="1536" max="1536" width="12.1640625" bestFit="1" customWidth="1"/>
    <col min="1537" max="1537" width="14.1640625" bestFit="1" customWidth="1"/>
    <col min="1538" max="1538" width="13" bestFit="1" customWidth="1"/>
    <col min="1539" max="1539" width="16.5" bestFit="1" customWidth="1"/>
    <col min="1540" max="1540" width="16.5" customWidth="1"/>
    <col min="1541" max="1541" width="12.6640625" bestFit="1" customWidth="1"/>
    <col min="1542" max="1543" width="2" bestFit="1" customWidth="1"/>
    <col min="1544" max="1544" width="12.6640625" bestFit="1" customWidth="1"/>
    <col min="1545" max="1545" width="12.83203125" bestFit="1" customWidth="1"/>
    <col min="1546" max="1546" width="12.6640625" bestFit="1" customWidth="1"/>
    <col min="1547" max="1547" width="6.83203125" bestFit="1" customWidth="1"/>
    <col min="1548" max="1548" width="14.5" bestFit="1" customWidth="1"/>
    <col min="1549" max="1549" width="24.5" bestFit="1" customWidth="1"/>
    <col min="1550" max="1550" width="12.6640625" bestFit="1" customWidth="1"/>
    <col min="1784" max="1784" width="5.83203125" bestFit="1" customWidth="1"/>
    <col min="1785" max="1785" width="20.6640625" bestFit="1" customWidth="1"/>
    <col min="1786" max="1786" width="34.83203125" bestFit="1" customWidth="1"/>
    <col min="1787" max="1787" width="9.5" bestFit="1" customWidth="1"/>
    <col min="1788" max="1788" width="8.83203125" bestFit="1" customWidth="1"/>
    <col min="1789" max="1789" width="7.1640625" bestFit="1" customWidth="1"/>
    <col min="1790" max="1791" width="11.83203125" bestFit="1" customWidth="1"/>
    <col min="1792" max="1792" width="12.1640625" bestFit="1" customWidth="1"/>
    <col min="1793" max="1793" width="14.1640625" bestFit="1" customWidth="1"/>
    <col min="1794" max="1794" width="13" bestFit="1" customWidth="1"/>
    <col min="1795" max="1795" width="16.5" bestFit="1" customWidth="1"/>
    <col min="1796" max="1796" width="16.5" customWidth="1"/>
    <col min="1797" max="1797" width="12.6640625" bestFit="1" customWidth="1"/>
    <col min="1798" max="1799" width="2" bestFit="1" customWidth="1"/>
    <col min="1800" max="1800" width="12.6640625" bestFit="1" customWidth="1"/>
    <col min="1801" max="1801" width="12.83203125" bestFit="1" customWidth="1"/>
    <col min="1802" max="1802" width="12.6640625" bestFit="1" customWidth="1"/>
    <col min="1803" max="1803" width="6.83203125" bestFit="1" customWidth="1"/>
    <col min="1804" max="1804" width="14.5" bestFit="1" customWidth="1"/>
    <col min="1805" max="1805" width="24.5" bestFit="1" customWidth="1"/>
    <col min="1806" max="1806" width="12.6640625" bestFit="1" customWidth="1"/>
    <col min="2040" max="2040" width="5.83203125" bestFit="1" customWidth="1"/>
    <col min="2041" max="2041" width="20.6640625" bestFit="1" customWidth="1"/>
    <col min="2042" max="2042" width="34.83203125" bestFit="1" customWidth="1"/>
    <col min="2043" max="2043" width="9.5" bestFit="1" customWidth="1"/>
    <col min="2044" max="2044" width="8.83203125" bestFit="1" customWidth="1"/>
    <col min="2045" max="2045" width="7.1640625" bestFit="1" customWidth="1"/>
    <col min="2046" max="2047" width="11.83203125" bestFit="1" customWidth="1"/>
    <col min="2048" max="2048" width="12.1640625" bestFit="1" customWidth="1"/>
    <col min="2049" max="2049" width="14.1640625" bestFit="1" customWidth="1"/>
    <col min="2050" max="2050" width="13" bestFit="1" customWidth="1"/>
    <col min="2051" max="2051" width="16.5" bestFit="1" customWidth="1"/>
    <col min="2052" max="2052" width="16.5" customWidth="1"/>
    <col min="2053" max="2053" width="12.6640625" bestFit="1" customWidth="1"/>
    <col min="2054" max="2055" width="2" bestFit="1" customWidth="1"/>
    <col min="2056" max="2056" width="12.6640625" bestFit="1" customWidth="1"/>
    <col min="2057" max="2057" width="12.83203125" bestFit="1" customWidth="1"/>
    <col min="2058" max="2058" width="12.6640625" bestFit="1" customWidth="1"/>
    <col min="2059" max="2059" width="6.83203125" bestFit="1" customWidth="1"/>
    <col min="2060" max="2060" width="14.5" bestFit="1" customWidth="1"/>
    <col min="2061" max="2061" width="24.5" bestFit="1" customWidth="1"/>
    <col min="2062" max="2062" width="12.6640625" bestFit="1" customWidth="1"/>
    <col min="2296" max="2296" width="5.83203125" bestFit="1" customWidth="1"/>
    <col min="2297" max="2297" width="20.6640625" bestFit="1" customWidth="1"/>
    <col min="2298" max="2298" width="34.83203125" bestFit="1" customWidth="1"/>
    <col min="2299" max="2299" width="9.5" bestFit="1" customWidth="1"/>
    <col min="2300" max="2300" width="8.83203125" bestFit="1" customWidth="1"/>
    <col min="2301" max="2301" width="7.1640625" bestFit="1" customWidth="1"/>
    <col min="2302" max="2303" width="11.83203125" bestFit="1" customWidth="1"/>
    <col min="2304" max="2304" width="12.1640625" bestFit="1" customWidth="1"/>
    <col min="2305" max="2305" width="14.1640625" bestFit="1" customWidth="1"/>
    <col min="2306" max="2306" width="13" bestFit="1" customWidth="1"/>
    <col min="2307" max="2307" width="16.5" bestFit="1" customWidth="1"/>
    <col min="2308" max="2308" width="16.5" customWidth="1"/>
    <col min="2309" max="2309" width="12.6640625" bestFit="1" customWidth="1"/>
    <col min="2310" max="2311" width="2" bestFit="1" customWidth="1"/>
    <col min="2312" max="2312" width="12.6640625" bestFit="1" customWidth="1"/>
    <col min="2313" max="2313" width="12.83203125" bestFit="1" customWidth="1"/>
    <col min="2314" max="2314" width="12.6640625" bestFit="1" customWidth="1"/>
    <col min="2315" max="2315" width="6.83203125" bestFit="1" customWidth="1"/>
    <col min="2316" max="2316" width="14.5" bestFit="1" customWidth="1"/>
    <col min="2317" max="2317" width="24.5" bestFit="1" customWidth="1"/>
    <col min="2318" max="2318" width="12.6640625" bestFit="1" customWidth="1"/>
    <col min="2552" max="2552" width="5.83203125" bestFit="1" customWidth="1"/>
    <col min="2553" max="2553" width="20.6640625" bestFit="1" customWidth="1"/>
    <col min="2554" max="2554" width="34.83203125" bestFit="1" customWidth="1"/>
    <col min="2555" max="2555" width="9.5" bestFit="1" customWidth="1"/>
    <col min="2556" max="2556" width="8.83203125" bestFit="1" customWidth="1"/>
    <col min="2557" max="2557" width="7.1640625" bestFit="1" customWidth="1"/>
    <col min="2558" max="2559" width="11.83203125" bestFit="1" customWidth="1"/>
    <col min="2560" max="2560" width="12.1640625" bestFit="1" customWidth="1"/>
    <col min="2561" max="2561" width="14.1640625" bestFit="1" customWidth="1"/>
    <col min="2562" max="2562" width="13" bestFit="1" customWidth="1"/>
    <col min="2563" max="2563" width="16.5" bestFit="1" customWidth="1"/>
    <col min="2564" max="2564" width="16.5" customWidth="1"/>
    <col min="2565" max="2565" width="12.6640625" bestFit="1" customWidth="1"/>
    <col min="2566" max="2567" width="2" bestFit="1" customWidth="1"/>
    <col min="2568" max="2568" width="12.6640625" bestFit="1" customWidth="1"/>
    <col min="2569" max="2569" width="12.83203125" bestFit="1" customWidth="1"/>
    <col min="2570" max="2570" width="12.6640625" bestFit="1" customWidth="1"/>
    <col min="2571" max="2571" width="6.83203125" bestFit="1" customWidth="1"/>
    <col min="2572" max="2572" width="14.5" bestFit="1" customWidth="1"/>
    <col min="2573" max="2573" width="24.5" bestFit="1" customWidth="1"/>
    <col min="2574" max="2574" width="12.6640625" bestFit="1" customWidth="1"/>
    <col min="2808" max="2808" width="5.83203125" bestFit="1" customWidth="1"/>
    <col min="2809" max="2809" width="20.6640625" bestFit="1" customWidth="1"/>
    <col min="2810" max="2810" width="34.83203125" bestFit="1" customWidth="1"/>
    <col min="2811" max="2811" width="9.5" bestFit="1" customWidth="1"/>
    <col min="2812" max="2812" width="8.83203125" bestFit="1" customWidth="1"/>
    <col min="2813" max="2813" width="7.1640625" bestFit="1" customWidth="1"/>
    <col min="2814" max="2815" width="11.83203125" bestFit="1" customWidth="1"/>
    <col min="2816" max="2816" width="12.1640625" bestFit="1" customWidth="1"/>
    <col min="2817" max="2817" width="14.1640625" bestFit="1" customWidth="1"/>
    <col min="2818" max="2818" width="13" bestFit="1" customWidth="1"/>
    <col min="2819" max="2819" width="16.5" bestFit="1" customWidth="1"/>
    <col min="2820" max="2820" width="16.5" customWidth="1"/>
    <col min="2821" max="2821" width="12.6640625" bestFit="1" customWidth="1"/>
    <col min="2822" max="2823" width="2" bestFit="1" customWidth="1"/>
    <col min="2824" max="2824" width="12.6640625" bestFit="1" customWidth="1"/>
    <col min="2825" max="2825" width="12.83203125" bestFit="1" customWidth="1"/>
    <col min="2826" max="2826" width="12.6640625" bestFit="1" customWidth="1"/>
    <col min="2827" max="2827" width="6.83203125" bestFit="1" customWidth="1"/>
    <col min="2828" max="2828" width="14.5" bestFit="1" customWidth="1"/>
    <col min="2829" max="2829" width="24.5" bestFit="1" customWidth="1"/>
    <col min="2830" max="2830" width="12.6640625" bestFit="1" customWidth="1"/>
    <col min="3064" max="3064" width="5.83203125" bestFit="1" customWidth="1"/>
    <col min="3065" max="3065" width="20.6640625" bestFit="1" customWidth="1"/>
    <col min="3066" max="3066" width="34.83203125" bestFit="1" customWidth="1"/>
    <col min="3067" max="3067" width="9.5" bestFit="1" customWidth="1"/>
    <col min="3068" max="3068" width="8.83203125" bestFit="1" customWidth="1"/>
    <col min="3069" max="3069" width="7.1640625" bestFit="1" customWidth="1"/>
    <col min="3070" max="3071" width="11.83203125" bestFit="1" customWidth="1"/>
    <col min="3072" max="3072" width="12.1640625" bestFit="1" customWidth="1"/>
    <col min="3073" max="3073" width="14.1640625" bestFit="1" customWidth="1"/>
    <col min="3074" max="3074" width="13" bestFit="1" customWidth="1"/>
    <col min="3075" max="3075" width="16.5" bestFit="1" customWidth="1"/>
    <col min="3076" max="3076" width="16.5" customWidth="1"/>
    <col min="3077" max="3077" width="12.6640625" bestFit="1" customWidth="1"/>
    <col min="3078" max="3079" width="2" bestFit="1" customWidth="1"/>
    <col min="3080" max="3080" width="12.6640625" bestFit="1" customWidth="1"/>
    <col min="3081" max="3081" width="12.83203125" bestFit="1" customWidth="1"/>
    <col min="3082" max="3082" width="12.6640625" bestFit="1" customWidth="1"/>
    <col min="3083" max="3083" width="6.83203125" bestFit="1" customWidth="1"/>
    <col min="3084" max="3084" width="14.5" bestFit="1" customWidth="1"/>
    <col min="3085" max="3085" width="24.5" bestFit="1" customWidth="1"/>
    <col min="3086" max="3086" width="12.6640625" bestFit="1" customWidth="1"/>
    <col min="3320" max="3320" width="5.83203125" bestFit="1" customWidth="1"/>
    <col min="3321" max="3321" width="20.6640625" bestFit="1" customWidth="1"/>
    <col min="3322" max="3322" width="34.83203125" bestFit="1" customWidth="1"/>
    <col min="3323" max="3323" width="9.5" bestFit="1" customWidth="1"/>
    <col min="3324" max="3324" width="8.83203125" bestFit="1" customWidth="1"/>
    <col min="3325" max="3325" width="7.1640625" bestFit="1" customWidth="1"/>
    <col min="3326" max="3327" width="11.83203125" bestFit="1" customWidth="1"/>
    <col min="3328" max="3328" width="12.1640625" bestFit="1" customWidth="1"/>
    <col min="3329" max="3329" width="14.1640625" bestFit="1" customWidth="1"/>
    <col min="3330" max="3330" width="13" bestFit="1" customWidth="1"/>
    <col min="3331" max="3331" width="16.5" bestFit="1" customWidth="1"/>
    <col min="3332" max="3332" width="16.5" customWidth="1"/>
    <col min="3333" max="3333" width="12.6640625" bestFit="1" customWidth="1"/>
    <col min="3334" max="3335" width="2" bestFit="1" customWidth="1"/>
    <col min="3336" max="3336" width="12.6640625" bestFit="1" customWidth="1"/>
    <col min="3337" max="3337" width="12.83203125" bestFit="1" customWidth="1"/>
    <col min="3338" max="3338" width="12.6640625" bestFit="1" customWidth="1"/>
    <col min="3339" max="3339" width="6.83203125" bestFit="1" customWidth="1"/>
    <col min="3340" max="3340" width="14.5" bestFit="1" customWidth="1"/>
    <col min="3341" max="3341" width="24.5" bestFit="1" customWidth="1"/>
    <col min="3342" max="3342" width="12.6640625" bestFit="1" customWidth="1"/>
    <col min="3576" max="3576" width="5.83203125" bestFit="1" customWidth="1"/>
    <col min="3577" max="3577" width="20.6640625" bestFit="1" customWidth="1"/>
    <col min="3578" max="3578" width="34.83203125" bestFit="1" customWidth="1"/>
    <col min="3579" max="3579" width="9.5" bestFit="1" customWidth="1"/>
    <col min="3580" max="3580" width="8.83203125" bestFit="1" customWidth="1"/>
    <col min="3581" max="3581" width="7.1640625" bestFit="1" customWidth="1"/>
    <col min="3582" max="3583" width="11.83203125" bestFit="1" customWidth="1"/>
    <col min="3584" max="3584" width="12.1640625" bestFit="1" customWidth="1"/>
    <col min="3585" max="3585" width="14.1640625" bestFit="1" customWidth="1"/>
    <col min="3586" max="3586" width="13" bestFit="1" customWidth="1"/>
    <col min="3587" max="3587" width="16.5" bestFit="1" customWidth="1"/>
    <col min="3588" max="3588" width="16.5" customWidth="1"/>
    <col min="3589" max="3589" width="12.6640625" bestFit="1" customWidth="1"/>
    <col min="3590" max="3591" width="2" bestFit="1" customWidth="1"/>
    <col min="3592" max="3592" width="12.6640625" bestFit="1" customWidth="1"/>
    <col min="3593" max="3593" width="12.83203125" bestFit="1" customWidth="1"/>
    <col min="3594" max="3594" width="12.6640625" bestFit="1" customWidth="1"/>
    <col min="3595" max="3595" width="6.83203125" bestFit="1" customWidth="1"/>
    <col min="3596" max="3596" width="14.5" bestFit="1" customWidth="1"/>
    <col min="3597" max="3597" width="24.5" bestFit="1" customWidth="1"/>
    <col min="3598" max="3598" width="12.6640625" bestFit="1" customWidth="1"/>
    <col min="3832" max="3832" width="5.83203125" bestFit="1" customWidth="1"/>
    <col min="3833" max="3833" width="20.6640625" bestFit="1" customWidth="1"/>
    <col min="3834" max="3834" width="34.83203125" bestFit="1" customWidth="1"/>
    <col min="3835" max="3835" width="9.5" bestFit="1" customWidth="1"/>
    <col min="3836" max="3836" width="8.83203125" bestFit="1" customWidth="1"/>
    <col min="3837" max="3837" width="7.1640625" bestFit="1" customWidth="1"/>
    <col min="3838" max="3839" width="11.83203125" bestFit="1" customWidth="1"/>
    <col min="3840" max="3840" width="12.1640625" bestFit="1" customWidth="1"/>
    <col min="3841" max="3841" width="14.1640625" bestFit="1" customWidth="1"/>
    <col min="3842" max="3842" width="13" bestFit="1" customWidth="1"/>
    <col min="3843" max="3843" width="16.5" bestFit="1" customWidth="1"/>
    <col min="3844" max="3844" width="16.5" customWidth="1"/>
    <col min="3845" max="3845" width="12.6640625" bestFit="1" customWidth="1"/>
    <col min="3846" max="3847" width="2" bestFit="1" customWidth="1"/>
    <col min="3848" max="3848" width="12.6640625" bestFit="1" customWidth="1"/>
    <col min="3849" max="3849" width="12.83203125" bestFit="1" customWidth="1"/>
    <col min="3850" max="3850" width="12.6640625" bestFit="1" customWidth="1"/>
    <col min="3851" max="3851" width="6.83203125" bestFit="1" customWidth="1"/>
    <col min="3852" max="3852" width="14.5" bestFit="1" customWidth="1"/>
    <col min="3853" max="3853" width="24.5" bestFit="1" customWidth="1"/>
    <col min="3854" max="3854" width="12.6640625" bestFit="1" customWidth="1"/>
    <col min="4088" max="4088" width="5.83203125" bestFit="1" customWidth="1"/>
    <col min="4089" max="4089" width="20.6640625" bestFit="1" customWidth="1"/>
    <col min="4090" max="4090" width="34.83203125" bestFit="1" customWidth="1"/>
    <col min="4091" max="4091" width="9.5" bestFit="1" customWidth="1"/>
    <col min="4092" max="4092" width="8.83203125" bestFit="1" customWidth="1"/>
    <col min="4093" max="4093" width="7.1640625" bestFit="1" customWidth="1"/>
    <col min="4094" max="4095" width="11.83203125" bestFit="1" customWidth="1"/>
    <col min="4096" max="4096" width="12.1640625" bestFit="1" customWidth="1"/>
    <col min="4097" max="4097" width="14.1640625" bestFit="1" customWidth="1"/>
    <col min="4098" max="4098" width="13" bestFit="1" customWidth="1"/>
    <col min="4099" max="4099" width="16.5" bestFit="1" customWidth="1"/>
    <col min="4100" max="4100" width="16.5" customWidth="1"/>
    <col min="4101" max="4101" width="12.6640625" bestFit="1" customWidth="1"/>
    <col min="4102" max="4103" width="2" bestFit="1" customWidth="1"/>
    <col min="4104" max="4104" width="12.6640625" bestFit="1" customWidth="1"/>
    <col min="4105" max="4105" width="12.83203125" bestFit="1" customWidth="1"/>
    <col min="4106" max="4106" width="12.6640625" bestFit="1" customWidth="1"/>
    <col min="4107" max="4107" width="6.83203125" bestFit="1" customWidth="1"/>
    <col min="4108" max="4108" width="14.5" bestFit="1" customWidth="1"/>
    <col min="4109" max="4109" width="24.5" bestFit="1" customWidth="1"/>
    <col min="4110" max="4110" width="12.6640625" bestFit="1" customWidth="1"/>
    <col min="4344" max="4344" width="5.83203125" bestFit="1" customWidth="1"/>
    <col min="4345" max="4345" width="20.6640625" bestFit="1" customWidth="1"/>
    <col min="4346" max="4346" width="34.83203125" bestFit="1" customWidth="1"/>
    <col min="4347" max="4347" width="9.5" bestFit="1" customWidth="1"/>
    <col min="4348" max="4348" width="8.83203125" bestFit="1" customWidth="1"/>
    <col min="4349" max="4349" width="7.1640625" bestFit="1" customWidth="1"/>
    <col min="4350" max="4351" width="11.83203125" bestFit="1" customWidth="1"/>
    <col min="4352" max="4352" width="12.1640625" bestFit="1" customWidth="1"/>
    <col min="4353" max="4353" width="14.1640625" bestFit="1" customWidth="1"/>
    <col min="4354" max="4354" width="13" bestFit="1" customWidth="1"/>
    <col min="4355" max="4355" width="16.5" bestFit="1" customWidth="1"/>
    <col min="4356" max="4356" width="16.5" customWidth="1"/>
    <col min="4357" max="4357" width="12.6640625" bestFit="1" customWidth="1"/>
    <col min="4358" max="4359" width="2" bestFit="1" customWidth="1"/>
    <col min="4360" max="4360" width="12.6640625" bestFit="1" customWidth="1"/>
    <col min="4361" max="4361" width="12.83203125" bestFit="1" customWidth="1"/>
    <col min="4362" max="4362" width="12.6640625" bestFit="1" customWidth="1"/>
    <col min="4363" max="4363" width="6.83203125" bestFit="1" customWidth="1"/>
    <col min="4364" max="4364" width="14.5" bestFit="1" customWidth="1"/>
    <col min="4365" max="4365" width="24.5" bestFit="1" customWidth="1"/>
    <col min="4366" max="4366" width="12.6640625" bestFit="1" customWidth="1"/>
    <col min="4600" max="4600" width="5.83203125" bestFit="1" customWidth="1"/>
    <col min="4601" max="4601" width="20.6640625" bestFit="1" customWidth="1"/>
    <col min="4602" max="4602" width="34.83203125" bestFit="1" customWidth="1"/>
    <col min="4603" max="4603" width="9.5" bestFit="1" customWidth="1"/>
    <col min="4604" max="4604" width="8.83203125" bestFit="1" customWidth="1"/>
    <col min="4605" max="4605" width="7.1640625" bestFit="1" customWidth="1"/>
    <col min="4606" max="4607" width="11.83203125" bestFit="1" customWidth="1"/>
    <col min="4608" max="4608" width="12.1640625" bestFit="1" customWidth="1"/>
    <col min="4609" max="4609" width="14.1640625" bestFit="1" customWidth="1"/>
    <col min="4610" max="4610" width="13" bestFit="1" customWidth="1"/>
    <col min="4611" max="4611" width="16.5" bestFit="1" customWidth="1"/>
    <col min="4612" max="4612" width="16.5" customWidth="1"/>
    <col min="4613" max="4613" width="12.6640625" bestFit="1" customWidth="1"/>
    <col min="4614" max="4615" width="2" bestFit="1" customWidth="1"/>
    <col min="4616" max="4616" width="12.6640625" bestFit="1" customWidth="1"/>
    <col min="4617" max="4617" width="12.83203125" bestFit="1" customWidth="1"/>
    <col min="4618" max="4618" width="12.6640625" bestFit="1" customWidth="1"/>
    <col min="4619" max="4619" width="6.83203125" bestFit="1" customWidth="1"/>
    <col min="4620" max="4620" width="14.5" bestFit="1" customWidth="1"/>
    <col min="4621" max="4621" width="24.5" bestFit="1" customWidth="1"/>
    <col min="4622" max="4622" width="12.6640625" bestFit="1" customWidth="1"/>
    <col min="4856" max="4856" width="5.83203125" bestFit="1" customWidth="1"/>
    <col min="4857" max="4857" width="20.6640625" bestFit="1" customWidth="1"/>
    <col min="4858" max="4858" width="34.83203125" bestFit="1" customWidth="1"/>
    <col min="4859" max="4859" width="9.5" bestFit="1" customWidth="1"/>
    <col min="4860" max="4860" width="8.83203125" bestFit="1" customWidth="1"/>
    <col min="4861" max="4861" width="7.1640625" bestFit="1" customWidth="1"/>
    <col min="4862" max="4863" width="11.83203125" bestFit="1" customWidth="1"/>
    <col min="4864" max="4864" width="12.1640625" bestFit="1" customWidth="1"/>
    <col min="4865" max="4865" width="14.1640625" bestFit="1" customWidth="1"/>
    <col min="4866" max="4866" width="13" bestFit="1" customWidth="1"/>
    <col min="4867" max="4867" width="16.5" bestFit="1" customWidth="1"/>
    <col min="4868" max="4868" width="16.5" customWidth="1"/>
    <col min="4869" max="4869" width="12.6640625" bestFit="1" customWidth="1"/>
    <col min="4870" max="4871" width="2" bestFit="1" customWidth="1"/>
    <col min="4872" max="4872" width="12.6640625" bestFit="1" customWidth="1"/>
    <col min="4873" max="4873" width="12.83203125" bestFit="1" customWidth="1"/>
    <col min="4874" max="4874" width="12.6640625" bestFit="1" customWidth="1"/>
    <col min="4875" max="4875" width="6.83203125" bestFit="1" customWidth="1"/>
    <col min="4876" max="4876" width="14.5" bestFit="1" customWidth="1"/>
    <col min="4877" max="4877" width="24.5" bestFit="1" customWidth="1"/>
    <col min="4878" max="4878" width="12.6640625" bestFit="1" customWidth="1"/>
    <col min="5112" max="5112" width="5.83203125" bestFit="1" customWidth="1"/>
    <col min="5113" max="5113" width="20.6640625" bestFit="1" customWidth="1"/>
    <col min="5114" max="5114" width="34.83203125" bestFit="1" customWidth="1"/>
    <col min="5115" max="5115" width="9.5" bestFit="1" customWidth="1"/>
    <col min="5116" max="5116" width="8.83203125" bestFit="1" customWidth="1"/>
    <col min="5117" max="5117" width="7.1640625" bestFit="1" customWidth="1"/>
    <col min="5118" max="5119" width="11.83203125" bestFit="1" customWidth="1"/>
    <col min="5120" max="5120" width="12.1640625" bestFit="1" customWidth="1"/>
    <col min="5121" max="5121" width="14.1640625" bestFit="1" customWidth="1"/>
    <col min="5122" max="5122" width="13" bestFit="1" customWidth="1"/>
    <col min="5123" max="5123" width="16.5" bestFit="1" customWidth="1"/>
    <col min="5124" max="5124" width="16.5" customWidth="1"/>
    <col min="5125" max="5125" width="12.6640625" bestFit="1" customWidth="1"/>
    <col min="5126" max="5127" width="2" bestFit="1" customWidth="1"/>
    <col min="5128" max="5128" width="12.6640625" bestFit="1" customWidth="1"/>
    <col min="5129" max="5129" width="12.83203125" bestFit="1" customWidth="1"/>
    <col min="5130" max="5130" width="12.6640625" bestFit="1" customWidth="1"/>
    <col min="5131" max="5131" width="6.83203125" bestFit="1" customWidth="1"/>
    <col min="5132" max="5132" width="14.5" bestFit="1" customWidth="1"/>
    <col min="5133" max="5133" width="24.5" bestFit="1" customWidth="1"/>
    <col min="5134" max="5134" width="12.6640625" bestFit="1" customWidth="1"/>
    <col min="5368" max="5368" width="5.83203125" bestFit="1" customWidth="1"/>
    <col min="5369" max="5369" width="20.6640625" bestFit="1" customWidth="1"/>
    <col min="5370" max="5370" width="34.83203125" bestFit="1" customWidth="1"/>
    <col min="5371" max="5371" width="9.5" bestFit="1" customWidth="1"/>
    <col min="5372" max="5372" width="8.83203125" bestFit="1" customWidth="1"/>
    <col min="5373" max="5373" width="7.1640625" bestFit="1" customWidth="1"/>
    <col min="5374" max="5375" width="11.83203125" bestFit="1" customWidth="1"/>
    <col min="5376" max="5376" width="12.1640625" bestFit="1" customWidth="1"/>
    <col min="5377" max="5377" width="14.1640625" bestFit="1" customWidth="1"/>
    <col min="5378" max="5378" width="13" bestFit="1" customWidth="1"/>
    <col min="5379" max="5379" width="16.5" bestFit="1" customWidth="1"/>
    <col min="5380" max="5380" width="16.5" customWidth="1"/>
    <col min="5381" max="5381" width="12.6640625" bestFit="1" customWidth="1"/>
    <col min="5382" max="5383" width="2" bestFit="1" customWidth="1"/>
    <col min="5384" max="5384" width="12.6640625" bestFit="1" customWidth="1"/>
    <col min="5385" max="5385" width="12.83203125" bestFit="1" customWidth="1"/>
    <col min="5386" max="5386" width="12.6640625" bestFit="1" customWidth="1"/>
    <col min="5387" max="5387" width="6.83203125" bestFit="1" customWidth="1"/>
    <col min="5388" max="5388" width="14.5" bestFit="1" customWidth="1"/>
    <col min="5389" max="5389" width="24.5" bestFit="1" customWidth="1"/>
    <col min="5390" max="5390" width="12.6640625" bestFit="1" customWidth="1"/>
    <col min="5624" max="5624" width="5.83203125" bestFit="1" customWidth="1"/>
    <col min="5625" max="5625" width="20.6640625" bestFit="1" customWidth="1"/>
    <col min="5626" max="5626" width="34.83203125" bestFit="1" customWidth="1"/>
    <col min="5627" max="5627" width="9.5" bestFit="1" customWidth="1"/>
    <col min="5628" max="5628" width="8.83203125" bestFit="1" customWidth="1"/>
    <col min="5629" max="5629" width="7.1640625" bestFit="1" customWidth="1"/>
    <col min="5630" max="5631" width="11.83203125" bestFit="1" customWidth="1"/>
    <col min="5632" max="5632" width="12.1640625" bestFit="1" customWidth="1"/>
    <col min="5633" max="5633" width="14.1640625" bestFit="1" customWidth="1"/>
    <col min="5634" max="5634" width="13" bestFit="1" customWidth="1"/>
    <col min="5635" max="5635" width="16.5" bestFit="1" customWidth="1"/>
    <col min="5636" max="5636" width="16.5" customWidth="1"/>
    <col min="5637" max="5637" width="12.6640625" bestFit="1" customWidth="1"/>
    <col min="5638" max="5639" width="2" bestFit="1" customWidth="1"/>
    <col min="5640" max="5640" width="12.6640625" bestFit="1" customWidth="1"/>
    <col min="5641" max="5641" width="12.83203125" bestFit="1" customWidth="1"/>
    <col min="5642" max="5642" width="12.6640625" bestFit="1" customWidth="1"/>
    <col min="5643" max="5643" width="6.83203125" bestFit="1" customWidth="1"/>
    <col min="5644" max="5644" width="14.5" bestFit="1" customWidth="1"/>
    <col min="5645" max="5645" width="24.5" bestFit="1" customWidth="1"/>
    <col min="5646" max="5646" width="12.6640625" bestFit="1" customWidth="1"/>
    <col min="5880" max="5880" width="5.83203125" bestFit="1" customWidth="1"/>
    <col min="5881" max="5881" width="20.6640625" bestFit="1" customWidth="1"/>
    <col min="5882" max="5882" width="34.83203125" bestFit="1" customWidth="1"/>
    <col min="5883" max="5883" width="9.5" bestFit="1" customWidth="1"/>
    <col min="5884" max="5884" width="8.83203125" bestFit="1" customWidth="1"/>
    <col min="5885" max="5885" width="7.1640625" bestFit="1" customWidth="1"/>
    <col min="5886" max="5887" width="11.83203125" bestFit="1" customWidth="1"/>
    <col min="5888" max="5888" width="12.1640625" bestFit="1" customWidth="1"/>
    <col min="5889" max="5889" width="14.1640625" bestFit="1" customWidth="1"/>
    <col min="5890" max="5890" width="13" bestFit="1" customWidth="1"/>
    <col min="5891" max="5891" width="16.5" bestFit="1" customWidth="1"/>
    <col min="5892" max="5892" width="16.5" customWidth="1"/>
    <col min="5893" max="5893" width="12.6640625" bestFit="1" customWidth="1"/>
    <col min="5894" max="5895" width="2" bestFit="1" customWidth="1"/>
    <col min="5896" max="5896" width="12.6640625" bestFit="1" customWidth="1"/>
    <col min="5897" max="5897" width="12.83203125" bestFit="1" customWidth="1"/>
    <col min="5898" max="5898" width="12.6640625" bestFit="1" customWidth="1"/>
    <col min="5899" max="5899" width="6.83203125" bestFit="1" customWidth="1"/>
    <col min="5900" max="5900" width="14.5" bestFit="1" customWidth="1"/>
    <col min="5901" max="5901" width="24.5" bestFit="1" customWidth="1"/>
    <col min="5902" max="5902" width="12.6640625" bestFit="1" customWidth="1"/>
    <col min="6136" max="6136" width="5.83203125" bestFit="1" customWidth="1"/>
    <col min="6137" max="6137" width="20.6640625" bestFit="1" customWidth="1"/>
    <col min="6138" max="6138" width="34.83203125" bestFit="1" customWidth="1"/>
    <col min="6139" max="6139" width="9.5" bestFit="1" customWidth="1"/>
    <col min="6140" max="6140" width="8.83203125" bestFit="1" customWidth="1"/>
    <col min="6141" max="6141" width="7.1640625" bestFit="1" customWidth="1"/>
    <col min="6142" max="6143" width="11.83203125" bestFit="1" customWidth="1"/>
    <col min="6144" max="6144" width="12.1640625" bestFit="1" customWidth="1"/>
    <col min="6145" max="6145" width="14.1640625" bestFit="1" customWidth="1"/>
    <col min="6146" max="6146" width="13" bestFit="1" customWidth="1"/>
    <col min="6147" max="6147" width="16.5" bestFit="1" customWidth="1"/>
    <col min="6148" max="6148" width="16.5" customWidth="1"/>
    <col min="6149" max="6149" width="12.6640625" bestFit="1" customWidth="1"/>
    <col min="6150" max="6151" width="2" bestFit="1" customWidth="1"/>
    <col min="6152" max="6152" width="12.6640625" bestFit="1" customWidth="1"/>
    <col min="6153" max="6153" width="12.83203125" bestFit="1" customWidth="1"/>
    <col min="6154" max="6154" width="12.6640625" bestFit="1" customWidth="1"/>
    <col min="6155" max="6155" width="6.83203125" bestFit="1" customWidth="1"/>
    <col min="6156" max="6156" width="14.5" bestFit="1" customWidth="1"/>
    <col min="6157" max="6157" width="24.5" bestFit="1" customWidth="1"/>
    <col min="6158" max="6158" width="12.6640625" bestFit="1" customWidth="1"/>
    <col min="6392" max="6392" width="5.83203125" bestFit="1" customWidth="1"/>
    <col min="6393" max="6393" width="20.6640625" bestFit="1" customWidth="1"/>
    <col min="6394" max="6394" width="34.83203125" bestFit="1" customWidth="1"/>
    <col min="6395" max="6395" width="9.5" bestFit="1" customWidth="1"/>
    <col min="6396" max="6396" width="8.83203125" bestFit="1" customWidth="1"/>
    <col min="6397" max="6397" width="7.1640625" bestFit="1" customWidth="1"/>
    <col min="6398" max="6399" width="11.83203125" bestFit="1" customWidth="1"/>
    <col min="6400" max="6400" width="12.1640625" bestFit="1" customWidth="1"/>
    <col min="6401" max="6401" width="14.1640625" bestFit="1" customWidth="1"/>
    <col min="6402" max="6402" width="13" bestFit="1" customWidth="1"/>
    <col min="6403" max="6403" width="16.5" bestFit="1" customWidth="1"/>
    <col min="6404" max="6404" width="16.5" customWidth="1"/>
    <col min="6405" max="6405" width="12.6640625" bestFit="1" customWidth="1"/>
    <col min="6406" max="6407" width="2" bestFit="1" customWidth="1"/>
    <col min="6408" max="6408" width="12.6640625" bestFit="1" customWidth="1"/>
    <col min="6409" max="6409" width="12.83203125" bestFit="1" customWidth="1"/>
    <col min="6410" max="6410" width="12.6640625" bestFit="1" customWidth="1"/>
    <col min="6411" max="6411" width="6.83203125" bestFit="1" customWidth="1"/>
    <col min="6412" max="6412" width="14.5" bestFit="1" customWidth="1"/>
    <col min="6413" max="6413" width="24.5" bestFit="1" customWidth="1"/>
    <col min="6414" max="6414" width="12.6640625" bestFit="1" customWidth="1"/>
    <col min="6648" max="6648" width="5.83203125" bestFit="1" customWidth="1"/>
    <col min="6649" max="6649" width="20.6640625" bestFit="1" customWidth="1"/>
    <col min="6650" max="6650" width="34.83203125" bestFit="1" customWidth="1"/>
    <col min="6651" max="6651" width="9.5" bestFit="1" customWidth="1"/>
    <col min="6652" max="6652" width="8.83203125" bestFit="1" customWidth="1"/>
    <col min="6653" max="6653" width="7.1640625" bestFit="1" customWidth="1"/>
    <col min="6654" max="6655" width="11.83203125" bestFit="1" customWidth="1"/>
    <col min="6656" max="6656" width="12.1640625" bestFit="1" customWidth="1"/>
    <col min="6657" max="6657" width="14.1640625" bestFit="1" customWidth="1"/>
    <col min="6658" max="6658" width="13" bestFit="1" customWidth="1"/>
    <col min="6659" max="6659" width="16.5" bestFit="1" customWidth="1"/>
    <col min="6660" max="6660" width="16.5" customWidth="1"/>
    <col min="6661" max="6661" width="12.6640625" bestFit="1" customWidth="1"/>
    <col min="6662" max="6663" width="2" bestFit="1" customWidth="1"/>
    <col min="6664" max="6664" width="12.6640625" bestFit="1" customWidth="1"/>
    <col min="6665" max="6665" width="12.83203125" bestFit="1" customWidth="1"/>
    <col min="6666" max="6666" width="12.6640625" bestFit="1" customWidth="1"/>
    <col min="6667" max="6667" width="6.83203125" bestFit="1" customWidth="1"/>
    <col min="6668" max="6668" width="14.5" bestFit="1" customWidth="1"/>
    <col min="6669" max="6669" width="24.5" bestFit="1" customWidth="1"/>
    <col min="6670" max="6670" width="12.6640625" bestFit="1" customWidth="1"/>
    <col min="6904" max="6904" width="5.83203125" bestFit="1" customWidth="1"/>
    <col min="6905" max="6905" width="20.6640625" bestFit="1" customWidth="1"/>
    <col min="6906" max="6906" width="34.83203125" bestFit="1" customWidth="1"/>
    <col min="6907" max="6907" width="9.5" bestFit="1" customWidth="1"/>
    <col min="6908" max="6908" width="8.83203125" bestFit="1" customWidth="1"/>
    <col min="6909" max="6909" width="7.1640625" bestFit="1" customWidth="1"/>
    <col min="6910" max="6911" width="11.83203125" bestFit="1" customWidth="1"/>
    <col min="6912" max="6912" width="12.1640625" bestFit="1" customWidth="1"/>
    <col min="6913" max="6913" width="14.1640625" bestFit="1" customWidth="1"/>
    <col min="6914" max="6914" width="13" bestFit="1" customWidth="1"/>
    <col min="6915" max="6915" width="16.5" bestFit="1" customWidth="1"/>
    <col min="6916" max="6916" width="16.5" customWidth="1"/>
    <col min="6917" max="6917" width="12.6640625" bestFit="1" customWidth="1"/>
    <col min="6918" max="6919" width="2" bestFit="1" customWidth="1"/>
    <col min="6920" max="6920" width="12.6640625" bestFit="1" customWidth="1"/>
    <col min="6921" max="6921" width="12.83203125" bestFit="1" customWidth="1"/>
    <col min="6922" max="6922" width="12.6640625" bestFit="1" customWidth="1"/>
    <col min="6923" max="6923" width="6.83203125" bestFit="1" customWidth="1"/>
    <col min="6924" max="6924" width="14.5" bestFit="1" customWidth="1"/>
    <col min="6925" max="6925" width="24.5" bestFit="1" customWidth="1"/>
    <col min="6926" max="6926" width="12.6640625" bestFit="1" customWidth="1"/>
    <col min="7160" max="7160" width="5.83203125" bestFit="1" customWidth="1"/>
    <col min="7161" max="7161" width="20.6640625" bestFit="1" customWidth="1"/>
    <col min="7162" max="7162" width="34.83203125" bestFit="1" customWidth="1"/>
    <col min="7163" max="7163" width="9.5" bestFit="1" customWidth="1"/>
    <col min="7164" max="7164" width="8.83203125" bestFit="1" customWidth="1"/>
    <col min="7165" max="7165" width="7.1640625" bestFit="1" customWidth="1"/>
    <col min="7166" max="7167" width="11.83203125" bestFit="1" customWidth="1"/>
    <col min="7168" max="7168" width="12.1640625" bestFit="1" customWidth="1"/>
    <col min="7169" max="7169" width="14.1640625" bestFit="1" customWidth="1"/>
    <col min="7170" max="7170" width="13" bestFit="1" customWidth="1"/>
    <col min="7171" max="7171" width="16.5" bestFit="1" customWidth="1"/>
    <col min="7172" max="7172" width="16.5" customWidth="1"/>
    <col min="7173" max="7173" width="12.6640625" bestFit="1" customWidth="1"/>
    <col min="7174" max="7175" width="2" bestFit="1" customWidth="1"/>
    <col min="7176" max="7176" width="12.6640625" bestFit="1" customWidth="1"/>
    <col min="7177" max="7177" width="12.83203125" bestFit="1" customWidth="1"/>
    <col min="7178" max="7178" width="12.6640625" bestFit="1" customWidth="1"/>
    <col min="7179" max="7179" width="6.83203125" bestFit="1" customWidth="1"/>
    <col min="7180" max="7180" width="14.5" bestFit="1" customWidth="1"/>
    <col min="7181" max="7181" width="24.5" bestFit="1" customWidth="1"/>
    <col min="7182" max="7182" width="12.6640625" bestFit="1" customWidth="1"/>
    <col min="7416" max="7416" width="5.83203125" bestFit="1" customWidth="1"/>
    <col min="7417" max="7417" width="20.6640625" bestFit="1" customWidth="1"/>
    <col min="7418" max="7418" width="34.83203125" bestFit="1" customWidth="1"/>
    <col min="7419" max="7419" width="9.5" bestFit="1" customWidth="1"/>
    <col min="7420" max="7420" width="8.83203125" bestFit="1" customWidth="1"/>
    <col min="7421" max="7421" width="7.1640625" bestFit="1" customWidth="1"/>
    <col min="7422" max="7423" width="11.83203125" bestFit="1" customWidth="1"/>
    <col min="7424" max="7424" width="12.1640625" bestFit="1" customWidth="1"/>
    <col min="7425" max="7425" width="14.1640625" bestFit="1" customWidth="1"/>
    <col min="7426" max="7426" width="13" bestFit="1" customWidth="1"/>
    <col min="7427" max="7427" width="16.5" bestFit="1" customWidth="1"/>
    <col min="7428" max="7428" width="16.5" customWidth="1"/>
    <col min="7429" max="7429" width="12.6640625" bestFit="1" customWidth="1"/>
    <col min="7430" max="7431" width="2" bestFit="1" customWidth="1"/>
    <col min="7432" max="7432" width="12.6640625" bestFit="1" customWidth="1"/>
    <col min="7433" max="7433" width="12.83203125" bestFit="1" customWidth="1"/>
    <col min="7434" max="7434" width="12.6640625" bestFit="1" customWidth="1"/>
    <col min="7435" max="7435" width="6.83203125" bestFit="1" customWidth="1"/>
    <col min="7436" max="7436" width="14.5" bestFit="1" customWidth="1"/>
    <col min="7437" max="7437" width="24.5" bestFit="1" customWidth="1"/>
    <col min="7438" max="7438" width="12.6640625" bestFit="1" customWidth="1"/>
    <col min="7672" max="7672" width="5.83203125" bestFit="1" customWidth="1"/>
    <col min="7673" max="7673" width="20.6640625" bestFit="1" customWidth="1"/>
    <col min="7674" max="7674" width="34.83203125" bestFit="1" customWidth="1"/>
    <col min="7675" max="7675" width="9.5" bestFit="1" customWidth="1"/>
    <col min="7676" max="7676" width="8.83203125" bestFit="1" customWidth="1"/>
    <col min="7677" max="7677" width="7.1640625" bestFit="1" customWidth="1"/>
    <col min="7678" max="7679" width="11.83203125" bestFit="1" customWidth="1"/>
    <col min="7680" max="7680" width="12.1640625" bestFit="1" customWidth="1"/>
    <col min="7681" max="7681" width="14.1640625" bestFit="1" customWidth="1"/>
    <col min="7682" max="7682" width="13" bestFit="1" customWidth="1"/>
    <col min="7683" max="7683" width="16.5" bestFit="1" customWidth="1"/>
    <col min="7684" max="7684" width="16.5" customWidth="1"/>
    <col min="7685" max="7685" width="12.6640625" bestFit="1" customWidth="1"/>
    <col min="7686" max="7687" width="2" bestFit="1" customWidth="1"/>
    <col min="7688" max="7688" width="12.6640625" bestFit="1" customWidth="1"/>
    <col min="7689" max="7689" width="12.83203125" bestFit="1" customWidth="1"/>
    <col min="7690" max="7690" width="12.6640625" bestFit="1" customWidth="1"/>
    <col min="7691" max="7691" width="6.83203125" bestFit="1" customWidth="1"/>
    <col min="7692" max="7692" width="14.5" bestFit="1" customWidth="1"/>
    <col min="7693" max="7693" width="24.5" bestFit="1" customWidth="1"/>
    <col min="7694" max="7694" width="12.6640625" bestFit="1" customWidth="1"/>
    <col min="7928" max="7928" width="5.83203125" bestFit="1" customWidth="1"/>
    <col min="7929" max="7929" width="20.6640625" bestFit="1" customWidth="1"/>
    <col min="7930" max="7930" width="34.83203125" bestFit="1" customWidth="1"/>
    <col min="7931" max="7931" width="9.5" bestFit="1" customWidth="1"/>
    <col min="7932" max="7932" width="8.83203125" bestFit="1" customWidth="1"/>
    <col min="7933" max="7933" width="7.1640625" bestFit="1" customWidth="1"/>
    <col min="7934" max="7935" width="11.83203125" bestFit="1" customWidth="1"/>
    <col min="7936" max="7936" width="12.1640625" bestFit="1" customWidth="1"/>
    <col min="7937" max="7937" width="14.1640625" bestFit="1" customWidth="1"/>
    <col min="7938" max="7938" width="13" bestFit="1" customWidth="1"/>
    <col min="7939" max="7939" width="16.5" bestFit="1" customWidth="1"/>
    <col min="7940" max="7940" width="16.5" customWidth="1"/>
    <col min="7941" max="7941" width="12.6640625" bestFit="1" customWidth="1"/>
    <col min="7942" max="7943" width="2" bestFit="1" customWidth="1"/>
    <col min="7944" max="7944" width="12.6640625" bestFit="1" customWidth="1"/>
    <col min="7945" max="7945" width="12.83203125" bestFit="1" customWidth="1"/>
    <col min="7946" max="7946" width="12.6640625" bestFit="1" customWidth="1"/>
    <col min="7947" max="7947" width="6.83203125" bestFit="1" customWidth="1"/>
    <col min="7948" max="7948" width="14.5" bestFit="1" customWidth="1"/>
    <col min="7949" max="7949" width="24.5" bestFit="1" customWidth="1"/>
    <col min="7950" max="7950" width="12.6640625" bestFit="1" customWidth="1"/>
    <col min="8184" max="8184" width="5.83203125" bestFit="1" customWidth="1"/>
    <col min="8185" max="8185" width="20.6640625" bestFit="1" customWidth="1"/>
    <col min="8186" max="8186" width="34.83203125" bestFit="1" customWidth="1"/>
    <col min="8187" max="8187" width="9.5" bestFit="1" customWidth="1"/>
    <col min="8188" max="8188" width="8.83203125" bestFit="1" customWidth="1"/>
    <col min="8189" max="8189" width="7.1640625" bestFit="1" customWidth="1"/>
    <col min="8190" max="8191" width="11.83203125" bestFit="1" customWidth="1"/>
    <col min="8192" max="8192" width="12.1640625" bestFit="1" customWidth="1"/>
    <col min="8193" max="8193" width="14.1640625" bestFit="1" customWidth="1"/>
    <col min="8194" max="8194" width="13" bestFit="1" customWidth="1"/>
    <col min="8195" max="8195" width="16.5" bestFit="1" customWidth="1"/>
    <col min="8196" max="8196" width="16.5" customWidth="1"/>
    <col min="8197" max="8197" width="12.6640625" bestFit="1" customWidth="1"/>
    <col min="8198" max="8199" width="2" bestFit="1" customWidth="1"/>
    <col min="8200" max="8200" width="12.6640625" bestFit="1" customWidth="1"/>
    <col min="8201" max="8201" width="12.83203125" bestFit="1" customWidth="1"/>
    <col min="8202" max="8202" width="12.6640625" bestFit="1" customWidth="1"/>
    <col min="8203" max="8203" width="6.83203125" bestFit="1" customWidth="1"/>
    <col min="8204" max="8204" width="14.5" bestFit="1" customWidth="1"/>
    <col min="8205" max="8205" width="24.5" bestFit="1" customWidth="1"/>
    <col min="8206" max="8206" width="12.6640625" bestFit="1" customWidth="1"/>
    <col min="8440" max="8440" width="5.83203125" bestFit="1" customWidth="1"/>
    <col min="8441" max="8441" width="20.6640625" bestFit="1" customWidth="1"/>
    <col min="8442" max="8442" width="34.83203125" bestFit="1" customWidth="1"/>
    <col min="8443" max="8443" width="9.5" bestFit="1" customWidth="1"/>
    <col min="8444" max="8444" width="8.83203125" bestFit="1" customWidth="1"/>
    <col min="8445" max="8445" width="7.1640625" bestFit="1" customWidth="1"/>
    <col min="8446" max="8447" width="11.83203125" bestFit="1" customWidth="1"/>
    <col min="8448" max="8448" width="12.1640625" bestFit="1" customWidth="1"/>
    <col min="8449" max="8449" width="14.1640625" bestFit="1" customWidth="1"/>
    <col min="8450" max="8450" width="13" bestFit="1" customWidth="1"/>
    <col min="8451" max="8451" width="16.5" bestFit="1" customWidth="1"/>
    <col min="8452" max="8452" width="16.5" customWidth="1"/>
    <col min="8453" max="8453" width="12.6640625" bestFit="1" customWidth="1"/>
    <col min="8454" max="8455" width="2" bestFit="1" customWidth="1"/>
    <col min="8456" max="8456" width="12.6640625" bestFit="1" customWidth="1"/>
    <col min="8457" max="8457" width="12.83203125" bestFit="1" customWidth="1"/>
    <col min="8458" max="8458" width="12.6640625" bestFit="1" customWidth="1"/>
    <col min="8459" max="8459" width="6.83203125" bestFit="1" customWidth="1"/>
    <col min="8460" max="8460" width="14.5" bestFit="1" customWidth="1"/>
    <col min="8461" max="8461" width="24.5" bestFit="1" customWidth="1"/>
    <col min="8462" max="8462" width="12.6640625" bestFit="1" customWidth="1"/>
    <col min="8696" max="8696" width="5.83203125" bestFit="1" customWidth="1"/>
    <col min="8697" max="8697" width="20.6640625" bestFit="1" customWidth="1"/>
    <col min="8698" max="8698" width="34.83203125" bestFit="1" customWidth="1"/>
    <col min="8699" max="8699" width="9.5" bestFit="1" customWidth="1"/>
    <col min="8700" max="8700" width="8.83203125" bestFit="1" customWidth="1"/>
    <col min="8701" max="8701" width="7.1640625" bestFit="1" customWidth="1"/>
    <col min="8702" max="8703" width="11.83203125" bestFit="1" customWidth="1"/>
    <col min="8704" max="8704" width="12.1640625" bestFit="1" customWidth="1"/>
    <col min="8705" max="8705" width="14.1640625" bestFit="1" customWidth="1"/>
    <col min="8706" max="8706" width="13" bestFit="1" customWidth="1"/>
    <col min="8707" max="8707" width="16.5" bestFit="1" customWidth="1"/>
    <col min="8708" max="8708" width="16.5" customWidth="1"/>
    <col min="8709" max="8709" width="12.6640625" bestFit="1" customWidth="1"/>
    <col min="8710" max="8711" width="2" bestFit="1" customWidth="1"/>
    <col min="8712" max="8712" width="12.6640625" bestFit="1" customWidth="1"/>
    <col min="8713" max="8713" width="12.83203125" bestFit="1" customWidth="1"/>
    <col min="8714" max="8714" width="12.6640625" bestFit="1" customWidth="1"/>
    <col min="8715" max="8715" width="6.83203125" bestFit="1" customWidth="1"/>
    <col min="8716" max="8716" width="14.5" bestFit="1" customWidth="1"/>
    <col min="8717" max="8717" width="24.5" bestFit="1" customWidth="1"/>
    <col min="8718" max="8718" width="12.6640625" bestFit="1" customWidth="1"/>
    <col min="8952" max="8952" width="5.83203125" bestFit="1" customWidth="1"/>
    <col min="8953" max="8953" width="20.6640625" bestFit="1" customWidth="1"/>
    <col min="8954" max="8954" width="34.83203125" bestFit="1" customWidth="1"/>
    <col min="8955" max="8955" width="9.5" bestFit="1" customWidth="1"/>
    <col min="8956" max="8956" width="8.83203125" bestFit="1" customWidth="1"/>
    <col min="8957" max="8957" width="7.1640625" bestFit="1" customWidth="1"/>
    <col min="8958" max="8959" width="11.83203125" bestFit="1" customWidth="1"/>
    <col min="8960" max="8960" width="12.1640625" bestFit="1" customWidth="1"/>
    <col min="8961" max="8961" width="14.1640625" bestFit="1" customWidth="1"/>
    <col min="8962" max="8962" width="13" bestFit="1" customWidth="1"/>
    <col min="8963" max="8963" width="16.5" bestFit="1" customWidth="1"/>
    <col min="8964" max="8964" width="16.5" customWidth="1"/>
    <col min="8965" max="8965" width="12.6640625" bestFit="1" customWidth="1"/>
    <col min="8966" max="8967" width="2" bestFit="1" customWidth="1"/>
    <col min="8968" max="8968" width="12.6640625" bestFit="1" customWidth="1"/>
    <col min="8969" max="8969" width="12.83203125" bestFit="1" customWidth="1"/>
    <col min="8970" max="8970" width="12.6640625" bestFit="1" customWidth="1"/>
    <col min="8971" max="8971" width="6.83203125" bestFit="1" customWidth="1"/>
    <col min="8972" max="8972" width="14.5" bestFit="1" customWidth="1"/>
    <col min="8973" max="8973" width="24.5" bestFit="1" customWidth="1"/>
    <col min="8974" max="8974" width="12.6640625" bestFit="1" customWidth="1"/>
    <col min="9208" max="9208" width="5.83203125" bestFit="1" customWidth="1"/>
    <col min="9209" max="9209" width="20.6640625" bestFit="1" customWidth="1"/>
    <col min="9210" max="9210" width="34.83203125" bestFit="1" customWidth="1"/>
    <col min="9211" max="9211" width="9.5" bestFit="1" customWidth="1"/>
    <col min="9212" max="9212" width="8.83203125" bestFit="1" customWidth="1"/>
    <col min="9213" max="9213" width="7.1640625" bestFit="1" customWidth="1"/>
    <col min="9214" max="9215" width="11.83203125" bestFit="1" customWidth="1"/>
    <col min="9216" max="9216" width="12.1640625" bestFit="1" customWidth="1"/>
    <col min="9217" max="9217" width="14.1640625" bestFit="1" customWidth="1"/>
    <col min="9218" max="9218" width="13" bestFit="1" customWidth="1"/>
    <col min="9219" max="9219" width="16.5" bestFit="1" customWidth="1"/>
    <col min="9220" max="9220" width="16.5" customWidth="1"/>
    <col min="9221" max="9221" width="12.6640625" bestFit="1" customWidth="1"/>
    <col min="9222" max="9223" width="2" bestFit="1" customWidth="1"/>
    <col min="9224" max="9224" width="12.6640625" bestFit="1" customWidth="1"/>
    <col min="9225" max="9225" width="12.83203125" bestFit="1" customWidth="1"/>
    <col min="9226" max="9226" width="12.6640625" bestFit="1" customWidth="1"/>
    <col min="9227" max="9227" width="6.83203125" bestFit="1" customWidth="1"/>
    <col min="9228" max="9228" width="14.5" bestFit="1" customWidth="1"/>
    <col min="9229" max="9229" width="24.5" bestFit="1" customWidth="1"/>
    <col min="9230" max="9230" width="12.6640625" bestFit="1" customWidth="1"/>
    <col min="9464" max="9464" width="5.83203125" bestFit="1" customWidth="1"/>
    <col min="9465" max="9465" width="20.6640625" bestFit="1" customWidth="1"/>
    <col min="9466" max="9466" width="34.83203125" bestFit="1" customWidth="1"/>
    <col min="9467" max="9467" width="9.5" bestFit="1" customWidth="1"/>
    <col min="9468" max="9468" width="8.83203125" bestFit="1" customWidth="1"/>
    <col min="9469" max="9469" width="7.1640625" bestFit="1" customWidth="1"/>
    <col min="9470" max="9471" width="11.83203125" bestFit="1" customWidth="1"/>
    <col min="9472" max="9472" width="12.1640625" bestFit="1" customWidth="1"/>
    <col min="9473" max="9473" width="14.1640625" bestFit="1" customWidth="1"/>
    <col min="9474" max="9474" width="13" bestFit="1" customWidth="1"/>
    <col min="9475" max="9475" width="16.5" bestFit="1" customWidth="1"/>
    <col min="9476" max="9476" width="16.5" customWidth="1"/>
    <col min="9477" max="9477" width="12.6640625" bestFit="1" customWidth="1"/>
    <col min="9478" max="9479" width="2" bestFit="1" customWidth="1"/>
    <col min="9480" max="9480" width="12.6640625" bestFit="1" customWidth="1"/>
    <col min="9481" max="9481" width="12.83203125" bestFit="1" customWidth="1"/>
    <col min="9482" max="9482" width="12.6640625" bestFit="1" customWidth="1"/>
    <col min="9483" max="9483" width="6.83203125" bestFit="1" customWidth="1"/>
    <col min="9484" max="9484" width="14.5" bestFit="1" customWidth="1"/>
    <col min="9485" max="9485" width="24.5" bestFit="1" customWidth="1"/>
    <col min="9486" max="9486" width="12.6640625" bestFit="1" customWidth="1"/>
    <col min="9720" max="9720" width="5.83203125" bestFit="1" customWidth="1"/>
    <col min="9721" max="9721" width="20.6640625" bestFit="1" customWidth="1"/>
    <col min="9722" max="9722" width="34.83203125" bestFit="1" customWidth="1"/>
    <col min="9723" max="9723" width="9.5" bestFit="1" customWidth="1"/>
    <col min="9724" max="9724" width="8.83203125" bestFit="1" customWidth="1"/>
    <col min="9725" max="9725" width="7.1640625" bestFit="1" customWidth="1"/>
    <col min="9726" max="9727" width="11.83203125" bestFit="1" customWidth="1"/>
    <col min="9728" max="9728" width="12.1640625" bestFit="1" customWidth="1"/>
    <col min="9729" max="9729" width="14.1640625" bestFit="1" customWidth="1"/>
    <col min="9730" max="9730" width="13" bestFit="1" customWidth="1"/>
    <col min="9731" max="9731" width="16.5" bestFit="1" customWidth="1"/>
    <col min="9732" max="9732" width="16.5" customWidth="1"/>
    <col min="9733" max="9733" width="12.6640625" bestFit="1" customWidth="1"/>
    <col min="9734" max="9735" width="2" bestFit="1" customWidth="1"/>
    <col min="9736" max="9736" width="12.6640625" bestFit="1" customWidth="1"/>
    <col min="9737" max="9737" width="12.83203125" bestFit="1" customWidth="1"/>
    <col min="9738" max="9738" width="12.6640625" bestFit="1" customWidth="1"/>
    <col min="9739" max="9739" width="6.83203125" bestFit="1" customWidth="1"/>
    <col min="9740" max="9740" width="14.5" bestFit="1" customWidth="1"/>
    <col min="9741" max="9741" width="24.5" bestFit="1" customWidth="1"/>
    <col min="9742" max="9742" width="12.6640625" bestFit="1" customWidth="1"/>
    <col min="9976" max="9976" width="5.83203125" bestFit="1" customWidth="1"/>
    <col min="9977" max="9977" width="20.6640625" bestFit="1" customWidth="1"/>
    <col min="9978" max="9978" width="34.83203125" bestFit="1" customWidth="1"/>
    <col min="9979" max="9979" width="9.5" bestFit="1" customWidth="1"/>
    <col min="9980" max="9980" width="8.83203125" bestFit="1" customWidth="1"/>
    <col min="9981" max="9981" width="7.1640625" bestFit="1" customWidth="1"/>
    <col min="9982" max="9983" width="11.83203125" bestFit="1" customWidth="1"/>
    <col min="9984" max="9984" width="12.1640625" bestFit="1" customWidth="1"/>
    <col min="9985" max="9985" width="14.1640625" bestFit="1" customWidth="1"/>
    <col min="9986" max="9986" width="13" bestFit="1" customWidth="1"/>
    <col min="9987" max="9987" width="16.5" bestFit="1" customWidth="1"/>
    <col min="9988" max="9988" width="16.5" customWidth="1"/>
    <col min="9989" max="9989" width="12.6640625" bestFit="1" customWidth="1"/>
    <col min="9990" max="9991" width="2" bestFit="1" customWidth="1"/>
    <col min="9992" max="9992" width="12.6640625" bestFit="1" customWidth="1"/>
    <col min="9993" max="9993" width="12.83203125" bestFit="1" customWidth="1"/>
    <col min="9994" max="9994" width="12.6640625" bestFit="1" customWidth="1"/>
    <col min="9995" max="9995" width="6.83203125" bestFit="1" customWidth="1"/>
    <col min="9996" max="9996" width="14.5" bestFit="1" customWidth="1"/>
    <col min="9997" max="9997" width="24.5" bestFit="1" customWidth="1"/>
    <col min="9998" max="9998" width="12.6640625" bestFit="1" customWidth="1"/>
    <col min="10232" max="10232" width="5.83203125" bestFit="1" customWidth="1"/>
    <col min="10233" max="10233" width="20.6640625" bestFit="1" customWidth="1"/>
    <col min="10234" max="10234" width="34.83203125" bestFit="1" customWidth="1"/>
    <col min="10235" max="10235" width="9.5" bestFit="1" customWidth="1"/>
    <col min="10236" max="10236" width="8.83203125" bestFit="1" customWidth="1"/>
    <col min="10237" max="10237" width="7.1640625" bestFit="1" customWidth="1"/>
    <col min="10238" max="10239" width="11.83203125" bestFit="1" customWidth="1"/>
    <col min="10240" max="10240" width="12.1640625" bestFit="1" customWidth="1"/>
    <col min="10241" max="10241" width="14.1640625" bestFit="1" customWidth="1"/>
    <col min="10242" max="10242" width="13" bestFit="1" customWidth="1"/>
    <col min="10243" max="10243" width="16.5" bestFit="1" customWidth="1"/>
    <col min="10244" max="10244" width="16.5" customWidth="1"/>
    <col min="10245" max="10245" width="12.6640625" bestFit="1" customWidth="1"/>
    <col min="10246" max="10247" width="2" bestFit="1" customWidth="1"/>
    <col min="10248" max="10248" width="12.6640625" bestFit="1" customWidth="1"/>
    <col min="10249" max="10249" width="12.83203125" bestFit="1" customWidth="1"/>
    <col min="10250" max="10250" width="12.6640625" bestFit="1" customWidth="1"/>
    <col min="10251" max="10251" width="6.83203125" bestFit="1" customWidth="1"/>
    <col min="10252" max="10252" width="14.5" bestFit="1" customWidth="1"/>
    <col min="10253" max="10253" width="24.5" bestFit="1" customWidth="1"/>
    <col min="10254" max="10254" width="12.6640625" bestFit="1" customWidth="1"/>
    <col min="10488" max="10488" width="5.83203125" bestFit="1" customWidth="1"/>
    <col min="10489" max="10489" width="20.6640625" bestFit="1" customWidth="1"/>
    <col min="10490" max="10490" width="34.83203125" bestFit="1" customWidth="1"/>
    <col min="10491" max="10491" width="9.5" bestFit="1" customWidth="1"/>
    <col min="10492" max="10492" width="8.83203125" bestFit="1" customWidth="1"/>
    <col min="10493" max="10493" width="7.1640625" bestFit="1" customWidth="1"/>
    <col min="10494" max="10495" width="11.83203125" bestFit="1" customWidth="1"/>
    <col min="10496" max="10496" width="12.1640625" bestFit="1" customWidth="1"/>
    <col min="10497" max="10497" width="14.1640625" bestFit="1" customWidth="1"/>
    <col min="10498" max="10498" width="13" bestFit="1" customWidth="1"/>
    <col min="10499" max="10499" width="16.5" bestFit="1" customWidth="1"/>
    <col min="10500" max="10500" width="16.5" customWidth="1"/>
    <col min="10501" max="10501" width="12.6640625" bestFit="1" customWidth="1"/>
    <col min="10502" max="10503" width="2" bestFit="1" customWidth="1"/>
    <col min="10504" max="10504" width="12.6640625" bestFit="1" customWidth="1"/>
    <col min="10505" max="10505" width="12.83203125" bestFit="1" customWidth="1"/>
    <col min="10506" max="10506" width="12.6640625" bestFit="1" customWidth="1"/>
    <col min="10507" max="10507" width="6.83203125" bestFit="1" customWidth="1"/>
    <col min="10508" max="10508" width="14.5" bestFit="1" customWidth="1"/>
    <col min="10509" max="10509" width="24.5" bestFit="1" customWidth="1"/>
    <col min="10510" max="10510" width="12.6640625" bestFit="1" customWidth="1"/>
    <col min="10744" max="10744" width="5.83203125" bestFit="1" customWidth="1"/>
    <col min="10745" max="10745" width="20.6640625" bestFit="1" customWidth="1"/>
    <col min="10746" max="10746" width="34.83203125" bestFit="1" customWidth="1"/>
    <col min="10747" max="10747" width="9.5" bestFit="1" customWidth="1"/>
    <col min="10748" max="10748" width="8.83203125" bestFit="1" customWidth="1"/>
    <col min="10749" max="10749" width="7.1640625" bestFit="1" customWidth="1"/>
    <col min="10750" max="10751" width="11.83203125" bestFit="1" customWidth="1"/>
    <col min="10752" max="10752" width="12.1640625" bestFit="1" customWidth="1"/>
    <col min="10753" max="10753" width="14.1640625" bestFit="1" customWidth="1"/>
    <col min="10754" max="10754" width="13" bestFit="1" customWidth="1"/>
    <col min="10755" max="10755" width="16.5" bestFit="1" customWidth="1"/>
    <col min="10756" max="10756" width="16.5" customWidth="1"/>
    <col min="10757" max="10757" width="12.6640625" bestFit="1" customWidth="1"/>
    <col min="10758" max="10759" width="2" bestFit="1" customWidth="1"/>
    <col min="10760" max="10760" width="12.6640625" bestFit="1" customWidth="1"/>
    <col min="10761" max="10761" width="12.83203125" bestFit="1" customWidth="1"/>
    <col min="10762" max="10762" width="12.6640625" bestFit="1" customWidth="1"/>
    <col min="10763" max="10763" width="6.83203125" bestFit="1" customWidth="1"/>
    <col min="10764" max="10764" width="14.5" bestFit="1" customWidth="1"/>
    <col min="10765" max="10765" width="24.5" bestFit="1" customWidth="1"/>
    <col min="10766" max="10766" width="12.6640625" bestFit="1" customWidth="1"/>
    <col min="11000" max="11000" width="5.83203125" bestFit="1" customWidth="1"/>
    <col min="11001" max="11001" width="20.6640625" bestFit="1" customWidth="1"/>
    <col min="11002" max="11002" width="34.83203125" bestFit="1" customWidth="1"/>
    <col min="11003" max="11003" width="9.5" bestFit="1" customWidth="1"/>
    <col min="11004" max="11004" width="8.83203125" bestFit="1" customWidth="1"/>
    <col min="11005" max="11005" width="7.1640625" bestFit="1" customWidth="1"/>
    <col min="11006" max="11007" width="11.83203125" bestFit="1" customWidth="1"/>
    <col min="11008" max="11008" width="12.1640625" bestFit="1" customWidth="1"/>
    <col min="11009" max="11009" width="14.1640625" bestFit="1" customWidth="1"/>
    <col min="11010" max="11010" width="13" bestFit="1" customWidth="1"/>
    <col min="11011" max="11011" width="16.5" bestFit="1" customWidth="1"/>
    <col min="11012" max="11012" width="16.5" customWidth="1"/>
    <col min="11013" max="11013" width="12.6640625" bestFit="1" customWidth="1"/>
    <col min="11014" max="11015" width="2" bestFit="1" customWidth="1"/>
    <col min="11016" max="11016" width="12.6640625" bestFit="1" customWidth="1"/>
    <col min="11017" max="11017" width="12.83203125" bestFit="1" customWidth="1"/>
    <col min="11018" max="11018" width="12.6640625" bestFit="1" customWidth="1"/>
    <col min="11019" max="11019" width="6.83203125" bestFit="1" customWidth="1"/>
    <col min="11020" max="11020" width="14.5" bestFit="1" customWidth="1"/>
    <col min="11021" max="11021" width="24.5" bestFit="1" customWidth="1"/>
    <col min="11022" max="11022" width="12.6640625" bestFit="1" customWidth="1"/>
    <col min="11256" max="11256" width="5.83203125" bestFit="1" customWidth="1"/>
    <col min="11257" max="11257" width="20.6640625" bestFit="1" customWidth="1"/>
    <col min="11258" max="11258" width="34.83203125" bestFit="1" customWidth="1"/>
    <col min="11259" max="11259" width="9.5" bestFit="1" customWidth="1"/>
    <col min="11260" max="11260" width="8.83203125" bestFit="1" customWidth="1"/>
    <col min="11261" max="11261" width="7.1640625" bestFit="1" customWidth="1"/>
    <col min="11262" max="11263" width="11.83203125" bestFit="1" customWidth="1"/>
    <col min="11264" max="11264" width="12.1640625" bestFit="1" customWidth="1"/>
    <col min="11265" max="11265" width="14.1640625" bestFit="1" customWidth="1"/>
    <col min="11266" max="11266" width="13" bestFit="1" customWidth="1"/>
    <col min="11267" max="11267" width="16.5" bestFit="1" customWidth="1"/>
    <col min="11268" max="11268" width="16.5" customWidth="1"/>
    <col min="11269" max="11269" width="12.6640625" bestFit="1" customWidth="1"/>
    <col min="11270" max="11271" width="2" bestFit="1" customWidth="1"/>
    <col min="11272" max="11272" width="12.6640625" bestFit="1" customWidth="1"/>
    <col min="11273" max="11273" width="12.83203125" bestFit="1" customWidth="1"/>
    <col min="11274" max="11274" width="12.6640625" bestFit="1" customWidth="1"/>
    <col min="11275" max="11275" width="6.83203125" bestFit="1" customWidth="1"/>
    <col min="11276" max="11276" width="14.5" bestFit="1" customWidth="1"/>
    <col min="11277" max="11277" width="24.5" bestFit="1" customWidth="1"/>
    <col min="11278" max="11278" width="12.6640625" bestFit="1" customWidth="1"/>
    <col min="11512" max="11512" width="5.83203125" bestFit="1" customWidth="1"/>
    <col min="11513" max="11513" width="20.6640625" bestFit="1" customWidth="1"/>
    <col min="11514" max="11514" width="34.83203125" bestFit="1" customWidth="1"/>
    <col min="11515" max="11515" width="9.5" bestFit="1" customWidth="1"/>
    <col min="11516" max="11516" width="8.83203125" bestFit="1" customWidth="1"/>
    <col min="11517" max="11517" width="7.1640625" bestFit="1" customWidth="1"/>
    <col min="11518" max="11519" width="11.83203125" bestFit="1" customWidth="1"/>
    <col min="11520" max="11520" width="12.1640625" bestFit="1" customWidth="1"/>
    <col min="11521" max="11521" width="14.1640625" bestFit="1" customWidth="1"/>
    <col min="11522" max="11522" width="13" bestFit="1" customWidth="1"/>
    <col min="11523" max="11523" width="16.5" bestFit="1" customWidth="1"/>
    <col min="11524" max="11524" width="16.5" customWidth="1"/>
    <col min="11525" max="11525" width="12.6640625" bestFit="1" customWidth="1"/>
    <col min="11526" max="11527" width="2" bestFit="1" customWidth="1"/>
    <col min="11528" max="11528" width="12.6640625" bestFit="1" customWidth="1"/>
    <col min="11529" max="11529" width="12.83203125" bestFit="1" customWidth="1"/>
    <col min="11530" max="11530" width="12.6640625" bestFit="1" customWidth="1"/>
    <col min="11531" max="11531" width="6.83203125" bestFit="1" customWidth="1"/>
    <col min="11532" max="11532" width="14.5" bestFit="1" customWidth="1"/>
    <col min="11533" max="11533" width="24.5" bestFit="1" customWidth="1"/>
    <col min="11534" max="11534" width="12.6640625" bestFit="1" customWidth="1"/>
    <col min="11768" max="11768" width="5.83203125" bestFit="1" customWidth="1"/>
    <col min="11769" max="11769" width="20.6640625" bestFit="1" customWidth="1"/>
    <col min="11770" max="11770" width="34.83203125" bestFit="1" customWidth="1"/>
    <col min="11771" max="11771" width="9.5" bestFit="1" customWidth="1"/>
    <col min="11772" max="11772" width="8.83203125" bestFit="1" customWidth="1"/>
    <col min="11773" max="11773" width="7.1640625" bestFit="1" customWidth="1"/>
    <col min="11774" max="11775" width="11.83203125" bestFit="1" customWidth="1"/>
    <col min="11776" max="11776" width="12.1640625" bestFit="1" customWidth="1"/>
    <col min="11777" max="11777" width="14.1640625" bestFit="1" customWidth="1"/>
    <col min="11778" max="11778" width="13" bestFit="1" customWidth="1"/>
    <col min="11779" max="11779" width="16.5" bestFit="1" customWidth="1"/>
    <col min="11780" max="11780" width="16.5" customWidth="1"/>
    <col min="11781" max="11781" width="12.6640625" bestFit="1" customWidth="1"/>
    <col min="11782" max="11783" width="2" bestFit="1" customWidth="1"/>
    <col min="11784" max="11784" width="12.6640625" bestFit="1" customWidth="1"/>
    <col min="11785" max="11785" width="12.83203125" bestFit="1" customWidth="1"/>
    <col min="11786" max="11786" width="12.6640625" bestFit="1" customWidth="1"/>
    <col min="11787" max="11787" width="6.83203125" bestFit="1" customWidth="1"/>
    <col min="11788" max="11788" width="14.5" bestFit="1" customWidth="1"/>
    <col min="11789" max="11789" width="24.5" bestFit="1" customWidth="1"/>
    <col min="11790" max="11790" width="12.6640625" bestFit="1" customWidth="1"/>
    <col min="12024" max="12024" width="5.83203125" bestFit="1" customWidth="1"/>
    <col min="12025" max="12025" width="20.6640625" bestFit="1" customWidth="1"/>
    <col min="12026" max="12026" width="34.83203125" bestFit="1" customWidth="1"/>
    <col min="12027" max="12027" width="9.5" bestFit="1" customWidth="1"/>
    <col min="12028" max="12028" width="8.83203125" bestFit="1" customWidth="1"/>
    <col min="12029" max="12029" width="7.1640625" bestFit="1" customWidth="1"/>
    <col min="12030" max="12031" width="11.83203125" bestFit="1" customWidth="1"/>
    <col min="12032" max="12032" width="12.1640625" bestFit="1" customWidth="1"/>
    <col min="12033" max="12033" width="14.1640625" bestFit="1" customWidth="1"/>
    <col min="12034" max="12034" width="13" bestFit="1" customWidth="1"/>
    <col min="12035" max="12035" width="16.5" bestFit="1" customWidth="1"/>
    <col min="12036" max="12036" width="16.5" customWidth="1"/>
    <col min="12037" max="12037" width="12.6640625" bestFit="1" customWidth="1"/>
    <col min="12038" max="12039" width="2" bestFit="1" customWidth="1"/>
    <col min="12040" max="12040" width="12.6640625" bestFit="1" customWidth="1"/>
    <col min="12041" max="12041" width="12.83203125" bestFit="1" customWidth="1"/>
    <col min="12042" max="12042" width="12.6640625" bestFit="1" customWidth="1"/>
    <col min="12043" max="12043" width="6.83203125" bestFit="1" customWidth="1"/>
    <col min="12044" max="12044" width="14.5" bestFit="1" customWidth="1"/>
    <col min="12045" max="12045" width="24.5" bestFit="1" customWidth="1"/>
    <col min="12046" max="12046" width="12.6640625" bestFit="1" customWidth="1"/>
    <col min="12280" max="12280" width="5.83203125" bestFit="1" customWidth="1"/>
    <col min="12281" max="12281" width="20.6640625" bestFit="1" customWidth="1"/>
    <col min="12282" max="12282" width="34.83203125" bestFit="1" customWidth="1"/>
    <col min="12283" max="12283" width="9.5" bestFit="1" customWidth="1"/>
    <col min="12284" max="12284" width="8.83203125" bestFit="1" customWidth="1"/>
    <col min="12285" max="12285" width="7.1640625" bestFit="1" customWidth="1"/>
    <col min="12286" max="12287" width="11.83203125" bestFit="1" customWidth="1"/>
    <col min="12288" max="12288" width="12.1640625" bestFit="1" customWidth="1"/>
    <col min="12289" max="12289" width="14.1640625" bestFit="1" customWidth="1"/>
    <col min="12290" max="12290" width="13" bestFit="1" customWidth="1"/>
    <col min="12291" max="12291" width="16.5" bestFit="1" customWidth="1"/>
    <col min="12292" max="12292" width="16.5" customWidth="1"/>
    <col min="12293" max="12293" width="12.6640625" bestFit="1" customWidth="1"/>
    <col min="12294" max="12295" width="2" bestFit="1" customWidth="1"/>
    <col min="12296" max="12296" width="12.6640625" bestFit="1" customWidth="1"/>
    <col min="12297" max="12297" width="12.83203125" bestFit="1" customWidth="1"/>
    <col min="12298" max="12298" width="12.6640625" bestFit="1" customWidth="1"/>
    <col min="12299" max="12299" width="6.83203125" bestFit="1" customWidth="1"/>
    <col min="12300" max="12300" width="14.5" bestFit="1" customWidth="1"/>
    <col min="12301" max="12301" width="24.5" bestFit="1" customWidth="1"/>
    <col min="12302" max="12302" width="12.6640625" bestFit="1" customWidth="1"/>
    <col min="12536" max="12536" width="5.83203125" bestFit="1" customWidth="1"/>
    <col min="12537" max="12537" width="20.6640625" bestFit="1" customWidth="1"/>
    <col min="12538" max="12538" width="34.83203125" bestFit="1" customWidth="1"/>
    <col min="12539" max="12539" width="9.5" bestFit="1" customWidth="1"/>
    <col min="12540" max="12540" width="8.83203125" bestFit="1" customWidth="1"/>
    <col min="12541" max="12541" width="7.1640625" bestFit="1" customWidth="1"/>
    <col min="12542" max="12543" width="11.83203125" bestFit="1" customWidth="1"/>
    <col min="12544" max="12544" width="12.1640625" bestFit="1" customWidth="1"/>
    <col min="12545" max="12545" width="14.1640625" bestFit="1" customWidth="1"/>
    <col min="12546" max="12546" width="13" bestFit="1" customWidth="1"/>
    <col min="12547" max="12547" width="16.5" bestFit="1" customWidth="1"/>
    <col min="12548" max="12548" width="16.5" customWidth="1"/>
    <col min="12549" max="12549" width="12.6640625" bestFit="1" customWidth="1"/>
    <col min="12550" max="12551" width="2" bestFit="1" customWidth="1"/>
    <col min="12552" max="12552" width="12.6640625" bestFit="1" customWidth="1"/>
    <col min="12553" max="12553" width="12.83203125" bestFit="1" customWidth="1"/>
    <col min="12554" max="12554" width="12.6640625" bestFit="1" customWidth="1"/>
    <col min="12555" max="12555" width="6.83203125" bestFit="1" customWidth="1"/>
    <col min="12556" max="12556" width="14.5" bestFit="1" customWidth="1"/>
    <col min="12557" max="12557" width="24.5" bestFit="1" customWidth="1"/>
    <col min="12558" max="12558" width="12.6640625" bestFit="1" customWidth="1"/>
    <col min="12792" max="12792" width="5.83203125" bestFit="1" customWidth="1"/>
    <col min="12793" max="12793" width="20.6640625" bestFit="1" customWidth="1"/>
    <col min="12794" max="12794" width="34.83203125" bestFit="1" customWidth="1"/>
    <col min="12795" max="12795" width="9.5" bestFit="1" customWidth="1"/>
    <col min="12796" max="12796" width="8.83203125" bestFit="1" customWidth="1"/>
    <col min="12797" max="12797" width="7.1640625" bestFit="1" customWidth="1"/>
    <col min="12798" max="12799" width="11.83203125" bestFit="1" customWidth="1"/>
    <col min="12800" max="12800" width="12.1640625" bestFit="1" customWidth="1"/>
    <col min="12801" max="12801" width="14.1640625" bestFit="1" customWidth="1"/>
    <col min="12802" max="12802" width="13" bestFit="1" customWidth="1"/>
    <col min="12803" max="12803" width="16.5" bestFit="1" customWidth="1"/>
    <col min="12804" max="12804" width="16.5" customWidth="1"/>
    <col min="12805" max="12805" width="12.6640625" bestFit="1" customWidth="1"/>
    <col min="12806" max="12807" width="2" bestFit="1" customWidth="1"/>
    <col min="12808" max="12808" width="12.6640625" bestFit="1" customWidth="1"/>
    <col min="12809" max="12809" width="12.83203125" bestFit="1" customWidth="1"/>
    <col min="12810" max="12810" width="12.6640625" bestFit="1" customWidth="1"/>
    <col min="12811" max="12811" width="6.83203125" bestFit="1" customWidth="1"/>
    <col min="12812" max="12812" width="14.5" bestFit="1" customWidth="1"/>
    <col min="12813" max="12813" width="24.5" bestFit="1" customWidth="1"/>
    <col min="12814" max="12814" width="12.6640625" bestFit="1" customWidth="1"/>
    <col min="13048" max="13048" width="5.83203125" bestFit="1" customWidth="1"/>
    <col min="13049" max="13049" width="20.6640625" bestFit="1" customWidth="1"/>
    <col min="13050" max="13050" width="34.83203125" bestFit="1" customWidth="1"/>
    <col min="13051" max="13051" width="9.5" bestFit="1" customWidth="1"/>
    <col min="13052" max="13052" width="8.83203125" bestFit="1" customWidth="1"/>
    <col min="13053" max="13053" width="7.1640625" bestFit="1" customWidth="1"/>
    <col min="13054" max="13055" width="11.83203125" bestFit="1" customWidth="1"/>
    <col min="13056" max="13056" width="12.1640625" bestFit="1" customWidth="1"/>
    <col min="13057" max="13057" width="14.1640625" bestFit="1" customWidth="1"/>
    <col min="13058" max="13058" width="13" bestFit="1" customWidth="1"/>
    <col min="13059" max="13059" width="16.5" bestFit="1" customWidth="1"/>
    <col min="13060" max="13060" width="16.5" customWidth="1"/>
    <col min="13061" max="13061" width="12.6640625" bestFit="1" customWidth="1"/>
    <col min="13062" max="13063" width="2" bestFit="1" customWidth="1"/>
    <col min="13064" max="13064" width="12.6640625" bestFit="1" customWidth="1"/>
    <col min="13065" max="13065" width="12.83203125" bestFit="1" customWidth="1"/>
    <col min="13066" max="13066" width="12.6640625" bestFit="1" customWidth="1"/>
    <col min="13067" max="13067" width="6.83203125" bestFit="1" customWidth="1"/>
    <col min="13068" max="13068" width="14.5" bestFit="1" customWidth="1"/>
    <col min="13069" max="13069" width="24.5" bestFit="1" customWidth="1"/>
    <col min="13070" max="13070" width="12.6640625" bestFit="1" customWidth="1"/>
    <col min="13304" max="13304" width="5.83203125" bestFit="1" customWidth="1"/>
    <col min="13305" max="13305" width="20.6640625" bestFit="1" customWidth="1"/>
    <col min="13306" max="13306" width="34.83203125" bestFit="1" customWidth="1"/>
    <col min="13307" max="13307" width="9.5" bestFit="1" customWidth="1"/>
    <col min="13308" max="13308" width="8.83203125" bestFit="1" customWidth="1"/>
    <col min="13309" max="13309" width="7.1640625" bestFit="1" customWidth="1"/>
    <col min="13310" max="13311" width="11.83203125" bestFit="1" customWidth="1"/>
    <col min="13312" max="13312" width="12.1640625" bestFit="1" customWidth="1"/>
    <col min="13313" max="13313" width="14.1640625" bestFit="1" customWidth="1"/>
    <col min="13314" max="13314" width="13" bestFit="1" customWidth="1"/>
    <col min="13315" max="13315" width="16.5" bestFit="1" customWidth="1"/>
    <col min="13316" max="13316" width="16.5" customWidth="1"/>
    <col min="13317" max="13317" width="12.6640625" bestFit="1" customWidth="1"/>
    <col min="13318" max="13319" width="2" bestFit="1" customWidth="1"/>
    <col min="13320" max="13320" width="12.6640625" bestFit="1" customWidth="1"/>
    <col min="13321" max="13321" width="12.83203125" bestFit="1" customWidth="1"/>
    <col min="13322" max="13322" width="12.6640625" bestFit="1" customWidth="1"/>
    <col min="13323" max="13323" width="6.83203125" bestFit="1" customWidth="1"/>
    <col min="13324" max="13324" width="14.5" bestFit="1" customWidth="1"/>
    <col min="13325" max="13325" width="24.5" bestFit="1" customWidth="1"/>
    <col min="13326" max="13326" width="12.6640625" bestFit="1" customWidth="1"/>
    <col min="13560" max="13560" width="5.83203125" bestFit="1" customWidth="1"/>
    <col min="13561" max="13561" width="20.6640625" bestFit="1" customWidth="1"/>
    <col min="13562" max="13562" width="34.83203125" bestFit="1" customWidth="1"/>
    <col min="13563" max="13563" width="9.5" bestFit="1" customWidth="1"/>
    <col min="13564" max="13564" width="8.83203125" bestFit="1" customWidth="1"/>
    <col min="13565" max="13565" width="7.1640625" bestFit="1" customWidth="1"/>
    <col min="13566" max="13567" width="11.83203125" bestFit="1" customWidth="1"/>
    <col min="13568" max="13568" width="12.1640625" bestFit="1" customWidth="1"/>
    <col min="13569" max="13569" width="14.1640625" bestFit="1" customWidth="1"/>
    <col min="13570" max="13570" width="13" bestFit="1" customWidth="1"/>
    <col min="13571" max="13571" width="16.5" bestFit="1" customWidth="1"/>
    <col min="13572" max="13572" width="16.5" customWidth="1"/>
    <col min="13573" max="13573" width="12.6640625" bestFit="1" customWidth="1"/>
    <col min="13574" max="13575" width="2" bestFit="1" customWidth="1"/>
    <col min="13576" max="13576" width="12.6640625" bestFit="1" customWidth="1"/>
    <col min="13577" max="13577" width="12.83203125" bestFit="1" customWidth="1"/>
    <col min="13578" max="13578" width="12.6640625" bestFit="1" customWidth="1"/>
    <col min="13579" max="13579" width="6.83203125" bestFit="1" customWidth="1"/>
    <col min="13580" max="13580" width="14.5" bestFit="1" customWidth="1"/>
    <col min="13581" max="13581" width="24.5" bestFit="1" customWidth="1"/>
    <col min="13582" max="13582" width="12.6640625" bestFit="1" customWidth="1"/>
    <col min="13816" max="13816" width="5.83203125" bestFit="1" customWidth="1"/>
    <col min="13817" max="13817" width="20.6640625" bestFit="1" customWidth="1"/>
    <col min="13818" max="13818" width="34.83203125" bestFit="1" customWidth="1"/>
    <col min="13819" max="13819" width="9.5" bestFit="1" customWidth="1"/>
    <col min="13820" max="13820" width="8.83203125" bestFit="1" customWidth="1"/>
    <col min="13821" max="13821" width="7.1640625" bestFit="1" customWidth="1"/>
    <col min="13822" max="13823" width="11.83203125" bestFit="1" customWidth="1"/>
    <col min="13824" max="13824" width="12.1640625" bestFit="1" customWidth="1"/>
    <col min="13825" max="13825" width="14.1640625" bestFit="1" customWidth="1"/>
    <col min="13826" max="13826" width="13" bestFit="1" customWidth="1"/>
    <col min="13827" max="13827" width="16.5" bestFit="1" customWidth="1"/>
    <col min="13828" max="13828" width="16.5" customWidth="1"/>
    <col min="13829" max="13829" width="12.6640625" bestFit="1" customWidth="1"/>
    <col min="13830" max="13831" width="2" bestFit="1" customWidth="1"/>
    <col min="13832" max="13832" width="12.6640625" bestFit="1" customWidth="1"/>
    <col min="13833" max="13833" width="12.83203125" bestFit="1" customWidth="1"/>
    <col min="13834" max="13834" width="12.6640625" bestFit="1" customWidth="1"/>
    <col min="13835" max="13835" width="6.83203125" bestFit="1" customWidth="1"/>
    <col min="13836" max="13836" width="14.5" bestFit="1" customWidth="1"/>
    <col min="13837" max="13837" width="24.5" bestFit="1" customWidth="1"/>
    <col min="13838" max="13838" width="12.6640625" bestFit="1" customWidth="1"/>
    <col min="14072" max="14072" width="5.83203125" bestFit="1" customWidth="1"/>
    <col min="14073" max="14073" width="20.6640625" bestFit="1" customWidth="1"/>
    <col min="14074" max="14074" width="34.83203125" bestFit="1" customWidth="1"/>
    <col min="14075" max="14075" width="9.5" bestFit="1" customWidth="1"/>
    <col min="14076" max="14076" width="8.83203125" bestFit="1" customWidth="1"/>
    <col min="14077" max="14077" width="7.1640625" bestFit="1" customWidth="1"/>
    <col min="14078" max="14079" width="11.83203125" bestFit="1" customWidth="1"/>
    <col min="14080" max="14080" width="12.1640625" bestFit="1" customWidth="1"/>
    <col min="14081" max="14081" width="14.1640625" bestFit="1" customWidth="1"/>
    <col min="14082" max="14082" width="13" bestFit="1" customWidth="1"/>
    <col min="14083" max="14083" width="16.5" bestFit="1" customWidth="1"/>
    <col min="14084" max="14084" width="16.5" customWidth="1"/>
    <col min="14085" max="14085" width="12.6640625" bestFit="1" customWidth="1"/>
    <col min="14086" max="14087" width="2" bestFit="1" customWidth="1"/>
    <col min="14088" max="14088" width="12.6640625" bestFit="1" customWidth="1"/>
    <col min="14089" max="14089" width="12.83203125" bestFit="1" customWidth="1"/>
    <col min="14090" max="14090" width="12.6640625" bestFit="1" customWidth="1"/>
    <col min="14091" max="14091" width="6.83203125" bestFit="1" customWidth="1"/>
    <col min="14092" max="14092" width="14.5" bestFit="1" customWidth="1"/>
    <col min="14093" max="14093" width="24.5" bestFit="1" customWidth="1"/>
    <col min="14094" max="14094" width="12.6640625" bestFit="1" customWidth="1"/>
    <col min="14328" max="14328" width="5.83203125" bestFit="1" customWidth="1"/>
    <col min="14329" max="14329" width="20.6640625" bestFit="1" customWidth="1"/>
    <col min="14330" max="14330" width="34.83203125" bestFit="1" customWidth="1"/>
    <col min="14331" max="14331" width="9.5" bestFit="1" customWidth="1"/>
    <col min="14332" max="14332" width="8.83203125" bestFit="1" customWidth="1"/>
    <col min="14333" max="14333" width="7.1640625" bestFit="1" customWidth="1"/>
    <col min="14334" max="14335" width="11.83203125" bestFit="1" customWidth="1"/>
    <col min="14336" max="14336" width="12.1640625" bestFit="1" customWidth="1"/>
    <col min="14337" max="14337" width="14.1640625" bestFit="1" customWidth="1"/>
    <col min="14338" max="14338" width="13" bestFit="1" customWidth="1"/>
    <col min="14339" max="14339" width="16.5" bestFit="1" customWidth="1"/>
    <col min="14340" max="14340" width="16.5" customWidth="1"/>
    <col min="14341" max="14341" width="12.6640625" bestFit="1" customWidth="1"/>
    <col min="14342" max="14343" width="2" bestFit="1" customWidth="1"/>
    <col min="14344" max="14344" width="12.6640625" bestFit="1" customWidth="1"/>
    <col min="14345" max="14345" width="12.83203125" bestFit="1" customWidth="1"/>
    <col min="14346" max="14346" width="12.6640625" bestFit="1" customWidth="1"/>
    <col min="14347" max="14347" width="6.83203125" bestFit="1" customWidth="1"/>
    <col min="14348" max="14348" width="14.5" bestFit="1" customWidth="1"/>
    <col min="14349" max="14349" width="24.5" bestFit="1" customWidth="1"/>
    <col min="14350" max="14350" width="12.6640625" bestFit="1" customWidth="1"/>
    <col min="14584" max="14584" width="5.83203125" bestFit="1" customWidth="1"/>
    <col min="14585" max="14585" width="20.6640625" bestFit="1" customWidth="1"/>
    <col min="14586" max="14586" width="34.83203125" bestFit="1" customWidth="1"/>
    <col min="14587" max="14587" width="9.5" bestFit="1" customWidth="1"/>
    <col min="14588" max="14588" width="8.83203125" bestFit="1" customWidth="1"/>
    <col min="14589" max="14589" width="7.1640625" bestFit="1" customWidth="1"/>
    <col min="14590" max="14591" width="11.83203125" bestFit="1" customWidth="1"/>
    <col min="14592" max="14592" width="12.1640625" bestFit="1" customWidth="1"/>
    <col min="14593" max="14593" width="14.1640625" bestFit="1" customWidth="1"/>
    <col min="14594" max="14594" width="13" bestFit="1" customWidth="1"/>
    <col min="14595" max="14595" width="16.5" bestFit="1" customWidth="1"/>
    <col min="14596" max="14596" width="16.5" customWidth="1"/>
    <col min="14597" max="14597" width="12.6640625" bestFit="1" customWidth="1"/>
    <col min="14598" max="14599" width="2" bestFit="1" customWidth="1"/>
    <col min="14600" max="14600" width="12.6640625" bestFit="1" customWidth="1"/>
    <col min="14601" max="14601" width="12.83203125" bestFit="1" customWidth="1"/>
    <col min="14602" max="14602" width="12.6640625" bestFit="1" customWidth="1"/>
    <col min="14603" max="14603" width="6.83203125" bestFit="1" customWidth="1"/>
    <col min="14604" max="14604" width="14.5" bestFit="1" customWidth="1"/>
    <col min="14605" max="14605" width="24.5" bestFit="1" customWidth="1"/>
    <col min="14606" max="14606" width="12.6640625" bestFit="1" customWidth="1"/>
    <col min="14840" max="14840" width="5.83203125" bestFit="1" customWidth="1"/>
    <col min="14841" max="14841" width="20.6640625" bestFit="1" customWidth="1"/>
    <col min="14842" max="14842" width="34.83203125" bestFit="1" customWidth="1"/>
    <col min="14843" max="14843" width="9.5" bestFit="1" customWidth="1"/>
    <col min="14844" max="14844" width="8.83203125" bestFit="1" customWidth="1"/>
    <col min="14845" max="14845" width="7.1640625" bestFit="1" customWidth="1"/>
    <col min="14846" max="14847" width="11.83203125" bestFit="1" customWidth="1"/>
    <col min="14848" max="14848" width="12.1640625" bestFit="1" customWidth="1"/>
    <col min="14849" max="14849" width="14.1640625" bestFit="1" customWidth="1"/>
    <col min="14850" max="14850" width="13" bestFit="1" customWidth="1"/>
    <col min="14851" max="14851" width="16.5" bestFit="1" customWidth="1"/>
    <col min="14852" max="14852" width="16.5" customWidth="1"/>
    <col min="14853" max="14853" width="12.6640625" bestFit="1" customWidth="1"/>
    <col min="14854" max="14855" width="2" bestFit="1" customWidth="1"/>
    <col min="14856" max="14856" width="12.6640625" bestFit="1" customWidth="1"/>
    <col min="14857" max="14857" width="12.83203125" bestFit="1" customWidth="1"/>
    <col min="14858" max="14858" width="12.6640625" bestFit="1" customWidth="1"/>
    <col min="14859" max="14859" width="6.83203125" bestFit="1" customWidth="1"/>
    <col min="14860" max="14860" width="14.5" bestFit="1" customWidth="1"/>
    <col min="14861" max="14861" width="24.5" bestFit="1" customWidth="1"/>
    <col min="14862" max="14862" width="12.6640625" bestFit="1" customWidth="1"/>
    <col min="15096" max="15096" width="5.83203125" bestFit="1" customWidth="1"/>
    <col min="15097" max="15097" width="20.6640625" bestFit="1" customWidth="1"/>
    <col min="15098" max="15098" width="34.83203125" bestFit="1" customWidth="1"/>
    <col min="15099" max="15099" width="9.5" bestFit="1" customWidth="1"/>
    <col min="15100" max="15100" width="8.83203125" bestFit="1" customWidth="1"/>
    <col min="15101" max="15101" width="7.1640625" bestFit="1" customWidth="1"/>
    <col min="15102" max="15103" width="11.83203125" bestFit="1" customWidth="1"/>
    <col min="15104" max="15104" width="12.1640625" bestFit="1" customWidth="1"/>
    <col min="15105" max="15105" width="14.1640625" bestFit="1" customWidth="1"/>
    <col min="15106" max="15106" width="13" bestFit="1" customWidth="1"/>
    <col min="15107" max="15107" width="16.5" bestFit="1" customWidth="1"/>
    <col min="15108" max="15108" width="16.5" customWidth="1"/>
    <col min="15109" max="15109" width="12.6640625" bestFit="1" customWidth="1"/>
    <col min="15110" max="15111" width="2" bestFit="1" customWidth="1"/>
    <col min="15112" max="15112" width="12.6640625" bestFit="1" customWidth="1"/>
    <col min="15113" max="15113" width="12.83203125" bestFit="1" customWidth="1"/>
    <col min="15114" max="15114" width="12.6640625" bestFit="1" customWidth="1"/>
    <col min="15115" max="15115" width="6.83203125" bestFit="1" customWidth="1"/>
    <col min="15116" max="15116" width="14.5" bestFit="1" customWidth="1"/>
    <col min="15117" max="15117" width="24.5" bestFit="1" customWidth="1"/>
    <col min="15118" max="15118" width="12.6640625" bestFit="1" customWidth="1"/>
    <col min="15352" max="15352" width="5.83203125" bestFit="1" customWidth="1"/>
    <col min="15353" max="15353" width="20.6640625" bestFit="1" customWidth="1"/>
    <col min="15354" max="15354" width="34.83203125" bestFit="1" customWidth="1"/>
    <col min="15355" max="15355" width="9.5" bestFit="1" customWidth="1"/>
    <col min="15356" max="15356" width="8.83203125" bestFit="1" customWidth="1"/>
    <col min="15357" max="15357" width="7.1640625" bestFit="1" customWidth="1"/>
    <col min="15358" max="15359" width="11.83203125" bestFit="1" customWidth="1"/>
    <col min="15360" max="15360" width="12.1640625" bestFit="1" customWidth="1"/>
    <col min="15361" max="15361" width="14.1640625" bestFit="1" customWidth="1"/>
    <col min="15362" max="15362" width="13" bestFit="1" customWidth="1"/>
    <col min="15363" max="15363" width="16.5" bestFit="1" customWidth="1"/>
    <col min="15364" max="15364" width="16.5" customWidth="1"/>
    <col min="15365" max="15365" width="12.6640625" bestFit="1" customWidth="1"/>
    <col min="15366" max="15367" width="2" bestFit="1" customWidth="1"/>
    <col min="15368" max="15368" width="12.6640625" bestFit="1" customWidth="1"/>
    <col min="15369" max="15369" width="12.83203125" bestFit="1" customWidth="1"/>
    <col min="15370" max="15370" width="12.6640625" bestFit="1" customWidth="1"/>
    <col min="15371" max="15371" width="6.83203125" bestFit="1" customWidth="1"/>
    <col min="15372" max="15372" width="14.5" bestFit="1" customWidth="1"/>
    <col min="15373" max="15373" width="24.5" bestFit="1" customWidth="1"/>
    <col min="15374" max="15374" width="12.6640625" bestFit="1" customWidth="1"/>
    <col min="15608" max="15608" width="5.83203125" bestFit="1" customWidth="1"/>
    <col min="15609" max="15609" width="20.6640625" bestFit="1" customWidth="1"/>
    <col min="15610" max="15610" width="34.83203125" bestFit="1" customWidth="1"/>
    <col min="15611" max="15611" width="9.5" bestFit="1" customWidth="1"/>
    <col min="15612" max="15612" width="8.83203125" bestFit="1" customWidth="1"/>
    <col min="15613" max="15613" width="7.1640625" bestFit="1" customWidth="1"/>
    <col min="15614" max="15615" width="11.83203125" bestFit="1" customWidth="1"/>
    <col min="15616" max="15616" width="12.1640625" bestFit="1" customWidth="1"/>
    <col min="15617" max="15617" width="14.1640625" bestFit="1" customWidth="1"/>
    <col min="15618" max="15618" width="13" bestFit="1" customWidth="1"/>
    <col min="15619" max="15619" width="16.5" bestFit="1" customWidth="1"/>
    <col min="15620" max="15620" width="16.5" customWidth="1"/>
    <col min="15621" max="15621" width="12.6640625" bestFit="1" customWidth="1"/>
    <col min="15622" max="15623" width="2" bestFit="1" customWidth="1"/>
    <col min="15624" max="15624" width="12.6640625" bestFit="1" customWidth="1"/>
    <col min="15625" max="15625" width="12.83203125" bestFit="1" customWidth="1"/>
    <col min="15626" max="15626" width="12.6640625" bestFit="1" customWidth="1"/>
    <col min="15627" max="15627" width="6.83203125" bestFit="1" customWidth="1"/>
    <col min="15628" max="15628" width="14.5" bestFit="1" customWidth="1"/>
    <col min="15629" max="15629" width="24.5" bestFit="1" customWidth="1"/>
    <col min="15630" max="15630" width="12.6640625" bestFit="1" customWidth="1"/>
    <col min="15864" max="15864" width="5.83203125" bestFit="1" customWidth="1"/>
    <col min="15865" max="15865" width="20.6640625" bestFit="1" customWidth="1"/>
    <col min="15866" max="15866" width="34.83203125" bestFit="1" customWidth="1"/>
    <col min="15867" max="15867" width="9.5" bestFit="1" customWidth="1"/>
    <col min="15868" max="15868" width="8.83203125" bestFit="1" customWidth="1"/>
    <col min="15869" max="15869" width="7.1640625" bestFit="1" customWidth="1"/>
    <col min="15870" max="15871" width="11.83203125" bestFit="1" customWidth="1"/>
    <col min="15872" max="15872" width="12.1640625" bestFit="1" customWidth="1"/>
    <col min="15873" max="15873" width="14.1640625" bestFit="1" customWidth="1"/>
    <col min="15874" max="15874" width="13" bestFit="1" customWidth="1"/>
    <col min="15875" max="15875" width="16.5" bestFit="1" customWidth="1"/>
    <col min="15876" max="15876" width="16.5" customWidth="1"/>
    <col min="15877" max="15877" width="12.6640625" bestFit="1" customWidth="1"/>
    <col min="15878" max="15879" width="2" bestFit="1" customWidth="1"/>
    <col min="15880" max="15880" width="12.6640625" bestFit="1" customWidth="1"/>
    <col min="15881" max="15881" width="12.83203125" bestFit="1" customWidth="1"/>
    <col min="15882" max="15882" width="12.6640625" bestFit="1" customWidth="1"/>
    <col min="15883" max="15883" width="6.83203125" bestFit="1" customWidth="1"/>
    <col min="15884" max="15884" width="14.5" bestFit="1" customWidth="1"/>
    <col min="15885" max="15885" width="24.5" bestFit="1" customWidth="1"/>
    <col min="15886" max="15886" width="12.6640625" bestFit="1" customWidth="1"/>
    <col min="16120" max="16120" width="5.83203125" bestFit="1" customWidth="1"/>
    <col min="16121" max="16121" width="20.6640625" bestFit="1" customWidth="1"/>
    <col min="16122" max="16122" width="34.83203125" bestFit="1" customWidth="1"/>
    <col min="16123" max="16123" width="9.5" bestFit="1" customWidth="1"/>
    <col min="16124" max="16124" width="8.83203125" bestFit="1" customWidth="1"/>
    <col min="16125" max="16125" width="7.1640625" bestFit="1" customWidth="1"/>
    <col min="16126" max="16127" width="11.83203125" bestFit="1" customWidth="1"/>
    <col min="16128" max="16128" width="12.1640625" bestFit="1" customWidth="1"/>
    <col min="16129" max="16129" width="14.1640625" bestFit="1" customWidth="1"/>
    <col min="16130" max="16130" width="13" bestFit="1" customWidth="1"/>
    <col min="16131" max="16131" width="16.5" bestFit="1" customWidth="1"/>
    <col min="16132" max="16132" width="16.5" customWidth="1"/>
    <col min="16133" max="16133" width="12.6640625" bestFit="1" customWidth="1"/>
    <col min="16134" max="16135" width="2" bestFit="1" customWidth="1"/>
    <col min="16136" max="16136" width="12.6640625" bestFit="1" customWidth="1"/>
    <col min="16137" max="16137" width="12.83203125" bestFit="1" customWidth="1"/>
    <col min="16138" max="16138" width="12.6640625" bestFit="1" customWidth="1"/>
    <col min="16139" max="16139" width="6.83203125" bestFit="1" customWidth="1"/>
    <col min="16140" max="16140" width="14.5" bestFit="1" customWidth="1"/>
    <col min="16141" max="16141" width="24.5" bestFit="1" customWidth="1"/>
    <col min="16142" max="16142" width="12.6640625" bestFit="1" customWidth="1"/>
  </cols>
  <sheetData>
    <row r="1" spans="1:35" ht="51.5" customHeight="1" thickTop="1" thickBot="1" x14ac:dyDescent="0.25">
      <c r="A1" s="66" t="s">
        <v>150</v>
      </c>
      <c r="B1" s="40" t="s">
        <v>1</v>
      </c>
      <c r="C1" s="66"/>
      <c r="D1" s="122" t="s">
        <v>2</v>
      </c>
      <c r="E1" s="169"/>
      <c r="F1" s="169"/>
      <c r="G1" s="169"/>
      <c r="H1" s="169"/>
      <c r="I1" s="169"/>
      <c r="J1" s="147" t="s">
        <v>338</v>
      </c>
      <c r="K1" s="142" t="s">
        <v>339</v>
      </c>
      <c r="L1" s="143" t="s">
        <v>336</v>
      </c>
      <c r="M1" s="148" t="s">
        <v>337</v>
      </c>
      <c r="N1" s="813"/>
      <c r="O1" s="728"/>
      <c r="P1" s="728"/>
      <c r="Q1" s="728"/>
      <c r="R1" s="445" t="s">
        <v>350</v>
      </c>
      <c r="S1" s="81" t="s">
        <v>348</v>
      </c>
      <c r="T1" s="162" t="s">
        <v>343</v>
      </c>
      <c r="U1" s="66"/>
      <c r="V1" s="130" t="s">
        <v>0</v>
      </c>
      <c r="W1" s="5"/>
      <c r="X1" s="77" t="s">
        <v>319</v>
      </c>
      <c r="Y1" s="18" t="s">
        <v>151</v>
      </c>
      <c r="Z1" s="4" t="s">
        <v>2</v>
      </c>
      <c r="AA1" s="4" t="s">
        <v>3</v>
      </c>
      <c r="AB1" s="19" t="s">
        <v>152</v>
      </c>
      <c r="AC1" s="19" t="s">
        <v>153</v>
      </c>
      <c r="AD1" s="81" t="s">
        <v>317</v>
      </c>
      <c r="AE1" s="81" t="s">
        <v>318</v>
      </c>
      <c r="AF1" s="81" t="s">
        <v>154</v>
      </c>
      <c r="AG1" s="19" t="s">
        <v>154</v>
      </c>
      <c r="AH1" s="19" t="s">
        <v>154</v>
      </c>
      <c r="AI1" s="19" t="s">
        <v>155</v>
      </c>
    </row>
    <row r="2" spans="1:35" ht="25.25" customHeight="1" thickTop="1" thickBot="1" x14ac:dyDescent="0.25">
      <c r="A2" s="25">
        <v>1</v>
      </c>
      <c r="B2" s="8" t="s">
        <v>4</v>
      </c>
      <c r="C2" s="42">
        <f t="shared" ref="C2:C31" si="0">D2-L2</f>
        <v>0</v>
      </c>
      <c r="D2" s="122">
        <v>3600</v>
      </c>
      <c r="E2" s="172">
        <v>1</v>
      </c>
      <c r="F2" s="173" t="s">
        <v>4</v>
      </c>
      <c r="G2" s="174">
        <v>3600</v>
      </c>
      <c r="H2" s="193">
        <f>+D2-S2</f>
        <v>0</v>
      </c>
      <c r="I2" s="169"/>
      <c r="J2" s="149">
        <v>1</v>
      </c>
      <c r="K2" s="142" t="s">
        <v>4</v>
      </c>
      <c r="L2" s="119">
        <v>3600</v>
      </c>
      <c r="M2" s="150">
        <v>3600</v>
      </c>
      <c r="N2" s="814"/>
      <c r="O2" s="731"/>
      <c r="P2" s="731"/>
      <c r="Q2" s="731"/>
      <c r="R2" s="732"/>
      <c r="S2" s="92">
        <f t="shared" ref="S2:S81" si="1">+M2+P2+R2</f>
        <v>3600</v>
      </c>
      <c r="T2" s="166">
        <f>+L2-S2</f>
        <v>0</v>
      </c>
      <c r="U2" s="42">
        <f t="shared" ref="U2:U39" si="2">M2-AA2</f>
        <v>0</v>
      </c>
      <c r="V2" s="131">
        <v>1</v>
      </c>
      <c r="W2" s="26" t="s">
        <v>4</v>
      </c>
      <c r="X2" s="71" t="s">
        <v>222</v>
      </c>
      <c r="Y2" s="26" t="s">
        <v>223</v>
      </c>
      <c r="Z2" s="4">
        <v>3600</v>
      </c>
      <c r="AA2" s="4">
        <v>3600</v>
      </c>
      <c r="AB2" s="22">
        <f t="shared" ref="AB2:AB41" si="3">Z2-AA2</f>
        <v>0</v>
      </c>
      <c r="AC2" s="22">
        <v>0</v>
      </c>
      <c r="AD2" s="90"/>
      <c r="AE2" s="91"/>
      <c r="AF2" s="92"/>
      <c r="AG2" s="23"/>
      <c r="AH2" s="23"/>
      <c r="AI2" s="23">
        <v>0</v>
      </c>
    </row>
    <row r="3" spans="1:35" ht="25.25" customHeight="1" thickTop="1" thickBot="1" x14ac:dyDescent="0.25">
      <c r="A3" s="6">
        <v>2</v>
      </c>
      <c r="B3" s="18" t="s">
        <v>5</v>
      </c>
      <c r="C3" s="42">
        <f t="shared" si="0"/>
        <v>0</v>
      </c>
      <c r="D3" s="122">
        <v>3600</v>
      </c>
      <c r="E3" s="175">
        <v>8</v>
      </c>
      <c r="F3" s="106" t="s">
        <v>5</v>
      </c>
      <c r="G3" s="174">
        <v>3600</v>
      </c>
      <c r="H3" s="193">
        <f t="shared" ref="H3:H84" si="4">+D3-S3</f>
        <v>0</v>
      </c>
      <c r="I3" s="169"/>
      <c r="J3" s="149">
        <v>2</v>
      </c>
      <c r="K3" s="142" t="s">
        <v>5</v>
      </c>
      <c r="L3" s="119">
        <v>3600</v>
      </c>
      <c r="M3" s="150">
        <v>3600</v>
      </c>
      <c r="N3" s="814"/>
      <c r="O3" s="731"/>
      <c r="P3" s="731"/>
      <c r="Q3" s="731"/>
      <c r="R3" s="732"/>
      <c r="S3" s="92">
        <f t="shared" si="1"/>
        <v>3600</v>
      </c>
      <c r="T3" s="166">
        <f t="shared" ref="T3:T10" si="5">+L3-S3</f>
        <v>0</v>
      </c>
      <c r="U3" s="42">
        <f t="shared" si="2"/>
        <v>0</v>
      </c>
      <c r="V3" s="132">
        <v>2</v>
      </c>
      <c r="W3" s="18" t="s">
        <v>5</v>
      </c>
      <c r="X3" s="70" t="s">
        <v>224</v>
      </c>
      <c r="Y3" s="18" t="s">
        <v>223</v>
      </c>
      <c r="Z3" s="4">
        <v>3600</v>
      </c>
      <c r="AA3" s="4">
        <v>3600</v>
      </c>
      <c r="AB3" s="22">
        <f t="shared" si="3"/>
        <v>0</v>
      </c>
      <c r="AC3" s="22"/>
      <c r="AD3" s="82"/>
      <c r="AE3" s="83"/>
      <c r="AF3" s="86"/>
      <c r="AG3" s="23"/>
      <c r="AH3" s="23"/>
      <c r="AI3" s="23">
        <f t="shared" ref="AI3:AI41" si="6">+AH3+AG3</f>
        <v>0</v>
      </c>
    </row>
    <row r="4" spans="1:35" ht="25.25" customHeight="1" thickTop="1" thickBot="1" x14ac:dyDescent="0.25">
      <c r="A4" s="21">
        <v>3</v>
      </c>
      <c r="B4" s="7" t="s">
        <v>6</v>
      </c>
      <c r="C4" s="42">
        <f t="shared" si="0"/>
        <v>0</v>
      </c>
      <c r="D4" s="122">
        <v>3600</v>
      </c>
      <c r="E4" s="175">
        <v>3</v>
      </c>
      <c r="F4" s="106" t="s">
        <v>6</v>
      </c>
      <c r="G4" s="174">
        <v>3600</v>
      </c>
      <c r="H4" s="193">
        <f t="shared" si="4"/>
        <v>0</v>
      </c>
      <c r="I4" s="169"/>
      <c r="J4" s="149">
        <v>3</v>
      </c>
      <c r="K4" s="142" t="s">
        <v>6</v>
      </c>
      <c r="L4" s="119">
        <v>3600</v>
      </c>
      <c r="M4" s="150">
        <v>3600</v>
      </c>
      <c r="N4" s="814"/>
      <c r="O4" s="731"/>
      <c r="P4" s="731"/>
      <c r="Q4" s="731"/>
      <c r="R4" s="732"/>
      <c r="S4" s="92">
        <f t="shared" si="1"/>
        <v>3600</v>
      </c>
      <c r="T4" s="166">
        <f t="shared" si="5"/>
        <v>0</v>
      </c>
      <c r="U4" s="42">
        <f t="shared" si="2"/>
        <v>0</v>
      </c>
      <c r="V4" s="132">
        <v>3</v>
      </c>
      <c r="W4" s="18" t="s">
        <v>6</v>
      </c>
      <c r="X4" s="70" t="s">
        <v>225</v>
      </c>
      <c r="Y4" s="18" t="s">
        <v>223</v>
      </c>
      <c r="Z4" s="4">
        <v>3600</v>
      </c>
      <c r="AA4" s="4">
        <v>3600</v>
      </c>
      <c r="AB4" s="22">
        <f t="shared" si="3"/>
        <v>0</v>
      </c>
      <c r="AC4" s="22"/>
      <c r="AD4" s="82"/>
      <c r="AE4" s="83"/>
      <c r="AF4" s="86"/>
      <c r="AG4" s="23"/>
      <c r="AH4" s="23"/>
      <c r="AI4" s="23">
        <f t="shared" si="6"/>
        <v>0</v>
      </c>
    </row>
    <row r="5" spans="1:35" ht="25.25" customHeight="1" thickTop="1" thickBot="1" x14ac:dyDescent="0.25">
      <c r="A5" s="25">
        <v>4</v>
      </c>
      <c r="B5" s="102" t="s">
        <v>7</v>
      </c>
      <c r="C5" s="42">
        <f t="shared" si="0"/>
        <v>0</v>
      </c>
      <c r="D5" s="122">
        <v>3600</v>
      </c>
      <c r="E5" s="172">
        <v>4</v>
      </c>
      <c r="F5" s="176" t="s">
        <v>7</v>
      </c>
      <c r="G5" s="174">
        <v>3600</v>
      </c>
      <c r="H5" s="193">
        <f t="shared" si="4"/>
        <v>2600</v>
      </c>
      <c r="I5" s="193">
        <f>+H5-T5</f>
        <v>0</v>
      </c>
      <c r="J5" s="149">
        <v>4</v>
      </c>
      <c r="K5" s="142" t="s">
        <v>7</v>
      </c>
      <c r="L5" s="119">
        <v>3600</v>
      </c>
      <c r="M5" s="150">
        <v>1000</v>
      </c>
      <c r="N5" s="814"/>
      <c r="O5" s="731"/>
      <c r="P5" s="731"/>
      <c r="Q5" s="731"/>
      <c r="R5" s="732"/>
      <c r="S5" s="92">
        <f t="shared" si="1"/>
        <v>1000</v>
      </c>
      <c r="T5" s="166">
        <f>+L5-S5</f>
        <v>2600</v>
      </c>
      <c r="U5" s="42">
        <f t="shared" si="2"/>
        <v>0</v>
      </c>
      <c r="V5" s="131">
        <v>4</v>
      </c>
      <c r="W5" s="26" t="s">
        <v>7</v>
      </c>
      <c r="X5" s="71" t="s">
        <v>194</v>
      </c>
      <c r="Y5" s="18" t="s">
        <v>195</v>
      </c>
      <c r="Z5" s="4">
        <v>3600</v>
      </c>
      <c r="AA5" s="4">
        <v>1000</v>
      </c>
      <c r="AB5" s="22">
        <f t="shared" si="3"/>
        <v>2600</v>
      </c>
      <c r="AC5" s="22">
        <f t="shared" ref="AC5:AC41" si="7">AB5*2/3</f>
        <v>1733.3333333333333</v>
      </c>
      <c r="AD5" s="90"/>
      <c r="AE5" s="91"/>
      <c r="AF5" s="92"/>
      <c r="AG5" s="23"/>
      <c r="AH5" s="23"/>
      <c r="AI5" s="23">
        <f t="shared" si="6"/>
        <v>0</v>
      </c>
    </row>
    <row r="6" spans="1:35" ht="25.25" customHeight="1" thickTop="1" thickBot="1" x14ac:dyDescent="0.25">
      <c r="A6" s="21">
        <v>5</v>
      </c>
      <c r="B6" s="7" t="s">
        <v>8</v>
      </c>
      <c r="C6" s="42">
        <f t="shared" si="0"/>
        <v>0</v>
      </c>
      <c r="D6" s="122">
        <v>3600</v>
      </c>
      <c r="E6" s="175">
        <v>5</v>
      </c>
      <c r="F6" s="177" t="s">
        <v>8</v>
      </c>
      <c r="G6" s="174">
        <v>3600</v>
      </c>
      <c r="H6" s="193">
        <f t="shared" si="4"/>
        <v>0</v>
      </c>
      <c r="I6" s="193">
        <f t="shared" ref="I6:I87" si="8">+H6-T6</f>
        <v>0</v>
      </c>
      <c r="J6" s="149">
        <v>5</v>
      </c>
      <c r="K6" s="142" t="s">
        <v>8</v>
      </c>
      <c r="L6" s="119">
        <v>3600</v>
      </c>
      <c r="M6" s="150">
        <v>3600</v>
      </c>
      <c r="N6" s="814"/>
      <c r="O6" s="731"/>
      <c r="P6" s="731"/>
      <c r="Q6" s="731"/>
      <c r="R6" s="732"/>
      <c r="S6" s="92">
        <f t="shared" si="1"/>
        <v>3600</v>
      </c>
      <c r="T6" s="166">
        <f t="shared" si="5"/>
        <v>0</v>
      </c>
      <c r="U6" s="42">
        <f t="shared" si="2"/>
        <v>0</v>
      </c>
      <c r="V6" s="132">
        <v>5</v>
      </c>
      <c r="W6" s="18" t="s">
        <v>8</v>
      </c>
      <c r="X6" s="70" t="s">
        <v>226</v>
      </c>
      <c r="Y6" s="18" t="s">
        <v>223</v>
      </c>
      <c r="Z6" s="4">
        <v>3600</v>
      </c>
      <c r="AA6" s="4">
        <v>3600</v>
      </c>
      <c r="AB6" s="22">
        <f t="shared" si="3"/>
        <v>0</v>
      </c>
      <c r="AC6" s="22">
        <f t="shared" si="7"/>
        <v>0</v>
      </c>
      <c r="AD6" s="90"/>
      <c r="AE6" s="91"/>
      <c r="AF6" s="92"/>
      <c r="AG6" s="23"/>
      <c r="AH6" s="23"/>
      <c r="AI6" s="23">
        <f t="shared" si="6"/>
        <v>0</v>
      </c>
    </row>
    <row r="7" spans="1:35" ht="25.25" customHeight="1" thickTop="1" thickBot="1" x14ac:dyDescent="0.25">
      <c r="A7" s="769">
        <v>6</v>
      </c>
      <c r="B7" s="770" t="s">
        <v>9</v>
      </c>
      <c r="C7" s="42">
        <f t="shared" si="0"/>
        <v>0</v>
      </c>
      <c r="D7" s="122">
        <v>3600</v>
      </c>
      <c r="E7" s="175">
        <v>6</v>
      </c>
      <c r="F7" s="106" t="s">
        <v>9</v>
      </c>
      <c r="G7" s="174">
        <v>3600</v>
      </c>
      <c r="H7" s="193">
        <f>+D7-S7</f>
        <v>200</v>
      </c>
      <c r="I7" s="193">
        <f t="shared" si="8"/>
        <v>0</v>
      </c>
      <c r="J7" s="149">
        <v>6</v>
      </c>
      <c r="K7" s="142" t="s">
        <v>9</v>
      </c>
      <c r="L7" s="119">
        <v>3600</v>
      </c>
      <c r="M7" s="150">
        <v>2500</v>
      </c>
      <c r="N7" s="815">
        <v>45482</v>
      </c>
      <c r="O7" s="733">
        <v>7</v>
      </c>
      <c r="P7" s="730">
        <v>200</v>
      </c>
      <c r="Q7" s="755" t="s">
        <v>356</v>
      </c>
      <c r="R7" s="772">
        <v>700</v>
      </c>
      <c r="S7" s="92">
        <f>+M7+P7+R7</f>
        <v>3400</v>
      </c>
      <c r="T7" s="166">
        <f t="shared" si="5"/>
        <v>200</v>
      </c>
      <c r="U7" s="42">
        <f t="shared" si="2"/>
        <v>0</v>
      </c>
      <c r="V7" s="132">
        <v>6</v>
      </c>
      <c r="W7" s="18" t="s">
        <v>9</v>
      </c>
      <c r="X7" s="70" t="s">
        <v>156</v>
      </c>
      <c r="Y7" s="18" t="s">
        <v>157</v>
      </c>
      <c r="Z7" s="4">
        <v>3600</v>
      </c>
      <c r="AA7" s="4">
        <v>2500</v>
      </c>
      <c r="AB7" s="22">
        <f t="shared" si="3"/>
        <v>1100</v>
      </c>
      <c r="AC7" s="22">
        <f t="shared" si="7"/>
        <v>733.33333333333337</v>
      </c>
      <c r="AD7" s="90"/>
      <c r="AE7" s="91">
        <v>46</v>
      </c>
      <c r="AF7" s="92">
        <v>700</v>
      </c>
      <c r="AG7" s="23">
        <v>700</v>
      </c>
      <c r="AH7" s="23"/>
      <c r="AI7" s="23">
        <f t="shared" si="6"/>
        <v>700</v>
      </c>
    </row>
    <row r="8" spans="1:35" ht="25.25" customHeight="1" thickTop="1" thickBot="1" x14ac:dyDescent="0.25">
      <c r="A8" s="769">
        <v>6</v>
      </c>
      <c r="B8" s="770" t="s">
        <v>9</v>
      </c>
      <c r="C8" s="42"/>
      <c r="D8" s="122"/>
      <c r="E8" s="175"/>
      <c r="F8" s="106"/>
      <c r="G8" s="174"/>
      <c r="H8" s="193"/>
      <c r="I8" s="193"/>
      <c r="J8" s="149"/>
      <c r="K8" s="142"/>
      <c r="L8" s="119"/>
      <c r="M8" s="150"/>
      <c r="N8" s="815">
        <v>45519</v>
      </c>
      <c r="O8" s="733">
        <v>63</v>
      </c>
      <c r="P8" s="730">
        <v>100</v>
      </c>
      <c r="Q8" s="731"/>
      <c r="R8" s="732"/>
      <c r="S8" s="92"/>
      <c r="T8" s="166"/>
      <c r="U8" s="42"/>
      <c r="V8" s="132"/>
      <c r="W8" s="18"/>
      <c r="X8" s="70"/>
      <c r="Y8" s="18"/>
      <c r="Z8" s="4"/>
      <c r="AA8" s="4"/>
      <c r="AB8" s="22"/>
      <c r="AC8" s="22"/>
      <c r="AD8" s="90"/>
      <c r="AE8" s="91"/>
      <c r="AF8" s="92"/>
      <c r="AG8" s="23"/>
      <c r="AH8" s="23"/>
      <c r="AI8" s="23"/>
    </row>
    <row r="9" spans="1:35" ht="25.25" customHeight="1" thickTop="1" thickBot="1" x14ac:dyDescent="0.25">
      <c r="A9" s="769">
        <v>6</v>
      </c>
      <c r="B9" s="770" t="s">
        <v>9</v>
      </c>
      <c r="C9" s="42"/>
      <c r="D9" s="122"/>
      <c r="E9" s="175"/>
      <c r="F9" s="106"/>
      <c r="G9" s="174"/>
      <c r="H9" s="193"/>
      <c r="I9" s="193"/>
      <c r="J9" s="149"/>
      <c r="K9" s="142"/>
      <c r="L9" s="119"/>
      <c r="M9" s="150"/>
      <c r="N9" s="815">
        <v>45560</v>
      </c>
      <c r="O9" s="733">
        <v>74</v>
      </c>
      <c r="P9" s="730">
        <v>100</v>
      </c>
      <c r="Q9" s="731"/>
      <c r="R9" s="732"/>
      <c r="S9" s="92"/>
      <c r="T9" s="166"/>
      <c r="U9" s="42"/>
      <c r="V9" s="132"/>
      <c r="W9" s="18"/>
      <c r="X9" s="70"/>
      <c r="Y9" s="18"/>
      <c r="Z9" s="4"/>
      <c r="AA9" s="4"/>
      <c r="AB9" s="22"/>
      <c r="AC9" s="22"/>
      <c r="AD9" s="90"/>
      <c r="AE9" s="91"/>
      <c r="AF9" s="92"/>
      <c r="AG9" s="23"/>
      <c r="AH9" s="23"/>
      <c r="AI9" s="23"/>
    </row>
    <row r="10" spans="1:35" ht="25.25" customHeight="1" thickTop="1" thickBot="1" x14ac:dyDescent="0.25">
      <c r="A10" s="769">
        <v>7</v>
      </c>
      <c r="B10" s="770" t="s">
        <v>158</v>
      </c>
      <c r="C10" s="42">
        <f t="shared" si="0"/>
        <v>0</v>
      </c>
      <c r="D10" s="122">
        <v>3600</v>
      </c>
      <c r="E10" s="175">
        <v>7</v>
      </c>
      <c r="F10" s="106" t="s">
        <v>158</v>
      </c>
      <c r="G10" s="174">
        <v>3600</v>
      </c>
      <c r="H10" s="193">
        <f t="shared" si="4"/>
        <v>175</v>
      </c>
      <c r="I10" s="193">
        <f t="shared" si="8"/>
        <v>0</v>
      </c>
      <c r="J10" s="149">
        <v>7</v>
      </c>
      <c r="K10" s="142" t="s">
        <v>158</v>
      </c>
      <c r="L10" s="119">
        <v>3600</v>
      </c>
      <c r="M10" s="150">
        <v>2500</v>
      </c>
      <c r="N10" s="815">
        <v>45503</v>
      </c>
      <c r="O10" s="733">
        <v>118</v>
      </c>
      <c r="P10" s="730">
        <v>175</v>
      </c>
      <c r="Q10" s="755" t="s">
        <v>356</v>
      </c>
      <c r="R10" s="772">
        <v>750</v>
      </c>
      <c r="S10" s="92">
        <f t="shared" si="1"/>
        <v>3425</v>
      </c>
      <c r="T10" s="166">
        <f t="shared" si="5"/>
        <v>175</v>
      </c>
      <c r="U10" s="42">
        <f t="shared" si="2"/>
        <v>0</v>
      </c>
      <c r="V10" s="132">
        <v>7</v>
      </c>
      <c r="W10" s="18" t="s">
        <v>158</v>
      </c>
      <c r="X10" s="70" t="s">
        <v>159</v>
      </c>
      <c r="Y10" s="18" t="s">
        <v>157</v>
      </c>
      <c r="Z10" s="4">
        <v>3600</v>
      </c>
      <c r="AA10" s="4">
        <v>2500</v>
      </c>
      <c r="AB10" s="22">
        <f t="shared" si="3"/>
        <v>1100</v>
      </c>
      <c r="AC10" s="22">
        <f t="shared" si="7"/>
        <v>733.33333333333337</v>
      </c>
      <c r="AD10" s="82"/>
      <c r="AE10" s="83">
        <v>51</v>
      </c>
      <c r="AF10" s="86">
        <v>750</v>
      </c>
      <c r="AG10" s="23">
        <v>750</v>
      </c>
      <c r="AH10" s="24">
        <v>750</v>
      </c>
      <c r="AI10" s="23">
        <f t="shared" si="6"/>
        <v>1500</v>
      </c>
    </row>
    <row r="11" spans="1:35" ht="25.25" customHeight="1" thickTop="1" thickBot="1" x14ac:dyDescent="0.25">
      <c r="A11" s="769">
        <v>7</v>
      </c>
      <c r="B11" s="770" t="s">
        <v>158</v>
      </c>
      <c r="C11" s="42"/>
      <c r="D11" s="122"/>
      <c r="E11" s="175"/>
      <c r="F11" s="106"/>
      <c r="G11" s="174"/>
      <c r="H11" s="193"/>
      <c r="I11" s="193"/>
      <c r="J11" s="149"/>
      <c r="K11" s="142"/>
      <c r="L11" s="119"/>
      <c r="M11" s="150"/>
      <c r="N11" s="816">
        <v>45524</v>
      </c>
      <c r="O11" s="753">
        <v>83</v>
      </c>
      <c r="P11" s="754">
        <v>100</v>
      </c>
      <c r="Q11" s="731"/>
      <c r="R11" s="732"/>
      <c r="S11" s="92"/>
      <c r="T11" s="166"/>
      <c r="U11" s="42"/>
      <c r="V11" s="132"/>
      <c r="W11" s="18"/>
      <c r="X11" s="70"/>
      <c r="Y11" s="18"/>
      <c r="Z11" s="4"/>
      <c r="AA11" s="4"/>
      <c r="AB11" s="22"/>
      <c r="AC11" s="22"/>
      <c r="AD11" s="82"/>
      <c r="AE11" s="83"/>
      <c r="AF11" s="86"/>
      <c r="AG11" s="23"/>
      <c r="AH11" s="24"/>
      <c r="AI11" s="23"/>
    </row>
    <row r="12" spans="1:35" ht="25.25" customHeight="1" thickTop="1" thickBot="1" x14ac:dyDescent="0.25">
      <c r="A12" s="769">
        <v>7</v>
      </c>
      <c r="B12" s="770" t="s">
        <v>158</v>
      </c>
      <c r="C12" s="42"/>
      <c r="D12" s="122"/>
      <c r="E12" s="175"/>
      <c r="F12" s="106"/>
      <c r="G12" s="174"/>
      <c r="H12" s="193"/>
      <c r="I12" s="193"/>
      <c r="J12" s="149"/>
      <c r="K12" s="142"/>
      <c r="L12" s="119"/>
      <c r="M12" s="150"/>
      <c r="N12" s="816">
        <v>45596</v>
      </c>
      <c r="O12" s="753">
        <v>113</v>
      </c>
      <c r="P12" s="754">
        <v>75</v>
      </c>
      <c r="Q12" s="731"/>
      <c r="R12" s="732"/>
      <c r="S12" s="92"/>
      <c r="T12" s="166"/>
      <c r="U12" s="42"/>
      <c r="V12" s="132"/>
      <c r="W12" s="18"/>
      <c r="X12" s="70"/>
      <c r="Y12" s="18"/>
      <c r="Z12" s="4"/>
      <c r="AA12" s="4"/>
      <c r="AB12" s="22"/>
      <c r="AC12" s="22"/>
      <c r="AD12" s="82"/>
      <c r="AE12" s="83"/>
      <c r="AF12" s="86"/>
      <c r="AG12" s="23"/>
      <c r="AH12" s="24"/>
      <c r="AI12" s="23"/>
    </row>
    <row r="13" spans="1:35" ht="25.25" customHeight="1" thickTop="1" thickBot="1" x14ac:dyDescent="0.25">
      <c r="A13" s="21">
        <v>8</v>
      </c>
      <c r="B13" s="7" t="s">
        <v>11</v>
      </c>
      <c r="C13" s="42">
        <f t="shared" si="0"/>
        <v>0</v>
      </c>
      <c r="D13" s="122">
        <v>3600</v>
      </c>
      <c r="E13" s="175">
        <v>8</v>
      </c>
      <c r="F13" s="106" t="s">
        <v>11</v>
      </c>
      <c r="G13" s="174">
        <v>3600</v>
      </c>
      <c r="H13" s="193">
        <f t="shared" si="4"/>
        <v>0</v>
      </c>
      <c r="I13" s="193">
        <f t="shared" si="8"/>
        <v>0</v>
      </c>
      <c r="J13" s="149">
        <v>8</v>
      </c>
      <c r="K13" s="142" t="s">
        <v>11</v>
      </c>
      <c r="L13" s="119">
        <v>3600</v>
      </c>
      <c r="M13" s="150">
        <v>3600</v>
      </c>
      <c r="N13" s="814"/>
      <c r="O13" s="731"/>
      <c r="P13" s="731"/>
      <c r="Q13" s="731"/>
      <c r="R13" s="732"/>
      <c r="S13" s="92">
        <f t="shared" si="1"/>
        <v>3600</v>
      </c>
      <c r="T13" s="166">
        <f>+L13-S13</f>
        <v>0</v>
      </c>
      <c r="U13" s="42">
        <f t="shared" si="2"/>
        <v>0</v>
      </c>
      <c r="V13" s="132">
        <v>8</v>
      </c>
      <c r="W13" s="18" t="s">
        <v>11</v>
      </c>
      <c r="X13" s="70" t="s">
        <v>227</v>
      </c>
      <c r="Y13" s="18" t="s">
        <v>223</v>
      </c>
      <c r="Z13" s="4">
        <v>3600</v>
      </c>
      <c r="AA13" s="4">
        <v>3600</v>
      </c>
      <c r="AB13" s="22">
        <f t="shared" si="3"/>
        <v>0</v>
      </c>
      <c r="AC13" s="22">
        <f t="shared" si="7"/>
        <v>0</v>
      </c>
      <c r="AD13" s="82"/>
      <c r="AE13" s="83"/>
      <c r="AF13" s="86"/>
      <c r="AG13" s="23"/>
      <c r="AH13" s="23"/>
      <c r="AI13" s="23">
        <f t="shared" si="6"/>
        <v>0</v>
      </c>
    </row>
    <row r="14" spans="1:35" ht="25.25" customHeight="1" thickTop="1" thickBot="1" x14ac:dyDescent="0.25">
      <c r="A14" s="21">
        <v>9</v>
      </c>
      <c r="B14" s="7" t="s">
        <v>12</v>
      </c>
      <c r="C14" s="42">
        <f t="shared" si="0"/>
        <v>0</v>
      </c>
      <c r="D14" s="122">
        <v>3600</v>
      </c>
      <c r="E14" s="175">
        <v>9</v>
      </c>
      <c r="F14" s="106" t="s">
        <v>12</v>
      </c>
      <c r="G14" s="174">
        <v>3600</v>
      </c>
      <c r="H14" s="193">
        <f t="shared" si="4"/>
        <v>0</v>
      </c>
      <c r="I14" s="193">
        <f t="shared" si="8"/>
        <v>0</v>
      </c>
      <c r="J14" s="149">
        <v>9</v>
      </c>
      <c r="K14" s="142" t="s">
        <v>12</v>
      </c>
      <c r="L14" s="119">
        <v>3600</v>
      </c>
      <c r="M14" s="150">
        <v>3600</v>
      </c>
      <c r="N14" s="814"/>
      <c r="O14" s="731"/>
      <c r="P14" s="731"/>
      <c r="Q14" s="731"/>
      <c r="R14" s="732"/>
      <c r="S14" s="92">
        <f t="shared" si="1"/>
        <v>3600</v>
      </c>
      <c r="T14" s="166">
        <f t="shared" ref="T14:T91" si="9">+L14-S14</f>
        <v>0</v>
      </c>
      <c r="U14" s="42">
        <f t="shared" si="2"/>
        <v>0</v>
      </c>
      <c r="V14" s="132">
        <v>9</v>
      </c>
      <c r="W14" s="18" t="s">
        <v>12</v>
      </c>
      <c r="X14" s="70" t="s">
        <v>228</v>
      </c>
      <c r="Y14" s="18" t="s">
        <v>223</v>
      </c>
      <c r="Z14" s="4">
        <v>3600</v>
      </c>
      <c r="AA14" s="4">
        <v>3600</v>
      </c>
      <c r="AB14" s="22">
        <f t="shared" si="3"/>
        <v>0</v>
      </c>
      <c r="AC14" s="22">
        <f t="shared" si="7"/>
        <v>0</v>
      </c>
      <c r="AD14" s="82"/>
      <c r="AE14" s="83"/>
      <c r="AF14" s="86"/>
      <c r="AG14" s="23"/>
      <c r="AH14" s="23"/>
      <c r="AI14" s="23">
        <f t="shared" si="6"/>
        <v>0</v>
      </c>
    </row>
    <row r="15" spans="1:35" ht="25.25" customHeight="1" thickTop="1" thickBot="1" x14ac:dyDescent="0.25">
      <c r="A15" s="21">
        <v>10</v>
      </c>
      <c r="B15" s="7" t="s">
        <v>13</v>
      </c>
      <c r="C15" s="42">
        <f t="shared" si="0"/>
        <v>0</v>
      </c>
      <c r="D15" s="122">
        <v>3600</v>
      </c>
      <c r="E15" s="175">
        <v>10</v>
      </c>
      <c r="F15" s="106" t="s">
        <v>13</v>
      </c>
      <c r="G15" s="174">
        <v>3600</v>
      </c>
      <c r="H15" s="193">
        <f t="shared" si="4"/>
        <v>0</v>
      </c>
      <c r="I15" s="193">
        <f t="shared" si="8"/>
        <v>0</v>
      </c>
      <c r="J15" s="149">
        <v>10</v>
      </c>
      <c r="K15" s="142" t="s">
        <v>13</v>
      </c>
      <c r="L15" s="119">
        <v>3600</v>
      </c>
      <c r="M15" s="150">
        <v>3600</v>
      </c>
      <c r="N15" s="817"/>
      <c r="O15" s="734"/>
      <c r="P15" s="414"/>
      <c r="Q15" s="731"/>
      <c r="R15" s="732"/>
      <c r="S15" s="92">
        <f t="shared" si="1"/>
        <v>3600</v>
      </c>
      <c r="T15" s="166">
        <f t="shared" si="9"/>
        <v>0</v>
      </c>
      <c r="U15" s="42">
        <f t="shared" si="2"/>
        <v>0</v>
      </c>
      <c r="V15" s="132">
        <v>10</v>
      </c>
      <c r="W15" s="18" t="s">
        <v>13</v>
      </c>
      <c r="X15" s="70" t="s">
        <v>229</v>
      </c>
      <c r="Y15" s="18" t="s">
        <v>223</v>
      </c>
      <c r="Z15" s="4">
        <v>3600</v>
      </c>
      <c r="AA15" s="4">
        <v>3600</v>
      </c>
      <c r="AB15" s="22">
        <f t="shared" si="3"/>
        <v>0</v>
      </c>
      <c r="AC15" s="22">
        <f t="shared" si="7"/>
        <v>0</v>
      </c>
      <c r="AD15" s="90"/>
      <c r="AE15" s="91"/>
      <c r="AF15" s="92"/>
      <c r="AG15" s="23"/>
      <c r="AH15" s="23"/>
      <c r="AI15" s="23">
        <f t="shared" si="6"/>
        <v>0</v>
      </c>
    </row>
    <row r="16" spans="1:35" ht="25.25" customHeight="1" thickTop="1" thickBot="1" x14ac:dyDescent="0.25">
      <c r="A16" s="769">
        <v>11</v>
      </c>
      <c r="B16" s="771" t="s">
        <v>14</v>
      </c>
      <c r="C16" s="42">
        <f t="shared" si="0"/>
        <v>0</v>
      </c>
      <c r="D16" s="122">
        <v>3600</v>
      </c>
      <c r="E16" s="175">
        <v>11</v>
      </c>
      <c r="F16" s="106" t="s">
        <v>14</v>
      </c>
      <c r="G16" s="174">
        <v>3600</v>
      </c>
      <c r="H16" s="193">
        <f t="shared" si="4"/>
        <v>0</v>
      </c>
      <c r="I16" s="193">
        <f t="shared" si="8"/>
        <v>0</v>
      </c>
      <c r="J16" s="149">
        <v>11</v>
      </c>
      <c r="K16" s="142" t="s">
        <v>14</v>
      </c>
      <c r="L16" s="119">
        <v>3600</v>
      </c>
      <c r="M16" s="150">
        <v>3500</v>
      </c>
      <c r="N16" s="815">
        <v>45488</v>
      </c>
      <c r="O16" s="733">
        <v>74</v>
      </c>
      <c r="P16" s="730">
        <v>100</v>
      </c>
      <c r="Q16" s="731"/>
      <c r="R16" s="732"/>
      <c r="S16" s="92">
        <f t="shared" si="1"/>
        <v>3600</v>
      </c>
      <c r="T16" s="166">
        <f t="shared" si="9"/>
        <v>0</v>
      </c>
      <c r="U16" s="42">
        <f t="shared" si="2"/>
        <v>0</v>
      </c>
      <c r="V16" s="132">
        <v>11</v>
      </c>
      <c r="W16" s="18" t="s">
        <v>14</v>
      </c>
      <c r="X16" s="70" t="s">
        <v>196</v>
      </c>
      <c r="Y16" s="18" t="s">
        <v>195</v>
      </c>
      <c r="Z16" s="4">
        <v>3600</v>
      </c>
      <c r="AA16" s="4">
        <v>3500</v>
      </c>
      <c r="AB16" s="22">
        <f t="shared" si="3"/>
        <v>100</v>
      </c>
      <c r="AC16" s="22">
        <f t="shared" si="7"/>
        <v>66.666666666666671</v>
      </c>
      <c r="AD16" s="82"/>
      <c r="AE16" s="83"/>
      <c r="AF16" s="86"/>
      <c r="AG16" s="23"/>
      <c r="AH16" s="23"/>
      <c r="AI16" s="23">
        <f t="shared" si="6"/>
        <v>0</v>
      </c>
    </row>
    <row r="17" spans="1:58" ht="25.25" customHeight="1" thickTop="1" thickBot="1" x14ac:dyDescent="0.25">
      <c r="A17" s="25">
        <v>12</v>
      </c>
      <c r="B17" s="26" t="s">
        <v>15</v>
      </c>
      <c r="C17" s="42">
        <f t="shared" si="0"/>
        <v>0</v>
      </c>
      <c r="D17" s="37">
        <v>3600</v>
      </c>
      <c r="E17" s="172">
        <v>12</v>
      </c>
      <c r="F17" s="176" t="s">
        <v>15</v>
      </c>
      <c r="G17" s="174">
        <v>3600</v>
      </c>
      <c r="H17" s="193">
        <f t="shared" si="4"/>
        <v>0</v>
      </c>
      <c r="I17" s="193">
        <f t="shared" si="8"/>
        <v>0</v>
      </c>
      <c r="J17" s="149">
        <v>12</v>
      </c>
      <c r="K17" s="142" t="s">
        <v>15</v>
      </c>
      <c r="L17" s="119">
        <v>3600</v>
      </c>
      <c r="M17" s="150">
        <v>3600</v>
      </c>
      <c r="N17" s="814"/>
      <c r="O17" s="731"/>
      <c r="P17" s="731"/>
      <c r="Q17" s="731"/>
      <c r="R17" s="732"/>
      <c r="S17" s="92">
        <f t="shared" si="1"/>
        <v>3600</v>
      </c>
      <c r="T17" s="166">
        <f t="shared" si="9"/>
        <v>0</v>
      </c>
      <c r="U17" s="42">
        <f t="shared" si="2"/>
        <v>0</v>
      </c>
      <c r="V17" s="131">
        <v>12</v>
      </c>
      <c r="W17" s="26" t="s">
        <v>15</v>
      </c>
      <c r="X17" s="71" t="s">
        <v>230</v>
      </c>
      <c r="Y17" s="18" t="s">
        <v>223</v>
      </c>
      <c r="Z17" s="4">
        <v>3600</v>
      </c>
      <c r="AA17" s="4">
        <v>3600</v>
      </c>
      <c r="AB17" s="22">
        <f t="shared" si="3"/>
        <v>0</v>
      </c>
      <c r="AC17" s="22">
        <f t="shared" si="7"/>
        <v>0</v>
      </c>
      <c r="AD17" s="90"/>
      <c r="AE17" s="91"/>
      <c r="AF17" s="92"/>
      <c r="AG17" s="23"/>
      <c r="AH17" s="23"/>
      <c r="AI17" s="23">
        <f t="shared" si="6"/>
        <v>0</v>
      </c>
    </row>
    <row r="18" spans="1:58" ht="25.25" customHeight="1" thickTop="1" thickBot="1" x14ac:dyDescent="0.25">
      <c r="A18" s="80">
        <v>13</v>
      </c>
      <c r="B18" s="41" t="s">
        <v>16</v>
      </c>
      <c r="C18" s="42">
        <f t="shared" si="0"/>
        <v>0</v>
      </c>
      <c r="D18" s="37">
        <v>3600</v>
      </c>
      <c r="E18" s="175">
        <v>13</v>
      </c>
      <c r="F18" s="106" t="s">
        <v>16</v>
      </c>
      <c r="G18" s="174">
        <v>3600</v>
      </c>
      <c r="H18" s="193">
        <f t="shared" si="4"/>
        <v>0</v>
      </c>
      <c r="I18" s="193">
        <f t="shared" si="8"/>
        <v>0</v>
      </c>
      <c r="J18" s="149">
        <v>13</v>
      </c>
      <c r="K18" s="142" t="s">
        <v>16</v>
      </c>
      <c r="L18" s="119">
        <v>3600</v>
      </c>
      <c r="M18" s="150">
        <v>3600</v>
      </c>
      <c r="N18" s="814"/>
      <c r="O18" s="731"/>
      <c r="P18" s="731"/>
      <c r="Q18" s="731"/>
      <c r="R18" s="732"/>
      <c r="S18" s="92">
        <f t="shared" si="1"/>
        <v>3600</v>
      </c>
      <c r="T18" s="166">
        <f t="shared" si="9"/>
        <v>0</v>
      </c>
      <c r="U18" s="42">
        <f t="shared" si="2"/>
        <v>0</v>
      </c>
      <c r="V18" s="80">
        <v>13</v>
      </c>
      <c r="W18" s="41" t="s">
        <v>16</v>
      </c>
      <c r="X18" s="69" t="s">
        <v>231</v>
      </c>
      <c r="Y18" s="41" t="s">
        <v>223</v>
      </c>
      <c r="Z18" s="37">
        <v>3600</v>
      </c>
      <c r="AA18" s="37">
        <v>3600</v>
      </c>
      <c r="AB18" s="22">
        <f t="shared" si="3"/>
        <v>0</v>
      </c>
      <c r="AC18" s="38">
        <f t="shared" si="7"/>
        <v>0</v>
      </c>
      <c r="AD18" s="82"/>
      <c r="AE18" s="83"/>
      <c r="AF18" s="86"/>
      <c r="AG18" s="39"/>
      <c r="AH18" s="39"/>
      <c r="AI18" s="39">
        <f t="shared" si="6"/>
        <v>0</v>
      </c>
    </row>
    <row r="19" spans="1:58" ht="25.25" customHeight="1" thickTop="1" thickBot="1" x14ac:dyDescent="0.25">
      <c r="A19" s="6">
        <v>14</v>
      </c>
      <c r="B19" s="116" t="s">
        <v>17</v>
      </c>
      <c r="C19" s="42">
        <f t="shared" si="0"/>
        <v>0</v>
      </c>
      <c r="D19" s="123">
        <v>3600</v>
      </c>
      <c r="E19" s="175">
        <v>14</v>
      </c>
      <c r="F19" s="106" t="s">
        <v>17</v>
      </c>
      <c r="G19" s="174">
        <v>3600</v>
      </c>
      <c r="H19" s="193">
        <f t="shared" si="4"/>
        <v>0</v>
      </c>
      <c r="I19" s="193">
        <f t="shared" si="8"/>
        <v>0</v>
      </c>
      <c r="J19" s="149">
        <v>14</v>
      </c>
      <c r="K19" s="142" t="s">
        <v>17</v>
      </c>
      <c r="L19" s="119">
        <v>3600</v>
      </c>
      <c r="M19" s="150">
        <v>3600</v>
      </c>
      <c r="N19" s="814"/>
      <c r="O19" s="731"/>
      <c r="P19" s="731"/>
      <c r="Q19" s="731"/>
      <c r="R19" s="732"/>
      <c r="S19" s="92">
        <f t="shared" si="1"/>
        <v>3600</v>
      </c>
      <c r="T19" s="166">
        <f t="shared" si="9"/>
        <v>0</v>
      </c>
      <c r="U19" s="42">
        <f t="shared" si="2"/>
        <v>0</v>
      </c>
      <c r="V19" s="133">
        <v>14</v>
      </c>
      <c r="W19" s="41" t="s">
        <v>17</v>
      </c>
      <c r="X19" s="69" t="s">
        <v>232</v>
      </c>
      <c r="Y19" s="41" t="s">
        <v>223</v>
      </c>
      <c r="Z19" s="3">
        <v>3600</v>
      </c>
      <c r="AA19" s="3">
        <v>3600</v>
      </c>
      <c r="AB19" s="38">
        <f t="shared" si="3"/>
        <v>0</v>
      </c>
      <c r="AC19" s="38">
        <f t="shared" si="7"/>
        <v>0</v>
      </c>
      <c r="AD19" s="90"/>
      <c r="AE19" s="91"/>
      <c r="AF19" s="92"/>
      <c r="AG19" s="39"/>
      <c r="AH19" s="39"/>
      <c r="AI19" s="23">
        <f t="shared" si="6"/>
        <v>0</v>
      </c>
    </row>
    <row r="20" spans="1:58" ht="25.25" customHeight="1" thickTop="1" thickBot="1" x14ac:dyDescent="0.25">
      <c r="A20" s="21">
        <v>15</v>
      </c>
      <c r="B20" s="104" t="s">
        <v>18</v>
      </c>
      <c r="C20" s="42">
        <f t="shared" si="0"/>
        <v>0</v>
      </c>
      <c r="D20" s="122">
        <v>3600</v>
      </c>
      <c r="E20" s="175">
        <v>15</v>
      </c>
      <c r="F20" s="106" t="s">
        <v>18</v>
      </c>
      <c r="G20" s="174">
        <v>3600</v>
      </c>
      <c r="H20" s="193">
        <f t="shared" si="4"/>
        <v>0</v>
      </c>
      <c r="I20" s="193">
        <f t="shared" si="8"/>
        <v>0</v>
      </c>
      <c r="J20" s="149">
        <v>15</v>
      </c>
      <c r="K20" s="142" t="s">
        <v>18</v>
      </c>
      <c r="L20" s="119">
        <v>3600</v>
      </c>
      <c r="M20" s="150">
        <v>3600</v>
      </c>
      <c r="N20" s="814"/>
      <c r="O20" s="731"/>
      <c r="P20" s="731"/>
      <c r="Q20" s="731"/>
      <c r="R20" s="732"/>
      <c r="S20" s="92">
        <f t="shared" si="1"/>
        <v>3600</v>
      </c>
      <c r="T20" s="166">
        <f t="shared" si="9"/>
        <v>0</v>
      </c>
      <c r="U20" s="42">
        <f t="shared" si="2"/>
        <v>0</v>
      </c>
      <c r="V20" s="132">
        <v>15</v>
      </c>
      <c r="W20" s="18" t="s">
        <v>18</v>
      </c>
      <c r="X20" s="70" t="s">
        <v>233</v>
      </c>
      <c r="Y20" s="18" t="s">
        <v>223</v>
      </c>
      <c r="Z20" s="4">
        <v>3600</v>
      </c>
      <c r="AA20" s="4">
        <v>3600</v>
      </c>
      <c r="AB20" s="22">
        <f t="shared" si="3"/>
        <v>0</v>
      </c>
      <c r="AC20" s="22">
        <f t="shared" si="7"/>
        <v>0</v>
      </c>
      <c r="AD20" s="82"/>
      <c r="AE20" s="83"/>
      <c r="AF20" s="86"/>
      <c r="AG20" s="23"/>
      <c r="AH20" s="23"/>
      <c r="AI20" s="23">
        <f t="shared" si="6"/>
        <v>0</v>
      </c>
    </row>
    <row r="21" spans="1:58" ht="25.25" customHeight="1" thickTop="1" thickBot="1" x14ac:dyDescent="0.25">
      <c r="A21" s="21">
        <v>16</v>
      </c>
      <c r="B21" s="104" t="s">
        <v>19</v>
      </c>
      <c r="C21" s="42">
        <f t="shared" si="0"/>
        <v>0</v>
      </c>
      <c r="D21" s="122">
        <v>3600</v>
      </c>
      <c r="E21" s="175">
        <v>16</v>
      </c>
      <c r="F21" s="106" t="s">
        <v>19</v>
      </c>
      <c r="G21" s="174">
        <v>3600</v>
      </c>
      <c r="H21" s="193">
        <f t="shared" si="4"/>
        <v>0</v>
      </c>
      <c r="I21" s="193">
        <f t="shared" si="8"/>
        <v>0</v>
      </c>
      <c r="J21" s="149">
        <v>16</v>
      </c>
      <c r="K21" s="142" t="s">
        <v>19</v>
      </c>
      <c r="L21" s="119">
        <v>3600</v>
      </c>
      <c r="M21" s="150">
        <v>3600</v>
      </c>
      <c r="N21" s="814"/>
      <c r="O21" s="731"/>
      <c r="P21" s="731"/>
      <c r="Q21" s="731"/>
      <c r="R21" s="732"/>
      <c r="S21" s="92">
        <f t="shared" si="1"/>
        <v>3600</v>
      </c>
      <c r="T21" s="166">
        <f t="shared" si="9"/>
        <v>0</v>
      </c>
      <c r="U21" s="42">
        <f t="shared" si="2"/>
        <v>0</v>
      </c>
      <c r="V21" s="132">
        <v>16</v>
      </c>
      <c r="W21" s="18" t="s">
        <v>19</v>
      </c>
      <c r="X21" s="70" t="s">
        <v>234</v>
      </c>
      <c r="Y21" s="18" t="s">
        <v>223</v>
      </c>
      <c r="Z21" s="4">
        <v>3600</v>
      </c>
      <c r="AA21" s="4">
        <v>3600</v>
      </c>
      <c r="AB21" s="22">
        <f t="shared" si="3"/>
        <v>0</v>
      </c>
      <c r="AC21" s="22">
        <f t="shared" si="7"/>
        <v>0</v>
      </c>
      <c r="AD21" s="90"/>
      <c r="AE21" s="91"/>
      <c r="AF21" s="92"/>
      <c r="AG21" s="23"/>
      <c r="AH21" s="23"/>
      <c r="AI21" s="23">
        <f t="shared" si="6"/>
        <v>0</v>
      </c>
    </row>
    <row r="22" spans="1:58" ht="25.25" customHeight="1" thickTop="1" thickBot="1" x14ac:dyDescent="0.25">
      <c r="A22" s="21">
        <v>17</v>
      </c>
      <c r="B22" s="7" t="s">
        <v>20</v>
      </c>
      <c r="C22" s="42">
        <f t="shared" si="0"/>
        <v>0</v>
      </c>
      <c r="D22" s="122">
        <v>3600</v>
      </c>
      <c r="E22" s="175">
        <v>17</v>
      </c>
      <c r="F22" s="106" t="s">
        <v>20</v>
      </c>
      <c r="G22" s="174">
        <v>3600</v>
      </c>
      <c r="H22" s="193">
        <f t="shared" si="4"/>
        <v>0</v>
      </c>
      <c r="I22" s="193">
        <f t="shared" si="8"/>
        <v>0</v>
      </c>
      <c r="J22" s="149">
        <v>17</v>
      </c>
      <c r="K22" s="142" t="s">
        <v>20</v>
      </c>
      <c r="L22" s="119">
        <v>3600</v>
      </c>
      <c r="M22" s="150">
        <v>3600</v>
      </c>
      <c r="N22" s="814"/>
      <c r="O22" s="731"/>
      <c r="P22" s="731"/>
      <c r="Q22" s="731"/>
      <c r="R22" s="732"/>
      <c r="S22" s="92">
        <f t="shared" si="1"/>
        <v>3600</v>
      </c>
      <c r="T22" s="166">
        <f t="shared" si="9"/>
        <v>0</v>
      </c>
      <c r="U22" s="42">
        <f t="shared" si="2"/>
        <v>0</v>
      </c>
      <c r="V22" s="132">
        <v>17</v>
      </c>
      <c r="W22" s="18" t="s">
        <v>20</v>
      </c>
      <c r="X22" s="70" t="s">
        <v>235</v>
      </c>
      <c r="Y22" s="18" t="s">
        <v>223</v>
      </c>
      <c r="Z22" s="4">
        <v>3600</v>
      </c>
      <c r="AA22" s="4">
        <v>3600</v>
      </c>
      <c r="AB22" s="22">
        <f t="shared" si="3"/>
        <v>0</v>
      </c>
      <c r="AC22" s="22">
        <f t="shared" si="7"/>
        <v>0</v>
      </c>
      <c r="AD22" s="82"/>
      <c r="AE22" s="83"/>
      <c r="AF22" s="86"/>
      <c r="AG22" s="23"/>
      <c r="AH22" s="23"/>
      <c r="AI22" s="23">
        <f t="shared" si="6"/>
        <v>0</v>
      </c>
    </row>
    <row r="23" spans="1:58" ht="25.25" customHeight="1" thickTop="1" thickBot="1" x14ac:dyDescent="0.25">
      <c r="A23" s="21">
        <v>18</v>
      </c>
      <c r="B23" s="7" t="s">
        <v>21</v>
      </c>
      <c r="C23" s="42">
        <f t="shared" si="0"/>
        <v>0</v>
      </c>
      <c r="D23" s="122">
        <v>3600</v>
      </c>
      <c r="E23" s="175">
        <v>18</v>
      </c>
      <c r="F23" s="106" t="s">
        <v>21</v>
      </c>
      <c r="G23" s="174">
        <v>3600</v>
      </c>
      <c r="H23" s="193">
        <f t="shared" si="4"/>
        <v>0</v>
      </c>
      <c r="I23" s="193">
        <f t="shared" si="8"/>
        <v>0</v>
      </c>
      <c r="J23" s="149">
        <v>18</v>
      </c>
      <c r="K23" s="142" t="s">
        <v>21</v>
      </c>
      <c r="L23" s="119">
        <v>3600</v>
      </c>
      <c r="M23" s="150">
        <v>3600</v>
      </c>
      <c r="N23" s="814"/>
      <c r="O23" s="731"/>
      <c r="P23" s="731"/>
      <c r="Q23" s="731"/>
      <c r="R23" s="732"/>
      <c r="S23" s="92">
        <f t="shared" si="1"/>
        <v>3600</v>
      </c>
      <c r="T23" s="166">
        <f t="shared" si="9"/>
        <v>0</v>
      </c>
      <c r="U23" s="42">
        <f t="shared" si="2"/>
        <v>0</v>
      </c>
      <c r="V23" s="132">
        <v>18</v>
      </c>
      <c r="W23" s="18" t="s">
        <v>21</v>
      </c>
      <c r="X23" s="70" t="s">
        <v>236</v>
      </c>
      <c r="Y23" s="18" t="s">
        <v>223</v>
      </c>
      <c r="Z23" s="4">
        <v>3600</v>
      </c>
      <c r="AA23" s="4">
        <v>3600</v>
      </c>
      <c r="AB23" s="22">
        <f t="shared" si="3"/>
        <v>0</v>
      </c>
      <c r="AC23" s="22">
        <f t="shared" si="7"/>
        <v>0</v>
      </c>
      <c r="AD23" s="90"/>
      <c r="AE23" s="91"/>
      <c r="AF23" s="92"/>
      <c r="AG23" s="23"/>
      <c r="AH23" s="23"/>
      <c r="AI23" s="23">
        <f t="shared" si="6"/>
        <v>0</v>
      </c>
    </row>
    <row r="24" spans="1:58" ht="25.25" customHeight="1" thickTop="1" thickBot="1" x14ac:dyDescent="0.25">
      <c r="A24" s="769">
        <v>19</v>
      </c>
      <c r="B24" s="771" t="s">
        <v>22</v>
      </c>
      <c r="C24" s="42">
        <f t="shared" si="0"/>
        <v>0</v>
      </c>
      <c r="D24" s="122">
        <v>3600</v>
      </c>
      <c r="E24" s="175">
        <v>19</v>
      </c>
      <c r="F24" s="106" t="s">
        <v>22</v>
      </c>
      <c r="G24" s="174">
        <v>3600</v>
      </c>
      <c r="H24" s="193">
        <f t="shared" si="4"/>
        <v>300</v>
      </c>
      <c r="I24" s="193">
        <f t="shared" si="8"/>
        <v>0</v>
      </c>
      <c r="J24" s="149">
        <v>19</v>
      </c>
      <c r="K24" s="142" t="s">
        <v>22</v>
      </c>
      <c r="L24" s="119">
        <v>3600</v>
      </c>
      <c r="M24" s="150">
        <v>2500</v>
      </c>
      <c r="N24" s="815">
        <v>45485</v>
      </c>
      <c r="O24" s="755">
        <v>48</v>
      </c>
      <c r="P24" s="755">
        <v>200</v>
      </c>
      <c r="Q24" s="755" t="s">
        <v>356</v>
      </c>
      <c r="R24" s="772">
        <v>600</v>
      </c>
      <c r="S24" s="92">
        <f t="shared" si="1"/>
        <v>3300</v>
      </c>
      <c r="T24" s="166">
        <f t="shared" si="9"/>
        <v>300</v>
      </c>
      <c r="U24" s="42">
        <f t="shared" si="2"/>
        <v>0</v>
      </c>
      <c r="V24" s="132">
        <v>19</v>
      </c>
      <c r="W24" s="18" t="s">
        <v>22</v>
      </c>
      <c r="X24" s="70" t="s">
        <v>160</v>
      </c>
      <c r="Y24" s="18" t="s">
        <v>157</v>
      </c>
      <c r="Z24" s="4">
        <v>3600</v>
      </c>
      <c r="AA24" s="4">
        <v>2500</v>
      </c>
      <c r="AB24" s="22">
        <f t="shared" si="3"/>
        <v>1100</v>
      </c>
      <c r="AC24" s="22">
        <f t="shared" si="7"/>
        <v>733.33333333333337</v>
      </c>
      <c r="AD24" s="90"/>
      <c r="AE24" s="91">
        <v>13</v>
      </c>
      <c r="AF24" s="92">
        <v>600</v>
      </c>
      <c r="AG24" s="23">
        <v>600</v>
      </c>
      <c r="AH24" s="23"/>
      <c r="AI24" s="23">
        <f t="shared" si="6"/>
        <v>600</v>
      </c>
    </row>
    <row r="25" spans="1:58" ht="25.25" customHeight="1" thickTop="1" thickBot="1" x14ac:dyDescent="0.25">
      <c r="A25" s="769">
        <v>19</v>
      </c>
      <c r="B25" s="771" t="s">
        <v>22</v>
      </c>
      <c r="C25" s="42"/>
      <c r="D25" s="122"/>
      <c r="E25" s="175"/>
      <c r="F25" s="106"/>
      <c r="G25" s="174"/>
      <c r="H25" s="193"/>
      <c r="I25" s="193"/>
      <c r="J25" s="149"/>
      <c r="K25" s="142"/>
      <c r="L25" s="119"/>
      <c r="M25" s="150"/>
      <c r="N25" s="815">
        <v>45523</v>
      </c>
      <c r="O25" s="755">
        <v>72</v>
      </c>
      <c r="P25" s="755">
        <v>150</v>
      </c>
      <c r="Q25" s="731"/>
      <c r="R25" s="732"/>
      <c r="S25" s="92"/>
      <c r="T25" s="166"/>
      <c r="U25" s="42"/>
      <c r="V25" s="132"/>
      <c r="W25" s="18"/>
      <c r="X25" s="70"/>
      <c r="Y25" s="18"/>
      <c r="Z25" s="4"/>
      <c r="AA25" s="4"/>
      <c r="AB25" s="22"/>
      <c r="AC25" s="22"/>
      <c r="AD25" s="90"/>
      <c r="AE25" s="91"/>
      <c r="AF25" s="92"/>
      <c r="AG25" s="23"/>
      <c r="AH25" s="23"/>
      <c r="AI25" s="23"/>
    </row>
    <row r="26" spans="1:58" ht="25.25" customHeight="1" thickTop="1" thickBot="1" x14ac:dyDescent="0.25">
      <c r="A26" s="769">
        <v>19</v>
      </c>
      <c r="B26" s="771" t="s">
        <v>22</v>
      </c>
      <c r="C26" s="42"/>
      <c r="D26" s="122"/>
      <c r="E26" s="175"/>
      <c r="F26" s="106"/>
      <c r="G26" s="174"/>
      <c r="H26" s="193"/>
      <c r="I26" s="193"/>
      <c r="J26" s="149"/>
      <c r="K26" s="142"/>
      <c r="L26" s="119"/>
      <c r="M26" s="150"/>
      <c r="N26" s="816">
        <v>45556</v>
      </c>
      <c r="O26" s="755">
        <v>61</v>
      </c>
      <c r="P26" s="755">
        <v>100</v>
      </c>
      <c r="Q26" s="731"/>
      <c r="R26" s="732"/>
      <c r="S26" s="92"/>
      <c r="T26" s="166"/>
      <c r="U26" s="42"/>
      <c r="V26" s="132"/>
      <c r="W26" s="18"/>
      <c r="X26" s="70"/>
      <c r="Y26" s="18"/>
      <c r="Z26" s="4"/>
      <c r="AA26" s="4"/>
      <c r="AB26" s="22"/>
      <c r="AC26" s="22"/>
      <c r="AD26" s="90"/>
      <c r="AE26" s="91"/>
      <c r="AF26" s="92"/>
      <c r="AG26" s="23"/>
      <c r="AH26" s="23"/>
      <c r="AI26" s="23"/>
    </row>
    <row r="27" spans="1:58" ht="25.25" customHeight="1" thickTop="1" thickBot="1" x14ac:dyDescent="0.25">
      <c r="A27" s="6">
        <v>20</v>
      </c>
      <c r="B27" s="18" t="s">
        <v>23</v>
      </c>
      <c r="C27" s="42">
        <f t="shared" si="0"/>
        <v>0</v>
      </c>
      <c r="D27" s="122">
        <v>3600</v>
      </c>
      <c r="E27" s="175">
        <v>20</v>
      </c>
      <c r="F27" s="106" t="s">
        <v>23</v>
      </c>
      <c r="G27" s="174">
        <v>3600</v>
      </c>
      <c r="H27" s="193">
        <f t="shared" si="4"/>
        <v>0</v>
      </c>
      <c r="I27" s="193">
        <f t="shared" si="8"/>
        <v>0</v>
      </c>
      <c r="J27" s="149">
        <v>20</v>
      </c>
      <c r="K27" s="142" t="s">
        <v>23</v>
      </c>
      <c r="L27" s="119">
        <v>3600</v>
      </c>
      <c r="M27" s="150">
        <v>3600</v>
      </c>
      <c r="N27" s="814"/>
      <c r="O27" s="731"/>
      <c r="P27" s="731"/>
      <c r="Q27" s="731"/>
      <c r="R27" s="732"/>
      <c r="S27" s="92">
        <f t="shared" si="1"/>
        <v>3600</v>
      </c>
      <c r="T27" s="166">
        <f t="shared" si="9"/>
        <v>0</v>
      </c>
      <c r="U27" s="42">
        <f t="shared" si="2"/>
        <v>0</v>
      </c>
      <c r="V27" s="132">
        <v>20</v>
      </c>
      <c r="W27" s="18" t="s">
        <v>23</v>
      </c>
      <c r="X27" s="70" t="s">
        <v>330</v>
      </c>
      <c r="Y27" s="18" t="s">
        <v>223</v>
      </c>
      <c r="Z27" s="4">
        <v>3600</v>
      </c>
      <c r="AA27" s="4">
        <v>3600</v>
      </c>
      <c r="AB27" s="22">
        <f t="shared" si="3"/>
        <v>0</v>
      </c>
      <c r="AC27" s="22">
        <f t="shared" si="7"/>
        <v>0</v>
      </c>
      <c r="AD27" s="90"/>
      <c r="AE27" s="91"/>
      <c r="AF27" s="92"/>
      <c r="AG27" s="23"/>
      <c r="AH27" s="23"/>
      <c r="AI27" s="23">
        <f t="shared" si="6"/>
        <v>0</v>
      </c>
    </row>
    <row r="28" spans="1:58" ht="25.25" customHeight="1" thickTop="1" thickBot="1" x14ac:dyDescent="0.25">
      <c r="A28" s="25">
        <v>21</v>
      </c>
      <c r="B28" s="8" t="s">
        <v>24</v>
      </c>
      <c r="C28" s="42">
        <f t="shared" si="0"/>
        <v>0</v>
      </c>
      <c r="D28" s="122">
        <v>3600</v>
      </c>
      <c r="E28" s="172">
        <v>21</v>
      </c>
      <c r="F28" s="176" t="s">
        <v>24</v>
      </c>
      <c r="G28" s="174">
        <v>3600</v>
      </c>
      <c r="H28" s="193">
        <f t="shared" si="4"/>
        <v>0</v>
      </c>
      <c r="I28" s="193">
        <f t="shared" si="8"/>
        <v>0</v>
      </c>
      <c r="J28" s="149">
        <v>21</v>
      </c>
      <c r="K28" s="142" t="s">
        <v>24</v>
      </c>
      <c r="L28" s="119">
        <v>3600</v>
      </c>
      <c r="M28" s="150">
        <v>2700</v>
      </c>
      <c r="N28" s="814"/>
      <c r="O28" s="731"/>
      <c r="P28" s="731"/>
      <c r="Q28" s="755" t="s">
        <v>356</v>
      </c>
      <c r="R28" s="772">
        <v>900</v>
      </c>
      <c r="S28" s="92">
        <f t="shared" si="1"/>
        <v>3600</v>
      </c>
      <c r="T28" s="166">
        <f t="shared" si="9"/>
        <v>0</v>
      </c>
      <c r="U28" s="42">
        <f t="shared" si="2"/>
        <v>0</v>
      </c>
      <c r="V28" s="131">
        <v>21</v>
      </c>
      <c r="W28" s="26" t="s">
        <v>24</v>
      </c>
      <c r="X28" s="71" t="s">
        <v>161</v>
      </c>
      <c r="Y28" s="18" t="s">
        <v>157</v>
      </c>
      <c r="Z28" s="4">
        <v>3600</v>
      </c>
      <c r="AA28" s="4">
        <v>2700</v>
      </c>
      <c r="AB28" s="22">
        <f t="shared" si="3"/>
        <v>900</v>
      </c>
      <c r="AC28" s="22">
        <f t="shared" si="7"/>
        <v>600</v>
      </c>
      <c r="AD28" s="90"/>
      <c r="AE28" s="91">
        <v>12</v>
      </c>
      <c r="AF28" s="92">
        <v>900</v>
      </c>
      <c r="AG28" s="23">
        <v>900</v>
      </c>
      <c r="AH28" s="23"/>
      <c r="AI28" s="23">
        <f t="shared" si="6"/>
        <v>900</v>
      </c>
    </row>
    <row r="29" spans="1:58" ht="25.25" customHeight="1" thickTop="1" thickBot="1" x14ac:dyDescent="0.25">
      <c r="A29" s="25">
        <v>22</v>
      </c>
      <c r="B29" s="8" t="s">
        <v>25</v>
      </c>
      <c r="C29" s="42">
        <f t="shared" si="0"/>
        <v>0</v>
      </c>
      <c r="D29" s="122">
        <v>3600</v>
      </c>
      <c r="E29" s="172">
        <v>22</v>
      </c>
      <c r="F29" s="176" t="s">
        <v>25</v>
      </c>
      <c r="G29" s="174">
        <v>3600</v>
      </c>
      <c r="H29" s="193">
        <f t="shared" si="4"/>
        <v>0</v>
      </c>
      <c r="I29" s="193">
        <f t="shared" si="8"/>
        <v>0</v>
      </c>
      <c r="J29" s="149">
        <v>22</v>
      </c>
      <c r="K29" s="142" t="s">
        <v>25</v>
      </c>
      <c r="L29" s="119">
        <v>3600</v>
      </c>
      <c r="M29" s="150">
        <v>3600</v>
      </c>
      <c r="N29" s="814"/>
      <c r="O29" s="731"/>
      <c r="P29" s="731"/>
      <c r="Q29" s="755"/>
      <c r="R29" s="772"/>
      <c r="S29" s="92">
        <f t="shared" si="1"/>
        <v>3600</v>
      </c>
      <c r="T29" s="166">
        <f t="shared" si="9"/>
        <v>0</v>
      </c>
      <c r="U29" s="42">
        <f t="shared" si="2"/>
        <v>0</v>
      </c>
      <c r="V29" s="131">
        <v>22</v>
      </c>
      <c r="W29" s="26" t="s">
        <v>25</v>
      </c>
      <c r="X29" s="71" t="s">
        <v>237</v>
      </c>
      <c r="Y29" s="18" t="s">
        <v>223</v>
      </c>
      <c r="Z29" s="4">
        <v>3600</v>
      </c>
      <c r="AA29" s="4">
        <v>3600</v>
      </c>
      <c r="AB29" s="22">
        <f t="shared" si="3"/>
        <v>0</v>
      </c>
      <c r="AC29" s="22">
        <f t="shared" si="7"/>
        <v>0</v>
      </c>
      <c r="AD29" s="90"/>
      <c r="AE29" s="91"/>
      <c r="AF29" s="92"/>
      <c r="AG29" s="23"/>
      <c r="AH29" s="23"/>
      <c r="AI29" s="23">
        <f t="shared" si="6"/>
        <v>0</v>
      </c>
    </row>
    <row r="30" spans="1:58" ht="25.25" customHeight="1" thickTop="1" thickBot="1" x14ac:dyDescent="0.25">
      <c r="A30" s="33">
        <v>23</v>
      </c>
      <c r="B30" s="10" t="s">
        <v>26</v>
      </c>
      <c r="C30" s="42">
        <f t="shared" si="0"/>
        <v>0</v>
      </c>
      <c r="D30" s="122">
        <v>0</v>
      </c>
      <c r="E30" s="178">
        <v>23</v>
      </c>
      <c r="F30" s="179" t="s">
        <v>26</v>
      </c>
      <c r="G30" s="180">
        <v>0</v>
      </c>
      <c r="H30" s="193">
        <f t="shared" si="4"/>
        <v>0</v>
      </c>
      <c r="I30" s="193">
        <f t="shared" si="8"/>
        <v>0</v>
      </c>
      <c r="J30" s="149">
        <v>23</v>
      </c>
      <c r="K30" s="142" t="s">
        <v>26</v>
      </c>
      <c r="L30" s="119">
        <v>0</v>
      </c>
      <c r="M30" s="150">
        <v>0</v>
      </c>
      <c r="N30" s="814"/>
      <c r="O30" s="731"/>
      <c r="P30" s="731"/>
      <c r="Q30" s="731"/>
      <c r="R30" s="732"/>
      <c r="S30" s="92">
        <f t="shared" si="1"/>
        <v>0</v>
      </c>
      <c r="T30" s="166">
        <f t="shared" si="9"/>
        <v>0</v>
      </c>
      <c r="U30" s="42">
        <f t="shared" si="2"/>
        <v>0</v>
      </c>
      <c r="V30" s="135">
        <v>23</v>
      </c>
      <c r="W30" s="34" t="s">
        <v>26</v>
      </c>
      <c r="X30" s="73" t="s">
        <v>238</v>
      </c>
      <c r="Y30" s="18" t="s">
        <v>223</v>
      </c>
      <c r="Z30" s="11"/>
      <c r="AA30" s="11"/>
      <c r="AB30" s="22">
        <f t="shared" si="3"/>
        <v>0</v>
      </c>
      <c r="AC30" s="22">
        <f t="shared" si="7"/>
        <v>0</v>
      </c>
      <c r="AD30" s="90"/>
      <c r="AE30" s="91"/>
      <c r="AF30" s="92"/>
      <c r="AG30" s="23"/>
      <c r="AH30" s="23"/>
      <c r="AI30" s="23">
        <f t="shared" si="6"/>
        <v>0</v>
      </c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1:58" ht="25.25" customHeight="1" thickTop="1" thickBot="1" x14ac:dyDescent="0.25">
      <c r="A31" s="21">
        <v>24</v>
      </c>
      <c r="B31" s="7" t="s">
        <v>27</v>
      </c>
      <c r="C31" s="42">
        <f t="shared" si="0"/>
        <v>0</v>
      </c>
      <c r="D31" s="122">
        <v>3600</v>
      </c>
      <c r="E31" s="175">
        <v>24</v>
      </c>
      <c r="F31" s="106" t="s">
        <v>27</v>
      </c>
      <c r="G31" s="174">
        <v>3600</v>
      </c>
      <c r="H31" s="193">
        <f t="shared" si="4"/>
        <v>0</v>
      </c>
      <c r="I31" s="193">
        <f t="shared" si="8"/>
        <v>0</v>
      </c>
      <c r="J31" s="149">
        <v>24</v>
      </c>
      <c r="K31" s="142" t="s">
        <v>27</v>
      </c>
      <c r="L31" s="119">
        <v>3600</v>
      </c>
      <c r="M31" s="150">
        <v>3100</v>
      </c>
      <c r="N31" s="814"/>
      <c r="O31" s="731"/>
      <c r="P31" s="731"/>
      <c r="Q31" s="755" t="s">
        <v>356</v>
      </c>
      <c r="R31" s="772">
        <v>500</v>
      </c>
      <c r="S31" s="92">
        <f t="shared" si="1"/>
        <v>3600</v>
      </c>
      <c r="T31" s="166">
        <f t="shared" si="9"/>
        <v>0</v>
      </c>
      <c r="U31" s="42">
        <f t="shared" si="2"/>
        <v>0</v>
      </c>
      <c r="V31" s="134">
        <v>24</v>
      </c>
      <c r="W31" s="7" t="s">
        <v>27</v>
      </c>
      <c r="X31" s="70" t="s">
        <v>162</v>
      </c>
      <c r="Y31" s="18" t="s">
        <v>157</v>
      </c>
      <c r="Z31" s="4">
        <v>3600</v>
      </c>
      <c r="AA31" s="4">
        <v>3100</v>
      </c>
      <c r="AB31" s="22">
        <f t="shared" si="3"/>
        <v>500</v>
      </c>
      <c r="AC31" s="22">
        <f t="shared" si="7"/>
        <v>333.33333333333331</v>
      </c>
      <c r="AD31" s="82"/>
      <c r="AE31" s="83">
        <v>50</v>
      </c>
      <c r="AF31" s="86">
        <v>500</v>
      </c>
      <c r="AG31" s="23">
        <v>500</v>
      </c>
      <c r="AH31" s="27">
        <v>500</v>
      </c>
      <c r="AI31" s="23">
        <f t="shared" si="6"/>
        <v>1000</v>
      </c>
    </row>
    <row r="32" spans="1:58" ht="25.25" customHeight="1" thickTop="1" thickBot="1" x14ac:dyDescent="0.25">
      <c r="A32" s="6">
        <v>25</v>
      </c>
      <c r="B32" s="18" t="s">
        <v>28</v>
      </c>
      <c r="C32" s="42">
        <f t="shared" ref="C32:C39" si="10">D32-L32</f>
        <v>0</v>
      </c>
      <c r="D32" s="122">
        <v>3600</v>
      </c>
      <c r="E32" s="175">
        <v>25</v>
      </c>
      <c r="F32" s="106" t="s">
        <v>28</v>
      </c>
      <c r="G32" s="174">
        <v>3600</v>
      </c>
      <c r="H32" s="193">
        <f t="shared" si="4"/>
        <v>0</v>
      </c>
      <c r="I32" s="193">
        <f t="shared" si="8"/>
        <v>0</v>
      </c>
      <c r="J32" s="149">
        <v>25</v>
      </c>
      <c r="K32" s="142" t="s">
        <v>28</v>
      </c>
      <c r="L32" s="119">
        <v>3600</v>
      </c>
      <c r="M32" s="150">
        <v>3600</v>
      </c>
      <c r="N32" s="814"/>
      <c r="O32" s="731"/>
      <c r="P32" s="731"/>
      <c r="Q32" s="731"/>
      <c r="R32" s="732"/>
      <c r="S32" s="92">
        <f t="shared" si="1"/>
        <v>3600</v>
      </c>
      <c r="T32" s="166">
        <f t="shared" si="9"/>
        <v>0</v>
      </c>
      <c r="U32" s="42">
        <f t="shared" si="2"/>
        <v>0</v>
      </c>
      <c r="V32" s="132">
        <v>25</v>
      </c>
      <c r="W32" s="18" t="s">
        <v>28</v>
      </c>
      <c r="X32" s="70" t="s">
        <v>239</v>
      </c>
      <c r="Y32" s="18" t="s">
        <v>223</v>
      </c>
      <c r="Z32" s="4">
        <v>3600</v>
      </c>
      <c r="AA32" s="4">
        <v>3600</v>
      </c>
      <c r="AB32" s="22">
        <f t="shared" si="3"/>
        <v>0</v>
      </c>
      <c r="AC32" s="22">
        <f t="shared" si="7"/>
        <v>0</v>
      </c>
      <c r="AD32" s="90"/>
      <c r="AE32" s="91"/>
      <c r="AF32" s="92"/>
      <c r="AG32" s="23"/>
      <c r="AH32" s="23"/>
      <c r="AI32" s="23">
        <f t="shared" si="6"/>
        <v>0</v>
      </c>
    </row>
    <row r="33" spans="1:95" ht="25.25" customHeight="1" thickTop="1" thickBot="1" x14ac:dyDescent="0.25">
      <c r="A33" s="21">
        <v>26</v>
      </c>
      <c r="B33" s="7" t="s">
        <v>29</v>
      </c>
      <c r="C33" s="42">
        <f t="shared" si="10"/>
        <v>0</v>
      </c>
      <c r="D33" s="122">
        <v>3600</v>
      </c>
      <c r="E33" s="175">
        <v>26</v>
      </c>
      <c r="F33" s="106" t="s">
        <v>29</v>
      </c>
      <c r="G33" s="174">
        <v>3600</v>
      </c>
      <c r="H33" s="193">
        <f t="shared" si="4"/>
        <v>0</v>
      </c>
      <c r="I33" s="193">
        <f t="shared" si="8"/>
        <v>0</v>
      </c>
      <c r="J33" s="149">
        <v>26</v>
      </c>
      <c r="K33" s="142" t="s">
        <v>29</v>
      </c>
      <c r="L33" s="119">
        <v>3600</v>
      </c>
      <c r="M33" s="150">
        <v>3600</v>
      </c>
      <c r="N33" s="814"/>
      <c r="O33" s="731"/>
      <c r="P33" s="731"/>
      <c r="Q33" s="731"/>
      <c r="R33" s="732"/>
      <c r="S33" s="92">
        <f t="shared" si="1"/>
        <v>3600</v>
      </c>
      <c r="T33" s="166">
        <f t="shared" si="9"/>
        <v>0</v>
      </c>
      <c r="U33" s="42">
        <f t="shared" si="2"/>
        <v>0</v>
      </c>
      <c r="V33" s="132">
        <v>26</v>
      </c>
      <c r="W33" s="18" t="s">
        <v>29</v>
      </c>
      <c r="X33" s="70" t="s">
        <v>240</v>
      </c>
      <c r="Y33" s="18" t="s">
        <v>223</v>
      </c>
      <c r="Z33" s="4">
        <v>3600</v>
      </c>
      <c r="AA33" s="4">
        <v>3600</v>
      </c>
      <c r="AB33" s="22">
        <f t="shared" si="3"/>
        <v>0</v>
      </c>
      <c r="AC33" s="22">
        <f t="shared" si="7"/>
        <v>0</v>
      </c>
      <c r="AD33" s="82"/>
      <c r="AE33" s="83"/>
      <c r="AF33" s="86"/>
      <c r="AG33" s="23"/>
      <c r="AH33" s="23"/>
      <c r="AI33" s="23">
        <f t="shared" si="6"/>
        <v>0</v>
      </c>
    </row>
    <row r="34" spans="1:95" ht="25.25" customHeight="1" thickTop="1" thickBot="1" x14ac:dyDescent="0.25">
      <c r="A34" s="21">
        <v>27</v>
      </c>
      <c r="B34" s="7" t="s">
        <v>30</v>
      </c>
      <c r="C34" s="42">
        <f t="shared" si="10"/>
        <v>0</v>
      </c>
      <c r="D34" s="122">
        <v>3600</v>
      </c>
      <c r="E34" s="175">
        <v>27</v>
      </c>
      <c r="F34" s="106" t="s">
        <v>30</v>
      </c>
      <c r="G34" s="174">
        <v>3600</v>
      </c>
      <c r="H34" s="193">
        <f t="shared" si="4"/>
        <v>0</v>
      </c>
      <c r="I34" s="193">
        <f t="shared" si="8"/>
        <v>0</v>
      </c>
      <c r="J34" s="149">
        <v>27</v>
      </c>
      <c r="K34" s="142" t="s">
        <v>30</v>
      </c>
      <c r="L34" s="119">
        <v>3600</v>
      </c>
      <c r="M34" s="150">
        <v>3600</v>
      </c>
      <c r="N34" s="814"/>
      <c r="O34" s="731"/>
      <c r="P34" s="731"/>
      <c r="Q34" s="731"/>
      <c r="R34" s="732"/>
      <c r="S34" s="92">
        <f t="shared" si="1"/>
        <v>3600</v>
      </c>
      <c r="T34" s="166">
        <f t="shared" si="9"/>
        <v>0</v>
      </c>
      <c r="U34" s="42">
        <f t="shared" si="2"/>
        <v>0</v>
      </c>
      <c r="V34" s="132">
        <v>27</v>
      </c>
      <c r="W34" s="18" t="s">
        <v>30</v>
      </c>
      <c r="X34" s="70" t="s">
        <v>241</v>
      </c>
      <c r="Y34" s="18" t="s">
        <v>223</v>
      </c>
      <c r="Z34" s="4">
        <v>3600</v>
      </c>
      <c r="AA34" s="4">
        <v>3600</v>
      </c>
      <c r="AB34" s="22">
        <f t="shared" si="3"/>
        <v>0</v>
      </c>
      <c r="AC34" s="22">
        <f t="shared" si="7"/>
        <v>0</v>
      </c>
      <c r="AD34" s="82"/>
      <c r="AE34" s="83"/>
      <c r="AF34" s="86"/>
      <c r="AG34" s="23"/>
      <c r="AH34" s="23"/>
      <c r="AI34" s="23">
        <f t="shared" si="6"/>
        <v>0</v>
      </c>
    </row>
    <row r="35" spans="1:95" ht="25.25" customHeight="1" thickTop="1" thickBot="1" x14ac:dyDescent="0.25">
      <c r="A35" s="25">
        <v>28</v>
      </c>
      <c r="B35" s="8" t="s">
        <v>31</v>
      </c>
      <c r="C35" s="42">
        <f t="shared" si="10"/>
        <v>0</v>
      </c>
      <c r="D35" s="122">
        <v>3600</v>
      </c>
      <c r="E35" s="172">
        <v>28</v>
      </c>
      <c r="F35" s="176" t="s">
        <v>31</v>
      </c>
      <c r="G35" s="174">
        <v>3600</v>
      </c>
      <c r="H35" s="193">
        <f t="shared" si="4"/>
        <v>0</v>
      </c>
      <c r="I35" s="193">
        <f t="shared" si="8"/>
        <v>0</v>
      </c>
      <c r="J35" s="149">
        <v>28</v>
      </c>
      <c r="K35" s="142" t="s">
        <v>31</v>
      </c>
      <c r="L35" s="119">
        <v>3600</v>
      </c>
      <c r="M35" s="150">
        <v>3600</v>
      </c>
      <c r="N35" s="814"/>
      <c r="O35" s="731"/>
      <c r="P35" s="731"/>
      <c r="Q35" s="731"/>
      <c r="R35" s="732"/>
      <c r="S35" s="92">
        <f t="shared" si="1"/>
        <v>3600</v>
      </c>
      <c r="T35" s="166">
        <f t="shared" si="9"/>
        <v>0</v>
      </c>
      <c r="U35" s="42">
        <f t="shared" si="2"/>
        <v>0</v>
      </c>
      <c r="V35" s="131">
        <v>28</v>
      </c>
      <c r="W35" s="26" t="s">
        <v>31</v>
      </c>
      <c r="X35" s="71" t="s">
        <v>242</v>
      </c>
      <c r="Y35" s="18" t="s">
        <v>223</v>
      </c>
      <c r="Z35" s="4">
        <v>3600</v>
      </c>
      <c r="AA35" s="4">
        <v>3600</v>
      </c>
      <c r="AB35" s="22">
        <f t="shared" si="3"/>
        <v>0</v>
      </c>
      <c r="AC35" s="22">
        <f t="shared" si="7"/>
        <v>0</v>
      </c>
      <c r="AD35" s="82"/>
      <c r="AE35" s="83"/>
      <c r="AF35" s="86"/>
      <c r="AG35" s="23"/>
      <c r="AH35" s="23"/>
      <c r="AI35" s="23">
        <f t="shared" si="6"/>
        <v>0</v>
      </c>
    </row>
    <row r="36" spans="1:95" ht="25.25" customHeight="1" thickTop="1" thickBot="1" x14ac:dyDescent="0.25">
      <c r="A36" s="21">
        <v>29</v>
      </c>
      <c r="B36" s="7" t="s">
        <v>32</v>
      </c>
      <c r="C36" s="42">
        <f t="shared" si="10"/>
        <v>0</v>
      </c>
      <c r="D36" s="122">
        <v>3600</v>
      </c>
      <c r="E36" s="175">
        <v>29</v>
      </c>
      <c r="F36" s="106" t="s">
        <v>32</v>
      </c>
      <c r="G36" s="174">
        <v>3600</v>
      </c>
      <c r="H36" s="193">
        <f t="shared" si="4"/>
        <v>0</v>
      </c>
      <c r="I36" s="193">
        <f t="shared" si="8"/>
        <v>0</v>
      </c>
      <c r="J36" s="149">
        <v>29</v>
      </c>
      <c r="K36" s="142" t="s">
        <v>32</v>
      </c>
      <c r="L36" s="119">
        <v>3600</v>
      </c>
      <c r="M36" s="150">
        <v>3600</v>
      </c>
      <c r="N36" s="814"/>
      <c r="O36" s="731"/>
      <c r="P36" s="731"/>
      <c r="Q36" s="731"/>
      <c r="R36" s="732"/>
      <c r="S36" s="92">
        <f t="shared" si="1"/>
        <v>3600</v>
      </c>
      <c r="T36" s="166">
        <f t="shared" si="9"/>
        <v>0</v>
      </c>
      <c r="U36" s="42">
        <f t="shared" si="2"/>
        <v>0</v>
      </c>
      <c r="V36" s="132">
        <v>29</v>
      </c>
      <c r="W36" s="18" t="s">
        <v>32</v>
      </c>
      <c r="X36" s="70" t="s">
        <v>243</v>
      </c>
      <c r="Y36" s="18" t="s">
        <v>223</v>
      </c>
      <c r="Z36" s="4">
        <v>3600</v>
      </c>
      <c r="AA36" s="4">
        <v>3600</v>
      </c>
      <c r="AB36" s="22">
        <f t="shared" si="3"/>
        <v>0</v>
      </c>
      <c r="AC36" s="22">
        <f t="shared" si="7"/>
        <v>0</v>
      </c>
      <c r="AD36" s="82"/>
      <c r="AE36" s="83"/>
      <c r="AF36" s="86"/>
      <c r="AG36" s="23"/>
      <c r="AH36" s="23"/>
      <c r="AI36" s="23">
        <f t="shared" si="6"/>
        <v>0</v>
      </c>
    </row>
    <row r="37" spans="1:95" ht="25.25" customHeight="1" thickTop="1" thickBot="1" x14ac:dyDescent="0.25">
      <c r="A37" s="21">
        <v>30</v>
      </c>
      <c r="B37" s="7" t="s">
        <v>33</v>
      </c>
      <c r="C37" s="42">
        <f t="shared" si="10"/>
        <v>0</v>
      </c>
      <c r="D37" s="122">
        <v>3600</v>
      </c>
      <c r="E37" s="175">
        <v>30</v>
      </c>
      <c r="F37" s="106" t="s">
        <v>33</v>
      </c>
      <c r="G37" s="174">
        <v>3600</v>
      </c>
      <c r="H37" s="193">
        <f t="shared" si="4"/>
        <v>0</v>
      </c>
      <c r="I37" s="193">
        <f t="shared" si="8"/>
        <v>0</v>
      </c>
      <c r="J37" s="149">
        <v>30</v>
      </c>
      <c r="K37" s="142" t="s">
        <v>33</v>
      </c>
      <c r="L37" s="119">
        <v>3600</v>
      </c>
      <c r="M37" s="150">
        <v>3000</v>
      </c>
      <c r="N37" s="814"/>
      <c r="O37" s="731"/>
      <c r="P37" s="731"/>
      <c r="Q37" s="731" t="s">
        <v>356</v>
      </c>
      <c r="R37" s="772">
        <v>600</v>
      </c>
      <c r="S37" s="92">
        <f t="shared" si="1"/>
        <v>3600</v>
      </c>
      <c r="T37" s="166">
        <f t="shared" si="9"/>
        <v>0</v>
      </c>
      <c r="U37" s="42">
        <f t="shared" si="2"/>
        <v>0</v>
      </c>
      <c r="V37" s="132">
        <v>30</v>
      </c>
      <c r="W37" s="18" t="s">
        <v>33</v>
      </c>
      <c r="X37" s="70" t="s">
        <v>163</v>
      </c>
      <c r="Y37" s="18" t="s">
        <v>157</v>
      </c>
      <c r="Z37" s="4">
        <v>3600</v>
      </c>
      <c r="AA37" s="4">
        <v>3000</v>
      </c>
      <c r="AB37" s="22">
        <f t="shared" si="3"/>
        <v>600</v>
      </c>
      <c r="AC37" s="22">
        <f t="shared" si="7"/>
        <v>400</v>
      </c>
      <c r="AD37" s="82"/>
      <c r="AE37" s="83">
        <v>15</v>
      </c>
      <c r="AF37" s="86">
        <v>600</v>
      </c>
      <c r="AG37" s="23">
        <v>600</v>
      </c>
      <c r="AH37" s="23"/>
      <c r="AI37" s="23">
        <f t="shared" si="6"/>
        <v>600</v>
      </c>
    </row>
    <row r="38" spans="1:95" ht="25.25" customHeight="1" thickTop="1" thickBot="1" x14ac:dyDescent="0.25">
      <c r="A38" s="21">
        <v>31</v>
      </c>
      <c r="B38" s="7" t="s">
        <v>34</v>
      </c>
      <c r="C38" s="42">
        <f t="shared" si="10"/>
        <v>0</v>
      </c>
      <c r="D38" s="122">
        <v>3600</v>
      </c>
      <c r="E38" s="175">
        <v>31</v>
      </c>
      <c r="F38" s="106" t="s">
        <v>34</v>
      </c>
      <c r="G38" s="174">
        <v>3600</v>
      </c>
      <c r="H38" s="193">
        <f t="shared" si="4"/>
        <v>0</v>
      </c>
      <c r="I38" s="193">
        <f t="shared" si="8"/>
        <v>0</v>
      </c>
      <c r="J38" s="149">
        <v>31</v>
      </c>
      <c r="K38" s="142" t="s">
        <v>34</v>
      </c>
      <c r="L38" s="119">
        <v>3600</v>
      </c>
      <c r="M38" s="150">
        <v>3600</v>
      </c>
      <c r="N38" s="814"/>
      <c r="O38" s="731"/>
      <c r="P38" s="731"/>
      <c r="Q38" s="731"/>
      <c r="R38" s="732"/>
      <c r="S38" s="92">
        <f t="shared" si="1"/>
        <v>3600</v>
      </c>
      <c r="T38" s="166">
        <f t="shared" si="9"/>
        <v>0</v>
      </c>
      <c r="U38" s="42">
        <f t="shared" si="2"/>
        <v>0</v>
      </c>
      <c r="V38" s="132">
        <v>31</v>
      </c>
      <c r="W38" s="18" t="s">
        <v>34</v>
      </c>
      <c r="X38" s="70" t="s">
        <v>244</v>
      </c>
      <c r="Y38" s="18" t="s">
        <v>223</v>
      </c>
      <c r="Z38" s="4">
        <v>3600</v>
      </c>
      <c r="AA38" s="4">
        <v>3600</v>
      </c>
      <c r="AB38" s="22">
        <f t="shared" si="3"/>
        <v>0</v>
      </c>
      <c r="AC38" s="22">
        <f t="shared" si="7"/>
        <v>0</v>
      </c>
      <c r="AD38" s="82"/>
      <c r="AE38" s="83"/>
      <c r="AF38" s="86"/>
      <c r="AG38" s="23"/>
      <c r="AH38" s="23"/>
      <c r="AI38" s="23">
        <f t="shared" si="6"/>
        <v>0</v>
      </c>
    </row>
    <row r="39" spans="1:95" ht="25.25" customHeight="1" thickTop="1" thickBot="1" x14ac:dyDescent="0.25">
      <c r="A39" s="25">
        <v>32</v>
      </c>
      <c r="B39" s="8" t="s">
        <v>35</v>
      </c>
      <c r="C39" s="42">
        <f t="shared" si="10"/>
        <v>0</v>
      </c>
      <c r="D39" s="122">
        <v>3600</v>
      </c>
      <c r="E39" s="172">
        <v>32</v>
      </c>
      <c r="F39" s="176" t="s">
        <v>35</v>
      </c>
      <c r="G39" s="174">
        <v>3600</v>
      </c>
      <c r="H39" s="193">
        <f t="shared" si="4"/>
        <v>0</v>
      </c>
      <c r="I39" s="193">
        <f t="shared" si="8"/>
        <v>0</v>
      </c>
      <c r="J39" s="149">
        <v>32</v>
      </c>
      <c r="K39" s="142" t="s">
        <v>35</v>
      </c>
      <c r="L39" s="119">
        <v>3600</v>
      </c>
      <c r="M39" s="150">
        <v>3600</v>
      </c>
      <c r="N39" s="814"/>
      <c r="O39" s="731"/>
      <c r="P39" s="731"/>
      <c r="Q39" s="731"/>
      <c r="R39" s="732"/>
      <c r="S39" s="92">
        <f t="shared" si="1"/>
        <v>3600</v>
      </c>
      <c r="T39" s="166">
        <f t="shared" si="9"/>
        <v>0</v>
      </c>
      <c r="U39" s="42">
        <f t="shared" si="2"/>
        <v>0</v>
      </c>
      <c r="V39" s="131">
        <v>32</v>
      </c>
      <c r="W39" s="26" t="s">
        <v>35</v>
      </c>
      <c r="X39" s="71" t="s">
        <v>245</v>
      </c>
      <c r="Y39" s="18" t="s">
        <v>223</v>
      </c>
      <c r="Z39" s="4">
        <v>3600</v>
      </c>
      <c r="AA39" s="4">
        <v>3600</v>
      </c>
      <c r="AB39" s="22">
        <f t="shared" si="3"/>
        <v>0</v>
      </c>
      <c r="AC39" s="22">
        <f t="shared" si="7"/>
        <v>0</v>
      </c>
      <c r="AD39" s="82"/>
      <c r="AE39" s="83"/>
      <c r="AF39" s="86"/>
      <c r="AG39" s="23"/>
      <c r="AH39" s="23"/>
      <c r="AI39" s="23">
        <f t="shared" si="6"/>
        <v>0</v>
      </c>
    </row>
    <row r="40" spans="1:95" ht="25.25" customHeight="1" thickTop="1" thickBot="1" x14ac:dyDescent="0.25">
      <c r="A40" s="25">
        <v>33</v>
      </c>
      <c r="B40" s="8" t="s">
        <v>36</v>
      </c>
      <c r="C40" s="42">
        <f t="shared" ref="C40:C77" si="11">D40-L40</f>
        <v>0</v>
      </c>
      <c r="D40" s="122">
        <v>3600</v>
      </c>
      <c r="E40" s="172">
        <v>33</v>
      </c>
      <c r="F40" s="176" t="s">
        <v>36</v>
      </c>
      <c r="G40" s="174">
        <v>3600</v>
      </c>
      <c r="H40" s="193">
        <f t="shared" si="4"/>
        <v>0</v>
      </c>
      <c r="I40" s="193">
        <f t="shared" si="8"/>
        <v>0</v>
      </c>
      <c r="J40" s="149">
        <v>33</v>
      </c>
      <c r="K40" s="142" t="s">
        <v>36</v>
      </c>
      <c r="L40" s="119">
        <v>3600</v>
      </c>
      <c r="M40" s="150">
        <v>3600</v>
      </c>
      <c r="N40" s="814"/>
      <c r="O40" s="731"/>
      <c r="P40" s="731"/>
      <c r="Q40" s="731"/>
      <c r="R40" s="732"/>
      <c r="S40" s="92">
        <f t="shared" si="1"/>
        <v>3600</v>
      </c>
      <c r="T40" s="166">
        <f t="shared" si="9"/>
        <v>0</v>
      </c>
      <c r="U40" s="42">
        <f t="shared" ref="U40:U77" si="12">M40-AA40</f>
        <v>0</v>
      </c>
      <c r="V40" s="131">
        <v>33</v>
      </c>
      <c r="W40" s="26" t="s">
        <v>36</v>
      </c>
      <c r="X40" s="71" t="s">
        <v>329</v>
      </c>
      <c r="Y40" s="18" t="s">
        <v>223</v>
      </c>
      <c r="Z40" s="4">
        <v>3600</v>
      </c>
      <c r="AA40" s="4">
        <v>3600</v>
      </c>
      <c r="AB40" s="22">
        <f t="shared" si="3"/>
        <v>0</v>
      </c>
      <c r="AC40" s="22">
        <f t="shared" si="7"/>
        <v>0</v>
      </c>
      <c r="AD40" s="90"/>
      <c r="AE40" s="91"/>
      <c r="AF40" s="92"/>
      <c r="AG40" s="23"/>
      <c r="AH40" s="23"/>
      <c r="AI40" s="23">
        <f t="shared" si="6"/>
        <v>0</v>
      </c>
    </row>
    <row r="41" spans="1:95" ht="25.25" customHeight="1" thickTop="1" thickBot="1" x14ac:dyDescent="0.25">
      <c r="A41" s="6">
        <v>34</v>
      </c>
      <c r="B41" s="18" t="s">
        <v>37</v>
      </c>
      <c r="C41" s="42">
        <f t="shared" si="11"/>
        <v>0</v>
      </c>
      <c r="D41" s="122">
        <v>3600</v>
      </c>
      <c r="E41" s="175">
        <v>34</v>
      </c>
      <c r="F41" s="106" t="s">
        <v>246</v>
      </c>
      <c r="G41" s="174">
        <v>3600</v>
      </c>
      <c r="H41" s="193">
        <f t="shared" si="4"/>
        <v>0</v>
      </c>
      <c r="I41" s="193">
        <f t="shared" si="8"/>
        <v>0</v>
      </c>
      <c r="J41" s="149">
        <v>34</v>
      </c>
      <c r="K41" s="142" t="s">
        <v>246</v>
      </c>
      <c r="L41" s="119">
        <v>3600</v>
      </c>
      <c r="M41" s="150">
        <v>3600</v>
      </c>
      <c r="N41" s="814"/>
      <c r="O41" s="731"/>
      <c r="P41" s="731"/>
      <c r="Q41" s="731"/>
      <c r="R41" s="732"/>
      <c r="S41" s="92">
        <f t="shared" si="1"/>
        <v>3600</v>
      </c>
      <c r="T41" s="166">
        <f t="shared" si="9"/>
        <v>0</v>
      </c>
      <c r="U41" s="42">
        <f t="shared" si="12"/>
        <v>0</v>
      </c>
      <c r="V41" s="132">
        <v>34</v>
      </c>
      <c r="W41" s="18" t="s">
        <v>246</v>
      </c>
      <c r="X41" s="70" t="s">
        <v>247</v>
      </c>
      <c r="Y41" s="18" t="s">
        <v>223</v>
      </c>
      <c r="Z41" s="4">
        <v>3600</v>
      </c>
      <c r="AA41" s="4">
        <v>3600</v>
      </c>
      <c r="AB41" s="22">
        <f t="shared" si="3"/>
        <v>0</v>
      </c>
      <c r="AC41" s="22">
        <f t="shared" si="7"/>
        <v>0</v>
      </c>
      <c r="AD41" s="82"/>
      <c r="AE41" s="83"/>
      <c r="AF41" s="86"/>
      <c r="AG41" s="23"/>
      <c r="AH41" s="23"/>
      <c r="AI41" s="23">
        <f t="shared" si="6"/>
        <v>0</v>
      </c>
    </row>
    <row r="42" spans="1:95" ht="25.25" customHeight="1" thickTop="1" thickBot="1" x14ac:dyDescent="0.25">
      <c r="A42" s="21">
        <v>34</v>
      </c>
      <c r="B42" s="7" t="s">
        <v>37</v>
      </c>
      <c r="C42" s="42">
        <f t="shared" si="11"/>
        <v>0</v>
      </c>
      <c r="D42" s="122">
        <v>0</v>
      </c>
      <c r="H42" s="193">
        <f t="shared" si="4"/>
        <v>0</v>
      </c>
      <c r="I42" s="193">
        <f t="shared" si="8"/>
        <v>0</v>
      </c>
      <c r="J42" s="151"/>
      <c r="K42" s="62"/>
      <c r="L42" s="62"/>
      <c r="M42" s="152"/>
      <c r="N42" s="818"/>
      <c r="O42" s="736"/>
      <c r="P42" s="736"/>
      <c r="Q42" s="736"/>
      <c r="R42" s="732"/>
      <c r="S42" s="92">
        <f t="shared" si="1"/>
        <v>0</v>
      </c>
      <c r="T42" s="166">
        <f t="shared" si="9"/>
        <v>0</v>
      </c>
      <c r="U42" s="42">
        <f t="shared" si="12"/>
        <v>0</v>
      </c>
      <c r="V42" s="132">
        <v>34</v>
      </c>
      <c r="W42" s="18" t="s">
        <v>246</v>
      </c>
      <c r="X42" s="70" t="s">
        <v>247</v>
      </c>
      <c r="Y42" s="18"/>
      <c r="Z42" s="4"/>
      <c r="AA42" s="4"/>
      <c r="AB42" s="22"/>
      <c r="AC42" s="22"/>
      <c r="AD42" s="82"/>
      <c r="AE42" s="83"/>
      <c r="AF42" s="86"/>
      <c r="AG42" s="23"/>
      <c r="AH42" s="23"/>
      <c r="AI42" s="23"/>
    </row>
    <row r="43" spans="1:95" ht="25.25" customHeight="1" thickTop="1" thickBot="1" x14ac:dyDescent="0.25">
      <c r="A43" s="25">
        <v>35</v>
      </c>
      <c r="B43" s="8" t="s">
        <v>38</v>
      </c>
      <c r="C43" s="42">
        <f t="shared" si="11"/>
        <v>0</v>
      </c>
      <c r="D43" s="122">
        <v>3600</v>
      </c>
      <c r="E43" s="172">
        <v>35</v>
      </c>
      <c r="F43" s="176" t="s">
        <v>38</v>
      </c>
      <c r="G43" s="174">
        <v>3600</v>
      </c>
      <c r="H43" s="193">
        <f t="shared" si="4"/>
        <v>0</v>
      </c>
      <c r="I43" s="193">
        <f t="shared" si="8"/>
        <v>0</v>
      </c>
      <c r="J43" s="149">
        <v>35</v>
      </c>
      <c r="K43" s="142" t="s">
        <v>38</v>
      </c>
      <c r="L43" s="119">
        <v>3600</v>
      </c>
      <c r="M43" s="150">
        <v>3600</v>
      </c>
      <c r="N43" s="814"/>
      <c r="O43" s="731"/>
      <c r="P43" s="731"/>
      <c r="Q43" s="731"/>
      <c r="R43" s="732"/>
      <c r="S43" s="92">
        <f t="shared" si="1"/>
        <v>3600</v>
      </c>
      <c r="T43" s="166">
        <f t="shared" si="9"/>
        <v>0</v>
      </c>
      <c r="U43" s="42">
        <f t="shared" si="12"/>
        <v>0</v>
      </c>
      <c r="V43" s="131">
        <v>35</v>
      </c>
      <c r="W43" s="26" t="s">
        <v>38</v>
      </c>
      <c r="X43" s="71" t="s">
        <v>248</v>
      </c>
      <c r="Y43" s="18" t="s">
        <v>223</v>
      </c>
      <c r="Z43" s="4">
        <v>3600</v>
      </c>
      <c r="AA43" s="4">
        <v>3600</v>
      </c>
      <c r="AB43" s="22">
        <f t="shared" ref="AB43:AB77" si="13">Z43-AA43</f>
        <v>0</v>
      </c>
      <c r="AC43" s="22">
        <f t="shared" ref="AC43:AC77" si="14">AB43*2/3</f>
        <v>0</v>
      </c>
      <c r="AD43" s="90"/>
      <c r="AE43" s="91"/>
      <c r="AF43" s="92"/>
      <c r="AG43" s="23"/>
      <c r="AH43" s="23"/>
      <c r="AI43" s="23">
        <f t="shared" ref="AI43:AI77" si="15">+AH43+AG43</f>
        <v>0</v>
      </c>
    </row>
    <row r="44" spans="1:95" ht="25.25" customHeight="1" thickTop="1" thickBot="1" x14ac:dyDescent="0.25">
      <c r="A44" s="21">
        <v>36</v>
      </c>
      <c r="B44" s="7" t="s">
        <v>39</v>
      </c>
      <c r="C44" s="42">
        <f t="shared" si="11"/>
        <v>0</v>
      </c>
      <c r="D44" s="122">
        <v>3600</v>
      </c>
      <c r="E44" s="175">
        <v>36</v>
      </c>
      <c r="F44" s="106" t="s">
        <v>39</v>
      </c>
      <c r="G44" s="174">
        <v>3600</v>
      </c>
      <c r="H44" s="193">
        <f t="shared" si="4"/>
        <v>0</v>
      </c>
      <c r="I44" s="193">
        <f t="shared" si="8"/>
        <v>0</v>
      </c>
      <c r="J44" s="149">
        <v>36</v>
      </c>
      <c r="K44" s="142" t="s">
        <v>39</v>
      </c>
      <c r="L44" s="119">
        <v>3600</v>
      </c>
      <c r="M44" s="150">
        <v>3600</v>
      </c>
      <c r="N44" s="814"/>
      <c r="O44" s="731"/>
      <c r="P44" s="731"/>
      <c r="Q44" s="731"/>
      <c r="R44" s="732"/>
      <c r="S44" s="92">
        <f t="shared" si="1"/>
        <v>3600</v>
      </c>
      <c r="T44" s="166">
        <f t="shared" si="9"/>
        <v>0</v>
      </c>
      <c r="U44" s="42">
        <f t="shared" si="12"/>
        <v>0</v>
      </c>
      <c r="V44" s="132">
        <v>36</v>
      </c>
      <c r="W44" s="18" t="s">
        <v>39</v>
      </c>
      <c r="X44" s="70" t="s">
        <v>249</v>
      </c>
      <c r="Y44" s="18" t="s">
        <v>223</v>
      </c>
      <c r="Z44" s="4">
        <v>3600</v>
      </c>
      <c r="AA44" s="4">
        <v>3600</v>
      </c>
      <c r="AB44" s="22">
        <f t="shared" si="13"/>
        <v>0</v>
      </c>
      <c r="AC44" s="22">
        <f t="shared" si="14"/>
        <v>0</v>
      </c>
      <c r="AD44" s="90"/>
      <c r="AE44" s="91"/>
      <c r="AF44" s="92"/>
      <c r="AG44" s="23"/>
      <c r="AH44" s="23"/>
      <c r="AI44" s="23">
        <f t="shared" si="15"/>
        <v>0</v>
      </c>
    </row>
    <row r="45" spans="1:95" ht="25.25" customHeight="1" thickTop="1" thickBot="1" x14ac:dyDescent="0.25">
      <c r="A45" s="21">
        <v>37</v>
      </c>
      <c r="B45" s="7" t="s">
        <v>40</v>
      </c>
      <c r="C45" s="42">
        <f t="shared" si="11"/>
        <v>0</v>
      </c>
      <c r="D45" s="122">
        <v>3600</v>
      </c>
      <c r="E45" s="175">
        <v>37</v>
      </c>
      <c r="F45" s="106" t="s">
        <v>40</v>
      </c>
      <c r="G45" s="174">
        <v>3600</v>
      </c>
      <c r="H45" s="193">
        <f t="shared" si="4"/>
        <v>0</v>
      </c>
      <c r="I45" s="193">
        <f t="shared" si="8"/>
        <v>0</v>
      </c>
      <c r="J45" s="149">
        <v>37</v>
      </c>
      <c r="K45" s="142" t="s">
        <v>40</v>
      </c>
      <c r="L45" s="119">
        <v>3600</v>
      </c>
      <c r="M45" s="150">
        <v>3600</v>
      </c>
      <c r="N45" s="814"/>
      <c r="O45" s="731"/>
      <c r="P45" s="731"/>
      <c r="Q45" s="731"/>
      <c r="R45" s="732"/>
      <c r="S45" s="92">
        <f t="shared" si="1"/>
        <v>3600</v>
      </c>
      <c r="T45" s="166">
        <f t="shared" si="9"/>
        <v>0</v>
      </c>
      <c r="U45" s="42">
        <f t="shared" si="12"/>
        <v>0</v>
      </c>
      <c r="V45" s="132">
        <v>37</v>
      </c>
      <c r="W45" s="18" t="s">
        <v>40</v>
      </c>
      <c r="X45" s="70" t="s">
        <v>250</v>
      </c>
      <c r="Y45" s="18" t="s">
        <v>223</v>
      </c>
      <c r="Z45" s="4">
        <v>3600</v>
      </c>
      <c r="AA45" s="4">
        <v>3600</v>
      </c>
      <c r="AB45" s="22">
        <f t="shared" si="13"/>
        <v>0</v>
      </c>
      <c r="AC45" s="22">
        <f t="shared" si="14"/>
        <v>0</v>
      </c>
      <c r="AD45" s="82"/>
      <c r="AE45" s="83"/>
      <c r="AF45" s="86"/>
      <c r="AG45" s="23"/>
      <c r="AH45" s="23"/>
      <c r="AI45" s="23">
        <f t="shared" si="15"/>
        <v>0</v>
      </c>
    </row>
    <row r="46" spans="1:95" ht="25.25" customHeight="1" thickTop="1" thickBot="1" x14ac:dyDescent="0.25">
      <c r="A46" s="25">
        <v>38</v>
      </c>
      <c r="B46" s="8" t="s">
        <v>41</v>
      </c>
      <c r="C46" s="42">
        <f t="shared" si="11"/>
        <v>0</v>
      </c>
      <c r="D46" s="122">
        <v>3600</v>
      </c>
      <c r="E46" s="172">
        <v>38</v>
      </c>
      <c r="F46" s="176" t="s">
        <v>41</v>
      </c>
      <c r="G46" s="174">
        <v>3600</v>
      </c>
      <c r="H46" s="193">
        <f t="shared" si="4"/>
        <v>0</v>
      </c>
      <c r="I46" s="193">
        <f t="shared" si="8"/>
        <v>0</v>
      </c>
      <c r="J46" s="149">
        <v>38</v>
      </c>
      <c r="K46" s="142" t="s">
        <v>41</v>
      </c>
      <c r="L46" s="119">
        <v>3600</v>
      </c>
      <c r="M46" s="150">
        <v>3600</v>
      </c>
      <c r="N46" s="814"/>
      <c r="O46" s="731"/>
      <c r="P46" s="731"/>
      <c r="Q46" s="731"/>
      <c r="R46" s="732"/>
      <c r="S46" s="92">
        <f t="shared" si="1"/>
        <v>3600</v>
      </c>
      <c r="T46" s="166">
        <f t="shared" si="9"/>
        <v>0</v>
      </c>
      <c r="U46" s="42">
        <f t="shared" si="12"/>
        <v>0</v>
      </c>
      <c r="V46" s="131">
        <v>38</v>
      </c>
      <c r="W46" s="26" t="s">
        <v>41</v>
      </c>
      <c r="X46" s="71" t="s">
        <v>251</v>
      </c>
      <c r="Y46" s="18" t="s">
        <v>223</v>
      </c>
      <c r="Z46" s="4">
        <v>3600</v>
      </c>
      <c r="AA46" s="4">
        <v>3600</v>
      </c>
      <c r="AB46" s="22">
        <f t="shared" si="13"/>
        <v>0</v>
      </c>
      <c r="AC46" s="22">
        <f t="shared" si="14"/>
        <v>0</v>
      </c>
      <c r="AD46" s="90"/>
      <c r="AE46" s="91"/>
      <c r="AF46" s="92"/>
      <c r="AG46" s="23"/>
      <c r="AH46" s="23"/>
      <c r="AI46" s="23">
        <f t="shared" si="15"/>
        <v>0</v>
      </c>
    </row>
    <row r="47" spans="1:95" ht="25.25" customHeight="1" thickTop="1" thickBot="1" x14ac:dyDescent="0.25">
      <c r="A47" s="21">
        <v>39</v>
      </c>
      <c r="B47" s="7" t="s">
        <v>42</v>
      </c>
      <c r="C47" s="42">
        <f t="shared" si="11"/>
        <v>0</v>
      </c>
      <c r="D47" s="122">
        <v>3600</v>
      </c>
      <c r="E47" s="175">
        <v>39</v>
      </c>
      <c r="F47" s="106" t="s">
        <v>42</v>
      </c>
      <c r="G47" s="174">
        <v>3600</v>
      </c>
      <c r="H47" s="193">
        <f t="shared" si="4"/>
        <v>0</v>
      </c>
      <c r="I47" s="193">
        <f t="shared" si="8"/>
        <v>0</v>
      </c>
      <c r="J47" s="149">
        <v>39</v>
      </c>
      <c r="K47" s="144" t="s">
        <v>42</v>
      </c>
      <c r="L47" s="119">
        <v>3600</v>
      </c>
      <c r="M47" s="150">
        <v>3000</v>
      </c>
      <c r="N47" s="814"/>
      <c r="O47" s="731"/>
      <c r="P47" s="731"/>
      <c r="Q47" s="731" t="s">
        <v>356</v>
      </c>
      <c r="R47" s="772">
        <v>600</v>
      </c>
      <c r="S47" s="92">
        <f t="shared" si="1"/>
        <v>3600</v>
      </c>
      <c r="T47" s="166">
        <f t="shared" si="9"/>
        <v>0</v>
      </c>
      <c r="U47" s="42">
        <f t="shared" si="12"/>
        <v>0</v>
      </c>
      <c r="V47" s="132">
        <v>39</v>
      </c>
      <c r="W47" s="18" t="s">
        <v>42</v>
      </c>
      <c r="X47" s="70" t="s">
        <v>164</v>
      </c>
      <c r="Y47" s="18" t="s">
        <v>157</v>
      </c>
      <c r="Z47" s="4">
        <v>3600</v>
      </c>
      <c r="AA47" s="4">
        <v>3000</v>
      </c>
      <c r="AB47" s="22">
        <f t="shared" si="13"/>
        <v>600</v>
      </c>
      <c r="AC47" s="22">
        <f t="shared" si="14"/>
        <v>400</v>
      </c>
      <c r="AD47" s="82"/>
      <c r="AE47" s="83">
        <v>22</v>
      </c>
      <c r="AF47" s="86">
        <v>600</v>
      </c>
      <c r="AG47" s="23">
        <v>600</v>
      </c>
      <c r="AH47" s="23"/>
      <c r="AI47" s="23">
        <f t="shared" si="15"/>
        <v>600</v>
      </c>
    </row>
    <row r="48" spans="1:95" ht="25.25" customHeight="1" thickTop="1" thickBot="1" x14ac:dyDescent="0.25">
      <c r="A48" s="21">
        <v>40</v>
      </c>
      <c r="B48" s="7" t="s">
        <v>43</v>
      </c>
      <c r="C48" s="42">
        <f t="shared" si="11"/>
        <v>0</v>
      </c>
      <c r="D48" s="122">
        <v>3600</v>
      </c>
      <c r="E48" s="175">
        <v>40</v>
      </c>
      <c r="F48" s="106" t="s">
        <v>43</v>
      </c>
      <c r="G48" s="174">
        <v>3600</v>
      </c>
      <c r="H48" s="193">
        <f t="shared" si="4"/>
        <v>0</v>
      </c>
      <c r="I48" s="193">
        <f t="shared" si="8"/>
        <v>0</v>
      </c>
      <c r="J48" s="149">
        <v>40</v>
      </c>
      <c r="K48" s="142" t="s">
        <v>43</v>
      </c>
      <c r="L48" s="119">
        <v>3600</v>
      </c>
      <c r="M48" s="150">
        <v>3000</v>
      </c>
      <c r="N48" s="814"/>
      <c r="O48" s="731"/>
      <c r="P48" s="731"/>
      <c r="Q48" s="731" t="s">
        <v>356</v>
      </c>
      <c r="R48" s="772">
        <v>600</v>
      </c>
      <c r="S48" s="92">
        <f t="shared" si="1"/>
        <v>3600</v>
      </c>
      <c r="T48" s="166">
        <f t="shared" si="9"/>
        <v>0</v>
      </c>
      <c r="U48" s="42">
        <f t="shared" si="12"/>
        <v>0</v>
      </c>
      <c r="V48" s="132">
        <v>40</v>
      </c>
      <c r="W48" s="18" t="s">
        <v>43</v>
      </c>
      <c r="X48" s="70" t="s">
        <v>165</v>
      </c>
      <c r="Y48" s="18" t="s">
        <v>157</v>
      </c>
      <c r="Z48" s="4">
        <v>3600</v>
      </c>
      <c r="AA48" s="4">
        <v>3000</v>
      </c>
      <c r="AB48" s="22">
        <f t="shared" si="13"/>
        <v>600</v>
      </c>
      <c r="AC48" s="22">
        <f t="shared" si="14"/>
        <v>400</v>
      </c>
      <c r="AD48" s="82"/>
      <c r="AE48" s="83">
        <v>45</v>
      </c>
      <c r="AF48" s="86">
        <v>600</v>
      </c>
      <c r="AG48" s="23">
        <v>600</v>
      </c>
      <c r="AH48" s="23"/>
      <c r="AI48" s="23">
        <f t="shared" si="15"/>
        <v>600</v>
      </c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</row>
    <row r="49" spans="1:35" ht="25.25" customHeight="1" thickTop="1" thickBot="1" x14ac:dyDescent="0.25">
      <c r="A49" s="21">
        <v>41</v>
      </c>
      <c r="B49" s="7" t="s">
        <v>44</v>
      </c>
      <c r="C49" s="42">
        <f t="shared" si="11"/>
        <v>0</v>
      </c>
      <c r="D49" s="122">
        <v>3600</v>
      </c>
      <c r="E49" s="175">
        <v>41</v>
      </c>
      <c r="F49" s="106" t="s">
        <v>44</v>
      </c>
      <c r="G49" s="174">
        <v>3600</v>
      </c>
      <c r="H49" s="193">
        <f t="shared" si="4"/>
        <v>800</v>
      </c>
      <c r="I49" s="193">
        <f t="shared" si="8"/>
        <v>0</v>
      </c>
      <c r="J49" s="149">
        <v>41</v>
      </c>
      <c r="K49" s="142" t="s">
        <v>44</v>
      </c>
      <c r="L49" s="119">
        <v>3600</v>
      </c>
      <c r="M49" s="150">
        <v>1500</v>
      </c>
      <c r="N49" s="819"/>
      <c r="O49" s="737"/>
      <c r="P49" s="536"/>
      <c r="Q49" s="731" t="s">
        <v>356</v>
      </c>
      <c r="R49" s="732">
        <v>1300</v>
      </c>
      <c r="S49" s="92">
        <f t="shared" si="1"/>
        <v>2800</v>
      </c>
      <c r="T49" s="166">
        <f t="shared" si="9"/>
        <v>800</v>
      </c>
      <c r="U49" s="42">
        <f t="shared" si="12"/>
        <v>0</v>
      </c>
      <c r="V49" s="132">
        <v>41</v>
      </c>
      <c r="W49" s="18" t="s">
        <v>44</v>
      </c>
      <c r="X49" s="70" t="s">
        <v>197</v>
      </c>
      <c r="Y49" s="18" t="s">
        <v>195</v>
      </c>
      <c r="Z49" s="4">
        <v>3600</v>
      </c>
      <c r="AA49" s="4">
        <v>1500</v>
      </c>
      <c r="AB49" s="22">
        <f t="shared" si="13"/>
        <v>2100</v>
      </c>
      <c r="AC49" s="22">
        <f t="shared" si="14"/>
        <v>1400</v>
      </c>
      <c r="AD49" s="82"/>
      <c r="AE49" s="83">
        <v>56</v>
      </c>
      <c r="AF49" s="86">
        <v>1300</v>
      </c>
      <c r="AG49" s="27">
        <v>1300</v>
      </c>
      <c r="AH49" s="23"/>
      <c r="AI49" s="23">
        <f t="shared" si="15"/>
        <v>1300</v>
      </c>
    </row>
    <row r="50" spans="1:35" ht="25.25" customHeight="1" thickTop="1" thickBot="1" x14ac:dyDescent="0.25">
      <c r="A50" s="769">
        <v>41</v>
      </c>
      <c r="B50" s="771" t="s">
        <v>44</v>
      </c>
      <c r="C50" s="42"/>
      <c r="D50" s="122"/>
      <c r="E50" s="175"/>
      <c r="F50" s="106"/>
      <c r="G50" s="174"/>
      <c r="H50" s="193"/>
      <c r="I50" s="193"/>
      <c r="J50" s="149"/>
      <c r="K50" s="142"/>
      <c r="L50" s="119"/>
      <c r="M50" s="150"/>
      <c r="N50" s="820">
        <v>45497</v>
      </c>
      <c r="O50" s="756">
        <v>111</v>
      </c>
      <c r="P50" s="757">
        <v>200</v>
      </c>
      <c r="Q50" s="731"/>
      <c r="R50" s="732"/>
      <c r="S50" s="92"/>
      <c r="T50" s="166"/>
      <c r="U50" s="42"/>
      <c r="V50" s="132"/>
      <c r="W50" s="18"/>
      <c r="X50" s="70"/>
      <c r="Y50" s="18"/>
      <c r="Z50" s="4"/>
      <c r="AA50" s="4"/>
      <c r="AB50" s="22"/>
      <c r="AC50" s="22"/>
      <c r="AD50" s="82"/>
      <c r="AE50" s="83"/>
      <c r="AF50" s="86"/>
      <c r="AG50" s="27"/>
      <c r="AH50" s="23"/>
      <c r="AI50" s="23"/>
    </row>
    <row r="51" spans="1:35" ht="25.25" customHeight="1" thickTop="1" thickBot="1" x14ac:dyDescent="0.25">
      <c r="A51" s="769">
        <v>41</v>
      </c>
      <c r="B51" s="771" t="s">
        <v>44</v>
      </c>
      <c r="C51" s="42"/>
      <c r="D51" s="122"/>
      <c r="E51" s="175"/>
      <c r="F51" s="106"/>
      <c r="G51" s="174"/>
      <c r="H51" s="193"/>
      <c r="I51" s="193"/>
      <c r="J51" s="149"/>
      <c r="K51" s="142"/>
      <c r="L51" s="119"/>
      <c r="M51" s="150"/>
      <c r="N51" s="820">
        <v>45588</v>
      </c>
      <c r="O51" s="756">
        <v>67</v>
      </c>
      <c r="P51" s="757">
        <v>150</v>
      </c>
      <c r="Q51" s="731"/>
      <c r="R51" s="732"/>
      <c r="S51" s="92"/>
      <c r="T51" s="166"/>
      <c r="U51" s="42"/>
      <c r="V51" s="132"/>
      <c r="W51" s="18"/>
      <c r="X51" s="70"/>
      <c r="Y51" s="18"/>
      <c r="Z51" s="4"/>
      <c r="AA51" s="4"/>
      <c r="AB51" s="22"/>
      <c r="AC51" s="22"/>
      <c r="AD51" s="82"/>
      <c r="AE51" s="83"/>
      <c r="AF51" s="86"/>
      <c r="AG51" s="27"/>
      <c r="AH51" s="23"/>
      <c r="AI51" s="23"/>
    </row>
    <row r="52" spans="1:35" ht="25.25" customHeight="1" thickTop="1" thickBot="1" x14ac:dyDescent="0.25">
      <c r="A52" s="769">
        <v>41</v>
      </c>
      <c r="B52" s="771" t="s">
        <v>44</v>
      </c>
      <c r="C52" s="42"/>
      <c r="D52" s="122"/>
      <c r="E52" s="175"/>
      <c r="F52" s="106"/>
      <c r="G52" s="174"/>
      <c r="H52" s="193"/>
      <c r="I52" s="193"/>
      <c r="J52" s="149"/>
      <c r="K52" s="142"/>
      <c r="L52" s="119"/>
      <c r="M52" s="150"/>
      <c r="N52" s="820">
        <v>45523</v>
      </c>
      <c r="O52" s="756">
        <v>77</v>
      </c>
      <c r="P52" s="757">
        <v>200</v>
      </c>
      <c r="Q52" s="731"/>
      <c r="R52" s="732"/>
      <c r="S52" s="92"/>
      <c r="T52" s="166"/>
      <c r="U52" s="42"/>
      <c r="V52" s="132"/>
      <c r="W52" s="18"/>
      <c r="X52" s="70"/>
      <c r="Y52" s="18"/>
      <c r="Z52" s="4"/>
      <c r="AA52" s="4"/>
      <c r="AB52" s="22"/>
      <c r="AC52" s="22"/>
      <c r="AD52" s="82"/>
      <c r="AE52" s="83"/>
      <c r="AF52" s="86"/>
      <c r="AG52" s="27"/>
      <c r="AH52" s="23"/>
      <c r="AI52" s="23"/>
    </row>
    <row r="53" spans="1:35" ht="25.25" customHeight="1" thickTop="1" thickBot="1" x14ac:dyDescent="0.25">
      <c r="A53" s="769">
        <v>41</v>
      </c>
      <c r="B53" s="771" t="s">
        <v>44</v>
      </c>
      <c r="C53" s="42"/>
      <c r="D53" s="122"/>
      <c r="E53" s="175"/>
      <c r="F53" s="106"/>
      <c r="G53" s="174"/>
      <c r="H53" s="193"/>
      <c r="I53" s="193"/>
      <c r="J53" s="149"/>
      <c r="K53" s="142"/>
      <c r="L53" s="119"/>
      <c r="M53" s="150"/>
      <c r="N53" s="821">
        <v>45553</v>
      </c>
      <c r="O53" s="758">
        <v>48</v>
      </c>
      <c r="P53" s="759">
        <v>150</v>
      </c>
      <c r="Q53" s="731"/>
      <c r="R53" s="732"/>
      <c r="S53" s="92"/>
      <c r="T53" s="166"/>
      <c r="U53" s="42"/>
      <c r="V53" s="132"/>
      <c r="W53" s="18"/>
      <c r="X53" s="70"/>
      <c r="Y53" s="18"/>
      <c r="Z53" s="4"/>
      <c r="AA53" s="4"/>
      <c r="AB53" s="22"/>
      <c r="AC53" s="22"/>
      <c r="AD53" s="82"/>
      <c r="AE53" s="83"/>
      <c r="AF53" s="86"/>
      <c r="AG53" s="27"/>
      <c r="AH53" s="23"/>
      <c r="AI53" s="23"/>
    </row>
    <row r="54" spans="1:35" ht="25.25" customHeight="1" thickTop="1" thickBot="1" x14ac:dyDescent="0.25">
      <c r="A54" s="6">
        <v>42</v>
      </c>
      <c r="B54" s="18" t="s">
        <v>45</v>
      </c>
      <c r="C54" s="42">
        <f t="shared" si="11"/>
        <v>0</v>
      </c>
      <c r="D54" s="122">
        <v>3600</v>
      </c>
      <c r="E54" s="175">
        <v>42</v>
      </c>
      <c r="F54" s="106" t="s">
        <v>45</v>
      </c>
      <c r="G54" s="174">
        <v>3600</v>
      </c>
      <c r="H54" s="193">
        <f t="shared" si="4"/>
        <v>0</v>
      </c>
      <c r="I54" s="193">
        <f t="shared" si="8"/>
        <v>0</v>
      </c>
      <c r="J54" s="149">
        <v>42</v>
      </c>
      <c r="K54" s="142" t="s">
        <v>45</v>
      </c>
      <c r="L54" s="119">
        <v>3600</v>
      </c>
      <c r="M54" s="150">
        <v>3600</v>
      </c>
      <c r="N54" s="814"/>
      <c r="O54" s="731"/>
      <c r="P54" s="731"/>
      <c r="Q54" s="731"/>
      <c r="R54" s="732"/>
      <c r="S54" s="92">
        <f t="shared" si="1"/>
        <v>3600</v>
      </c>
      <c r="T54" s="166">
        <f t="shared" si="9"/>
        <v>0</v>
      </c>
      <c r="U54" s="42">
        <f t="shared" si="12"/>
        <v>0</v>
      </c>
      <c r="V54" s="132">
        <v>42</v>
      </c>
      <c r="W54" s="18" t="s">
        <v>45</v>
      </c>
      <c r="X54" s="70" t="s">
        <v>252</v>
      </c>
      <c r="Y54" s="18" t="s">
        <v>223</v>
      </c>
      <c r="Z54" s="4">
        <v>3600</v>
      </c>
      <c r="AA54" s="4">
        <v>3600</v>
      </c>
      <c r="AB54" s="22">
        <f t="shared" si="13"/>
        <v>0</v>
      </c>
      <c r="AC54" s="22">
        <f t="shared" si="14"/>
        <v>0</v>
      </c>
      <c r="AD54" s="82"/>
      <c r="AE54" s="83"/>
      <c r="AF54" s="86"/>
      <c r="AG54" s="23"/>
      <c r="AH54" s="23"/>
      <c r="AI54" s="23">
        <f t="shared" si="15"/>
        <v>0</v>
      </c>
    </row>
    <row r="55" spans="1:35" ht="25.25" customHeight="1" thickTop="1" thickBot="1" x14ac:dyDescent="0.25">
      <c r="A55" s="6">
        <v>43</v>
      </c>
      <c r="B55" s="18" t="s">
        <v>46</v>
      </c>
      <c r="C55" s="42">
        <f t="shared" si="11"/>
        <v>0</v>
      </c>
      <c r="D55" s="122">
        <v>3600</v>
      </c>
      <c r="E55" s="175">
        <v>43</v>
      </c>
      <c r="F55" s="106" t="s">
        <v>46</v>
      </c>
      <c r="G55" s="174">
        <v>3600</v>
      </c>
      <c r="H55" s="193">
        <f t="shared" si="4"/>
        <v>0</v>
      </c>
      <c r="I55" s="193">
        <f t="shared" si="8"/>
        <v>0</v>
      </c>
      <c r="J55" s="149">
        <v>43</v>
      </c>
      <c r="K55" s="142" t="s">
        <v>46</v>
      </c>
      <c r="L55" s="119">
        <v>3600</v>
      </c>
      <c r="M55" s="150">
        <v>3600</v>
      </c>
      <c r="N55" s="819"/>
      <c r="O55" s="737"/>
      <c r="P55" s="536"/>
      <c r="Q55" s="731"/>
      <c r="R55" s="732"/>
      <c r="S55" s="92">
        <f t="shared" si="1"/>
        <v>3600</v>
      </c>
      <c r="T55" s="166">
        <f t="shared" si="9"/>
        <v>0</v>
      </c>
      <c r="U55" s="42">
        <f t="shared" si="12"/>
        <v>0</v>
      </c>
      <c r="V55" s="132">
        <v>43</v>
      </c>
      <c r="W55" s="18" t="s">
        <v>46</v>
      </c>
      <c r="X55" s="70" t="s">
        <v>253</v>
      </c>
      <c r="Y55" s="18" t="s">
        <v>223</v>
      </c>
      <c r="Z55" s="4">
        <v>3600</v>
      </c>
      <c r="AA55" s="4">
        <v>3600</v>
      </c>
      <c r="AB55" s="22">
        <f t="shared" si="13"/>
        <v>0</v>
      </c>
      <c r="AC55" s="22">
        <f t="shared" si="14"/>
        <v>0</v>
      </c>
      <c r="AD55" s="82"/>
      <c r="AE55" s="83"/>
      <c r="AF55" s="86"/>
      <c r="AG55" s="23"/>
      <c r="AH55" s="23"/>
      <c r="AI55" s="23">
        <f t="shared" si="15"/>
        <v>0</v>
      </c>
    </row>
    <row r="56" spans="1:35" ht="25.25" customHeight="1" thickTop="1" thickBot="1" x14ac:dyDescent="0.25">
      <c r="A56" s="21">
        <v>44</v>
      </c>
      <c r="B56" s="7" t="s">
        <v>47</v>
      </c>
      <c r="C56" s="42">
        <f t="shared" si="11"/>
        <v>0</v>
      </c>
      <c r="D56" s="122">
        <v>3600</v>
      </c>
      <c r="E56" s="175">
        <v>44</v>
      </c>
      <c r="F56" s="106" t="s">
        <v>47</v>
      </c>
      <c r="G56" s="174">
        <v>3600</v>
      </c>
      <c r="H56" s="193">
        <f t="shared" si="4"/>
        <v>0</v>
      </c>
      <c r="I56" s="193">
        <f t="shared" si="8"/>
        <v>0</v>
      </c>
      <c r="J56" s="149">
        <v>44</v>
      </c>
      <c r="K56" s="142" t="s">
        <v>47</v>
      </c>
      <c r="L56" s="119">
        <v>3600</v>
      </c>
      <c r="M56" s="150">
        <v>3600</v>
      </c>
      <c r="N56" s="814"/>
      <c r="O56" s="731"/>
      <c r="P56" s="731"/>
      <c r="Q56" s="731"/>
      <c r="R56" s="732"/>
      <c r="S56" s="92">
        <f t="shared" si="1"/>
        <v>3600</v>
      </c>
      <c r="T56" s="166">
        <f t="shared" si="9"/>
        <v>0</v>
      </c>
      <c r="U56" s="42">
        <f t="shared" si="12"/>
        <v>0</v>
      </c>
      <c r="V56" s="132">
        <v>44</v>
      </c>
      <c r="W56" s="18" t="s">
        <v>47</v>
      </c>
      <c r="X56" s="70" t="s">
        <v>254</v>
      </c>
      <c r="Y56" s="18" t="s">
        <v>223</v>
      </c>
      <c r="Z56" s="4">
        <v>3600</v>
      </c>
      <c r="AA56" s="4">
        <v>3600</v>
      </c>
      <c r="AB56" s="22">
        <f t="shared" si="13"/>
        <v>0</v>
      </c>
      <c r="AC56" s="22">
        <f t="shared" si="14"/>
        <v>0</v>
      </c>
      <c r="AD56" s="82"/>
      <c r="AE56" s="83"/>
      <c r="AF56" s="86"/>
      <c r="AG56" s="23"/>
      <c r="AH56" s="23"/>
      <c r="AI56" s="23">
        <f t="shared" si="15"/>
        <v>0</v>
      </c>
    </row>
    <row r="57" spans="1:35" ht="25.25" customHeight="1" thickTop="1" thickBot="1" x14ac:dyDescent="0.25">
      <c r="A57" s="769">
        <v>45</v>
      </c>
      <c r="B57" s="771" t="s">
        <v>48</v>
      </c>
      <c r="C57" s="42">
        <f t="shared" si="11"/>
        <v>0</v>
      </c>
      <c r="D57" s="122">
        <v>3600</v>
      </c>
      <c r="E57" s="175">
        <v>45</v>
      </c>
      <c r="F57" s="106" t="s">
        <v>48</v>
      </c>
      <c r="G57" s="174">
        <v>3600</v>
      </c>
      <c r="H57" s="193">
        <f t="shared" si="4"/>
        <v>1450</v>
      </c>
      <c r="I57" s="193">
        <f t="shared" si="8"/>
        <v>0</v>
      </c>
      <c r="J57" s="149">
        <v>45</v>
      </c>
      <c r="K57" s="142" t="s">
        <v>48</v>
      </c>
      <c r="L57" s="119">
        <v>3600</v>
      </c>
      <c r="M57" s="150">
        <v>1500</v>
      </c>
      <c r="N57" s="820">
        <v>45444</v>
      </c>
      <c r="O57" s="756"/>
      <c r="P57" s="757">
        <v>150</v>
      </c>
      <c r="Q57" s="768" t="s">
        <v>356</v>
      </c>
      <c r="R57" s="798">
        <v>500</v>
      </c>
      <c r="S57" s="92">
        <f>+M57+P57+R57</f>
        <v>2150</v>
      </c>
      <c r="T57" s="166">
        <f>+L57-S57</f>
        <v>1450</v>
      </c>
      <c r="U57" s="42">
        <f t="shared" si="12"/>
        <v>0</v>
      </c>
      <c r="V57" s="132">
        <v>45</v>
      </c>
      <c r="W57" s="18" t="s">
        <v>48</v>
      </c>
      <c r="X57" s="70" t="s">
        <v>166</v>
      </c>
      <c r="Y57" s="18" t="s">
        <v>157</v>
      </c>
      <c r="Z57" s="4">
        <v>3600</v>
      </c>
      <c r="AA57" s="4">
        <v>1500</v>
      </c>
      <c r="AB57" s="22">
        <f t="shared" si="13"/>
        <v>2100</v>
      </c>
      <c r="AC57" s="22">
        <f t="shared" si="14"/>
        <v>1400</v>
      </c>
      <c r="AD57" s="82"/>
      <c r="AE57" s="83" t="s">
        <v>344</v>
      </c>
      <c r="AF57" s="86">
        <f>500+500</f>
        <v>1000</v>
      </c>
      <c r="AG57" s="23">
        <v>500</v>
      </c>
      <c r="AH57" s="27">
        <v>500</v>
      </c>
      <c r="AI57" s="23">
        <f t="shared" si="15"/>
        <v>1000</v>
      </c>
    </row>
    <row r="58" spans="1:35" ht="25.25" customHeight="1" thickTop="1" thickBot="1" x14ac:dyDescent="0.25">
      <c r="A58" s="769">
        <v>45</v>
      </c>
      <c r="B58" s="771" t="s">
        <v>48</v>
      </c>
      <c r="C58" s="42"/>
      <c r="D58" s="122"/>
      <c r="E58" s="175"/>
      <c r="F58" s="106"/>
      <c r="G58" s="174"/>
      <c r="H58" s="193"/>
      <c r="I58" s="193"/>
      <c r="J58" s="149"/>
      <c r="K58" s="142"/>
      <c r="L58" s="119"/>
      <c r="M58" s="150"/>
      <c r="N58" s="820"/>
      <c r="O58" s="756"/>
      <c r="P58" s="757"/>
      <c r="Q58" s="768"/>
      <c r="R58" s="798"/>
      <c r="S58" s="92"/>
      <c r="T58" s="166"/>
      <c r="U58" s="42"/>
      <c r="V58" s="132"/>
      <c r="W58" s="18"/>
      <c r="X58" s="70"/>
      <c r="Y58" s="18"/>
      <c r="Z58" s="4"/>
      <c r="AA58" s="4"/>
      <c r="AB58" s="22"/>
      <c r="AC58" s="22"/>
      <c r="AD58" s="82"/>
      <c r="AE58" s="83"/>
      <c r="AF58" s="86"/>
      <c r="AG58" s="23"/>
      <c r="AH58" s="27"/>
      <c r="AI58" s="23"/>
    </row>
    <row r="59" spans="1:35" ht="25.25" customHeight="1" thickTop="1" thickBot="1" x14ac:dyDescent="0.25">
      <c r="A59" s="769">
        <v>45</v>
      </c>
      <c r="B59" s="771" t="s">
        <v>48</v>
      </c>
      <c r="C59" s="42"/>
      <c r="D59" s="122"/>
      <c r="E59" s="175"/>
      <c r="F59" s="106"/>
      <c r="G59" s="174"/>
      <c r="H59" s="193"/>
      <c r="I59" s="193"/>
      <c r="J59" s="149"/>
      <c r="K59" s="142"/>
      <c r="L59" s="119"/>
      <c r="M59" s="150"/>
      <c r="N59" s="820"/>
      <c r="O59" s="756"/>
      <c r="P59" s="757">
        <v>475</v>
      </c>
      <c r="Q59" s="768" t="s">
        <v>356</v>
      </c>
      <c r="R59" s="798">
        <v>500</v>
      </c>
      <c r="S59" s="92"/>
      <c r="T59" s="166"/>
      <c r="U59" s="42"/>
      <c r="V59" s="132"/>
      <c r="W59" s="18"/>
      <c r="X59" s="70"/>
      <c r="Y59" s="18"/>
      <c r="Z59" s="4"/>
      <c r="AA59" s="4"/>
      <c r="AB59" s="22"/>
      <c r="AC59" s="22"/>
      <c r="AD59" s="82"/>
      <c r="AE59" s="83"/>
      <c r="AF59" s="86"/>
      <c r="AG59" s="23"/>
      <c r="AH59" s="27"/>
      <c r="AI59" s="23"/>
    </row>
    <row r="60" spans="1:35" ht="25.25" customHeight="1" thickTop="1" thickBot="1" x14ac:dyDescent="0.25">
      <c r="A60" s="769">
        <v>45</v>
      </c>
      <c r="B60" s="771" t="s">
        <v>48</v>
      </c>
      <c r="C60" s="42"/>
      <c r="D60" s="122"/>
      <c r="E60" s="175"/>
      <c r="F60" s="106"/>
      <c r="G60" s="174"/>
      <c r="H60" s="193"/>
      <c r="I60" s="193"/>
      <c r="J60" s="149"/>
      <c r="K60" s="142"/>
      <c r="L60" s="119"/>
      <c r="M60" s="150"/>
      <c r="N60" s="820">
        <v>45536</v>
      </c>
      <c r="O60" s="756"/>
      <c r="P60" s="757">
        <v>275</v>
      </c>
      <c r="Q60" s="731"/>
      <c r="R60" s="732"/>
      <c r="S60" s="92"/>
      <c r="T60" s="166"/>
      <c r="U60" s="42"/>
      <c r="V60" s="132"/>
      <c r="W60" s="18"/>
      <c r="X60" s="70"/>
      <c r="Y60" s="18"/>
      <c r="Z60" s="4"/>
      <c r="AA60" s="4"/>
      <c r="AB60" s="22"/>
      <c r="AC60" s="22"/>
      <c r="AD60" s="82"/>
      <c r="AE60" s="83"/>
      <c r="AF60" s="86"/>
      <c r="AG60" s="23"/>
      <c r="AH60" s="27"/>
      <c r="AI60" s="23"/>
    </row>
    <row r="61" spans="1:35" ht="25.25" customHeight="1" thickTop="1" thickBot="1" x14ac:dyDescent="0.25">
      <c r="A61" s="21">
        <v>46</v>
      </c>
      <c r="B61" s="7" t="s">
        <v>49</v>
      </c>
      <c r="C61" s="42">
        <f t="shared" si="11"/>
        <v>0</v>
      </c>
      <c r="D61" s="122">
        <v>3600</v>
      </c>
      <c r="E61" s="175">
        <v>46</v>
      </c>
      <c r="F61" s="106" t="s">
        <v>331</v>
      </c>
      <c r="G61" s="174">
        <v>3600</v>
      </c>
      <c r="H61" s="193">
        <f t="shared" si="4"/>
        <v>0</v>
      </c>
      <c r="I61" s="193">
        <f t="shared" si="8"/>
        <v>0</v>
      </c>
      <c r="J61" s="149">
        <v>46</v>
      </c>
      <c r="K61" s="142" t="s">
        <v>331</v>
      </c>
      <c r="L61" s="119">
        <v>3600</v>
      </c>
      <c r="M61" s="150">
        <v>3600</v>
      </c>
      <c r="N61" s="814"/>
      <c r="O61" s="731"/>
      <c r="P61" s="731"/>
      <c r="Q61" s="731"/>
      <c r="R61" s="732"/>
      <c r="S61" s="92">
        <f t="shared" si="1"/>
        <v>3600</v>
      </c>
      <c r="T61" s="166">
        <f t="shared" si="9"/>
        <v>0</v>
      </c>
      <c r="U61" s="42">
        <f t="shared" si="12"/>
        <v>0</v>
      </c>
      <c r="V61" s="132">
        <v>46</v>
      </c>
      <c r="W61" s="18" t="s">
        <v>49</v>
      </c>
      <c r="X61" s="70" t="s">
        <v>255</v>
      </c>
      <c r="Y61" s="18" t="s">
        <v>223</v>
      </c>
      <c r="Z61" s="4">
        <v>3600</v>
      </c>
      <c r="AA61" s="4">
        <v>3600</v>
      </c>
      <c r="AB61" s="22">
        <f t="shared" si="13"/>
        <v>0</v>
      </c>
      <c r="AC61" s="22">
        <f t="shared" si="14"/>
        <v>0</v>
      </c>
      <c r="AD61" s="82"/>
      <c r="AE61" s="83"/>
      <c r="AF61" s="86"/>
      <c r="AG61" s="23"/>
      <c r="AH61" s="23"/>
      <c r="AI61" s="23">
        <f t="shared" si="15"/>
        <v>0</v>
      </c>
    </row>
    <row r="62" spans="1:35" ht="25.25" customHeight="1" thickTop="1" thickBot="1" x14ac:dyDescent="0.25">
      <c r="A62" s="769">
        <v>47</v>
      </c>
      <c r="B62" s="773" t="s">
        <v>50</v>
      </c>
      <c r="C62" s="42">
        <f t="shared" si="11"/>
        <v>0</v>
      </c>
      <c r="D62" s="124">
        <v>3600</v>
      </c>
      <c r="E62" s="175">
        <v>47</v>
      </c>
      <c r="F62" s="106" t="s">
        <v>50</v>
      </c>
      <c r="G62" s="174">
        <v>3600</v>
      </c>
      <c r="H62" s="193">
        <f t="shared" si="4"/>
        <v>650</v>
      </c>
      <c r="I62" s="193">
        <f t="shared" si="8"/>
        <v>0</v>
      </c>
      <c r="J62" s="149">
        <v>47</v>
      </c>
      <c r="K62" s="142" t="s">
        <v>50</v>
      </c>
      <c r="L62" s="119">
        <v>3600</v>
      </c>
      <c r="M62" s="150">
        <v>1000</v>
      </c>
      <c r="N62" s="820">
        <v>45488</v>
      </c>
      <c r="O62" s="756">
        <v>76</v>
      </c>
      <c r="P62" s="757">
        <v>200</v>
      </c>
      <c r="Q62" s="731" t="s">
        <v>356</v>
      </c>
      <c r="R62" s="732">
        <v>1750</v>
      </c>
      <c r="S62" s="92">
        <f t="shared" si="1"/>
        <v>2950</v>
      </c>
      <c r="T62" s="166">
        <f t="shared" si="9"/>
        <v>650</v>
      </c>
      <c r="U62" s="42">
        <f t="shared" si="12"/>
        <v>0</v>
      </c>
      <c r="V62" s="136">
        <v>47</v>
      </c>
      <c r="W62" s="96" t="s">
        <v>50</v>
      </c>
      <c r="X62" s="97" t="s">
        <v>167</v>
      </c>
      <c r="Y62" s="18" t="s">
        <v>157</v>
      </c>
      <c r="Z62" s="4">
        <v>3600</v>
      </c>
      <c r="AA62" s="4">
        <v>1000</v>
      </c>
      <c r="AB62" s="22">
        <f t="shared" si="13"/>
        <v>2600</v>
      </c>
      <c r="AC62" s="22">
        <f t="shared" si="14"/>
        <v>1733.3333333333333</v>
      </c>
      <c r="AD62" s="90"/>
      <c r="AE62" s="91">
        <v>36</v>
      </c>
      <c r="AF62" s="92">
        <v>1750</v>
      </c>
      <c r="AG62" s="23">
        <v>1750</v>
      </c>
      <c r="AH62" s="23"/>
      <c r="AI62" s="23">
        <f t="shared" si="15"/>
        <v>1750</v>
      </c>
    </row>
    <row r="63" spans="1:35" ht="25.25" customHeight="1" thickTop="1" thickBot="1" x14ac:dyDescent="0.25">
      <c r="A63" s="769"/>
      <c r="B63" s="773"/>
      <c r="C63" s="42"/>
      <c r="D63" s="124"/>
      <c r="E63" s="175"/>
      <c r="F63" s="106"/>
      <c r="G63" s="174"/>
      <c r="H63" s="193"/>
      <c r="I63" s="193"/>
      <c r="J63" s="149"/>
      <c r="K63" s="142"/>
      <c r="L63" s="119"/>
      <c r="M63" s="150"/>
      <c r="N63" s="820"/>
      <c r="O63" s="756"/>
      <c r="P63" s="757"/>
      <c r="Q63" s="731"/>
      <c r="R63" s="732"/>
      <c r="S63" s="92"/>
      <c r="T63" s="166"/>
      <c r="U63" s="42"/>
      <c r="V63" s="136"/>
      <c r="W63" s="96"/>
      <c r="X63" s="97"/>
      <c r="Y63" s="18"/>
      <c r="Z63" s="4"/>
      <c r="AA63" s="4"/>
      <c r="AB63" s="22"/>
      <c r="AC63" s="22"/>
      <c r="AD63" s="90"/>
      <c r="AE63" s="91"/>
      <c r="AF63" s="92"/>
      <c r="AG63" s="23"/>
      <c r="AH63" s="23"/>
      <c r="AI63" s="23"/>
    </row>
    <row r="64" spans="1:35" ht="25.25" customHeight="1" thickTop="1" thickBot="1" x14ac:dyDescent="0.25">
      <c r="A64" s="769">
        <v>47</v>
      </c>
      <c r="B64" s="773" t="s">
        <v>50</v>
      </c>
      <c r="C64" s="42"/>
      <c r="D64" s="124"/>
      <c r="E64" s="175"/>
      <c r="F64" s="106"/>
      <c r="G64" s="174"/>
      <c r="H64" s="193"/>
      <c r="I64" s="193"/>
      <c r="J64" s="149"/>
      <c r="K64" s="142"/>
      <c r="L64" s="119"/>
      <c r="M64" s="150"/>
      <c r="N64" s="820">
        <v>45596</v>
      </c>
      <c r="O64" s="756">
        <v>115</v>
      </c>
      <c r="P64" s="757">
        <v>150</v>
      </c>
      <c r="Q64" s="731"/>
      <c r="R64" s="732"/>
      <c r="S64" s="92"/>
      <c r="T64" s="166"/>
      <c r="U64" s="42"/>
      <c r="V64" s="136"/>
      <c r="W64" s="96"/>
      <c r="X64" s="97"/>
      <c r="Y64" s="18"/>
      <c r="Z64" s="4"/>
      <c r="AA64" s="4"/>
      <c r="AB64" s="22"/>
      <c r="AC64" s="22"/>
      <c r="AD64" s="90"/>
      <c r="AE64" s="91"/>
      <c r="AF64" s="92"/>
      <c r="AG64" s="23"/>
      <c r="AH64" s="23"/>
      <c r="AI64" s="23"/>
    </row>
    <row r="65" spans="1:95" ht="25.25" customHeight="1" thickTop="1" thickBot="1" x14ac:dyDescent="0.25">
      <c r="A65" s="25">
        <v>48</v>
      </c>
      <c r="B65" s="8" t="s">
        <v>51</v>
      </c>
      <c r="C65" s="42">
        <f t="shared" si="11"/>
        <v>0</v>
      </c>
      <c r="D65" s="122">
        <v>3600</v>
      </c>
      <c r="E65" s="172">
        <v>48</v>
      </c>
      <c r="F65" s="176" t="s">
        <v>51</v>
      </c>
      <c r="G65" s="174">
        <v>3600</v>
      </c>
      <c r="H65" s="193">
        <f t="shared" si="4"/>
        <v>0</v>
      </c>
      <c r="I65" s="193">
        <f t="shared" si="8"/>
        <v>0</v>
      </c>
      <c r="J65" s="149">
        <v>48</v>
      </c>
      <c r="K65" s="142" t="s">
        <v>51</v>
      </c>
      <c r="L65" s="119">
        <v>3600</v>
      </c>
      <c r="M65" s="150">
        <v>3600</v>
      </c>
      <c r="N65" s="814"/>
      <c r="O65" s="731"/>
      <c r="P65" s="731"/>
      <c r="Q65" s="731"/>
      <c r="R65" s="732"/>
      <c r="S65" s="92">
        <f t="shared" si="1"/>
        <v>3600</v>
      </c>
      <c r="T65" s="166">
        <f t="shared" si="9"/>
        <v>0</v>
      </c>
      <c r="U65" s="42">
        <f t="shared" si="12"/>
        <v>0</v>
      </c>
      <c r="V65" s="131">
        <v>48</v>
      </c>
      <c r="W65" s="26" t="s">
        <v>51</v>
      </c>
      <c r="X65" s="71" t="s">
        <v>256</v>
      </c>
      <c r="Y65" s="18" t="s">
        <v>223</v>
      </c>
      <c r="Z65" s="4">
        <v>3600</v>
      </c>
      <c r="AA65" s="4">
        <v>3600</v>
      </c>
      <c r="AB65" s="22">
        <f t="shared" si="13"/>
        <v>0</v>
      </c>
      <c r="AC65" s="22">
        <f t="shared" si="14"/>
        <v>0</v>
      </c>
      <c r="AD65" s="90"/>
      <c r="AE65" s="91"/>
      <c r="AF65" s="92"/>
      <c r="AG65" s="23"/>
      <c r="AH65" s="23"/>
      <c r="AI65" s="23">
        <f t="shared" si="15"/>
        <v>0</v>
      </c>
    </row>
    <row r="66" spans="1:95" ht="25.25" customHeight="1" thickTop="1" thickBot="1" x14ac:dyDescent="0.25">
      <c r="A66" s="21">
        <v>49</v>
      </c>
      <c r="B66" s="7" t="s">
        <v>52</v>
      </c>
      <c r="C66" s="42">
        <f t="shared" si="11"/>
        <v>0</v>
      </c>
      <c r="D66" s="122">
        <v>3600</v>
      </c>
      <c r="E66" s="175">
        <v>49</v>
      </c>
      <c r="F66" s="106" t="s">
        <v>52</v>
      </c>
      <c r="G66" s="174">
        <v>3600</v>
      </c>
      <c r="H66" s="193">
        <f t="shared" si="4"/>
        <v>0</v>
      </c>
      <c r="I66" s="193">
        <f t="shared" si="8"/>
        <v>0</v>
      </c>
      <c r="J66" s="149">
        <v>49</v>
      </c>
      <c r="K66" s="142" t="s">
        <v>52</v>
      </c>
      <c r="L66" s="119">
        <v>3600</v>
      </c>
      <c r="M66" s="150">
        <v>3600</v>
      </c>
      <c r="N66" s="814"/>
      <c r="O66" s="731"/>
      <c r="P66" s="731"/>
      <c r="Q66" s="731"/>
      <c r="R66" s="732"/>
      <c r="S66" s="92">
        <f t="shared" si="1"/>
        <v>3600</v>
      </c>
      <c r="T66" s="166">
        <f t="shared" si="9"/>
        <v>0</v>
      </c>
      <c r="U66" s="42">
        <f t="shared" si="12"/>
        <v>0</v>
      </c>
      <c r="V66" s="132">
        <v>49</v>
      </c>
      <c r="W66" s="18" t="s">
        <v>52</v>
      </c>
      <c r="X66" s="70" t="s">
        <v>257</v>
      </c>
      <c r="Y66" s="18" t="s">
        <v>223</v>
      </c>
      <c r="Z66" s="4">
        <v>3600</v>
      </c>
      <c r="AA66" s="4">
        <v>3600</v>
      </c>
      <c r="AB66" s="22">
        <f t="shared" si="13"/>
        <v>0</v>
      </c>
      <c r="AC66" s="22">
        <f t="shared" si="14"/>
        <v>0</v>
      </c>
      <c r="AD66" s="82"/>
      <c r="AE66" s="83"/>
      <c r="AF66" s="86"/>
      <c r="AG66" s="23"/>
      <c r="AH66" s="23"/>
      <c r="AI66" s="23">
        <f t="shared" si="15"/>
        <v>0</v>
      </c>
    </row>
    <row r="67" spans="1:95" s="12" customFormat="1" ht="25.25" customHeight="1" thickTop="1" thickBot="1" x14ac:dyDescent="0.25">
      <c r="A67" s="21">
        <v>50</v>
      </c>
      <c r="B67" s="7" t="s">
        <v>53</v>
      </c>
      <c r="C67" s="42">
        <f t="shared" si="11"/>
        <v>0</v>
      </c>
      <c r="D67" s="122">
        <v>3600</v>
      </c>
      <c r="E67" s="175">
        <v>50</v>
      </c>
      <c r="F67" s="106" t="s">
        <v>53</v>
      </c>
      <c r="G67" s="174">
        <v>3600</v>
      </c>
      <c r="H67" s="193">
        <f t="shared" si="4"/>
        <v>0</v>
      </c>
      <c r="I67" s="193">
        <f t="shared" si="8"/>
        <v>0</v>
      </c>
      <c r="J67" s="149">
        <v>50</v>
      </c>
      <c r="K67" s="142" t="s">
        <v>53</v>
      </c>
      <c r="L67" s="119">
        <v>3600</v>
      </c>
      <c r="M67" s="150">
        <v>3600</v>
      </c>
      <c r="N67" s="814"/>
      <c r="O67" s="731"/>
      <c r="P67" s="731"/>
      <c r="Q67" s="731"/>
      <c r="R67" s="732"/>
      <c r="S67" s="92">
        <f t="shared" si="1"/>
        <v>3600</v>
      </c>
      <c r="T67" s="166">
        <f t="shared" si="9"/>
        <v>0</v>
      </c>
      <c r="U67" s="42">
        <f t="shared" si="12"/>
        <v>0</v>
      </c>
      <c r="V67" s="132">
        <v>50</v>
      </c>
      <c r="W67" s="18" t="s">
        <v>53</v>
      </c>
      <c r="X67" s="70" t="s">
        <v>258</v>
      </c>
      <c r="Y67" s="18" t="s">
        <v>223</v>
      </c>
      <c r="Z67" s="4">
        <v>3600</v>
      </c>
      <c r="AA67" s="4">
        <v>3600</v>
      </c>
      <c r="AB67" s="22">
        <f t="shared" si="13"/>
        <v>0</v>
      </c>
      <c r="AC67" s="22">
        <f t="shared" si="14"/>
        <v>0</v>
      </c>
      <c r="AD67" s="82"/>
      <c r="AE67" s="83"/>
      <c r="AF67" s="86"/>
      <c r="AG67" s="23"/>
      <c r="AH67" s="23"/>
      <c r="AI67" s="23">
        <f t="shared" si="15"/>
        <v>0</v>
      </c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</row>
    <row r="68" spans="1:95" ht="25.25" customHeight="1" thickTop="1" thickBot="1" x14ac:dyDescent="0.25">
      <c r="A68" s="21">
        <v>51</v>
      </c>
      <c r="B68" s="7" t="s">
        <v>54</v>
      </c>
      <c r="C68" s="42">
        <f t="shared" si="11"/>
        <v>0</v>
      </c>
      <c r="D68" s="122">
        <v>3600</v>
      </c>
      <c r="E68" s="175">
        <v>51</v>
      </c>
      <c r="F68" s="106" t="s">
        <v>54</v>
      </c>
      <c r="G68" s="174">
        <v>3600</v>
      </c>
      <c r="H68" s="193">
        <f t="shared" si="4"/>
        <v>0</v>
      </c>
      <c r="I68" s="193">
        <f t="shared" si="8"/>
        <v>0</v>
      </c>
      <c r="J68" s="149">
        <v>51</v>
      </c>
      <c r="K68" s="142" t="s">
        <v>54</v>
      </c>
      <c r="L68" s="119">
        <v>3600</v>
      </c>
      <c r="M68" s="150">
        <v>3600</v>
      </c>
      <c r="N68" s="814"/>
      <c r="O68" s="731"/>
      <c r="P68" s="731"/>
      <c r="Q68" s="731"/>
      <c r="R68" s="732"/>
      <c r="S68" s="92">
        <f t="shared" si="1"/>
        <v>3600</v>
      </c>
      <c r="T68" s="166">
        <f t="shared" si="9"/>
        <v>0</v>
      </c>
      <c r="U68" s="42">
        <f t="shared" si="12"/>
        <v>0</v>
      </c>
      <c r="V68" s="132">
        <v>51</v>
      </c>
      <c r="W68" s="18" t="s">
        <v>54</v>
      </c>
      <c r="X68" s="70" t="s">
        <v>259</v>
      </c>
      <c r="Y68" s="18" t="s">
        <v>223</v>
      </c>
      <c r="Z68" s="4">
        <v>3600</v>
      </c>
      <c r="AA68" s="4">
        <v>3600</v>
      </c>
      <c r="AB68" s="22">
        <f t="shared" si="13"/>
        <v>0</v>
      </c>
      <c r="AC68" s="22">
        <f t="shared" si="14"/>
        <v>0</v>
      </c>
      <c r="AD68" s="82"/>
      <c r="AE68" s="83"/>
      <c r="AF68" s="86"/>
      <c r="AG68" s="23"/>
      <c r="AH68" s="23"/>
      <c r="AI68" s="23">
        <f t="shared" si="15"/>
        <v>0</v>
      </c>
    </row>
    <row r="69" spans="1:95" ht="25.25" customHeight="1" thickTop="1" thickBot="1" x14ac:dyDescent="0.25">
      <c r="A69" s="21">
        <v>52</v>
      </c>
      <c r="B69" s="7" t="s">
        <v>55</v>
      </c>
      <c r="C69" s="42">
        <f t="shared" si="11"/>
        <v>0</v>
      </c>
      <c r="D69" s="122">
        <v>3600</v>
      </c>
      <c r="E69" s="175">
        <v>52</v>
      </c>
      <c r="F69" s="106" t="s">
        <v>55</v>
      </c>
      <c r="G69" s="174">
        <v>3600</v>
      </c>
      <c r="H69" s="193">
        <f t="shared" si="4"/>
        <v>0</v>
      </c>
      <c r="I69" s="193">
        <f t="shared" si="8"/>
        <v>0</v>
      </c>
      <c r="J69" s="149">
        <v>52</v>
      </c>
      <c r="K69" s="142" t="s">
        <v>55</v>
      </c>
      <c r="L69" s="119">
        <v>3600</v>
      </c>
      <c r="M69" s="150">
        <v>3600</v>
      </c>
      <c r="N69" s="814"/>
      <c r="O69" s="731"/>
      <c r="P69" s="731"/>
      <c r="Q69" s="731"/>
      <c r="R69" s="732"/>
      <c r="S69" s="92">
        <f t="shared" si="1"/>
        <v>3600</v>
      </c>
      <c r="T69" s="166">
        <f t="shared" si="9"/>
        <v>0</v>
      </c>
      <c r="U69" s="42">
        <f t="shared" si="12"/>
        <v>0</v>
      </c>
      <c r="V69" s="132">
        <v>52</v>
      </c>
      <c r="W69" s="18" t="s">
        <v>55</v>
      </c>
      <c r="X69" s="70" t="s">
        <v>260</v>
      </c>
      <c r="Y69" s="18" t="s">
        <v>223</v>
      </c>
      <c r="Z69" s="4">
        <v>3600</v>
      </c>
      <c r="AA69" s="4">
        <v>3600</v>
      </c>
      <c r="AB69" s="22">
        <f t="shared" si="13"/>
        <v>0</v>
      </c>
      <c r="AC69" s="22">
        <f t="shared" si="14"/>
        <v>0</v>
      </c>
      <c r="AD69" s="82"/>
      <c r="AE69" s="83"/>
      <c r="AF69" s="86"/>
      <c r="AG69" s="23"/>
      <c r="AH69" s="23"/>
      <c r="AI69" s="23">
        <f t="shared" si="15"/>
        <v>0</v>
      </c>
    </row>
    <row r="70" spans="1:95" ht="25.25" customHeight="1" thickTop="1" thickBot="1" x14ac:dyDescent="0.25">
      <c r="A70" s="25">
        <v>53</v>
      </c>
      <c r="B70" s="8" t="s">
        <v>56</v>
      </c>
      <c r="C70" s="42">
        <f t="shared" si="11"/>
        <v>0</v>
      </c>
      <c r="D70" s="122">
        <v>3600</v>
      </c>
      <c r="E70" s="172">
        <v>53</v>
      </c>
      <c r="F70" s="176" t="s">
        <v>56</v>
      </c>
      <c r="G70" s="174">
        <v>3600</v>
      </c>
      <c r="H70" s="193">
        <f t="shared" si="4"/>
        <v>0</v>
      </c>
      <c r="I70" s="193">
        <f t="shared" si="8"/>
        <v>0</v>
      </c>
      <c r="J70" s="149">
        <v>53</v>
      </c>
      <c r="K70" s="142" t="s">
        <v>56</v>
      </c>
      <c r="L70" s="119">
        <v>3600</v>
      </c>
      <c r="M70" s="150">
        <v>3600</v>
      </c>
      <c r="N70" s="814"/>
      <c r="O70" s="731"/>
      <c r="P70" s="731"/>
      <c r="Q70" s="731"/>
      <c r="R70" s="732"/>
      <c r="S70" s="92">
        <f t="shared" si="1"/>
        <v>3600</v>
      </c>
      <c r="T70" s="166">
        <f t="shared" si="9"/>
        <v>0</v>
      </c>
      <c r="U70" s="42">
        <f t="shared" si="12"/>
        <v>0</v>
      </c>
      <c r="V70" s="131">
        <v>53</v>
      </c>
      <c r="W70" s="26" t="s">
        <v>56</v>
      </c>
      <c r="X70" s="71" t="s">
        <v>261</v>
      </c>
      <c r="Y70" s="18" t="s">
        <v>223</v>
      </c>
      <c r="Z70" s="4">
        <v>3600</v>
      </c>
      <c r="AA70" s="4">
        <v>3600</v>
      </c>
      <c r="AB70" s="22">
        <f t="shared" si="13"/>
        <v>0</v>
      </c>
      <c r="AC70" s="22">
        <f t="shared" si="14"/>
        <v>0</v>
      </c>
      <c r="AD70" s="90"/>
      <c r="AE70" s="91"/>
      <c r="AF70" s="92"/>
      <c r="AG70" s="23"/>
      <c r="AH70" s="23"/>
      <c r="AI70" s="23">
        <f t="shared" si="15"/>
        <v>0</v>
      </c>
    </row>
    <row r="71" spans="1:95" ht="25.25" customHeight="1" thickTop="1" thickBot="1" x14ac:dyDescent="0.25">
      <c r="A71" s="25">
        <v>54</v>
      </c>
      <c r="B71" s="8" t="s">
        <v>57</v>
      </c>
      <c r="C71" s="42">
        <f t="shared" si="11"/>
        <v>0</v>
      </c>
      <c r="D71" s="122">
        <v>3600</v>
      </c>
      <c r="E71" s="172">
        <v>54</v>
      </c>
      <c r="F71" s="176" t="s">
        <v>57</v>
      </c>
      <c r="G71" s="174">
        <v>3600</v>
      </c>
      <c r="H71" s="193">
        <f t="shared" si="4"/>
        <v>0</v>
      </c>
      <c r="I71" s="193">
        <f t="shared" si="8"/>
        <v>0</v>
      </c>
      <c r="J71" s="149">
        <v>54</v>
      </c>
      <c r="K71" s="142" t="s">
        <v>57</v>
      </c>
      <c r="L71" s="119">
        <v>3600</v>
      </c>
      <c r="M71" s="150">
        <v>3300</v>
      </c>
      <c r="N71" s="814"/>
      <c r="O71" s="731"/>
      <c r="P71" s="731"/>
      <c r="Q71" s="731" t="s">
        <v>356</v>
      </c>
      <c r="R71" s="732">
        <v>300</v>
      </c>
      <c r="S71" s="92">
        <f t="shared" si="1"/>
        <v>3600</v>
      </c>
      <c r="T71" s="166">
        <f t="shared" si="9"/>
        <v>0</v>
      </c>
      <c r="U71" s="42">
        <f t="shared" si="12"/>
        <v>0</v>
      </c>
      <c r="V71" s="131">
        <v>54</v>
      </c>
      <c r="W71" s="26" t="s">
        <v>57</v>
      </c>
      <c r="X71" s="71" t="s">
        <v>168</v>
      </c>
      <c r="Y71" s="18" t="s">
        <v>157</v>
      </c>
      <c r="Z71" s="4">
        <v>3600</v>
      </c>
      <c r="AA71" s="4">
        <v>3300</v>
      </c>
      <c r="AB71" s="22">
        <f t="shared" si="13"/>
        <v>300</v>
      </c>
      <c r="AC71" s="22">
        <f t="shared" si="14"/>
        <v>200</v>
      </c>
      <c r="AD71" s="82"/>
      <c r="AE71" s="83">
        <v>44</v>
      </c>
      <c r="AF71" s="86">
        <v>300</v>
      </c>
      <c r="AG71" s="23">
        <v>300</v>
      </c>
      <c r="AH71" s="23"/>
      <c r="AI71" s="23">
        <f t="shared" si="15"/>
        <v>300</v>
      </c>
    </row>
    <row r="72" spans="1:95" ht="25.25" customHeight="1" thickTop="1" thickBot="1" x14ac:dyDescent="0.25">
      <c r="A72" s="21">
        <v>55</v>
      </c>
      <c r="B72" s="7" t="s">
        <v>58</v>
      </c>
      <c r="C72" s="42">
        <f t="shared" si="11"/>
        <v>0</v>
      </c>
      <c r="D72" s="122">
        <v>3600</v>
      </c>
      <c r="E72" s="175">
        <v>55</v>
      </c>
      <c r="F72" s="106" t="s">
        <v>58</v>
      </c>
      <c r="G72" s="174">
        <v>3600</v>
      </c>
      <c r="H72" s="193">
        <f t="shared" si="4"/>
        <v>350</v>
      </c>
      <c r="I72" s="193">
        <f t="shared" si="8"/>
        <v>0</v>
      </c>
      <c r="J72" s="149">
        <v>55</v>
      </c>
      <c r="K72" s="142" t="s">
        <v>58</v>
      </c>
      <c r="L72" s="119">
        <v>3600</v>
      </c>
      <c r="M72" s="150">
        <v>2500</v>
      </c>
      <c r="N72" s="814"/>
      <c r="O72" s="731"/>
      <c r="P72" s="731"/>
      <c r="Q72" s="731" t="s">
        <v>356</v>
      </c>
      <c r="R72" s="732">
        <v>750</v>
      </c>
      <c r="S72" s="92">
        <f>+M72+P72+R72</f>
        <v>3250</v>
      </c>
      <c r="T72" s="166">
        <f t="shared" si="9"/>
        <v>350</v>
      </c>
      <c r="U72" s="42">
        <f t="shared" si="12"/>
        <v>0</v>
      </c>
      <c r="V72" s="132">
        <v>55</v>
      </c>
      <c r="W72" s="18" t="s">
        <v>58</v>
      </c>
      <c r="X72" s="70" t="s">
        <v>169</v>
      </c>
      <c r="Y72" s="18" t="s">
        <v>157</v>
      </c>
      <c r="Z72" s="4">
        <v>3600</v>
      </c>
      <c r="AA72" s="4">
        <v>2500</v>
      </c>
      <c r="AB72" s="22">
        <f t="shared" si="13"/>
        <v>1100</v>
      </c>
      <c r="AC72" s="22">
        <f t="shared" si="14"/>
        <v>733.33333333333337</v>
      </c>
      <c r="AD72" s="82"/>
      <c r="AE72" s="83">
        <v>31</v>
      </c>
      <c r="AF72" s="86">
        <v>750</v>
      </c>
      <c r="AG72" s="23">
        <v>750</v>
      </c>
      <c r="AH72" s="23"/>
      <c r="AI72" s="23">
        <f t="shared" si="15"/>
        <v>750</v>
      </c>
    </row>
    <row r="73" spans="1:95" ht="25.25" customHeight="1" thickTop="1" thickBot="1" x14ac:dyDescent="0.25">
      <c r="A73" s="80">
        <v>56</v>
      </c>
      <c r="B73" s="41" t="s">
        <v>59</v>
      </c>
      <c r="C73" s="42">
        <f t="shared" si="11"/>
        <v>0</v>
      </c>
      <c r="D73" s="37">
        <v>3600</v>
      </c>
      <c r="E73" s="175">
        <v>56</v>
      </c>
      <c r="F73" s="106" t="s">
        <v>59</v>
      </c>
      <c r="G73" s="174">
        <v>3600</v>
      </c>
      <c r="H73" s="193">
        <f t="shared" si="4"/>
        <v>0</v>
      </c>
      <c r="I73" s="193">
        <f t="shared" si="8"/>
        <v>0</v>
      </c>
      <c r="J73" s="149">
        <v>56</v>
      </c>
      <c r="K73" s="142" t="s">
        <v>59</v>
      </c>
      <c r="L73" s="119">
        <v>3600</v>
      </c>
      <c r="M73" s="150">
        <v>3600</v>
      </c>
      <c r="N73" s="814"/>
      <c r="O73" s="731"/>
      <c r="P73" s="731"/>
      <c r="Q73" s="731"/>
      <c r="R73" s="732"/>
      <c r="S73" s="92">
        <f t="shared" si="1"/>
        <v>3600</v>
      </c>
      <c r="T73" s="166">
        <f t="shared" si="9"/>
        <v>0</v>
      </c>
      <c r="U73" s="42">
        <f t="shared" si="12"/>
        <v>0</v>
      </c>
      <c r="V73" s="80">
        <v>56</v>
      </c>
      <c r="W73" s="41" t="s">
        <v>59</v>
      </c>
      <c r="X73" s="69" t="s">
        <v>262</v>
      </c>
      <c r="Y73" s="41" t="s">
        <v>223</v>
      </c>
      <c r="Z73" s="37">
        <v>3600</v>
      </c>
      <c r="AA73" s="37">
        <v>3600</v>
      </c>
      <c r="AB73" s="38">
        <f t="shared" si="13"/>
        <v>0</v>
      </c>
      <c r="AC73" s="38">
        <f t="shared" si="14"/>
        <v>0</v>
      </c>
      <c r="AD73" s="82"/>
      <c r="AE73" s="83"/>
      <c r="AF73" s="86"/>
      <c r="AG73" s="39"/>
      <c r="AH73" s="39"/>
      <c r="AI73" s="39">
        <f t="shared" si="15"/>
        <v>0</v>
      </c>
    </row>
    <row r="74" spans="1:95" ht="25.25" customHeight="1" thickTop="1" thickBot="1" x14ac:dyDescent="0.25">
      <c r="A74" s="21">
        <v>57</v>
      </c>
      <c r="B74" s="7" t="s">
        <v>60</v>
      </c>
      <c r="C74" s="42">
        <f t="shared" si="11"/>
        <v>0</v>
      </c>
      <c r="D74" s="122">
        <v>3600</v>
      </c>
      <c r="E74" s="175">
        <v>57</v>
      </c>
      <c r="F74" s="106" t="s">
        <v>60</v>
      </c>
      <c r="G74" s="174">
        <v>3600</v>
      </c>
      <c r="H74" s="193">
        <f t="shared" si="4"/>
        <v>0</v>
      </c>
      <c r="I74" s="193">
        <f t="shared" si="8"/>
        <v>0</v>
      </c>
      <c r="J74" s="149">
        <v>57</v>
      </c>
      <c r="K74" s="142" t="s">
        <v>60</v>
      </c>
      <c r="L74" s="119">
        <v>3600</v>
      </c>
      <c r="M74" s="150">
        <v>3600</v>
      </c>
      <c r="N74" s="814"/>
      <c r="O74" s="731"/>
      <c r="P74" s="731"/>
      <c r="Q74" s="731"/>
      <c r="R74" s="732"/>
      <c r="S74" s="92">
        <f t="shared" si="1"/>
        <v>3600</v>
      </c>
      <c r="T74" s="166">
        <f t="shared" si="9"/>
        <v>0</v>
      </c>
      <c r="U74" s="42">
        <f t="shared" si="12"/>
        <v>0</v>
      </c>
      <c r="V74" s="132">
        <v>57</v>
      </c>
      <c r="W74" s="18" t="s">
        <v>60</v>
      </c>
      <c r="X74" s="70" t="s">
        <v>263</v>
      </c>
      <c r="Y74" s="18" t="s">
        <v>223</v>
      </c>
      <c r="Z74" s="4">
        <v>3600</v>
      </c>
      <c r="AA74" s="4">
        <v>3600</v>
      </c>
      <c r="AB74" s="22">
        <f t="shared" si="13"/>
        <v>0</v>
      </c>
      <c r="AC74" s="22">
        <f t="shared" si="14"/>
        <v>0</v>
      </c>
      <c r="AD74" s="82"/>
      <c r="AE74" s="83"/>
      <c r="AF74" s="86"/>
      <c r="AG74" s="23"/>
      <c r="AH74" s="23"/>
      <c r="AI74" s="23">
        <f t="shared" si="15"/>
        <v>0</v>
      </c>
    </row>
    <row r="75" spans="1:95" ht="25.25" customHeight="1" thickTop="1" thickBot="1" x14ac:dyDescent="0.25">
      <c r="A75" s="21">
        <v>58</v>
      </c>
      <c r="B75" s="7" t="s">
        <v>61</v>
      </c>
      <c r="C75" s="42">
        <f t="shared" si="11"/>
        <v>0</v>
      </c>
      <c r="D75" s="122">
        <v>3600</v>
      </c>
      <c r="E75" s="175">
        <v>58</v>
      </c>
      <c r="F75" s="106" t="s">
        <v>61</v>
      </c>
      <c r="G75" s="174">
        <v>3600</v>
      </c>
      <c r="H75" s="193">
        <f t="shared" si="4"/>
        <v>0</v>
      </c>
      <c r="I75" s="193">
        <f t="shared" si="8"/>
        <v>0</v>
      </c>
      <c r="J75" s="149">
        <v>58</v>
      </c>
      <c r="K75" s="142" t="s">
        <v>61</v>
      </c>
      <c r="L75" s="119">
        <v>3600</v>
      </c>
      <c r="M75" s="150">
        <v>3600</v>
      </c>
      <c r="N75" s="814"/>
      <c r="O75" s="731"/>
      <c r="P75" s="731"/>
      <c r="Q75" s="731"/>
      <c r="R75" s="732"/>
      <c r="S75" s="92">
        <f t="shared" si="1"/>
        <v>3600</v>
      </c>
      <c r="T75" s="166">
        <f t="shared" si="9"/>
        <v>0</v>
      </c>
      <c r="U75" s="42">
        <f t="shared" si="12"/>
        <v>0</v>
      </c>
      <c r="V75" s="132">
        <v>58</v>
      </c>
      <c r="W75" s="18" t="s">
        <v>61</v>
      </c>
      <c r="X75" s="70" t="s">
        <v>264</v>
      </c>
      <c r="Y75" s="18" t="s">
        <v>223</v>
      </c>
      <c r="Z75" s="4">
        <v>3600</v>
      </c>
      <c r="AA75" s="4">
        <v>3600</v>
      </c>
      <c r="AB75" s="22">
        <f t="shared" si="13"/>
        <v>0</v>
      </c>
      <c r="AC75" s="22">
        <f t="shared" si="14"/>
        <v>0</v>
      </c>
      <c r="AD75" s="82"/>
      <c r="AE75" s="83"/>
      <c r="AF75" s="86"/>
      <c r="AG75" s="23"/>
      <c r="AH75" s="23"/>
      <c r="AI75" s="23">
        <f t="shared" si="15"/>
        <v>0</v>
      </c>
    </row>
    <row r="76" spans="1:95" ht="25.25" customHeight="1" thickTop="1" thickBot="1" x14ac:dyDescent="0.25">
      <c r="A76" s="21">
        <v>59</v>
      </c>
      <c r="B76" s="7" t="s">
        <v>62</v>
      </c>
      <c r="C76" s="42">
        <f t="shared" si="11"/>
        <v>0</v>
      </c>
      <c r="D76" s="122">
        <v>3600</v>
      </c>
      <c r="E76" s="175">
        <v>59</v>
      </c>
      <c r="F76" s="106" t="s">
        <v>62</v>
      </c>
      <c r="G76" s="174">
        <v>3600</v>
      </c>
      <c r="H76" s="193">
        <f t="shared" si="4"/>
        <v>0</v>
      </c>
      <c r="I76" s="193">
        <f t="shared" si="8"/>
        <v>0</v>
      </c>
      <c r="J76" s="149">
        <v>59</v>
      </c>
      <c r="K76" s="142" t="s">
        <v>62</v>
      </c>
      <c r="L76" s="119">
        <v>3600</v>
      </c>
      <c r="M76" s="150">
        <v>3600</v>
      </c>
      <c r="N76" s="814"/>
      <c r="O76" s="731"/>
      <c r="P76" s="731"/>
      <c r="Q76" s="731"/>
      <c r="R76" s="732"/>
      <c r="S76" s="92">
        <f t="shared" si="1"/>
        <v>3600</v>
      </c>
      <c r="T76" s="166">
        <f t="shared" si="9"/>
        <v>0</v>
      </c>
      <c r="U76" s="42">
        <f t="shared" si="12"/>
        <v>0</v>
      </c>
      <c r="V76" s="132">
        <v>59</v>
      </c>
      <c r="W76" s="18" t="s">
        <v>62</v>
      </c>
      <c r="X76" s="70" t="s">
        <v>265</v>
      </c>
      <c r="Y76" s="18" t="s">
        <v>223</v>
      </c>
      <c r="Z76" s="4">
        <v>3600</v>
      </c>
      <c r="AA76" s="4">
        <v>3600</v>
      </c>
      <c r="AB76" s="22">
        <f t="shared" si="13"/>
        <v>0</v>
      </c>
      <c r="AC76" s="22">
        <f t="shared" si="14"/>
        <v>0</v>
      </c>
      <c r="AD76" s="82"/>
      <c r="AE76" s="83"/>
      <c r="AF76" s="86"/>
      <c r="AG76" s="23"/>
      <c r="AH76" s="23"/>
      <c r="AI76" s="23">
        <f t="shared" si="15"/>
        <v>0</v>
      </c>
    </row>
    <row r="77" spans="1:95" s="428" customFormat="1" ht="25.25" customHeight="1" thickTop="1" thickBot="1" x14ac:dyDescent="0.25">
      <c r="A77" s="769">
        <v>60</v>
      </c>
      <c r="B77" s="771" t="s">
        <v>63</v>
      </c>
      <c r="C77" s="42">
        <f t="shared" si="11"/>
        <v>0</v>
      </c>
      <c r="D77" s="122">
        <v>3600</v>
      </c>
      <c r="E77" s="415">
        <v>60</v>
      </c>
      <c r="F77" s="416" t="s">
        <v>63</v>
      </c>
      <c r="G77" s="3">
        <v>3600</v>
      </c>
      <c r="H77" s="193">
        <f t="shared" si="4"/>
        <v>400</v>
      </c>
      <c r="I77" s="193">
        <f t="shared" si="8"/>
        <v>0</v>
      </c>
      <c r="J77" s="417">
        <v>60</v>
      </c>
      <c r="K77" s="418" t="s">
        <v>63</v>
      </c>
      <c r="L77" s="145">
        <v>3600</v>
      </c>
      <c r="M77" s="419">
        <v>2000</v>
      </c>
      <c r="N77" s="820">
        <v>45483</v>
      </c>
      <c r="O77" s="756">
        <v>11</v>
      </c>
      <c r="P77" s="757">
        <v>200</v>
      </c>
      <c r="Q77" s="796"/>
      <c r="R77" s="797">
        <v>1000</v>
      </c>
      <c r="S77" s="423">
        <f t="shared" si="1"/>
        <v>3200</v>
      </c>
      <c r="T77" s="424">
        <f>+L77-S77</f>
        <v>400</v>
      </c>
      <c r="U77" s="42">
        <f t="shared" si="12"/>
        <v>0</v>
      </c>
      <c r="V77" s="131">
        <v>60</v>
      </c>
      <c r="W77" s="26" t="s">
        <v>63</v>
      </c>
      <c r="X77" s="71" t="s">
        <v>198</v>
      </c>
      <c r="Y77" s="18" t="s">
        <v>195</v>
      </c>
      <c r="Z77" s="4">
        <v>3600</v>
      </c>
      <c r="AA77" s="4">
        <v>2000</v>
      </c>
      <c r="AB77" s="22">
        <f t="shared" si="13"/>
        <v>1600</v>
      </c>
      <c r="AC77" s="22">
        <f t="shared" si="14"/>
        <v>1066.6666666666667</v>
      </c>
      <c r="AD77" s="425"/>
      <c r="AE77" s="426">
        <v>14</v>
      </c>
      <c r="AF77" s="427">
        <v>1000</v>
      </c>
      <c r="AG77" s="23"/>
      <c r="AH77" s="23"/>
      <c r="AI77" s="23">
        <f t="shared" si="15"/>
        <v>0</v>
      </c>
    </row>
    <row r="78" spans="1:95" ht="25.25" customHeight="1" thickTop="1" thickBot="1" x14ac:dyDescent="0.25">
      <c r="A78" s="769">
        <v>60</v>
      </c>
      <c r="B78" s="771" t="s">
        <v>63</v>
      </c>
      <c r="C78" s="42"/>
      <c r="D78" s="122"/>
      <c r="E78" s="172"/>
      <c r="F78" s="176"/>
      <c r="G78" s="174"/>
      <c r="H78" s="193"/>
      <c r="I78" s="193"/>
      <c r="J78" s="149"/>
      <c r="K78" s="142"/>
      <c r="L78" s="119"/>
      <c r="M78" s="150"/>
      <c r="N78" s="820">
        <v>45521</v>
      </c>
      <c r="O78" s="756">
        <v>69</v>
      </c>
      <c r="P78" s="757">
        <v>150</v>
      </c>
      <c r="Q78" s="768"/>
      <c r="R78" s="798"/>
      <c r="S78" s="92">
        <f t="shared" si="1"/>
        <v>150</v>
      </c>
      <c r="T78" s="166">
        <v>-600</v>
      </c>
      <c r="U78" s="42"/>
      <c r="V78" s="131"/>
      <c r="W78" s="26"/>
      <c r="X78" s="71"/>
      <c r="Y78" s="18"/>
      <c r="Z78" s="4"/>
      <c r="AA78" s="4"/>
      <c r="AB78" s="22"/>
      <c r="AC78" s="22"/>
      <c r="AD78" s="82"/>
      <c r="AE78" s="83"/>
      <c r="AF78" s="86"/>
      <c r="AG78" s="23"/>
      <c r="AH78" s="23"/>
      <c r="AI78" s="23"/>
    </row>
    <row r="79" spans="1:95" ht="25.25" customHeight="1" thickTop="1" thickBot="1" x14ac:dyDescent="0.25">
      <c r="A79" s="769">
        <v>60</v>
      </c>
      <c r="B79" s="771"/>
      <c r="C79" s="42"/>
      <c r="D79" s="122"/>
      <c r="E79" s="172"/>
      <c r="F79" s="176"/>
      <c r="G79" s="174"/>
      <c r="H79" s="193"/>
      <c r="I79" s="193"/>
      <c r="J79" s="149"/>
      <c r="K79" s="142"/>
      <c r="L79" s="119"/>
      <c r="M79" s="150"/>
      <c r="N79" s="820"/>
      <c r="O79" s="756"/>
      <c r="P79" s="757">
        <v>800</v>
      </c>
      <c r="Q79" s="768"/>
      <c r="R79" s="798"/>
      <c r="S79" s="92"/>
      <c r="T79" s="166"/>
      <c r="U79" s="42"/>
      <c r="V79" s="131"/>
      <c r="W79" s="26"/>
      <c r="X79" s="71"/>
      <c r="Y79" s="18"/>
      <c r="Z79" s="4"/>
      <c r="AA79" s="4"/>
      <c r="AB79" s="22"/>
      <c r="AC79" s="22"/>
      <c r="AD79" s="82"/>
      <c r="AE79" s="83"/>
      <c r="AF79" s="86"/>
      <c r="AG79" s="23"/>
      <c r="AH79" s="23"/>
      <c r="AI79" s="23"/>
    </row>
    <row r="80" spans="1:95" ht="25.25" customHeight="1" thickTop="1" thickBot="1" x14ac:dyDescent="0.25">
      <c r="A80" s="769">
        <v>60</v>
      </c>
      <c r="B80" s="771" t="s">
        <v>63</v>
      </c>
      <c r="C80" s="42"/>
      <c r="D80" s="122"/>
      <c r="E80" s="172"/>
      <c r="F80" s="176"/>
      <c r="G80" s="174"/>
      <c r="H80" s="193"/>
      <c r="I80" s="193"/>
      <c r="J80" s="149"/>
      <c r="K80" s="142"/>
      <c r="L80" s="119"/>
      <c r="M80" s="150"/>
      <c r="N80" s="822">
        <v>45596</v>
      </c>
      <c r="O80" s="760">
        <v>106</v>
      </c>
      <c r="P80" s="754">
        <v>150</v>
      </c>
      <c r="Q80" s="768"/>
      <c r="R80" s="798"/>
      <c r="S80" s="92">
        <f t="shared" si="1"/>
        <v>150</v>
      </c>
      <c r="T80" s="166">
        <v>1600</v>
      </c>
      <c r="U80" s="42"/>
      <c r="V80" s="131"/>
      <c r="W80" s="26"/>
      <c r="X80" s="71"/>
      <c r="Y80" s="18"/>
      <c r="Z80" s="4"/>
      <c r="AA80" s="4"/>
      <c r="AB80" s="22"/>
      <c r="AC80" s="22"/>
      <c r="AD80" s="82"/>
      <c r="AE80" s="83"/>
      <c r="AF80" s="86"/>
      <c r="AG80" s="23"/>
      <c r="AH80" s="23"/>
      <c r="AI80" s="23"/>
    </row>
    <row r="81" spans="1:95" ht="25.25" customHeight="1" thickTop="1" thickBot="1" x14ac:dyDescent="0.25">
      <c r="A81" s="21">
        <v>61</v>
      </c>
      <c r="B81" s="7" t="s">
        <v>64</v>
      </c>
      <c r="C81" s="42">
        <f t="shared" ref="C81:C113" si="16">D81-L81</f>
        <v>0</v>
      </c>
      <c r="D81" s="122">
        <v>3600</v>
      </c>
      <c r="E81" s="175">
        <v>61</v>
      </c>
      <c r="F81" s="106" t="s">
        <v>64</v>
      </c>
      <c r="G81" s="174">
        <v>3600</v>
      </c>
      <c r="H81" s="193">
        <f t="shared" si="4"/>
        <v>0</v>
      </c>
      <c r="I81" s="193">
        <f t="shared" si="8"/>
        <v>0</v>
      </c>
      <c r="J81" s="149">
        <v>61</v>
      </c>
      <c r="K81" s="142" t="s">
        <v>64</v>
      </c>
      <c r="L81" s="119">
        <v>3600</v>
      </c>
      <c r="M81" s="150">
        <v>3600</v>
      </c>
      <c r="N81" s="814"/>
      <c r="O81" s="731"/>
      <c r="P81" s="731"/>
      <c r="Q81" s="731"/>
      <c r="R81" s="732"/>
      <c r="S81" s="92">
        <f t="shared" si="1"/>
        <v>3600</v>
      </c>
      <c r="T81" s="166">
        <f t="shared" si="9"/>
        <v>0</v>
      </c>
      <c r="U81" s="42">
        <f t="shared" ref="U81:U113" si="17">M81-AA81</f>
        <v>0</v>
      </c>
      <c r="V81" s="132">
        <v>61</v>
      </c>
      <c r="W81" s="18" t="s">
        <v>64</v>
      </c>
      <c r="X81" s="70" t="s">
        <v>266</v>
      </c>
      <c r="Y81" s="18" t="s">
        <v>223</v>
      </c>
      <c r="Z81" s="4">
        <v>3600</v>
      </c>
      <c r="AA81" s="4">
        <v>3600</v>
      </c>
      <c r="AB81" s="22">
        <f t="shared" ref="AB81:AB113" si="18">Z81-AA81</f>
        <v>0</v>
      </c>
      <c r="AC81" s="22">
        <f t="shared" ref="AC81:AC113" si="19">AB81*2/3</f>
        <v>0</v>
      </c>
      <c r="AD81" s="82"/>
      <c r="AE81" s="83"/>
      <c r="AF81" s="86"/>
      <c r="AG81" s="23"/>
      <c r="AH81" s="23"/>
      <c r="AI81" s="23">
        <f t="shared" ref="AI81:AI113" si="20">+AH81+AG81</f>
        <v>0</v>
      </c>
    </row>
    <row r="82" spans="1:95" ht="25.25" customHeight="1" thickTop="1" thickBot="1" x14ac:dyDescent="0.25">
      <c r="A82" s="25">
        <v>62</v>
      </c>
      <c r="B82" s="8" t="s">
        <v>65</v>
      </c>
      <c r="C82" s="42">
        <f t="shared" si="16"/>
        <v>0</v>
      </c>
      <c r="D82" s="122">
        <v>3600</v>
      </c>
      <c r="E82" s="172">
        <v>62</v>
      </c>
      <c r="F82" s="176" t="s">
        <v>65</v>
      </c>
      <c r="G82" s="174">
        <v>3600</v>
      </c>
      <c r="H82" s="193">
        <f t="shared" si="4"/>
        <v>0</v>
      </c>
      <c r="I82" s="193">
        <f t="shared" si="8"/>
        <v>0</v>
      </c>
      <c r="J82" s="149">
        <v>62</v>
      </c>
      <c r="K82" s="142" t="s">
        <v>65</v>
      </c>
      <c r="L82" s="119">
        <v>3600</v>
      </c>
      <c r="M82" s="150">
        <v>3600</v>
      </c>
      <c r="N82" s="814"/>
      <c r="O82" s="731"/>
      <c r="P82" s="731"/>
      <c r="Q82" s="731"/>
      <c r="R82" s="732"/>
      <c r="S82" s="92">
        <f t="shared" ref="S82:S126" si="21">+M82+P82+R82</f>
        <v>3600</v>
      </c>
      <c r="T82" s="166">
        <f t="shared" si="9"/>
        <v>0</v>
      </c>
      <c r="U82" s="42">
        <f t="shared" si="17"/>
        <v>0</v>
      </c>
      <c r="V82" s="131">
        <v>62</v>
      </c>
      <c r="W82" s="26" t="s">
        <v>65</v>
      </c>
      <c r="X82" s="71" t="s">
        <v>327</v>
      </c>
      <c r="Y82" s="18" t="s">
        <v>223</v>
      </c>
      <c r="Z82" s="4">
        <v>3600</v>
      </c>
      <c r="AA82" s="4">
        <v>3600</v>
      </c>
      <c r="AB82" s="22">
        <f t="shared" si="18"/>
        <v>0</v>
      </c>
      <c r="AC82" s="22">
        <f t="shared" si="19"/>
        <v>0</v>
      </c>
      <c r="AD82" s="82"/>
      <c r="AE82" s="83"/>
      <c r="AF82" s="86"/>
      <c r="AG82" s="23"/>
      <c r="AH82" s="23"/>
      <c r="AI82" s="23">
        <f t="shared" si="20"/>
        <v>0</v>
      </c>
    </row>
    <row r="83" spans="1:95" ht="25.25" customHeight="1" thickTop="1" thickBot="1" x14ac:dyDescent="0.25">
      <c r="A83" s="21">
        <v>63</v>
      </c>
      <c r="B83" s="7" t="s">
        <v>66</v>
      </c>
      <c r="C83" s="42">
        <f t="shared" si="16"/>
        <v>0</v>
      </c>
      <c r="D83" s="122">
        <v>3600</v>
      </c>
      <c r="E83" s="175">
        <v>63</v>
      </c>
      <c r="F83" s="106" t="s">
        <v>66</v>
      </c>
      <c r="G83" s="174">
        <v>3600</v>
      </c>
      <c r="H83" s="193">
        <f t="shared" si="4"/>
        <v>0</v>
      </c>
      <c r="I83" s="193">
        <f t="shared" si="8"/>
        <v>0</v>
      </c>
      <c r="J83" s="149">
        <v>63</v>
      </c>
      <c r="K83" s="142" t="s">
        <v>66</v>
      </c>
      <c r="L83" s="119">
        <v>3600</v>
      </c>
      <c r="M83" s="150">
        <v>3600</v>
      </c>
      <c r="N83" s="814"/>
      <c r="O83" s="731"/>
      <c r="P83" s="731"/>
      <c r="Q83" s="731"/>
      <c r="R83" s="732"/>
      <c r="S83" s="92">
        <f t="shared" si="21"/>
        <v>3600</v>
      </c>
      <c r="T83" s="166">
        <f t="shared" si="9"/>
        <v>0</v>
      </c>
      <c r="U83" s="42">
        <f t="shared" si="17"/>
        <v>0</v>
      </c>
      <c r="V83" s="132">
        <v>63</v>
      </c>
      <c r="W83" s="18" t="s">
        <v>66</v>
      </c>
      <c r="X83" s="70" t="s">
        <v>267</v>
      </c>
      <c r="Y83" s="18" t="s">
        <v>223</v>
      </c>
      <c r="Z83" s="4">
        <v>3600</v>
      </c>
      <c r="AA83" s="4">
        <v>3600</v>
      </c>
      <c r="AB83" s="22">
        <f t="shared" si="18"/>
        <v>0</v>
      </c>
      <c r="AC83" s="22">
        <f t="shared" si="19"/>
        <v>0</v>
      </c>
      <c r="AD83" s="90"/>
      <c r="AE83" s="91"/>
      <c r="AF83" s="92"/>
      <c r="AG83" s="23"/>
      <c r="AH83" s="23"/>
      <c r="AI83" s="23">
        <f t="shared" si="20"/>
        <v>0</v>
      </c>
    </row>
    <row r="84" spans="1:95" ht="25.25" customHeight="1" thickTop="1" thickBot="1" x14ac:dyDescent="0.25">
      <c r="A84" s="21">
        <v>64</v>
      </c>
      <c r="B84" s="7" t="s">
        <v>67</v>
      </c>
      <c r="C84" s="42">
        <f t="shared" si="16"/>
        <v>0</v>
      </c>
      <c r="D84" s="122">
        <v>3600</v>
      </c>
      <c r="E84" s="175">
        <v>64</v>
      </c>
      <c r="F84" s="106" t="s">
        <v>268</v>
      </c>
      <c r="G84" s="174">
        <v>3600</v>
      </c>
      <c r="H84" s="193">
        <f t="shared" si="4"/>
        <v>0</v>
      </c>
      <c r="I84" s="193">
        <f t="shared" si="8"/>
        <v>0</v>
      </c>
      <c r="J84" s="149">
        <v>64</v>
      </c>
      <c r="K84" s="142" t="s">
        <v>268</v>
      </c>
      <c r="L84" s="119">
        <v>3600</v>
      </c>
      <c r="M84" s="150">
        <v>3600</v>
      </c>
      <c r="N84" s="814"/>
      <c r="O84" s="731"/>
      <c r="P84" s="731"/>
      <c r="Q84" s="731"/>
      <c r="R84" s="732"/>
      <c r="S84" s="92">
        <f t="shared" si="21"/>
        <v>3600</v>
      </c>
      <c r="T84" s="166">
        <f t="shared" si="9"/>
        <v>0</v>
      </c>
      <c r="U84" s="42">
        <f t="shared" si="17"/>
        <v>0</v>
      </c>
      <c r="V84" s="132">
        <v>64</v>
      </c>
      <c r="W84" s="18" t="s">
        <v>268</v>
      </c>
      <c r="X84" s="70" t="s">
        <v>269</v>
      </c>
      <c r="Y84" s="18" t="s">
        <v>223</v>
      </c>
      <c r="Z84" s="4">
        <v>3600</v>
      </c>
      <c r="AA84" s="4">
        <v>3600</v>
      </c>
      <c r="AB84" s="22">
        <f t="shared" si="18"/>
        <v>0</v>
      </c>
      <c r="AC84" s="22">
        <f t="shared" si="19"/>
        <v>0</v>
      </c>
      <c r="AD84" s="82"/>
      <c r="AE84" s="83"/>
      <c r="AF84" s="86"/>
      <c r="AG84" s="23"/>
      <c r="AH84" s="23"/>
      <c r="AI84" s="23">
        <f t="shared" si="20"/>
        <v>0</v>
      </c>
    </row>
    <row r="85" spans="1:95" ht="25.25" customHeight="1" thickTop="1" thickBot="1" x14ac:dyDescent="0.25">
      <c r="A85" s="21">
        <v>65</v>
      </c>
      <c r="B85" s="7" t="s">
        <v>68</v>
      </c>
      <c r="C85" s="42">
        <f t="shared" si="16"/>
        <v>0</v>
      </c>
      <c r="D85" s="122">
        <v>3600</v>
      </c>
      <c r="E85" s="175">
        <v>65</v>
      </c>
      <c r="F85" s="106" t="s">
        <v>270</v>
      </c>
      <c r="G85" s="174">
        <v>3600</v>
      </c>
      <c r="H85" s="193">
        <f t="shared" ref="H85:H189" si="22">+D85-S85</f>
        <v>0</v>
      </c>
      <c r="I85" s="193">
        <f t="shared" si="8"/>
        <v>0</v>
      </c>
      <c r="J85" s="149">
        <v>65</v>
      </c>
      <c r="K85" s="142" t="s">
        <v>270</v>
      </c>
      <c r="L85" s="119">
        <v>3600</v>
      </c>
      <c r="M85" s="150">
        <v>3600</v>
      </c>
      <c r="N85" s="814"/>
      <c r="O85" s="731"/>
      <c r="P85" s="731"/>
      <c r="Q85" s="731"/>
      <c r="R85" s="732"/>
      <c r="S85" s="92">
        <f t="shared" si="21"/>
        <v>3600</v>
      </c>
      <c r="T85" s="166">
        <f t="shared" si="9"/>
        <v>0</v>
      </c>
      <c r="U85" s="42">
        <f t="shared" si="17"/>
        <v>0</v>
      </c>
      <c r="V85" s="132">
        <v>65</v>
      </c>
      <c r="W85" s="18" t="s">
        <v>270</v>
      </c>
      <c r="X85" s="70" t="s">
        <v>271</v>
      </c>
      <c r="Y85" s="18" t="s">
        <v>223</v>
      </c>
      <c r="Z85" s="4">
        <v>3600</v>
      </c>
      <c r="AA85" s="4">
        <v>3600</v>
      </c>
      <c r="AB85" s="22">
        <f t="shared" si="18"/>
        <v>0</v>
      </c>
      <c r="AC85" s="22">
        <f t="shared" si="19"/>
        <v>0</v>
      </c>
      <c r="AD85" s="90"/>
      <c r="AE85" s="91"/>
      <c r="AF85" s="92"/>
      <c r="AG85" s="23"/>
      <c r="AH85" s="23"/>
      <c r="AI85" s="23">
        <f t="shared" si="20"/>
        <v>0</v>
      </c>
    </row>
    <row r="86" spans="1:95" ht="25.25" customHeight="1" thickTop="1" thickBot="1" x14ac:dyDescent="0.25">
      <c r="A86" s="21">
        <v>66</v>
      </c>
      <c r="B86" s="7" t="s">
        <v>69</v>
      </c>
      <c r="C86" s="42">
        <f t="shared" si="16"/>
        <v>0</v>
      </c>
      <c r="D86" s="125">
        <v>3600</v>
      </c>
      <c r="E86" s="175">
        <v>66</v>
      </c>
      <c r="F86" s="106" t="s">
        <v>272</v>
      </c>
      <c r="G86" s="174">
        <v>3600</v>
      </c>
      <c r="H86" s="193">
        <f t="shared" si="22"/>
        <v>0</v>
      </c>
      <c r="I86" s="193">
        <f t="shared" si="8"/>
        <v>0</v>
      </c>
      <c r="J86" s="149">
        <v>66</v>
      </c>
      <c r="K86" s="142" t="s">
        <v>272</v>
      </c>
      <c r="L86" s="119">
        <v>3600</v>
      </c>
      <c r="M86" s="150">
        <v>3600</v>
      </c>
      <c r="N86" s="814"/>
      <c r="O86" s="731"/>
      <c r="P86" s="731"/>
      <c r="Q86" s="731"/>
      <c r="R86" s="732"/>
      <c r="S86" s="92">
        <f t="shared" si="21"/>
        <v>3600</v>
      </c>
      <c r="T86" s="166">
        <f t="shared" si="9"/>
        <v>0</v>
      </c>
      <c r="U86" s="42">
        <f t="shared" si="17"/>
        <v>0</v>
      </c>
      <c r="V86" s="132">
        <v>66</v>
      </c>
      <c r="W86" s="18" t="s">
        <v>272</v>
      </c>
      <c r="X86" s="70" t="s">
        <v>322</v>
      </c>
      <c r="Y86" s="18" t="s">
        <v>223</v>
      </c>
      <c r="Z86" s="4">
        <v>3600</v>
      </c>
      <c r="AA86" s="4">
        <v>3600</v>
      </c>
      <c r="AB86" s="22">
        <f t="shared" si="18"/>
        <v>0</v>
      </c>
      <c r="AC86" s="22">
        <f t="shared" si="19"/>
        <v>0</v>
      </c>
      <c r="AD86" s="82"/>
      <c r="AE86" s="83"/>
      <c r="AF86" s="86"/>
      <c r="AG86" s="23"/>
      <c r="AH86" s="23"/>
      <c r="AI86" s="23">
        <f t="shared" si="20"/>
        <v>0</v>
      </c>
    </row>
    <row r="87" spans="1:95" ht="25.25" customHeight="1" thickTop="1" thickBot="1" x14ac:dyDescent="0.25">
      <c r="A87" s="25">
        <v>67</v>
      </c>
      <c r="B87" s="8" t="s">
        <v>70</v>
      </c>
      <c r="C87" s="42">
        <f t="shared" si="16"/>
        <v>0</v>
      </c>
      <c r="D87" s="122">
        <v>3600</v>
      </c>
      <c r="E87" s="172">
        <v>67</v>
      </c>
      <c r="F87" s="176" t="s">
        <v>70</v>
      </c>
      <c r="G87" s="174">
        <v>3600</v>
      </c>
      <c r="H87" s="193">
        <f t="shared" si="22"/>
        <v>1600</v>
      </c>
      <c r="I87" s="193">
        <f t="shared" si="8"/>
        <v>0</v>
      </c>
      <c r="J87" s="149">
        <v>67</v>
      </c>
      <c r="K87" s="142" t="s">
        <v>70</v>
      </c>
      <c r="L87" s="119">
        <v>3600</v>
      </c>
      <c r="M87" s="150">
        <v>2000</v>
      </c>
      <c r="N87" s="814"/>
      <c r="O87" s="731"/>
      <c r="P87" s="731"/>
      <c r="Q87" s="731"/>
      <c r="R87" s="732"/>
      <c r="S87" s="92">
        <f t="shared" si="21"/>
        <v>2000</v>
      </c>
      <c r="T87" s="166">
        <f t="shared" si="9"/>
        <v>1600</v>
      </c>
      <c r="U87" s="42">
        <f t="shared" si="17"/>
        <v>0</v>
      </c>
      <c r="V87" s="131">
        <v>67</v>
      </c>
      <c r="W87" s="26" t="s">
        <v>70</v>
      </c>
      <c r="X87" s="71" t="s">
        <v>199</v>
      </c>
      <c r="Y87" s="18" t="s">
        <v>195</v>
      </c>
      <c r="Z87" s="4">
        <v>3600</v>
      </c>
      <c r="AA87" s="4">
        <v>2000</v>
      </c>
      <c r="AB87" s="22">
        <f t="shared" si="18"/>
        <v>1600</v>
      </c>
      <c r="AC87" s="22">
        <f t="shared" si="19"/>
        <v>1066.6666666666667</v>
      </c>
      <c r="AD87" s="90"/>
      <c r="AE87" s="91"/>
      <c r="AF87" s="92"/>
      <c r="AG87" s="23"/>
      <c r="AH87" s="23"/>
      <c r="AI87" s="23">
        <f t="shared" si="20"/>
        <v>0</v>
      </c>
    </row>
    <row r="88" spans="1:95" ht="25.25" customHeight="1" thickTop="1" thickBot="1" x14ac:dyDescent="0.25">
      <c r="A88" s="21">
        <v>68</v>
      </c>
      <c r="B88" s="7" t="s">
        <v>71</v>
      </c>
      <c r="C88" s="42">
        <f t="shared" si="16"/>
        <v>0</v>
      </c>
      <c r="D88" s="122">
        <v>3600</v>
      </c>
      <c r="E88" s="175">
        <v>68</v>
      </c>
      <c r="F88" s="106" t="s">
        <v>71</v>
      </c>
      <c r="G88" s="174">
        <v>3600</v>
      </c>
      <c r="H88" s="193">
        <f t="shared" si="22"/>
        <v>0</v>
      </c>
      <c r="I88" s="193">
        <f t="shared" ref="I88:I200" si="23">+H88-T88</f>
        <v>0</v>
      </c>
      <c r="J88" s="149">
        <v>68</v>
      </c>
      <c r="K88" s="142" t="s">
        <v>71</v>
      </c>
      <c r="L88" s="119">
        <v>3600</v>
      </c>
      <c r="M88" s="150">
        <v>3600</v>
      </c>
      <c r="N88" s="814"/>
      <c r="O88" s="731"/>
      <c r="P88" s="731"/>
      <c r="Q88" s="731"/>
      <c r="R88" s="732"/>
      <c r="S88" s="92">
        <f t="shared" si="21"/>
        <v>3600</v>
      </c>
      <c r="T88" s="166">
        <f t="shared" si="9"/>
        <v>0</v>
      </c>
      <c r="U88" s="42">
        <f t="shared" si="17"/>
        <v>0</v>
      </c>
      <c r="V88" s="132">
        <v>68</v>
      </c>
      <c r="W88" s="18" t="s">
        <v>71</v>
      </c>
      <c r="X88" s="70" t="s">
        <v>273</v>
      </c>
      <c r="Y88" s="18" t="s">
        <v>223</v>
      </c>
      <c r="Z88" s="4">
        <v>3600</v>
      </c>
      <c r="AA88" s="4">
        <v>3600</v>
      </c>
      <c r="AB88" s="22">
        <f t="shared" si="18"/>
        <v>0</v>
      </c>
      <c r="AC88" s="22">
        <f t="shared" si="19"/>
        <v>0</v>
      </c>
      <c r="AD88" s="82"/>
      <c r="AE88" s="83"/>
      <c r="AF88" s="86"/>
      <c r="AG88" s="23"/>
      <c r="AH88" s="23"/>
      <c r="AI88" s="23">
        <f t="shared" si="20"/>
        <v>0</v>
      </c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  <c r="BW88" s="107"/>
      <c r="BX88" s="107"/>
      <c r="BY88" s="107"/>
      <c r="BZ88" s="107"/>
      <c r="CA88" s="107"/>
      <c r="CB88" s="107"/>
      <c r="CC88" s="107"/>
      <c r="CD88" s="107"/>
      <c r="CE88" s="107"/>
      <c r="CF88" s="107"/>
      <c r="CG88" s="107"/>
      <c r="CH88" s="107"/>
      <c r="CI88" s="107"/>
      <c r="CJ88" s="107"/>
      <c r="CK88" s="107"/>
      <c r="CL88" s="107"/>
      <c r="CM88" s="107"/>
      <c r="CN88" s="107"/>
      <c r="CO88" s="107"/>
      <c r="CP88" s="107"/>
      <c r="CQ88" s="107"/>
    </row>
    <row r="89" spans="1:95" ht="25.25" customHeight="1" thickTop="1" thickBot="1" x14ac:dyDescent="0.25">
      <c r="A89" s="21">
        <v>69</v>
      </c>
      <c r="B89" s="7" t="s">
        <v>72</v>
      </c>
      <c r="C89" s="42">
        <f t="shared" si="16"/>
        <v>0</v>
      </c>
      <c r="D89" s="122">
        <v>3600</v>
      </c>
      <c r="E89" s="175">
        <v>69</v>
      </c>
      <c r="F89" s="106" t="s">
        <v>72</v>
      </c>
      <c r="G89" s="174">
        <v>3600</v>
      </c>
      <c r="H89" s="193">
        <f t="shared" si="22"/>
        <v>0</v>
      </c>
      <c r="I89" s="193">
        <f t="shared" si="23"/>
        <v>0</v>
      </c>
      <c r="J89" s="149">
        <v>69</v>
      </c>
      <c r="K89" s="142" t="s">
        <v>72</v>
      </c>
      <c r="L89" s="119">
        <v>3600</v>
      </c>
      <c r="M89" s="150">
        <v>3600</v>
      </c>
      <c r="N89" s="814"/>
      <c r="O89" s="731"/>
      <c r="P89" s="731"/>
      <c r="Q89" s="731"/>
      <c r="R89" s="732"/>
      <c r="S89" s="92">
        <f t="shared" si="21"/>
        <v>3600</v>
      </c>
      <c r="T89" s="166">
        <f t="shared" si="9"/>
        <v>0</v>
      </c>
      <c r="U89" s="42">
        <f t="shared" si="17"/>
        <v>0</v>
      </c>
      <c r="V89" s="132">
        <v>69</v>
      </c>
      <c r="W89" s="18" t="s">
        <v>72</v>
      </c>
      <c r="X89" s="70" t="s">
        <v>274</v>
      </c>
      <c r="Y89" s="18" t="s">
        <v>223</v>
      </c>
      <c r="Z89" s="4">
        <v>3600</v>
      </c>
      <c r="AA89" s="4">
        <v>3600</v>
      </c>
      <c r="AB89" s="22">
        <f t="shared" si="18"/>
        <v>0</v>
      </c>
      <c r="AC89" s="22">
        <f t="shared" si="19"/>
        <v>0</v>
      </c>
      <c r="AD89" s="82"/>
      <c r="AE89" s="83"/>
      <c r="AF89" s="86"/>
      <c r="AG89" s="23"/>
      <c r="AH89" s="23"/>
      <c r="AI89" s="23">
        <f t="shared" si="20"/>
        <v>0</v>
      </c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  <c r="BW89" s="107"/>
      <c r="BX89" s="107"/>
      <c r="BY89" s="107"/>
      <c r="BZ89" s="107"/>
      <c r="CA89" s="107"/>
      <c r="CB89" s="107"/>
      <c r="CC89" s="107"/>
      <c r="CD89" s="107"/>
      <c r="CE89" s="107"/>
      <c r="CF89" s="107"/>
      <c r="CG89" s="107"/>
      <c r="CH89" s="107"/>
      <c r="CI89" s="107"/>
      <c r="CJ89" s="107"/>
      <c r="CK89" s="107"/>
      <c r="CL89" s="107"/>
      <c r="CM89" s="107"/>
      <c r="CN89" s="107"/>
      <c r="CO89" s="107"/>
      <c r="CP89" s="107"/>
      <c r="CQ89" s="107"/>
    </row>
    <row r="90" spans="1:95" ht="25.25" customHeight="1" thickTop="1" thickBot="1" x14ac:dyDescent="0.25">
      <c r="A90" s="80">
        <v>70</v>
      </c>
      <c r="B90" s="41" t="s">
        <v>73</v>
      </c>
      <c r="C90" s="42">
        <f t="shared" si="16"/>
        <v>0</v>
      </c>
      <c r="D90" s="37">
        <v>3600</v>
      </c>
      <c r="E90" s="175">
        <v>70</v>
      </c>
      <c r="F90" s="106" t="s">
        <v>73</v>
      </c>
      <c r="G90" s="174">
        <v>3600</v>
      </c>
      <c r="H90" s="193">
        <f t="shared" si="22"/>
        <v>0</v>
      </c>
      <c r="I90" s="193">
        <f t="shared" si="23"/>
        <v>0</v>
      </c>
      <c r="J90" s="149">
        <v>70</v>
      </c>
      <c r="K90" s="142" t="s">
        <v>73</v>
      </c>
      <c r="L90" s="119">
        <v>3600</v>
      </c>
      <c r="M90" s="150">
        <v>3600</v>
      </c>
      <c r="N90" s="814"/>
      <c r="O90" s="731"/>
      <c r="P90" s="731"/>
      <c r="Q90" s="731"/>
      <c r="R90" s="732"/>
      <c r="S90" s="92">
        <f t="shared" si="21"/>
        <v>3600</v>
      </c>
      <c r="T90" s="166">
        <f t="shared" si="9"/>
        <v>0</v>
      </c>
      <c r="U90" s="42">
        <f t="shared" si="17"/>
        <v>0</v>
      </c>
      <c r="V90" s="80">
        <v>70</v>
      </c>
      <c r="W90" s="41" t="s">
        <v>73</v>
      </c>
      <c r="X90" s="69" t="s">
        <v>275</v>
      </c>
      <c r="Y90" s="41" t="s">
        <v>223</v>
      </c>
      <c r="Z90" s="37">
        <v>3600</v>
      </c>
      <c r="AA90" s="37">
        <v>3600</v>
      </c>
      <c r="AB90" s="38">
        <f t="shared" si="18"/>
        <v>0</v>
      </c>
      <c r="AC90" s="38">
        <f t="shared" si="19"/>
        <v>0</v>
      </c>
      <c r="AD90" s="82"/>
      <c r="AE90" s="83"/>
      <c r="AF90" s="86"/>
      <c r="AG90" s="39"/>
      <c r="AH90" s="39"/>
      <c r="AI90" s="39">
        <f t="shared" si="20"/>
        <v>0</v>
      </c>
    </row>
    <row r="91" spans="1:95" ht="25.25" customHeight="1" thickTop="1" thickBot="1" x14ac:dyDescent="0.25">
      <c r="A91" s="35">
        <v>71</v>
      </c>
      <c r="B91" s="36" t="s">
        <v>74</v>
      </c>
      <c r="C91" s="42">
        <f t="shared" si="16"/>
        <v>0</v>
      </c>
      <c r="D91" s="37">
        <v>3600</v>
      </c>
      <c r="E91" s="172">
        <v>71</v>
      </c>
      <c r="F91" s="176" t="s">
        <v>74</v>
      </c>
      <c r="G91" s="174">
        <v>3600</v>
      </c>
      <c r="H91" s="193">
        <f t="shared" si="22"/>
        <v>1100</v>
      </c>
      <c r="I91" s="193">
        <f t="shared" si="23"/>
        <v>0</v>
      </c>
      <c r="J91" s="149">
        <v>71</v>
      </c>
      <c r="K91" s="142" t="s">
        <v>74</v>
      </c>
      <c r="L91" s="119">
        <v>3600</v>
      </c>
      <c r="M91" s="150">
        <v>2500</v>
      </c>
      <c r="N91" s="814"/>
      <c r="O91" s="731"/>
      <c r="P91" s="731"/>
      <c r="Q91" s="731"/>
      <c r="R91" s="732"/>
      <c r="S91" s="92">
        <f t="shared" si="21"/>
        <v>2500</v>
      </c>
      <c r="T91" s="166">
        <f t="shared" si="9"/>
        <v>1100</v>
      </c>
      <c r="U91" s="42">
        <f t="shared" si="17"/>
        <v>0</v>
      </c>
      <c r="V91" s="35">
        <v>71</v>
      </c>
      <c r="W91" s="36" t="s">
        <v>74</v>
      </c>
      <c r="X91" s="79" t="s">
        <v>200</v>
      </c>
      <c r="Y91" s="41" t="s">
        <v>195</v>
      </c>
      <c r="Z91" s="37">
        <v>3600</v>
      </c>
      <c r="AA91" s="37">
        <v>2500</v>
      </c>
      <c r="AB91" s="38">
        <f t="shared" si="18"/>
        <v>1100</v>
      </c>
      <c r="AC91" s="38">
        <f t="shared" si="19"/>
        <v>733.33333333333337</v>
      </c>
      <c r="AD91" s="90"/>
      <c r="AE91" s="91"/>
      <c r="AF91" s="92"/>
      <c r="AG91" s="39"/>
      <c r="AH91" s="39"/>
      <c r="AI91" s="39">
        <f t="shared" si="20"/>
        <v>0</v>
      </c>
    </row>
    <row r="92" spans="1:95" ht="25.25" customHeight="1" thickTop="1" thickBot="1" x14ac:dyDescent="0.25">
      <c r="A92" s="21">
        <v>72</v>
      </c>
      <c r="B92" s="7" t="s">
        <v>75</v>
      </c>
      <c r="C92" s="42">
        <f t="shared" si="16"/>
        <v>0</v>
      </c>
      <c r="D92" s="122">
        <v>3600</v>
      </c>
      <c r="E92" s="175">
        <v>72</v>
      </c>
      <c r="F92" s="106" t="s">
        <v>75</v>
      </c>
      <c r="G92" s="174">
        <v>3600</v>
      </c>
      <c r="H92" s="193">
        <f t="shared" si="22"/>
        <v>0</v>
      </c>
      <c r="I92" s="193">
        <f t="shared" si="23"/>
        <v>0</v>
      </c>
      <c r="J92" s="149">
        <v>72</v>
      </c>
      <c r="K92" s="142" t="s">
        <v>75</v>
      </c>
      <c r="L92" s="119">
        <v>3600</v>
      </c>
      <c r="M92" s="150">
        <v>3600</v>
      </c>
      <c r="N92" s="814"/>
      <c r="O92" s="731"/>
      <c r="P92" s="731"/>
      <c r="Q92" s="731"/>
      <c r="R92" s="732"/>
      <c r="S92" s="92">
        <f t="shared" si="21"/>
        <v>3600</v>
      </c>
      <c r="T92" s="166">
        <f t="shared" ref="T92:T214" si="24">+L92-S92</f>
        <v>0</v>
      </c>
      <c r="U92" s="42">
        <f t="shared" si="17"/>
        <v>0</v>
      </c>
      <c r="V92" s="132">
        <v>72</v>
      </c>
      <c r="W92" s="18" t="s">
        <v>75</v>
      </c>
      <c r="X92" s="70" t="s">
        <v>276</v>
      </c>
      <c r="Y92" s="18" t="s">
        <v>223</v>
      </c>
      <c r="Z92" s="4">
        <v>3600</v>
      </c>
      <c r="AA92" s="4">
        <v>3600</v>
      </c>
      <c r="AB92" s="22">
        <f t="shared" si="18"/>
        <v>0</v>
      </c>
      <c r="AC92" s="22">
        <f t="shared" si="19"/>
        <v>0</v>
      </c>
      <c r="AD92" s="90"/>
      <c r="AE92" s="91"/>
      <c r="AF92" s="92"/>
      <c r="AG92" s="23"/>
      <c r="AH92" s="23"/>
      <c r="AI92" s="23">
        <f t="shared" si="20"/>
        <v>0</v>
      </c>
    </row>
    <row r="93" spans="1:95" ht="25.25" customHeight="1" thickTop="1" thickBot="1" x14ac:dyDescent="0.25">
      <c r="A93" s="21">
        <v>73</v>
      </c>
      <c r="B93" s="7" t="s">
        <v>76</v>
      </c>
      <c r="C93" s="42">
        <f t="shared" si="16"/>
        <v>0</v>
      </c>
      <c r="D93" s="122">
        <v>3600</v>
      </c>
      <c r="E93" s="175">
        <v>73</v>
      </c>
      <c r="F93" s="106" t="s">
        <v>76</v>
      </c>
      <c r="G93" s="174">
        <v>3600</v>
      </c>
      <c r="H93" s="193">
        <f t="shared" si="22"/>
        <v>0</v>
      </c>
      <c r="I93" s="193">
        <f t="shared" si="23"/>
        <v>0</v>
      </c>
      <c r="J93" s="149">
        <v>73</v>
      </c>
      <c r="K93" s="142" t="s">
        <v>76</v>
      </c>
      <c r="L93" s="119">
        <v>3600</v>
      </c>
      <c r="M93" s="150">
        <v>3600</v>
      </c>
      <c r="N93" s="814"/>
      <c r="O93" s="731"/>
      <c r="P93" s="731"/>
      <c r="Q93" s="731"/>
      <c r="R93" s="732"/>
      <c r="S93" s="92">
        <f t="shared" si="21"/>
        <v>3600</v>
      </c>
      <c r="T93" s="166">
        <f t="shared" si="24"/>
        <v>0</v>
      </c>
      <c r="U93" s="42">
        <f t="shared" si="17"/>
        <v>0</v>
      </c>
      <c r="V93" s="132">
        <v>73</v>
      </c>
      <c r="W93" s="18" t="s">
        <v>76</v>
      </c>
      <c r="X93" s="70" t="s">
        <v>277</v>
      </c>
      <c r="Y93" s="18" t="s">
        <v>223</v>
      </c>
      <c r="Z93" s="4">
        <v>3600</v>
      </c>
      <c r="AA93" s="4">
        <v>3600</v>
      </c>
      <c r="AB93" s="22">
        <f t="shared" si="18"/>
        <v>0</v>
      </c>
      <c r="AC93" s="22">
        <f t="shared" si="19"/>
        <v>0</v>
      </c>
      <c r="AD93" s="82"/>
      <c r="AE93" s="83"/>
      <c r="AF93" s="86"/>
      <c r="AG93" s="23"/>
      <c r="AH93" s="23"/>
      <c r="AI93" s="23">
        <f t="shared" si="20"/>
        <v>0</v>
      </c>
    </row>
    <row r="94" spans="1:95" ht="25.25" customHeight="1" thickTop="1" thickBot="1" x14ac:dyDescent="0.25">
      <c r="A94" s="25">
        <v>74</v>
      </c>
      <c r="B94" s="16" t="s">
        <v>77</v>
      </c>
      <c r="C94" s="42">
        <f t="shared" si="16"/>
        <v>0</v>
      </c>
      <c r="D94" s="122">
        <v>3600</v>
      </c>
      <c r="E94" s="172">
        <v>74</v>
      </c>
      <c r="F94" s="181" t="s">
        <v>77</v>
      </c>
      <c r="G94" s="174">
        <v>3600</v>
      </c>
      <c r="H94" s="193">
        <f t="shared" si="22"/>
        <v>0</v>
      </c>
      <c r="I94" s="193">
        <f t="shared" si="23"/>
        <v>0</v>
      </c>
      <c r="J94" s="149">
        <v>74</v>
      </c>
      <c r="K94" s="142" t="s">
        <v>77</v>
      </c>
      <c r="L94" s="119">
        <v>3600</v>
      </c>
      <c r="M94" s="150">
        <v>3600</v>
      </c>
      <c r="N94" s="814"/>
      <c r="O94" s="731"/>
      <c r="P94" s="731"/>
      <c r="Q94" s="731"/>
      <c r="R94" s="732"/>
      <c r="S94" s="92">
        <f t="shared" si="21"/>
        <v>3600</v>
      </c>
      <c r="T94" s="166">
        <f t="shared" si="24"/>
        <v>0</v>
      </c>
      <c r="U94" s="42">
        <f t="shared" si="17"/>
        <v>0</v>
      </c>
      <c r="V94" s="131">
        <v>74</v>
      </c>
      <c r="W94" s="30" t="s">
        <v>77</v>
      </c>
      <c r="X94" s="72" t="s">
        <v>278</v>
      </c>
      <c r="Y94" s="18" t="s">
        <v>223</v>
      </c>
      <c r="Z94" s="4">
        <v>3600</v>
      </c>
      <c r="AA94" s="4">
        <v>3600</v>
      </c>
      <c r="AB94" s="22">
        <f t="shared" si="18"/>
        <v>0</v>
      </c>
      <c r="AC94" s="22">
        <f t="shared" si="19"/>
        <v>0</v>
      </c>
      <c r="AD94" s="82"/>
      <c r="AE94" s="83"/>
      <c r="AF94" s="86"/>
      <c r="AG94" s="29"/>
      <c r="AH94" s="29"/>
      <c r="AI94" s="23">
        <f t="shared" si="20"/>
        <v>0</v>
      </c>
    </row>
    <row r="95" spans="1:95" ht="25.25" customHeight="1" thickTop="1" thickBot="1" x14ac:dyDescent="0.25">
      <c r="A95" s="21">
        <v>75</v>
      </c>
      <c r="B95" s="7" t="s">
        <v>78</v>
      </c>
      <c r="C95" s="42">
        <f t="shared" si="16"/>
        <v>0</v>
      </c>
      <c r="D95" s="122">
        <v>3600</v>
      </c>
      <c r="E95" s="175">
        <v>75</v>
      </c>
      <c r="F95" s="106" t="s">
        <v>78</v>
      </c>
      <c r="G95" s="174">
        <v>3600</v>
      </c>
      <c r="H95" s="193">
        <f t="shared" si="22"/>
        <v>0</v>
      </c>
      <c r="I95" s="193">
        <f t="shared" si="23"/>
        <v>0</v>
      </c>
      <c r="J95" s="149">
        <v>75</v>
      </c>
      <c r="K95" s="142" t="s">
        <v>78</v>
      </c>
      <c r="L95" s="119">
        <v>3600</v>
      </c>
      <c r="M95" s="150">
        <v>3600</v>
      </c>
      <c r="N95" s="814"/>
      <c r="O95" s="731"/>
      <c r="P95" s="731"/>
      <c r="Q95" s="731"/>
      <c r="R95" s="732"/>
      <c r="S95" s="92">
        <f t="shared" si="21"/>
        <v>3600</v>
      </c>
      <c r="T95" s="166">
        <f t="shared" si="24"/>
        <v>0</v>
      </c>
      <c r="U95" s="42">
        <f t="shared" si="17"/>
        <v>0</v>
      </c>
      <c r="V95" s="132">
        <v>75</v>
      </c>
      <c r="W95" s="18" t="s">
        <v>78</v>
      </c>
      <c r="X95" s="70" t="s">
        <v>279</v>
      </c>
      <c r="Y95" s="18" t="s">
        <v>223</v>
      </c>
      <c r="Z95" s="4">
        <v>3600</v>
      </c>
      <c r="AA95" s="4">
        <v>3600</v>
      </c>
      <c r="AB95" s="22">
        <f t="shared" si="18"/>
        <v>0</v>
      </c>
      <c r="AC95" s="22">
        <f t="shared" si="19"/>
        <v>0</v>
      </c>
      <c r="AD95" s="82"/>
      <c r="AE95" s="83"/>
      <c r="AF95" s="86"/>
      <c r="AG95" s="23"/>
      <c r="AH95" s="23"/>
      <c r="AI95" s="23">
        <f t="shared" si="20"/>
        <v>0</v>
      </c>
    </row>
    <row r="96" spans="1:95" ht="25.25" customHeight="1" thickTop="1" thickBot="1" x14ac:dyDescent="0.25">
      <c r="A96" s="21">
        <v>76</v>
      </c>
      <c r="B96" s="7" t="s">
        <v>67</v>
      </c>
      <c r="C96" s="42">
        <f t="shared" si="16"/>
        <v>0</v>
      </c>
      <c r="D96" s="122">
        <v>3600</v>
      </c>
      <c r="E96" s="175">
        <v>76</v>
      </c>
      <c r="F96" s="106" t="s">
        <v>280</v>
      </c>
      <c r="G96" s="174">
        <v>3600</v>
      </c>
      <c r="H96" s="193">
        <f t="shared" si="22"/>
        <v>0</v>
      </c>
      <c r="I96" s="193">
        <f t="shared" si="23"/>
        <v>0</v>
      </c>
      <c r="J96" s="149">
        <v>76</v>
      </c>
      <c r="K96" s="142" t="s">
        <v>280</v>
      </c>
      <c r="L96" s="119">
        <v>3600</v>
      </c>
      <c r="M96" s="150">
        <v>3600</v>
      </c>
      <c r="N96" s="814"/>
      <c r="O96" s="731"/>
      <c r="P96" s="731"/>
      <c r="Q96" s="731"/>
      <c r="R96" s="732"/>
      <c r="S96" s="92">
        <f t="shared" si="21"/>
        <v>3600</v>
      </c>
      <c r="T96" s="166">
        <f t="shared" si="24"/>
        <v>0</v>
      </c>
      <c r="U96" s="42">
        <f t="shared" si="17"/>
        <v>0</v>
      </c>
      <c r="V96" s="132">
        <v>76</v>
      </c>
      <c r="W96" s="18" t="s">
        <v>280</v>
      </c>
      <c r="X96" s="70" t="s">
        <v>281</v>
      </c>
      <c r="Y96" s="18" t="s">
        <v>223</v>
      </c>
      <c r="Z96" s="4">
        <v>3600</v>
      </c>
      <c r="AA96" s="4">
        <v>3600</v>
      </c>
      <c r="AB96" s="22">
        <f t="shared" si="18"/>
        <v>0</v>
      </c>
      <c r="AC96" s="22">
        <f t="shared" si="19"/>
        <v>0</v>
      </c>
      <c r="AD96" s="90"/>
      <c r="AE96" s="91"/>
      <c r="AF96" s="92"/>
      <c r="AG96" s="23"/>
      <c r="AH96" s="23"/>
      <c r="AI96" s="23">
        <f t="shared" si="20"/>
        <v>0</v>
      </c>
    </row>
    <row r="97" spans="1:95" ht="25.25" customHeight="1" thickTop="1" thickBot="1" x14ac:dyDescent="0.25">
      <c r="A97" s="25">
        <v>77</v>
      </c>
      <c r="B97" s="16" t="s">
        <v>79</v>
      </c>
      <c r="C97" s="42">
        <f t="shared" si="16"/>
        <v>0</v>
      </c>
      <c r="D97" s="122">
        <v>3600</v>
      </c>
      <c r="E97" s="172">
        <v>77</v>
      </c>
      <c r="F97" s="181" t="s">
        <v>79</v>
      </c>
      <c r="G97" s="174">
        <v>3600</v>
      </c>
      <c r="H97" s="193">
        <f t="shared" si="22"/>
        <v>0</v>
      </c>
      <c r="I97" s="193">
        <f t="shared" si="23"/>
        <v>0</v>
      </c>
      <c r="J97" s="149">
        <v>77</v>
      </c>
      <c r="K97" s="142" t="s">
        <v>79</v>
      </c>
      <c r="L97" s="119">
        <v>3600</v>
      </c>
      <c r="M97" s="150">
        <v>3600</v>
      </c>
      <c r="N97" s="814"/>
      <c r="O97" s="731"/>
      <c r="P97" s="731"/>
      <c r="Q97" s="731"/>
      <c r="R97" s="732"/>
      <c r="S97" s="92">
        <f t="shared" si="21"/>
        <v>3600</v>
      </c>
      <c r="T97" s="166">
        <f t="shared" si="24"/>
        <v>0</v>
      </c>
      <c r="U97" s="42">
        <f t="shared" si="17"/>
        <v>0</v>
      </c>
      <c r="V97" s="131">
        <v>77</v>
      </c>
      <c r="W97" s="30" t="s">
        <v>79</v>
      </c>
      <c r="X97" s="72" t="s">
        <v>282</v>
      </c>
      <c r="Y97" s="18" t="s">
        <v>223</v>
      </c>
      <c r="Z97" s="4">
        <v>3600</v>
      </c>
      <c r="AA97" s="4">
        <v>3600</v>
      </c>
      <c r="AB97" s="22">
        <f t="shared" si="18"/>
        <v>0</v>
      </c>
      <c r="AC97" s="22">
        <f t="shared" si="19"/>
        <v>0</v>
      </c>
      <c r="AD97" s="82"/>
      <c r="AE97" s="83"/>
      <c r="AF97" s="86"/>
      <c r="AG97" s="29"/>
      <c r="AH97" s="29"/>
      <c r="AI97" s="23">
        <f t="shared" si="20"/>
        <v>0</v>
      </c>
    </row>
    <row r="98" spans="1:95" ht="25.25" customHeight="1" thickTop="1" thickBot="1" x14ac:dyDescent="0.25">
      <c r="A98" s="25">
        <v>78</v>
      </c>
      <c r="B98" s="8" t="s">
        <v>80</v>
      </c>
      <c r="C98" s="42">
        <f t="shared" si="16"/>
        <v>0</v>
      </c>
      <c r="D98" s="122">
        <v>3600</v>
      </c>
      <c r="E98" s="172">
        <v>78</v>
      </c>
      <c r="F98" s="176" t="s">
        <v>80</v>
      </c>
      <c r="G98" s="174">
        <v>3600</v>
      </c>
      <c r="H98" s="193">
        <f t="shared" si="22"/>
        <v>0</v>
      </c>
      <c r="I98" s="193">
        <f t="shared" si="23"/>
        <v>0</v>
      </c>
      <c r="J98" s="149">
        <v>78</v>
      </c>
      <c r="K98" s="142" t="s">
        <v>80</v>
      </c>
      <c r="L98" s="119">
        <v>3600</v>
      </c>
      <c r="M98" s="150">
        <v>3600</v>
      </c>
      <c r="N98" s="814"/>
      <c r="O98" s="731"/>
      <c r="P98" s="731"/>
      <c r="Q98" s="731"/>
      <c r="R98" s="732"/>
      <c r="S98" s="92">
        <f t="shared" si="21"/>
        <v>3600</v>
      </c>
      <c r="T98" s="166">
        <f t="shared" si="24"/>
        <v>0</v>
      </c>
      <c r="U98" s="42">
        <f t="shared" si="17"/>
        <v>0</v>
      </c>
      <c r="V98" s="131">
        <v>78</v>
      </c>
      <c r="W98" s="26" t="s">
        <v>80</v>
      </c>
      <c r="X98" s="71" t="s">
        <v>283</v>
      </c>
      <c r="Y98" s="18" t="s">
        <v>223</v>
      </c>
      <c r="Z98" s="4">
        <v>3600</v>
      </c>
      <c r="AA98" s="4">
        <v>3600</v>
      </c>
      <c r="AB98" s="22">
        <f t="shared" si="18"/>
        <v>0</v>
      </c>
      <c r="AC98" s="22">
        <f t="shared" si="19"/>
        <v>0</v>
      </c>
      <c r="AD98" s="82"/>
      <c r="AE98" s="83"/>
      <c r="AF98" s="86"/>
      <c r="AG98" s="23"/>
      <c r="AH98" s="23"/>
      <c r="AI98" s="23">
        <f t="shared" si="20"/>
        <v>0</v>
      </c>
    </row>
    <row r="99" spans="1:95" ht="25.25" customHeight="1" thickTop="1" thickBot="1" x14ac:dyDescent="0.25">
      <c r="A99" s="21">
        <v>79</v>
      </c>
      <c r="B99" s="7" t="s">
        <v>81</v>
      </c>
      <c r="C99" s="42">
        <f t="shared" si="16"/>
        <v>0</v>
      </c>
      <c r="D99" s="122">
        <v>3600</v>
      </c>
      <c r="E99" s="175">
        <v>79</v>
      </c>
      <c r="F99" s="106" t="s">
        <v>284</v>
      </c>
      <c r="G99" s="174">
        <v>3600</v>
      </c>
      <c r="H99" s="193">
        <f t="shared" si="22"/>
        <v>0</v>
      </c>
      <c r="I99" s="193">
        <f t="shared" si="23"/>
        <v>0</v>
      </c>
      <c r="J99" s="149">
        <v>79</v>
      </c>
      <c r="K99" s="142" t="s">
        <v>284</v>
      </c>
      <c r="L99" s="119">
        <v>3600</v>
      </c>
      <c r="M99" s="150">
        <v>3600</v>
      </c>
      <c r="N99" s="814"/>
      <c r="O99" s="731"/>
      <c r="P99" s="731"/>
      <c r="Q99" s="731"/>
      <c r="R99" s="732"/>
      <c r="S99" s="92">
        <f t="shared" si="21"/>
        <v>3600</v>
      </c>
      <c r="T99" s="166">
        <f t="shared" si="24"/>
        <v>0</v>
      </c>
      <c r="U99" s="42">
        <f t="shared" si="17"/>
        <v>0</v>
      </c>
      <c r="V99" s="132">
        <v>79</v>
      </c>
      <c r="W99" s="18" t="s">
        <v>284</v>
      </c>
      <c r="X99" s="70" t="s">
        <v>285</v>
      </c>
      <c r="Y99" s="18" t="s">
        <v>223</v>
      </c>
      <c r="Z99" s="4">
        <v>3600</v>
      </c>
      <c r="AA99" s="4">
        <v>3600</v>
      </c>
      <c r="AB99" s="22">
        <f t="shared" si="18"/>
        <v>0</v>
      </c>
      <c r="AC99" s="22">
        <f t="shared" si="19"/>
        <v>0</v>
      </c>
      <c r="AD99" s="82"/>
      <c r="AE99" s="83"/>
      <c r="AF99" s="86"/>
      <c r="AG99" s="23"/>
      <c r="AH99" s="23"/>
      <c r="AI99" s="23">
        <f t="shared" si="20"/>
        <v>0</v>
      </c>
    </row>
    <row r="100" spans="1:95" ht="25.25" customHeight="1" thickTop="1" thickBot="1" x14ac:dyDescent="0.25">
      <c r="A100" s="21">
        <v>80</v>
      </c>
      <c r="B100" s="7" t="s">
        <v>82</v>
      </c>
      <c r="C100" s="42">
        <f t="shared" si="16"/>
        <v>0</v>
      </c>
      <c r="D100" s="122">
        <v>3600</v>
      </c>
      <c r="E100" s="175">
        <v>80</v>
      </c>
      <c r="F100" s="106" t="s">
        <v>82</v>
      </c>
      <c r="G100" s="174">
        <v>3600</v>
      </c>
      <c r="H100" s="193">
        <f t="shared" si="22"/>
        <v>0</v>
      </c>
      <c r="I100" s="193">
        <f t="shared" si="23"/>
        <v>0</v>
      </c>
      <c r="J100" s="149">
        <v>80</v>
      </c>
      <c r="K100" s="142" t="s">
        <v>82</v>
      </c>
      <c r="L100" s="119">
        <v>3600</v>
      </c>
      <c r="M100" s="150">
        <v>3500</v>
      </c>
      <c r="N100" s="814"/>
      <c r="O100" s="731"/>
      <c r="P100" s="731"/>
      <c r="Q100" s="731" t="s">
        <v>356</v>
      </c>
      <c r="R100" s="732">
        <v>100</v>
      </c>
      <c r="S100" s="92">
        <f t="shared" si="21"/>
        <v>3600</v>
      </c>
      <c r="T100" s="166">
        <f t="shared" si="24"/>
        <v>0</v>
      </c>
      <c r="U100" s="42">
        <f t="shared" si="17"/>
        <v>0</v>
      </c>
      <c r="V100" s="132">
        <v>80</v>
      </c>
      <c r="W100" s="18" t="s">
        <v>82</v>
      </c>
      <c r="X100" s="70" t="s">
        <v>170</v>
      </c>
      <c r="Y100" s="18" t="s">
        <v>157</v>
      </c>
      <c r="Z100" s="4">
        <v>3600</v>
      </c>
      <c r="AA100" s="4">
        <v>3500</v>
      </c>
      <c r="AB100" s="22">
        <f t="shared" si="18"/>
        <v>100</v>
      </c>
      <c r="AC100" s="22">
        <f t="shared" si="19"/>
        <v>66.666666666666671</v>
      </c>
      <c r="AD100" s="82"/>
      <c r="AE100" s="83">
        <v>53</v>
      </c>
      <c r="AF100" s="86">
        <v>100</v>
      </c>
      <c r="AG100" s="23">
        <v>100</v>
      </c>
      <c r="AH100" s="27">
        <v>100</v>
      </c>
      <c r="AI100" s="23">
        <f t="shared" si="20"/>
        <v>200</v>
      </c>
    </row>
    <row r="101" spans="1:95" ht="25.25" customHeight="1" thickTop="1" thickBot="1" x14ac:dyDescent="0.25">
      <c r="A101" s="21">
        <v>81</v>
      </c>
      <c r="B101" s="7" t="s">
        <v>83</v>
      </c>
      <c r="C101" s="42">
        <f t="shared" si="16"/>
        <v>0</v>
      </c>
      <c r="D101" s="122">
        <v>3600</v>
      </c>
      <c r="E101" s="175">
        <v>81</v>
      </c>
      <c r="F101" s="106" t="s">
        <v>83</v>
      </c>
      <c r="G101" s="174">
        <v>3600</v>
      </c>
      <c r="H101" s="193">
        <f t="shared" si="22"/>
        <v>2600</v>
      </c>
      <c r="I101" s="193">
        <f t="shared" si="23"/>
        <v>0</v>
      </c>
      <c r="J101" s="149">
        <v>81</v>
      </c>
      <c r="K101" s="142" t="s">
        <v>83</v>
      </c>
      <c r="L101" s="119">
        <v>3600</v>
      </c>
      <c r="M101" s="150">
        <v>1000</v>
      </c>
      <c r="N101" s="814"/>
      <c r="O101" s="731"/>
      <c r="P101" s="731"/>
      <c r="Q101" s="731"/>
      <c r="R101" s="732"/>
      <c r="S101" s="92">
        <f t="shared" si="21"/>
        <v>1000</v>
      </c>
      <c r="T101" s="166">
        <f t="shared" si="24"/>
        <v>2600</v>
      </c>
      <c r="U101" s="42">
        <f t="shared" si="17"/>
        <v>0</v>
      </c>
      <c r="V101" s="132">
        <v>81</v>
      </c>
      <c r="W101" s="18" t="s">
        <v>83</v>
      </c>
      <c r="X101" s="70" t="s">
        <v>201</v>
      </c>
      <c r="Y101" s="18" t="s">
        <v>195</v>
      </c>
      <c r="Z101" s="4">
        <v>3600</v>
      </c>
      <c r="AA101" s="4">
        <v>1000</v>
      </c>
      <c r="AB101" s="22">
        <f t="shared" si="18"/>
        <v>2600</v>
      </c>
      <c r="AC101" s="22">
        <f t="shared" si="19"/>
        <v>1733.3333333333333</v>
      </c>
      <c r="AD101" s="90"/>
      <c r="AE101" s="91"/>
      <c r="AF101" s="92"/>
      <c r="AG101" s="23"/>
      <c r="AH101" s="23"/>
      <c r="AI101" s="23">
        <f t="shared" si="20"/>
        <v>0</v>
      </c>
    </row>
    <row r="102" spans="1:95" ht="25.25" customHeight="1" thickTop="1" thickBot="1" x14ac:dyDescent="0.25">
      <c r="A102" s="21">
        <v>82</v>
      </c>
      <c r="B102" s="15" t="s">
        <v>84</v>
      </c>
      <c r="C102" s="42">
        <f t="shared" si="16"/>
        <v>0</v>
      </c>
      <c r="D102" s="122">
        <v>3600</v>
      </c>
      <c r="E102" s="175">
        <v>82</v>
      </c>
      <c r="F102" s="177" t="s">
        <v>84</v>
      </c>
      <c r="G102" s="174">
        <v>3600</v>
      </c>
      <c r="H102" s="193">
        <f t="shared" si="22"/>
        <v>0</v>
      </c>
      <c r="I102" s="193">
        <f t="shared" si="23"/>
        <v>0</v>
      </c>
      <c r="J102" s="149">
        <v>82</v>
      </c>
      <c r="K102" s="142" t="s">
        <v>84</v>
      </c>
      <c r="L102" s="119">
        <v>3600</v>
      </c>
      <c r="M102" s="150">
        <v>3600</v>
      </c>
      <c r="N102" s="814"/>
      <c r="O102" s="731"/>
      <c r="P102" s="731"/>
      <c r="Q102" s="731"/>
      <c r="R102" s="732"/>
      <c r="S102" s="92">
        <f t="shared" si="21"/>
        <v>3600</v>
      </c>
      <c r="T102" s="166">
        <f t="shared" si="24"/>
        <v>0</v>
      </c>
      <c r="U102" s="42">
        <f t="shared" si="17"/>
        <v>0</v>
      </c>
      <c r="V102" s="132">
        <v>82</v>
      </c>
      <c r="W102" s="28" t="s">
        <v>84</v>
      </c>
      <c r="X102" s="78" t="s">
        <v>286</v>
      </c>
      <c r="Y102" s="18" t="s">
        <v>223</v>
      </c>
      <c r="Z102" s="4">
        <v>3600</v>
      </c>
      <c r="AA102" s="4">
        <v>3600</v>
      </c>
      <c r="AB102" s="22">
        <f t="shared" si="18"/>
        <v>0</v>
      </c>
      <c r="AC102" s="22">
        <f t="shared" si="19"/>
        <v>0</v>
      </c>
      <c r="AD102" s="90"/>
      <c r="AE102" s="91"/>
      <c r="AF102" s="92"/>
      <c r="AG102" s="29"/>
      <c r="AH102" s="29"/>
      <c r="AI102" s="23">
        <f t="shared" si="20"/>
        <v>0</v>
      </c>
    </row>
    <row r="103" spans="1:95" ht="25.25" customHeight="1" thickTop="1" thickBot="1" x14ac:dyDescent="0.25">
      <c r="A103" s="25">
        <v>83</v>
      </c>
      <c r="B103" s="8" t="s">
        <v>85</v>
      </c>
      <c r="C103" s="42">
        <f t="shared" si="16"/>
        <v>0</v>
      </c>
      <c r="D103" s="122">
        <v>3600</v>
      </c>
      <c r="E103" s="172">
        <v>83</v>
      </c>
      <c r="F103" s="176" t="s">
        <v>85</v>
      </c>
      <c r="G103" s="174">
        <v>3600</v>
      </c>
      <c r="H103" s="193">
        <f t="shared" si="22"/>
        <v>2600</v>
      </c>
      <c r="I103" s="193">
        <f t="shared" si="23"/>
        <v>0</v>
      </c>
      <c r="J103" s="149">
        <v>83</v>
      </c>
      <c r="K103" s="142" t="s">
        <v>85</v>
      </c>
      <c r="L103" s="119">
        <v>3600</v>
      </c>
      <c r="M103" s="150">
        <v>1000</v>
      </c>
      <c r="N103" s="814"/>
      <c r="O103" s="731"/>
      <c r="P103" s="731"/>
      <c r="Q103" s="731"/>
      <c r="R103" s="732"/>
      <c r="S103" s="92">
        <f t="shared" si="21"/>
        <v>1000</v>
      </c>
      <c r="T103" s="166">
        <f t="shared" si="24"/>
        <v>2600</v>
      </c>
      <c r="U103" s="42">
        <f t="shared" si="17"/>
        <v>0</v>
      </c>
      <c r="V103" s="131">
        <v>83</v>
      </c>
      <c r="W103" s="26" t="s">
        <v>85</v>
      </c>
      <c r="X103" s="71" t="s">
        <v>202</v>
      </c>
      <c r="Y103" s="18" t="s">
        <v>195</v>
      </c>
      <c r="Z103" s="4">
        <v>3600</v>
      </c>
      <c r="AA103" s="4">
        <v>1000</v>
      </c>
      <c r="AB103" s="22">
        <f t="shared" si="18"/>
        <v>2600</v>
      </c>
      <c r="AC103" s="22">
        <f t="shared" si="19"/>
        <v>1733.3333333333333</v>
      </c>
      <c r="AD103" s="90"/>
      <c r="AE103" s="91"/>
      <c r="AF103" s="92"/>
      <c r="AG103" s="23"/>
      <c r="AH103" s="23"/>
      <c r="AI103" s="23">
        <f t="shared" si="20"/>
        <v>0</v>
      </c>
    </row>
    <row r="104" spans="1:95" ht="25.25" customHeight="1" thickTop="1" thickBot="1" x14ac:dyDescent="0.25">
      <c r="A104" s="21">
        <v>84</v>
      </c>
      <c r="B104" s="7" t="s">
        <v>86</v>
      </c>
      <c r="C104" s="42">
        <f t="shared" si="16"/>
        <v>0</v>
      </c>
      <c r="D104" s="122">
        <v>3600</v>
      </c>
      <c r="E104" s="175">
        <v>84</v>
      </c>
      <c r="F104" s="106" t="s">
        <v>86</v>
      </c>
      <c r="G104" s="174">
        <v>3600</v>
      </c>
      <c r="H104" s="193">
        <f t="shared" si="22"/>
        <v>0</v>
      </c>
      <c r="I104" s="193">
        <f t="shared" si="23"/>
        <v>0</v>
      </c>
      <c r="J104" s="149">
        <v>84</v>
      </c>
      <c r="K104" s="142" t="s">
        <v>86</v>
      </c>
      <c r="L104" s="119">
        <v>3600</v>
      </c>
      <c r="M104" s="150">
        <v>3600</v>
      </c>
      <c r="N104" s="814"/>
      <c r="O104" s="731"/>
      <c r="P104" s="731"/>
      <c r="Q104" s="731"/>
      <c r="R104" s="732"/>
      <c r="S104" s="92">
        <f t="shared" si="21"/>
        <v>3600</v>
      </c>
      <c r="T104" s="166">
        <f t="shared" si="24"/>
        <v>0</v>
      </c>
      <c r="U104" s="42">
        <f t="shared" si="17"/>
        <v>0</v>
      </c>
      <c r="V104" s="132">
        <v>84</v>
      </c>
      <c r="W104" s="18" t="s">
        <v>86</v>
      </c>
      <c r="X104" s="70" t="s">
        <v>287</v>
      </c>
      <c r="Y104" s="18" t="s">
        <v>223</v>
      </c>
      <c r="Z104" s="4">
        <v>3600</v>
      </c>
      <c r="AA104" s="4">
        <v>3600</v>
      </c>
      <c r="AB104" s="22">
        <f t="shared" si="18"/>
        <v>0</v>
      </c>
      <c r="AC104" s="22">
        <f t="shared" si="19"/>
        <v>0</v>
      </c>
      <c r="AD104" s="82"/>
      <c r="AE104" s="83"/>
      <c r="AF104" s="86"/>
      <c r="AG104" s="23"/>
      <c r="AH104" s="23"/>
      <c r="AI104" s="23">
        <f t="shared" si="20"/>
        <v>0</v>
      </c>
    </row>
    <row r="105" spans="1:95" ht="25.25" customHeight="1" thickTop="1" thickBot="1" x14ac:dyDescent="0.25">
      <c r="A105" s="21">
        <v>85</v>
      </c>
      <c r="B105" s="7" t="s">
        <v>87</v>
      </c>
      <c r="C105" s="42">
        <f t="shared" si="16"/>
        <v>0</v>
      </c>
      <c r="D105" s="122">
        <v>3600</v>
      </c>
      <c r="E105" s="175">
        <v>85</v>
      </c>
      <c r="F105" s="106" t="s">
        <v>87</v>
      </c>
      <c r="G105" s="174">
        <v>3600</v>
      </c>
      <c r="H105" s="193">
        <f t="shared" si="22"/>
        <v>0</v>
      </c>
      <c r="I105" s="193">
        <f t="shared" si="23"/>
        <v>0</v>
      </c>
      <c r="J105" s="149">
        <v>85</v>
      </c>
      <c r="K105" s="142" t="s">
        <v>87</v>
      </c>
      <c r="L105" s="119">
        <v>3600</v>
      </c>
      <c r="M105" s="150">
        <v>3600</v>
      </c>
      <c r="N105" s="814"/>
      <c r="O105" s="731"/>
      <c r="P105" s="731"/>
      <c r="Q105" s="731"/>
      <c r="R105" s="732"/>
      <c r="S105" s="92">
        <f t="shared" si="21"/>
        <v>3600</v>
      </c>
      <c r="T105" s="166">
        <f t="shared" si="24"/>
        <v>0</v>
      </c>
      <c r="U105" s="42">
        <f t="shared" si="17"/>
        <v>0</v>
      </c>
      <c r="V105" s="132">
        <v>85</v>
      </c>
      <c r="W105" s="18" t="s">
        <v>87</v>
      </c>
      <c r="X105" s="70" t="s">
        <v>288</v>
      </c>
      <c r="Y105" s="18" t="s">
        <v>223</v>
      </c>
      <c r="Z105" s="4">
        <v>3600</v>
      </c>
      <c r="AA105" s="4">
        <v>3600</v>
      </c>
      <c r="AB105" s="22">
        <f t="shared" si="18"/>
        <v>0</v>
      </c>
      <c r="AC105" s="22">
        <f t="shared" si="19"/>
        <v>0</v>
      </c>
      <c r="AD105" s="82"/>
      <c r="AE105" s="83"/>
      <c r="AF105" s="86"/>
      <c r="AG105" s="23"/>
      <c r="AH105" s="23"/>
      <c r="AI105" s="23">
        <f t="shared" si="20"/>
        <v>0</v>
      </c>
    </row>
    <row r="106" spans="1:95" ht="25.25" customHeight="1" thickTop="1" thickBot="1" x14ac:dyDescent="0.25">
      <c r="A106" s="21">
        <v>86</v>
      </c>
      <c r="B106" s="7" t="s">
        <v>88</v>
      </c>
      <c r="C106" s="42">
        <f t="shared" si="16"/>
        <v>0</v>
      </c>
      <c r="D106" s="122">
        <v>3600</v>
      </c>
      <c r="E106" s="175">
        <v>86</v>
      </c>
      <c r="F106" s="106" t="s">
        <v>88</v>
      </c>
      <c r="G106" s="174">
        <v>3600</v>
      </c>
      <c r="H106" s="193">
        <f t="shared" si="22"/>
        <v>0</v>
      </c>
      <c r="I106" s="193">
        <f t="shared" si="23"/>
        <v>0</v>
      </c>
      <c r="J106" s="149">
        <v>86</v>
      </c>
      <c r="K106" s="142" t="s">
        <v>88</v>
      </c>
      <c r="L106" s="119">
        <v>3600</v>
      </c>
      <c r="M106" s="150">
        <v>3600</v>
      </c>
      <c r="N106" s="814"/>
      <c r="O106" s="731"/>
      <c r="P106" s="731"/>
      <c r="Q106" s="731"/>
      <c r="R106" s="732"/>
      <c r="S106" s="92">
        <f t="shared" si="21"/>
        <v>3600</v>
      </c>
      <c r="T106" s="166">
        <f t="shared" si="24"/>
        <v>0</v>
      </c>
      <c r="U106" s="42">
        <f t="shared" si="17"/>
        <v>0</v>
      </c>
      <c r="V106" s="132">
        <v>86</v>
      </c>
      <c r="W106" s="18" t="s">
        <v>88</v>
      </c>
      <c r="X106" s="70" t="s">
        <v>289</v>
      </c>
      <c r="Y106" s="18" t="s">
        <v>223</v>
      </c>
      <c r="Z106" s="4">
        <v>3600</v>
      </c>
      <c r="AA106" s="4">
        <v>3600</v>
      </c>
      <c r="AB106" s="22">
        <f t="shared" si="18"/>
        <v>0</v>
      </c>
      <c r="AC106" s="22">
        <f t="shared" si="19"/>
        <v>0</v>
      </c>
      <c r="AD106" s="90"/>
      <c r="AE106" s="91"/>
      <c r="AF106" s="92"/>
      <c r="AG106" s="23"/>
      <c r="AH106" s="23"/>
      <c r="AI106" s="23">
        <f t="shared" si="20"/>
        <v>0</v>
      </c>
    </row>
    <row r="107" spans="1:95" ht="25.25" customHeight="1" thickTop="1" thickBot="1" x14ac:dyDescent="0.25">
      <c r="A107" s="21">
        <v>87</v>
      </c>
      <c r="B107" s="7" t="s">
        <v>89</v>
      </c>
      <c r="C107" s="42">
        <f t="shared" si="16"/>
        <v>0</v>
      </c>
      <c r="D107" s="122">
        <v>3600</v>
      </c>
      <c r="E107" s="175">
        <v>87</v>
      </c>
      <c r="F107" s="106" t="s">
        <v>89</v>
      </c>
      <c r="G107" s="174">
        <v>3600</v>
      </c>
      <c r="H107" s="193">
        <f t="shared" si="22"/>
        <v>0</v>
      </c>
      <c r="I107" s="193">
        <f t="shared" si="23"/>
        <v>0</v>
      </c>
      <c r="J107" s="149">
        <v>87</v>
      </c>
      <c r="K107" s="142" t="s">
        <v>89</v>
      </c>
      <c r="L107" s="119">
        <v>3600</v>
      </c>
      <c r="M107" s="150">
        <v>3600</v>
      </c>
      <c r="N107" s="814"/>
      <c r="O107" s="731"/>
      <c r="P107" s="731"/>
      <c r="Q107" s="731"/>
      <c r="R107" s="732"/>
      <c r="S107" s="92">
        <f t="shared" si="21"/>
        <v>3600</v>
      </c>
      <c r="T107" s="166">
        <f t="shared" si="24"/>
        <v>0</v>
      </c>
      <c r="U107" s="42">
        <f t="shared" si="17"/>
        <v>0</v>
      </c>
      <c r="V107" s="132">
        <v>87</v>
      </c>
      <c r="W107" s="18" t="s">
        <v>89</v>
      </c>
      <c r="X107" s="70" t="s">
        <v>290</v>
      </c>
      <c r="Y107" s="18" t="s">
        <v>223</v>
      </c>
      <c r="Z107" s="4">
        <v>3600</v>
      </c>
      <c r="AA107" s="4">
        <v>3600</v>
      </c>
      <c r="AB107" s="22">
        <f t="shared" si="18"/>
        <v>0</v>
      </c>
      <c r="AC107" s="22">
        <f t="shared" si="19"/>
        <v>0</v>
      </c>
      <c r="AD107" s="82"/>
      <c r="AE107" s="83"/>
      <c r="AF107" s="86"/>
      <c r="AG107" s="23"/>
      <c r="AH107" s="23"/>
      <c r="AI107" s="23">
        <f t="shared" si="20"/>
        <v>0</v>
      </c>
    </row>
    <row r="108" spans="1:95" ht="25.25" customHeight="1" thickTop="1" thickBot="1" x14ac:dyDescent="0.25">
      <c r="A108" s="21">
        <v>88</v>
      </c>
      <c r="B108" s="7" t="s">
        <v>90</v>
      </c>
      <c r="C108" s="42">
        <f t="shared" si="16"/>
        <v>0</v>
      </c>
      <c r="D108" s="122">
        <v>3600</v>
      </c>
      <c r="E108" s="175">
        <v>88</v>
      </c>
      <c r="F108" s="106" t="s">
        <v>90</v>
      </c>
      <c r="G108" s="174">
        <v>3600</v>
      </c>
      <c r="H108" s="193">
        <f t="shared" si="22"/>
        <v>0</v>
      </c>
      <c r="I108" s="193">
        <f t="shared" si="23"/>
        <v>0</v>
      </c>
      <c r="J108" s="149">
        <v>88</v>
      </c>
      <c r="K108" s="142" t="s">
        <v>90</v>
      </c>
      <c r="L108" s="119">
        <v>3600</v>
      </c>
      <c r="M108" s="150">
        <v>3600</v>
      </c>
      <c r="N108" s="814"/>
      <c r="O108" s="731"/>
      <c r="P108" s="731"/>
      <c r="Q108" s="731"/>
      <c r="R108" s="732"/>
      <c r="S108" s="92">
        <f t="shared" si="21"/>
        <v>3600</v>
      </c>
      <c r="T108" s="166">
        <f t="shared" si="24"/>
        <v>0</v>
      </c>
      <c r="U108" s="42">
        <f t="shared" si="17"/>
        <v>0</v>
      </c>
      <c r="V108" s="132">
        <v>88</v>
      </c>
      <c r="W108" s="18" t="s">
        <v>90</v>
      </c>
      <c r="X108" s="70" t="s">
        <v>291</v>
      </c>
      <c r="Y108" s="18" t="s">
        <v>223</v>
      </c>
      <c r="Z108" s="4">
        <v>3600</v>
      </c>
      <c r="AA108" s="4">
        <v>3600</v>
      </c>
      <c r="AB108" s="22">
        <f t="shared" si="18"/>
        <v>0</v>
      </c>
      <c r="AC108" s="22">
        <f t="shared" si="19"/>
        <v>0</v>
      </c>
      <c r="AD108" s="90"/>
      <c r="AE108" s="91"/>
      <c r="AF108" s="92"/>
      <c r="AG108" s="23"/>
      <c r="AH108" s="23"/>
      <c r="AI108" s="23">
        <f t="shared" si="20"/>
        <v>0</v>
      </c>
    </row>
    <row r="109" spans="1:95" s="107" customFormat="1" ht="25.25" customHeight="1" thickTop="1" thickBot="1" x14ac:dyDescent="0.25">
      <c r="A109" s="80">
        <v>89</v>
      </c>
      <c r="B109" s="41" t="s">
        <v>91</v>
      </c>
      <c r="C109" s="42">
        <f t="shared" si="16"/>
        <v>0</v>
      </c>
      <c r="D109" s="37">
        <v>3600</v>
      </c>
      <c r="E109" s="175">
        <v>89</v>
      </c>
      <c r="F109" s="106" t="s">
        <v>91</v>
      </c>
      <c r="G109" s="174">
        <v>3600</v>
      </c>
      <c r="H109" s="193">
        <f t="shared" si="22"/>
        <v>0</v>
      </c>
      <c r="I109" s="193">
        <f t="shared" si="23"/>
        <v>0</v>
      </c>
      <c r="J109" s="149">
        <v>89</v>
      </c>
      <c r="K109" s="142" t="s">
        <v>91</v>
      </c>
      <c r="L109" s="119">
        <v>3600</v>
      </c>
      <c r="M109" s="150">
        <v>3600</v>
      </c>
      <c r="N109" s="814"/>
      <c r="O109" s="731"/>
      <c r="P109" s="731"/>
      <c r="Q109" s="731"/>
      <c r="R109" s="732"/>
      <c r="S109" s="92">
        <f t="shared" si="21"/>
        <v>3600</v>
      </c>
      <c r="T109" s="166">
        <f t="shared" si="24"/>
        <v>0</v>
      </c>
      <c r="U109" s="42">
        <f t="shared" si="17"/>
        <v>0</v>
      </c>
      <c r="V109" s="80">
        <v>89</v>
      </c>
      <c r="W109" s="41" t="s">
        <v>91</v>
      </c>
      <c r="X109" s="69" t="s">
        <v>292</v>
      </c>
      <c r="Y109" s="18" t="s">
        <v>223</v>
      </c>
      <c r="Z109" s="4">
        <v>3600</v>
      </c>
      <c r="AA109" s="4">
        <v>3600</v>
      </c>
      <c r="AB109" s="22">
        <f t="shared" si="18"/>
        <v>0</v>
      </c>
      <c r="AC109" s="22">
        <f t="shared" si="19"/>
        <v>0</v>
      </c>
      <c r="AD109" s="82"/>
      <c r="AE109" s="83"/>
      <c r="AF109" s="86"/>
      <c r="AG109" s="23"/>
      <c r="AH109" s="23"/>
      <c r="AI109" s="23">
        <f t="shared" si="20"/>
        <v>0</v>
      </c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</row>
    <row r="110" spans="1:95" s="107" customFormat="1" ht="25.25" customHeight="1" thickTop="1" thickBot="1" x14ac:dyDescent="0.25">
      <c r="A110" s="80">
        <v>90</v>
      </c>
      <c r="B110" s="41" t="s">
        <v>92</v>
      </c>
      <c r="C110" s="42">
        <f t="shared" si="16"/>
        <v>0</v>
      </c>
      <c r="D110" s="37">
        <v>3600</v>
      </c>
      <c r="E110" s="175">
        <v>90</v>
      </c>
      <c r="F110" s="106" t="s">
        <v>92</v>
      </c>
      <c r="G110" s="174">
        <v>3600</v>
      </c>
      <c r="H110" s="193">
        <f t="shared" si="22"/>
        <v>2100</v>
      </c>
      <c r="I110" s="193">
        <f t="shared" si="23"/>
        <v>0</v>
      </c>
      <c r="J110" s="149">
        <v>90</v>
      </c>
      <c r="K110" s="142" t="s">
        <v>92</v>
      </c>
      <c r="L110" s="119">
        <v>3600</v>
      </c>
      <c r="M110" s="150">
        <v>1500</v>
      </c>
      <c r="N110" s="814"/>
      <c r="O110" s="731"/>
      <c r="P110" s="731"/>
      <c r="Q110" s="731"/>
      <c r="R110" s="732"/>
      <c r="S110" s="92">
        <f t="shared" si="21"/>
        <v>1500</v>
      </c>
      <c r="T110" s="166">
        <f t="shared" si="24"/>
        <v>2100</v>
      </c>
      <c r="U110" s="42">
        <f t="shared" si="17"/>
        <v>0</v>
      </c>
      <c r="V110" s="80">
        <v>90</v>
      </c>
      <c r="W110" s="41" t="s">
        <v>92</v>
      </c>
      <c r="X110" s="69" t="s">
        <v>203</v>
      </c>
      <c r="Y110" s="18" t="s">
        <v>195</v>
      </c>
      <c r="Z110" s="4">
        <v>3600</v>
      </c>
      <c r="AA110" s="4">
        <v>1500</v>
      </c>
      <c r="AB110" s="22">
        <f t="shared" si="18"/>
        <v>2100</v>
      </c>
      <c r="AC110" s="22">
        <f t="shared" si="19"/>
        <v>1400</v>
      </c>
      <c r="AD110" s="90"/>
      <c r="AE110" s="91"/>
      <c r="AF110" s="92"/>
      <c r="AG110" s="23"/>
      <c r="AH110" s="23"/>
      <c r="AI110" s="23">
        <f t="shared" si="20"/>
        <v>0</v>
      </c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</row>
    <row r="111" spans="1:95" ht="25.25" customHeight="1" thickTop="1" thickBot="1" x14ac:dyDescent="0.25">
      <c r="A111" s="80">
        <v>91</v>
      </c>
      <c r="B111" s="41" t="s">
        <v>93</v>
      </c>
      <c r="C111" s="42">
        <f t="shared" si="16"/>
        <v>0</v>
      </c>
      <c r="D111" s="37">
        <v>3600</v>
      </c>
      <c r="E111" s="175">
        <v>91</v>
      </c>
      <c r="F111" s="106" t="s">
        <v>93</v>
      </c>
      <c r="G111" s="174">
        <v>3600</v>
      </c>
      <c r="H111" s="193">
        <f t="shared" si="22"/>
        <v>0</v>
      </c>
      <c r="I111" s="193">
        <f t="shared" si="23"/>
        <v>0</v>
      </c>
      <c r="J111" s="149">
        <v>91</v>
      </c>
      <c r="K111" s="142" t="s">
        <v>93</v>
      </c>
      <c r="L111" s="119">
        <v>3600</v>
      </c>
      <c r="M111" s="150">
        <v>3600</v>
      </c>
      <c r="N111" s="814"/>
      <c r="O111" s="731"/>
      <c r="P111" s="731"/>
      <c r="Q111" s="731"/>
      <c r="R111" s="732"/>
      <c r="S111" s="92">
        <f t="shared" si="21"/>
        <v>3600</v>
      </c>
      <c r="T111" s="166">
        <f t="shared" si="24"/>
        <v>0</v>
      </c>
      <c r="U111" s="42">
        <f t="shared" si="17"/>
        <v>0</v>
      </c>
      <c r="V111" s="80">
        <v>91</v>
      </c>
      <c r="W111" s="41" t="s">
        <v>93</v>
      </c>
      <c r="X111" s="69" t="s">
        <v>293</v>
      </c>
      <c r="Y111" s="41" t="s">
        <v>223</v>
      </c>
      <c r="Z111" s="37">
        <v>3600</v>
      </c>
      <c r="AA111" s="37">
        <v>3600</v>
      </c>
      <c r="AB111" s="38">
        <f t="shared" si="18"/>
        <v>0</v>
      </c>
      <c r="AC111" s="38">
        <f t="shared" si="19"/>
        <v>0</v>
      </c>
      <c r="AD111" s="82"/>
      <c r="AE111" s="83"/>
      <c r="AF111" s="86"/>
      <c r="AG111" s="39"/>
      <c r="AH111" s="39"/>
      <c r="AI111" s="39">
        <f t="shared" si="20"/>
        <v>0</v>
      </c>
    </row>
    <row r="112" spans="1:95" ht="25.25" customHeight="1" thickTop="1" thickBot="1" x14ac:dyDescent="0.25">
      <c r="A112" s="21">
        <v>92</v>
      </c>
      <c r="B112" s="7" t="s">
        <v>94</v>
      </c>
      <c r="C112" s="42">
        <f t="shared" si="16"/>
        <v>0</v>
      </c>
      <c r="D112" s="122">
        <v>3600</v>
      </c>
      <c r="E112" s="175">
        <v>92</v>
      </c>
      <c r="F112" s="106" t="s">
        <v>94</v>
      </c>
      <c r="G112" s="174">
        <v>3600</v>
      </c>
      <c r="H112" s="193">
        <f t="shared" si="22"/>
        <v>0</v>
      </c>
      <c r="I112" s="193">
        <f t="shared" si="23"/>
        <v>0</v>
      </c>
      <c r="J112" s="149">
        <v>92</v>
      </c>
      <c r="K112" s="142" t="s">
        <v>94</v>
      </c>
      <c r="L112" s="119">
        <v>3600</v>
      </c>
      <c r="M112" s="150">
        <v>3600</v>
      </c>
      <c r="N112" s="814"/>
      <c r="O112" s="731"/>
      <c r="P112" s="731"/>
      <c r="Q112" s="731"/>
      <c r="R112" s="732"/>
      <c r="S112" s="92">
        <f t="shared" si="21"/>
        <v>3600</v>
      </c>
      <c r="T112" s="166">
        <f t="shared" si="24"/>
        <v>0</v>
      </c>
      <c r="U112" s="42">
        <f t="shared" si="17"/>
        <v>0</v>
      </c>
      <c r="V112" s="132">
        <v>92</v>
      </c>
      <c r="W112" s="18" t="s">
        <v>94</v>
      </c>
      <c r="X112" s="70" t="s">
        <v>294</v>
      </c>
      <c r="Y112" s="18" t="s">
        <v>223</v>
      </c>
      <c r="Z112" s="4">
        <v>3600</v>
      </c>
      <c r="AA112" s="4">
        <v>3600</v>
      </c>
      <c r="AB112" s="22">
        <f t="shared" si="18"/>
        <v>0</v>
      </c>
      <c r="AC112" s="22">
        <f t="shared" si="19"/>
        <v>0</v>
      </c>
      <c r="AD112" s="90"/>
      <c r="AE112" s="91"/>
      <c r="AF112" s="92"/>
      <c r="AG112" s="23"/>
      <c r="AH112" s="23"/>
      <c r="AI112" s="23">
        <f t="shared" si="20"/>
        <v>0</v>
      </c>
    </row>
    <row r="113" spans="1:58" ht="25.25" customHeight="1" thickTop="1" thickBot="1" x14ac:dyDescent="0.25">
      <c r="A113" s="21">
        <v>93</v>
      </c>
      <c r="B113" s="7" t="s">
        <v>95</v>
      </c>
      <c r="C113" s="42">
        <f t="shared" si="16"/>
        <v>0</v>
      </c>
      <c r="D113" s="122">
        <v>3600</v>
      </c>
      <c r="E113" s="175">
        <v>93</v>
      </c>
      <c r="F113" s="106" t="s">
        <v>332</v>
      </c>
      <c r="G113" s="174">
        <v>3600</v>
      </c>
      <c r="H113" s="193">
        <f t="shared" si="22"/>
        <v>2100</v>
      </c>
      <c r="I113" s="193">
        <f t="shared" si="23"/>
        <v>0</v>
      </c>
      <c r="J113" s="149">
        <v>93</v>
      </c>
      <c r="K113" s="142" t="s">
        <v>332</v>
      </c>
      <c r="L113" s="119">
        <v>3600</v>
      </c>
      <c r="M113" s="150">
        <v>1500</v>
      </c>
      <c r="N113" s="814"/>
      <c r="O113" s="731"/>
      <c r="P113" s="731"/>
      <c r="Q113" s="731"/>
      <c r="R113" s="732"/>
      <c r="S113" s="92">
        <f t="shared" si="21"/>
        <v>1500</v>
      </c>
      <c r="T113" s="166">
        <f t="shared" si="24"/>
        <v>2100</v>
      </c>
      <c r="U113" s="42">
        <f t="shared" si="17"/>
        <v>500</v>
      </c>
      <c r="V113" s="132">
        <v>93</v>
      </c>
      <c r="W113" s="18" t="s">
        <v>95</v>
      </c>
      <c r="X113" s="70" t="s">
        <v>204</v>
      </c>
      <c r="Y113" s="18" t="s">
        <v>195</v>
      </c>
      <c r="Z113" s="4">
        <v>3600</v>
      </c>
      <c r="AA113" s="4">
        <v>1000</v>
      </c>
      <c r="AB113" s="22">
        <f t="shared" si="18"/>
        <v>2600</v>
      </c>
      <c r="AC113" s="22">
        <f t="shared" si="19"/>
        <v>1733.3333333333333</v>
      </c>
      <c r="AD113" s="90"/>
      <c r="AE113" s="91"/>
      <c r="AF113" s="92"/>
      <c r="AG113" s="23"/>
      <c r="AH113" s="23"/>
      <c r="AI113" s="23">
        <f t="shared" si="20"/>
        <v>0</v>
      </c>
    </row>
    <row r="114" spans="1:58" ht="25.25" customHeight="1" thickTop="1" thickBot="1" x14ac:dyDescent="0.25">
      <c r="A114" s="21">
        <v>93</v>
      </c>
      <c r="B114" s="7" t="s">
        <v>95</v>
      </c>
      <c r="C114" s="42"/>
      <c r="D114" s="122"/>
      <c r="E114" s="175"/>
      <c r="F114" s="182"/>
      <c r="G114" s="174"/>
      <c r="H114" s="193"/>
      <c r="I114" s="193"/>
      <c r="J114" s="149"/>
      <c r="K114" s="142"/>
      <c r="L114" s="119"/>
      <c r="M114" s="150"/>
      <c r="N114" s="814"/>
      <c r="O114" s="731"/>
      <c r="P114" s="731"/>
      <c r="Q114" s="731"/>
      <c r="R114" s="732"/>
      <c r="S114" s="92">
        <f t="shared" si="21"/>
        <v>0</v>
      </c>
      <c r="T114" s="166">
        <v>-2100</v>
      </c>
      <c r="U114" s="42"/>
      <c r="V114" s="132"/>
      <c r="W114" s="18"/>
      <c r="X114" s="70"/>
      <c r="Y114" s="18"/>
      <c r="Z114" s="4"/>
      <c r="AA114" s="4"/>
      <c r="AB114" s="22"/>
      <c r="AC114" s="22"/>
      <c r="AD114" s="90"/>
      <c r="AE114" s="91"/>
      <c r="AF114" s="92"/>
      <c r="AG114" s="23"/>
      <c r="AH114" s="23"/>
      <c r="AI114" s="23"/>
    </row>
    <row r="115" spans="1:58" ht="25.25" customHeight="1" thickTop="1" thickBot="1" x14ac:dyDescent="0.25">
      <c r="A115" s="21">
        <v>94</v>
      </c>
      <c r="B115" s="7" t="s">
        <v>295</v>
      </c>
      <c r="C115" s="42">
        <f t="shared" ref="C115:C157" si="25">D115-L115</f>
        <v>0</v>
      </c>
      <c r="D115" s="122">
        <v>3600</v>
      </c>
      <c r="E115" s="175">
        <v>94</v>
      </c>
      <c r="F115" s="182" t="s">
        <v>295</v>
      </c>
      <c r="G115" s="174">
        <v>3600</v>
      </c>
      <c r="H115" s="193">
        <f t="shared" si="22"/>
        <v>0</v>
      </c>
      <c r="I115" s="193">
        <f t="shared" si="23"/>
        <v>0</v>
      </c>
      <c r="J115" s="149">
        <v>94</v>
      </c>
      <c r="K115" s="142" t="s">
        <v>295</v>
      </c>
      <c r="L115" s="119">
        <v>3600</v>
      </c>
      <c r="M115" s="150">
        <v>3600</v>
      </c>
      <c r="N115" s="814"/>
      <c r="O115" s="731"/>
      <c r="P115" s="731"/>
      <c r="Q115" s="731"/>
      <c r="R115" s="732"/>
      <c r="S115" s="92">
        <f t="shared" si="21"/>
        <v>3600</v>
      </c>
      <c r="T115" s="166">
        <f t="shared" si="24"/>
        <v>0</v>
      </c>
      <c r="U115" s="42">
        <f t="shared" ref="U115:U157" si="26">M115-AA115</f>
        <v>0</v>
      </c>
      <c r="V115" s="132">
        <v>94</v>
      </c>
      <c r="W115" s="18" t="s">
        <v>295</v>
      </c>
      <c r="X115" s="70" t="s">
        <v>296</v>
      </c>
      <c r="Y115" s="18" t="s">
        <v>223</v>
      </c>
      <c r="Z115" s="4">
        <v>3600</v>
      </c>
      <c r="AA115" s="4">
        <v>3600</v>
      </c>
      <c r="AB115" s="22">
        <f t="shared" ref="AB115:AB127" si="27">Z115-AA115</f>
        <v>0</v>
      </c>
      <c r="AC115" s="22">
        <f t="shared" ref="AC115:AC127" si="28">AB115*2/3</f>
        <v>0</v>
      </c>
      <c r="AD115" s="82"/>
      <c r="AE115" s="83"/>
      <c r="AF115" s="86"/>
      <c r="AG115" s="23"/>
      <c r="AH115" s="23"/>
      <c r="AI115" s="23">
        <f t="shared" ref="AI115:AI127" si="29">+AH115+AG115</f>
        <v>0</v>
      </c>
    </row>
    <row r="116" spans="1:58" ht="25.25" customHeight="1" thickTop="1" thickBot="1" x14ac:dyDescent="0.25">
      <c r="A116" s="769">
        <v>95</v>
      </c>
      <c r="B116" s="771" t="s">
        <v>96</v>
      </c>
      <c r="C116" s="42">
        <f t="shared" si="25"/>
        <v>0</v>
      </c>
      <c r="D116" s="122">
        <v>3600</v>
      </c>
      <c r="E116" s="172">
        <v>95</v>
      </c>
      <c r="F116" s="176" t="s">
        <v>96</v>
      </c>
      <c r="G116" s="174">
        <v>3600</v>
      </c>
      <c r="H116" s="193">
        <f t="shared" si="22"/>
        <v>900</v>
      </c>
      <c r="I116" s="193">
        <f t="shared" si="23"/>
        <v>0</v>
      </c>
      <c r="J116" s="149">
        <v>95</v>
      </c>
      <c r="K116" s="142" t="s">
        <v>96</v>
      </c>
      <c r="L116" s="119">
        <v>3600</v>
      </c>
      <c r="M116" s="150">
        <v>2000</v>
      </c>
      <c r="N116" s="815">
        <v>45485</v>
      </c>
      <c r="O116" s="733">
        <v>56</v>
      </c>
      <c r="P116" s="761">
        <v>200</v>
      </c>
      <c r="Q116" s="731"/>
      <c r="R116" s="732">
        <v>500</v>
      </c>
      <c r="S116" s="92">
        <f>+M116+P116+R116</f>
        <v>2700</v>
      </c>
      <c r="T116" s="166">
        <f t="shared" si="24"/>
        <v>900</v>
      </c>
      <c r="U116" s="42">
        <f t="shared" si="26"/>
        <v>0</v>
      </c>
      <c r="V116" s="131">
        <v>95</v>
      </c>
      <c r="W116" s="26" t="s">
        <v>96</v>
      </c>
      <c r="X116" s="71" t="s">
        <v>205</v>
      </c>
      <c r="Y116" s="18" t="s">
        <v>195</v>
      </c>
      <c r="Z116" s="4">
        <v>3600</v>
      </c>
      <c r="AA116" s="4">
        <v>2000</v>
      </c>
      <c r="AB116" s="22">
        <f t="shared" si="27"/>
        <v>1600</v>
      </c>
      <c r="AC116" s="22">
        <f t="shared" si="28"/>
        <v>1066.6666666666667</v>
      </c>
      <c r="AD116" s="82"/>
      <c r="AE116" s="83">
        <v>68</v>
      </c>
      <c r="AF116" s="86">
        <v>500</v>
      </c>
      <c r="AG116" s="23"/>
      <c r="AH116" s="27"/>
      <c r="AI116" s="23">
        <f t="shared" si="29"/>
        <v>0</v>
      </c>
    </row>
    <row r="117" spans="1:58" ht="25.25" customHeight="1" thickTop="1" thickBot="1" x14ac:dyDescent="0.25">
      <c r="A117" s="769">
        <v>95</v>
      </c>
      <c r="B117" s="771" t="s">
        <v>96</v>
      </c>
      <c r="C117" s="42"/>
      <c r="D117" s="122"/>
      <c r="E117" s="172"/>
      <c r="F117" s="537"/>
      <c r="G117" s="174"/>
      <c r="H117" s="193"/>
      <c r="I117" s="193"/>
      <c r="J117" s="149"/>
      <c r="K117" s="142"/>
      <c r="L117" s="119"/>
      <c r="M117" s="150"/>
      <c r="N117" s="816">
        <v>45509</v>
      </c>
      <c r="O117" s="753">
        <v>4</v>
      </c>
      <c r="P117" s="762">
        <v>150</v>
      </c>
      <c r="Q117" s="731"/>
      <c r="R117" s="732"/>
      <c r="S117" s="92"/>
      <c r="T117" s="166"/>
      <c r="U117" s="42"/>
      <c r="V117" s="131"/>
      <c r="W117" s="26"/>
      <c r="X117" s="71"/>
      <c r="Y117" s="18"/>
      <c r="Z117" s="4"/>
      <c r="AA117" s="4"/>
      <c r="AB117" s="22"/>
      <c r="AC117" s="22"/>
      <c r="AD117" s="82"/>
      <c r="AE117" s="83"/>
      <c r="AF117" s="86"/>
      <c r="AG117" s="23"/>
      <c r="AH117" s="27"/>
      <c r="AI117" s="23"/>
    </row>
    <row r="118" spans="1:58" ht="25.25" customHeight="1" thickTop="1" thickBot="1" x14ac:dyDescent="0.25">
      <c r="A118" s="769">
        <v>95</v>
      </c>
      <c r="B118" s="771" t="s">
        <v>96</v>
      </c>
      <c r="C118" s="42"/>
      <c r="D118" s="122"/>
      <c r="E118" s="172"/>
      <c r="F118" s="537"/>
      <c r="G118" s="174"/>
      <c r="H118" s="193"/>
      <c r="I118" s="193"/>
      <c r="J118" s="149"/>
      <c r="K118" s="142"/>
      <c r="L118" s="119"/>
      <c r="M118" s="150"/>
      <c r="N118" s="816">
        <v>45601</v>
      </c>
      <c r="O118" s="753">
        <v>114</v>
      </c>
      <c r="P118" s="762">
        <v>100</v>
      </c>
      <c r="Q118" s="731"/>
      <c r="R118" s="732"/>
      <c r="S118" s="92"/>
      <c r="T118" s="166"/>
      <c r="U118" s="42"/>
      <c r="V118" s="131"/>
      <c r="W118" s="26"/>
      <c r="X118" s="71"/>
      <c r="Y118" s="18"/>
      <c r="Z118" s="4"/>
      <c r="AA118" s="4"/>
      <c r="AB118" s="22"/>
      <c r="AC118" s="22"/>
      <c r="AD118" s="82"/>
      <c r="AE118" s="83"/>
      <c r="AF118" s="86"/>
      <c r="AG118" s="23"/>
      <c r="AH118" s="27"/>
      <c r="AI118" s="23"/>
    </row>
    <row r="119" spans="1:58" ht="25.25" customHeight="1" thickTop="1" thickBot="1" x14ac:dyDescent="0.25">
      <c r="A119" s="25"/>
      <c r="B119" s="8"/>
      <c r="C119" s="42"/>
      <c r="D119" s="122"/>
      <c r="E119" s="172"/>
      <c r="F119" s="537"/>
      <c r="G119" s="174"/>
      <c r="H119" s="193"/>
      <c r="I119" s="193"/>
      <c r="J119" s="149"/>
      <c r="K119" s="142"/>
      <c r="L119" s="119"/>
      <c r="M119" s="150"/>
      <c r="N119" s="823"/>
      <c r="O119" s="735"/>
      <c r="P119" s="540"/>
      <c r="Q119" s="731"/>
      <c r="R119" s="732"/>
      <c r="S119" s="92"/>
      <c r="T119" s="166"/>
      <c r="U119" s="42"/>
      <c r="V119" s="131"/>
      <c r="W119" s="26"/>
      <c r="X119" s="71"/>
      <c r="Y119" s="18"/>
      <c r="Z119" s="4"/>
      <c r="AA119" s="4"/>
      <c r="AB119" s="22"/>
      <c r="AC119" s="22"/>
      <c r="AD119" s="82"/>
      <c r="AE119" s="83"/>
      <c r="AF119" s="86"/>
      <c r="AG119" s="23"/>
      <c r="AH119" s="27"/>
      <c r="AI119" s="23"/>
    </row>
    <row r="120" spans="1:58" ht="25.25" customHeight="1" thickTop="1" thickBot="1" x14ac:dyDescent="0.25">
      <c r="A120" s="21">
        <v>96</v>
      </c>
      <c r="B120" s="7" t="s">
        <v>97</v>
      </c>
      <c r="C120" s="42">
        <f t="shared" si="25"/>
        <v>0</v>
      </c>
      <c r="D120" s="122">
        <v>3600</v>
      </c>
      <c r="E120" s="185">
        <v>96</v>
      </c>
      <c r="F120" s="186" t="s">
        <v>97</v>
      </c>
      <c r="G120" s="174">
        <v>3600</v>
      </c>
      <c r="H120" s="193">
        <f t="shared" si="22"/>
        <v>0</v>
      </c>
      <c r="I120" s="193">
        <f t="shared" si="23"/>
        <v>0</v>
      </c>
      <c r="J120" s="149">
        <v>96</v>
      </c>
      <c r="K120" s="142" t="s">
        <v>97</v>
      </c>
      <c r="L120" s="119">
        <v>3600</v>
      </c>
      <c r="M120" s="150">
        <v>3600</v>
      </c>
      <c r="N120" s="814"/>
      <c r="O120" s="731"/>
      <c r="P120" s="731"/>
      <c r="Q120" s="731"/>
      <c r="R120" s="732"/>
      <c r="S120" s="92">
        <f t="shared" si="21"/>
        <v>3600</v>
      </c>
      <c r="T120" s="166">
        <f t="shared" si="24"/>
        <v>0</v>
      </c>
      <c r="U120" s="42">
        <f t="shared" si="26"/>
        <v>0</v>
      </c>
      <c r="V120" s="132">
        <v>96</v>
      </c>
      <c r="W120" s="18" t="s">
        <v>97</v>
      </c>
      <c r="X120" s="70" t="s">
        <v>297</v>
      </c>
      <c r="Y120" s="18" t="s">
        <v>223</v>
      </c>
      <c r="Z120" s="4">
        <v>3600</v>
      </c>
      <c r="AA120" s="4">
        <v>3600</v>
      </c>
      <c r="AB120" s="22">
        <f t="shared" si="27"/>
        <v>0</v>
      </c>
      <c r="AC120" s="22">
        <f t="shared" si="28"/>
        <v>0</v>
      </c>
      <c r="AD120" s="82"/>
      <c r="AE120" s="83"/>
      <c r="AF120" s="86"/>
      <c r="AG120" s="23"/>
      <c r="AH120" s="23"/>
      <c r="AI120" s="23">
        <f t="shared" si="29"/>
        <v>0</v>
      </c>
    </row>
    <row r="121" spans="1:58" ht="25.25" customHeight="1" thickTop="1" thickBot="1" x14ac:dyDescent="0.25">
      <c r="A121" s="25">
        <v>97</v>
      </c>
      <c r="B121" s="16" t="s">
        <v>98</v>
      </c>
      <c r="C121" s="42">
        <f t="shared" si="25"/>
        <v>0</v>
      </c>
      <c r="D121" s="122">
        <v>3600</v>
      </c>
      <c r="E121" s="183">
        <v>97</v>
      </c>
      <c r="F121" s="184" t="s">
        <v>98</v>
      </c>
      <c r="G121" s="174">
        <v>3600</v>
      </c>
      <c r="H121" s="193">
        <f t="shared" si="22"/>
        <v>0</v>
      </c>
      <c r="I121" s="193">
        <f t="shared" si="23"/>
        <v>0</v>
      </c>
      <c r="J121" s="149">
        <v>97</v>
      </c>
      <c r="K121" s="142" t="s">
        <v>98</v>
      </c>
      <c r="L121" s="119">
        <v>3600</v>
      </c>
      <c r="M121" s="150">
        <v>3600</v>
      </c>
      <c r="N121" s="814"/>
      <c r="O121" s="731"/>
      <c r="P121" s="731"/>
      <c r="Q121" s="731"/>
      <c r="R121" s="732"/>
      <c r="S121" s="92">
        <f t="shared" si="21"/>
        <v>3600</v>
      </c>
      <c r="T121" s="166">
        <f t="shared" si="24"/>
        <v>0</v>
      </c>
      <c r="U121" s="42">
        <f t="shared" si="26"/>
        <v>0</v>
      </c>
      <c r="V121" s="131">
        <v>97</v>
      </c>
      <c r="W121" s="30" t="s">
        <v>98</v>
      </c>
      <c r="X121" s="72" t="s">
        <v>298</v>
      </c>
      <c r="Y121" s="18" t="s">
        <v>223</v>
      </c>
      <c r="Z121" s="4">
        <v>3600</v>
      </c>
      <c r="AA121" s="4">
        <v>3600</v>
      </c>
      <c r="AB121" s="22">
        <f t="shared" si="27"/>
        <v>0</v>
      </c>
      <c r="AC121" s="22">
        <f t="shared" si="28"/>
        <v>0</v>
      </c>
      <c r="AD121" s="82"/>
      <c r="AE121" s="83"/>
      <c r="AF121" s="86"/>
      <c r="AG121" s="29"/>
      <c r="AH121" s="29"/>
      <c r="AI121" s="23">
        <f t="shared" si="29"/>
        <v>0</v>
      </c>
    </row>
    <row r="122" spans="1:58" ht="25.25" customHeight="1" thickTop="1" thickBot="1" x14ac:dyDescent="0.25">
      <c r="A122" s="769">
        <v>98</v>
      </c>
      <c r="B122" s="771" t="s">
        <v>99</v>
      </c>
      <c r="C122" s="42">
        <f t="shared" si="25"/>
        <v>0</v>
      </c>
      <c r="D122" s="122">
        <v>4000</v>
      </c>
      <c r="E122" s="183">
        <v>98</v>
      </c>
      <c r="F122" s="184" t="s">
        <v>99</v>
      </c>
      <c r="G122" s="174">
        <v>4000</v>
      </c>
      <c r="H122" s="193">
        <f t="shared" si="22"/>
        <v>500</v>
      </c>
      <c r="I122" s="193">
        <f t="shared" si="23"/>
        <v>0</v>
      </c>
      <c r="J122" s="149">
        <v>98</v>
      </c>
      <c r="K122" s="142" t="s">
        <v>99</v>
      </c>
      <c r="L122" s="119">
        <v>4000</v>
      </c>
      <c r="M122" s="150">
        <v>2000</v>
      </c>
      <c r="N122" s="815">
        <v>45503</v>
      </c>
      <c r="O122" s="733">
        <v>121</v>
      </c>
      <c r="P122" s="761">
        <v>200</v>
      </c>
      <c r="Q122" s="731" t="s">
        <v>356</v>
      </c>
      <c r="R122" s="732">
        <v>1300</v>
      </c>
      <c r="S122" s="92">
        <f t="shared" si="21"/>
        <v>3500</v>
      </c>
      <c r="T122" s="166">
        <f t="shared" si="24"/>
        <v>500</v>
      </c>
      <c r="U122" s="42">
        <f t="shared" si="26"/>
        <v>0</v>
      </c>
      <c r="V122" s="131">
        <v>98</v>
      </c>
      <c r="W122" s="26" t="s">
        <v>99</v>
      </c>
      <c r="X122" s="71" t="s">
        <v>206</v>
      </c>
      <c r="Y122" s="18" t="s">
        <v>195</v>
      </c>
      <c r="Z122" s="4">
        <v>4000</v>
      </c>
      <c r="AA122" s="4">
        <v>2000</v>
      </c>
      <c r="AB122" s="22">
        <f t="shared" si="27"/>
        <v>2000</v>
      </c>
      <c r="AC122" s="22">
        <f t="shared" si="28"/>
        <v>1333.3333333333333</v>
      </c>
      <c r="AD122" s="82"/>
      <c r="AE122" s="83">
        <v>58</v>
      </c>
      <c r="AF122" s="86">
        <v>1300</v>
      </c>
      <c r="AG122" s="23"/>
      <c r="AH122" s="27">
        <v>1300</v>
      </c>
      <c r="AI122" s="23">
        <f t="shared" si="29"/>
        <v>1300</v>
      </c>
    </row>
    <row r="123" spans="1:58" ht="25.25" customHeight="1" thickTop="1" thickBot="1" x14ac:dyDescent="0.25">
      <c r="A123" s="769">
        <v>98</v>
      </c>
      <c r="B123" s="771" t="s">
        <v>99</v>
      </c>
      <c r="C123" s="42"/>
      <c r="D123" s="122"/>
      <c r="E123" s="183"/>
      <c r="F123" s="184"/>
      <c r="G123" s="174"/>
      <c r="H123" s="193"/>
      <c r="I123" s="193"/>
      <c r="J123" s="149"/>
      <c r="K123" s="142"/>
      <c r="L123" s="119"/>
      <c r="M123" s="150"/>
      <c r="N123" s="816"/>
      <c r="O123" s="753"/>
      <c r="P123" s="762">
        <v>200</v>
      </c>
      <c r="Q123" s="731"/>
      <c r="R123" s="732"/>
      <c r="S123" s="92"/>
      <c r="T123" s="166"/>
      <c r="U123" s="42"/>
      <c r="V123" s="131"/>
      <c r="W123" s="26"/>
      <c r="X123" s="71"/>
      <c r="Y123" s="18"/>
      <c r="Z123" s="4"/>
      <c r="AA123" s="4"/>
      <c r="AB123" s="22"/>
      <c r="AC123" s="22"/>
      <c r="AD123" s="82"/>
      <c r="AE123" s="83"/>
      <c r="AF123" s="86"/>
      <c r="AG123" s="23"/>
      <c r="AH123" s="27"/>
      <c r="AI123" s="23"/>
    </row>
    <row r="124" spans="1:58" ht="25.25" customHeight="1" thickTop="1" thickBot="1" x14ac:dyDescent="0.25">
      <c r="A124" s="21">
        <v>99</v>
      </c>
      <c r="B124" s="7" t="s">
        <v>100</v>
      </c>
      <c r="C124" s="42">
        <f t="shared" si="25"/>
        <v>0</v>
      </c>
      <c r="D124" s="122">
        <v>3600</v>
      </c>
      <c r="E124" s="185">
        <v>99</v>
      </c>
      <c r="F124" s="187" t="s">
        <v>100</v>
      </c>
      <c r="G124" s="174">
        <v>3600</v>
      </c>
      <c r="H124" s="193">
        <f t="shared" si="22"/>
        <v>0</v>
      </c>
      <c r="I124" s="193">
        <f t="shared" si="23"/>
        <v>0</v>
      </c>
      <c r="J124" s="149">
        <v>99</v>
      </c>
      <c r="K124" s="142" t="s">
        <v>100</v>
      </c>
      <c r="L124" s="119">
        <v>3600</v>
      </c>
      <c r="M124" s="150">
        <v>3600</v>
      </c>
      <c r="N124" s="814"/>
      <c r="O124" s="731"/>
      <c r="P124" s="731"/>
      <c r="Q124" s="731"/>
      <c r="R124" s="732"/>
      <c r="S124" s="92">
        <f t="shared" si="21"/>
        <v>3600</v>
      </c>
      <c r="T124" s="166">
        <f t="shared" si="24"/>
        <v>0</v>
      </c>
      <c r="U124" s="42">
        <f t="shared" si="26"/>
        <v>0</v>
      </c>
      <c r="V124" s="132">
        <v>99</v>
      </c>
      <c r="W124" s="18" t="s">
        <v>100</v>
      </c>
      <c r="X124" s="70" t="s">
        <v>299</v>
      </c>
      <c r="Y124" s="18" t="s">
        <v>223</v>
      </c>
      <c r="Z124" s="4">
        <v>3600</v>
      </c>
      <c r="AA124" s="4">
        <v>3600</v>
      </c>
      <c r="AB124" s="22">
        <f t="shared" si="27"/>
        <v>0</v>
      </c>
      <c r="AC124" s="22">
        <f t="shared" si="28"/>
        <v>0</v>
      </c>
      <c r="AD124" s="82"/>
      <c r="AE124" s="83"/>
      <c r="AF124" s="86"/>
      <c r="AG124" s="23"/>
      <c r="AH124" s="23"/>
      <c r="AI124" s="23">
        <f t="shared" si="29"/>
        <v>0</v>
      </c>
    </row>
    <row r="125" spans="1:58" ht="25.25" customHeight="1" thickTop="1" thickBot="1" x14ac:dyDescent="0.25">
      <c r="A125" s="2">
        <v>100</v>
      </c>
      <c r="B125" s="117" t="s">
        <v>101</v>
      </c>
      <c r="C125" s="42">
        <f t="shared" si="25"/>
        <v>0</v>
      </c>
      <c r="D125" s="122">
        <v>4000</v>
      </c>
      <c r="E125" s="183">
        <v>100</v>
      </c>
      <c r="F125" s="184" t="s">
        <v>101</v>
      </c>
      <c r="G125" s="174">
        <v>4000</v>
      </c>
      <c r="H125" s="193">
        <f t="shared" si="22"/>
        <v>0</v>
      </c>
      <c r="I125" s="193">
        <f t="shared" si="23"/>
        <v>0</v>
      </c>
      <c r="J125" s="149">
        <v>100</v>
      </c>
      <c r="K125" s="142" t="s">
        <v>101</v>
      </c>
      <c r="L125" s="119">
        <v>4000</v>
      </c>
      <c r="M125" s="150">
        <v>4000</v>
      </c>
      <c r="N125" s="814"/>
      <c r="O125" s="731"/>
      <c r="P125" s="731"/>
      <c r="Q125" s="731"/>
      <c r="R125" s="732"/>
      <c r="S125" s="92">
        <f t="shared" si="21"/>
        <v>4000</v>
      </c>
      <c r="T125" s="166">
        <f t="shared" si="24"/>
        <v>0</v>
      </c>
      <c r="U125" s="42">
        <f t="shared" si="26"/>
        <v>0</v>
      </c>
      <c r="V125" s="131">
        <v>100</v>
      </c>
      <c r="W125" s="30" t="s">
        <v>101</v>
      </c>
      <c r="X125" s="72" t="s">
        <v>300</v>
      </c>
      <c r="Y125" s="18" t="s">
        <v>223</v>
      </c>
      <c r="Z125" s="4">
        <v>4000</v>
      </c>
      <c r="AA125" s="4">
        <v>4000</v>
      </c>
      <c r="AB125" s="22">
        <f t="shared" si="27"/>
        <v>0</v>
      </c>
      <c r="AC125" s="22">
        <f t="shared" si="28"/>
        <v>0</v>
      </c>
      <c r="AD125" s="90"/>
      <c r="AE125" s="91"/>
      <c r="AF125" s="92"/>
      <c r="AG125" s="29"/>
      <c r="AH125" s="29"/>
      <c r="AI125" s="23">
        <f t="shared" si="29"/>
        <v>0</v>
      </c>
    </row>
    <row r="126" spans="1:58" ht="25.25" customHeight="1" thickTop="1" thickBot="1" x14ac:dyDescent="0.25">
      <c r="A126" s="33">
        <v>101</v>
      </c>
      <c r="B126" s="10" t="s">
        <v>102</v>
      </c>
      <c r="C126" s="42">
        <f t="shared" si="25"/>
        <v>0</v>
      </c>
      <c r="D126" s="126">
        <v>0</v>
      </c>
      <c r="E126" s="188">
        <v>101</v>
      </c>
      <c r="F126" s="189" t="s">
        <v>102</v>
      </c>
      <c r="G126" s="190">
        <v>0</v>
      </c>
      <c r="H126" s="193">
        <f t="shared" si="22"/>
        <v>0</v>
      </c>
      <c r="I126" s="193">
        <f t="shared" si="23"/>
        <v>0</v>
      </c>
      <c r="J126" s="149">
        <v>101</v>
      </c>
      <c r="K126" s="142" t="s">
        <v>102</v>
      </c>
      <c r="L126" s="121">
        <v>0</v>
      </c>
      <c r="M126" s="150">
        <v>0</v>
      </c>
      <c r="N126" s="814"/>
      <c r="O126" s="731"/>
      <c r="P126" s="731"/>
      <c r="Q126" s="731"/>
      <c r="R126" s="732"/>
      <c r="S126" s="92">
        <f t="shared" si="21"/>
        <v>0</v>
      </c>
      <c r="T126" s="166">
        <f t="shared" si="24"/>
        <v>0</v>
      </c>
      <c r="U126" s="42">
        <f t="shared" si="26"/>
        <v>0</v>
      </c>
      <c r="V126" s="135">
        <v>101</v>
      </c>
      <c r="W126" s="34" t="s">
        <v>102</v>
      </c>
      <c r="X126" s="73" t="s">
        <v>301</v>
      </c>
      <c r="Y126" s="18" t="s">
        <v>223</v>
      </c>
      <c r="Z126" s="11">
        <v>0</v>
      </c>
      <c r="AA126" s="11">
        <v>0</v>
      </c>
      <c r="AB126" s="22">
        <f t="shared" si="27"/>
        <v>0</v>
      </c>
      <c r="AC126" s="22">
        <f t="shared" si="28"/>
        <v>0</v>
      </c>
      <c r="AD126" s="90"/>
      <c r="AE126" s="91"/>
      <c r="AF126" s="92"/>
      <c r="AG126" s="23"/>
      <c r="AH126" s="23"/>
      <c r="AI126" s="23">
        <f t="shared" si="29"/>
        <v>0</v>
      </c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</row>
    <row r="127" spans="1:58" ht="25.25" customHeight="1" thickTop="1" thickBot="1" x14ac:dyDescent="0.25">
      <c r="A127" s="769">
        <v>102</v>
      </c>
      <c r="B127" s="771" t="s">
        <v>103</v>
      </c>
      <c r="C127" s="42">
        <f t="shared" si="25"/>
        <v>0</v>
      </c>
      <c r="D127" s="122">
        <v>4000</v>
      </c>
      <c r="E127" s="172">
        <v>102</v>
      </c>
      <c r="F127" s="176" t="s">
        <v>103</v>
      </c>
      <c r="G127" s="174">
        <v>4000</v>
      </c>
      <c r="H127" s="193">
        <f t="shared" si="22"/>
        <v>2350</v>
      </c>
      <c r="I127" s="193">
        <f t="shared" si="23"/>
        <v>0</v>
      </c>
      <c r="J127" s="149">
        <v>102</v>
      </c>
      <c r="K127" s="142" t="s">
        <v>103</v>
      </c>
      <c r="L127" s="119">
        <v>4000</v>
      </c>
      <c r="M127" s="150">
        <v>1500</v>
      </c>
      <c r="N127" s="815">
        <v>45482</v>
      </c>
      <c r="O127" s="733">
        <v>2</v>
      </c>
      <c r="P127" s="761">
        <v>150</v>
      </c>
      <c r="Q127" s="731"/>
      <c r="R127" s="732"/>
      <c r="S127" s="92">
        <f>+M127+P127+R127</f>
        <v>1650</v>
      </c>
      <c r="T127" s="166">
        <f t="shared" si="24"/>
        <v>2350</v>
      </c>
      <c r="U127" s="42">
        <f t="shared" si="26"/>
        <v>0</v>
      </c>
      <c r="V127" s="131">
        <v>102</v>
      </c>
      <c r="W127" s="26" t="s">
        <v>103</v>
      </c>
      <c r="X127" s="71" t="s">
        <v>171</v>
      </c>
      <c r="Y127" s="18" t="s">
        <v>157</v>
      </c>
      <c r="Z127" s="4">
        <v>4000</v>
      </c>
      <c r="AA127" s="4">
        <v>1500</v>
      </c>
      <c r="AB127" s="22">
        <f t="shared" si="27"/>
        <v>2500</v>
      </c>
      <c r="AC127" s="22">
        <f t="shared" si="28"/>
        <v>1666.6666666666667</v>
      </c>
      <c r="AD127" s="82"/>
      <c r="AE127" s="83"/>
      <c r="AF127" s="86"/>
      <c r="AG127" s="23">
        <v>2000</v>
      </c>
      <c r="AH127" s="27">
        <v>1000</v>
      </c>
      <c r="AI127" s="23">
        <f t="shared" si="29"/>
        <v>3000</v>
      </c>
    </row>
    <row r="128" spans="1:58" ht="25.25" customHeight="1" thickTop="1" thickBot="1" x14ac:dyDescent="0.25">
      <c r="A128" s="769"/>
      <c r="B128" s="771"/>
      <c r="C128" s="42"/>
      <c r="D128" s="122"/>
      <c r="E128" s="436"/>
      <c r="F128" s="437"/>
      <c r="G128" s="438"/>
      <c r="H128" s="193"/>
      <c r="I128" s="193"/>
      <c r="J128" s="149"/>
      <c r="K128" s="142"/>
      <c r="L128" s="119"/>
      <c r="M128" s="150"/>
      <c r="N128" s="816"/>
      <c r="O128" s="753"/>
      <c r="P128" s="762"/>
      <c r="Q128" s="731"/>
      <c r="R128" s="732"/>
      <c r="S128" s="92"/>
      <c r="T128" s="166"/>
      <c r="U128" s="42"/>
      <c r="V128" s="131"/>
      <c r="W128" s="26"/>
      <c r="X128" s="71"/>
      <c r="Y128" s="18"/>
      <c r="Z128" s="4"/>
      <c r="AA128" s="4"/>
      <c r="AB128" s="22"/>
      <c r="AC128" s="22"/>
      <c r="AD128" s="82"/>
      <c r="AE128" s="83"/>
      <c r="AF128" s="86"/>
      <c r="AG128" s="23"/>
      <c r="AH128" s="27"/>
      <c r="AI128" s="23"/>
    </row>
    <row r="129" spans="1:95" ht="25.25" customHeight="1" thickTop="1" thickBot="1" x14ac:dyDescent="0.25">
      <c r="A129" s="769">
        <v>102</v>
      </c>
      <c r="B129" s="771" t="s">
        <v>103</v>
      </c>
      <c r="C129" s="42"/>
      <c r="D129" s="122"/>
      <c r="E129" s="436"/>
      <c r="F129" s="437"/>
      <c r="G129" s="438"/>
      <c r="H129" s="193"/>
      <c r="I129" s="193"/>
      <c r="J129" s="149"/>
      <c r="K129" s="142"/>
      <c r="L129" s="119"/>
      <c r="M129" s="150"/>
      <c r="N129" s="816">
        <v>45509</v>
      </c>
      <c r="O129" s="753">
        <v>9</v>
      </c>
      <c r="P129" s="762">
        <v>100</v>
      </c>
      <c r="Q129" s="731"/>
      <c r="R129" s="732"/>
      <c r="S129" s="92"/>
      <c r="T129" s="166"/>
      <c r="U129" s="42"/>
      <c r="V129" s="131"/>
      <c r="W129" s="26"/>
      <c r="X129" s="71"/>
      <c r="Y129" s="18"/>
      <c r="Z129" s="4"/>
      <c r="AA129" s="4"/>
      <c r="AB129" s="22"/>
      <c r="AC129" s="22"/>
      <c r="AD129" s="82"/>
      <c r="AE129" s="83"/>
      <c r="AF129" s="86"/>
      <c r="AG129" s="23"/>
      <c r="AH129" s="27"/>
      <c r="AI129" s="23"/>
    </row>
    <row r="130" spans="1:95" ht="25.25" customHeight="1" thickTop="1" thickBot="1" x14ac:dyDescent="0.25">
      <c r="A130" s="769">
        <v>102</v>
      </c>
      <c r="B130" s="771" t="s">
        <v>103</v>
      </c>
      <c r="C130" s="42"/>
      <c r="D130" s="122"/>
      <c r="E130" s="436"/>
      <c r="F130" s="437"/>
      <c r="G130" s="438"/>
      <c r="H130" s="193"/>
      <c r="I130" s="193"/>
      <c r="J130" s="149"/>
      <c r="K130" s="142"/>
      <c r="L130" s="119"/>
      <c r="M130" s="150"/>
      <c r="N130" s="816">
        <v>45549</v>
      </c>
      <c r="O130" s="753">
        <v>17</v>
      </c>
      <c r="P130" s="762">
        <v>100</v>
      </c>
      <c r="Q130" s="731" t="s">
        <v>356</v>
      </c>
      <c r="R130" s="732">
        <v>1000</v>
      </c>
      <c r="S130" s="92"/>
      <c r="T130" s="166"/>
      <c r="U130" s="42"/>
      <c r="V130" s="131"/>
      <c r="W130" s="26"/>
      <c r="X130" s="71"/>
      <c r="Y130" s="18"/>
      <c r="Z130" s="4"/>
      <c r="AA130" s="4"/>
      <c r="AB130" s="22"/>
      <c r="AC130" s="22"/>
      <c r="AD130" s="82"/>
      <c r="AE130" s="83"/>
      <c r="AF130" s="86"/>
      <c r="AG130" s="23"/>
      <c r="AH130" s="27"/>
      <c r="AI130" s="23"/>
    </row>
    <row r="131" spans="1:95" ht="25.25" customHeight="1" thickTop="1" thickBot="1" x14ac:dyDescent="0.25">
      <c r="A131" s="769">
        <v>102</v>
      </c>
      <c r="B131" s="771"/>
      <c r="C131" s="42"/>
      <c r="D131" s="122"/>
      <c r="E131" s="436"/>
      <c r="F131" s="437"/>
      <c r="G131" s="438"/>
      <c r="H131" s="193"/>
      <c r="I131" s="193"/>
      <c r="J131" s="149"/>
      <c r="K131" s="142"/>
      <c r="L131" s="119"/>
      <c r="M131" s="150"/>
      <c r="N131" s="816"/>
      <c r="O131" s="753"/>
      <c r="P131" s="762">
        <v>100</v>
      </c>
      <c r="Q131" s="731"/>
      <c r="R131" s="732"/>
      <c r="S131" s="92"/>
      <c r="T131" s="166"/>
      <c r="U131" s="42"/>
      <c r="V131" s="131"/>
      <c r="W131" s="26"/>
      <c r="X131" s="71"/>
      <c r="Y131" s="18"/>
      <c r="Z131" s="4"/>
      <c r="AA131" s="4"/>
      <c r="AB131" s="22"/>
      <c r="AC131" s="22"/>
      <c r="AD131" s="82"/>
      <c r="AE131" s="83"/>
      <c r="AF131" s="86"/>
      <c r="AG131" s="23"/>
      <c r="AH131" s="27"/>
      <c r="AI131" s="23"/>
    </row>
    <row r="132" spans="1:95" ht="25.25" customHeight="1" thickTop="1" thickBot="1" x14ac:dyDescent="0.25">
      <c r="A132" s="769">
        <v>102</v>
      </c>
      <c r="B132" s="771" t="s">
        <v>103</v>
      </c>
      <c r="C132" s="42"/>
      <c r="D132" s="122"/>
      <c r="E132" s="436"/>
      <c r="F132" s="437"/>
      <c r="G132" s="438"/>
      <c r="H132" s="193"/>
      <c r="I132" s="193"/>
      <c r="J132" s="149"/>
      <c r="K132" s="142"/>
      <c r="L132" s="119"/>
      <c r="M132" s="150"/>
      <c r="N132" s="823"/>
      <c r="O132" s="735"/>
      <c r="P132" s="540"/>
      <c r="Q132" s="731" t="s">
        <v>356</v>
      </c>
      <c r="R132" s="741">
        <v>1000</v>
      </c>
      <c r="S132" s="92"/>
      <c r="T132" s="166"/>
      <c r="U132" s="42"/>
      <c r="V132" s="131"/>
      <c r="W132" s="26"/>
      <c r="X132" s="71"/>
      <c r="Y132" s="18"/>
      <c r="Z132" s="4"/>
      <c r="AA132" s="4"/>
      <c r="AB132" s="22"/>
      <c r="AC132" s="22"/>
      <c r="AD132" s="82"/>
      <c r="AE132" s="83"/>
      <c r="AF132" s="86"/>
      <c r="AG132" s="23"/>
      <c r="AH132" s="27"/>
      <c r="AI132" s="23"/>
    </row>
    <row r="133" spans="1:95" ht="25.25" customHeight="1" thickTop="1" thickBot="1" x14ac:dyDescent="0.25">
      <c r="A133" s="25">
        <v>120</v>
      </c>
      <c r="B133" s="8" t="s">
        <v>119</v>
      </c>
      <c r="C133" s="42">
        <f t="shared" si="25"/>
        <v>0</v>
      </c>
      <c r="D133" s="122">
        <v>0</v>
      </c>
      <c r="E133" s="436"/>
      <c r="F133" s="437"/>
      <c r="G133" s="438"/>
      <c r="H133" s="193">
        <f>+D133-S133</f>
        <v>0</v>
      </c>
      <c r="I133" s="193">
        <f>+H133-T133</f>
        <v>0</v>
      </c>
      <c r="J133" s="149"/>
      <c r="K133" s="142"/>
      <c r="L133" s="119"/>
      <c r="M133" s="150"/>
      <c r="N133" s="823"/>
      <c r="O133" s="735"/>
      <c r="P133" s="540"/>
      <c r="Q133" s="731"/>
      <c r="R133" s="732"/>
      <c r="S133" s="92">
        <f t="shared" ref="S133:S256" si="30">+M133+P133+R133</f>
        <v>0</v>
      </c>
      <c r="T133" s="166">
        <f>+L133-S133</f>
        <v>0</v>
      </c>
      <c r="U133" s="42">
        <f t="shared" si="26"/>
        <v>0</v>
      </c>
      <c r="V133" s="131">
        <v>120</v>
      </c>
      <c r="W133" s="26" t="s">
        <v>309</v>
      </c>
      <c r="X133" s="71" t="s">
        <v>310</v>
      </c>
      <c r="Y133" s="18"/>
      <c r="Z133" s="4"/>
      <c r="AA133" s="4"/>
      <c r="AB133" s="22"/>
      <c r="AC133" s="22"/>
      <c r="AD133" s="82"/>
      <c r="AE133" s="83">
        <v>46</v>
      </c>
      <c r="AF133" s="86">
        <v>1000</v>
      </c>
      <c r="AG133" s="23"/>
      <c r="AH133" s="27"/>
      <c r="AI133" s="23"/>
    </row>
    <row r="134" spans="1:95" ht="25.25" customHeight="1" thickTop="1" thickBot="1" x14ac:dyDescent="0.25">
      <c r="A134" s="52">
        <v>120</v>
      </c>
      <c r="B134" s="50" t="s">
        <v>119</v>
      </c>
      <c r="C134" s="42">
        <f t="shared" si="25"/>
        <v>0</v>
      </c>
      <c r="D134" s="127">
        <v>0</v>
      </c>
      <c r="H134" s="193">
        <f>+D134-S134</f>
        <v>0</v>
      </c>
      <c r="I134" s="193">
        <f>+H134-T134</f>
        <v>0</v>
      </c>
      <c r="J134" s="151"/>
      <c r="K134" s="62"/>
      <c r="L134" s="62"/>
      <c r="M134" s="152"/>
      <c r="N134" s="818"/>
      <c r="O134" s="736"/>
      <c r="P134" s="736"/>
      <c r="Q134" s="736"/>
      <c r="R134" s="741"/>
      <c r="S134" s="92">
        <f t="shared" si="30"/>
        <v>0</v>
      </c>
      <c r="T134" s="166">
        <f>+L134-S134</f>
        <v>0</v>
      </c>
      <c r="U134" s="42">
        <f t="shared" si="26"/>
        <v>0</v>
      </c>
      <c r="V134" s="138">
        <v>120</v>
      </c>
      <c r="W134" s="53" t="s">
        <v>309</v>
      </c>
      <c r="X134" s="75" t="s">
        <v>328</v>
      </c>
      <c r="Y134" s="54"/>
      <c r="Z134" s="51"/>
      <c r="AA134" s="51"/>
      <c r="AB134" s="22"/>
      <c r="AC134" s="55"/>
      <c r="AD134" s="82"/>
      <c r="AE134" s="83">
        <v>20</v>
      </c>
      <c r="AF134" s="87">
        <v>1000</v>
      </c>
      <c r="AG134" s="56"/>
      <c r="AH134" s="56"/>
      <c r="AI134" s="57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</row>
    <row r="135" spans="1:95" ht="25.25" customHeight="1" thickTop="1" thickBot="1" x14ac:dyDescent="0.25">
      <c r="A135" s="25">
        <v>103</v>
      </c>
      <c r="B135" s="8" t="s">
        <v>104</v>
      </c>
      <c r="C135" s="42">
        <f t="shared" si="25"/>
        <v>0</v>
      </c>
      <c r="D135" s="122">
        <v>3600</v>
      </c>
      <c r="E135" s="172">
        <v>103</v>
      </c>
      <c r="F135" s="176" t="s">
        <v>104</v>
      </c>
      <c r="G135" s="174">
        <v>3600</v>
      </c>
      <c r="H135" s="193">
        <f t="shared" si="22"/>
        <v>0</v>
      </c>
      <c r="I135" s="193">
        <f t="shared" si="23"/>
        <v>0</v>
      </c>
      <c r="J135" s="149">
        <v>103</v>
      </c>
      <c r="K135" s="142" t="s">
        <v>104</v>
      </c>
      <c r="L135" s="119">
        <v>3600</v>
      </c>
      <c r="M135" s="150">
        <v>3600</v>
      </c>
      <c r="N135" s="814"/>
      <c r="O135" s="731"/>
      <c r="P135" s="731"/>
      <c r="Q135" s="731"/>
      <c r="R135" s="732"/>
      <c r="S135" s="92">
        <f t="shared" si="30"/>
        <v>3600</v>
      </c>
      <c r="T135" s="166">
        <f t="shared" si="24"/>
        <v>0</v>
      </c>
      <c r="U135" s="42">
        <f t="shared" si="26"/>
        <v>0</v>
      </c>
      <c r="V135" s="131">
        <v>103</v>
      </c>
      <c r="W135" s="26" t="s">
        <v>104</v>
      </c>
      <c r="X135" s="71" t="s">
        <v>302</v>
      </c>
      <c r="Y135" s="18" t="s">
        <v>223</v>
      </c>
      <c r="Z135" s="4">
        <v>3600</v>
      </c>
      <c r="AA135" s="4">
        <v>3600</v>
      </c>
      <c r="AB135" s="22">
        <f t="shared" ref="AB135:AB157" si="31">Z135-AA135</f>
        <v>0</v>
      </c>
      <c r="AC135" s="22">
        <f t="shared" ref="AC135:AC157" si="32">AB135*2/3</f>
        <v>0</v>
      </c>
      <c r="AD135" s="82"/>
      <c r="AE135" s="83"/>
      <c r="AF135" s="86"/>
      <c r="AG135" s="23"/>
      <c r="AH135" s="23"/>
      <c r="AI135" s="23">
        <f>+AH135+AG135</f>
        <v>0</v>
      </c>
    </row>
    <row r="136" spans="1:95" ht="25.25" customHeight="1" thickTop="1" thickBot="1" x14ac:dyDescent="0.25">
      <c r="A136" s="769">
        <v>104</v>
      </c>
      <c r="B136" s="771" t="s">
        <v>105</v>
      </c>
      <c r="C136" s="42">
        <f t="shared" si="25"/>
        <v>0</v>
      </c>
      <c r="D136" s="122">
        <v>4000</v>
      </c>
      <c r="E136" s="172">
        <v>104</v>
      </c>
      <c r="F136" s="176" t="s">
        <v>105</v>
      </c>
      <c r="G136" s="174">
        <v>4000</v>
      </c>
      <c r="H136" s="193">
        <f t="shared" si="22"/>
        <v>1150</v>
      </c>
      <c r="I136" s="193">
        <f t="shared" si="23"/>
        <v>0</v>
      </c>
      <c r="J136" s="149">
        <v>104</v>
      </c>
      <c r="K136" s="142" t="s">
        <v>105</v>
      </c>
      <c r="L136" s="119">
        <v>4000</v>
      </c>
      <c r="M136" s="150">
        <v>1500</v>
      </c>
      <c r="N136" s="815">
        <v>45486</v>
      </c>
      <c r="O136" s="733">
        <v>68</v>
      </c>
      <c r="P136" s="761">
        <v>350</v>
      </c>
      <c r="Q136" s="731" t="s">
        <v>356</v>
      </c>
      <c r="R136" s="732">
        <v>1000</v>
      </c>
      <c r="S136" s="92">
        <f t="shared" si="30"/>
        <v>2850</v>
      </c>
      <c r="T136" s="166">
        <f t="shared" si="24"/>
        <v>1150</v>
      </c>
      <c r="U136" s="42">
        <f t="shared" si="26"/>
        <v>0</v>
      </c>
      <c r="V136" s="131">
        <v>104</v>
      </c>
      <c r="W136" s="26" t="s">
        <v>105</v>
      </c>
      <c r="X136" s="71" t="s">
        <v>172</v>
      </c>
      <c r="Y136" s="18" t="s">
        <v>157</v>
      </c>
      <c r="Z136" s="4">
        <v>4000</v>
      </c>
      <c r="AA136" s="4">
        <v>1500</v>
      </c>
      <c r="AB136" s="22">
        <f t="shared" si="31"/>
        <v>2500</v>
      </c>
      <c r="AC136" s="22">
        <f t="shared" si="32"/>
        <v>1666.6666666666667</v>
      </c>
      <c r="AD136" s="90"/>
      <c r="AE136" s="91">
        <v>29</v>
      </c>
      <c r="AF136" s="92">
        <v>1000</v>
      </c>
      <c r="AG136" s="23">
        <v>1000</v>
      </c>
      <c r="AH136" s="23"/>
      <c r="AI136" s="23">
        <f>+AH136+AG136</f>
        <v>1000</v>
      </c>
    </row>
    <row r="137" spans="1:95" ht="25.25" customHeight="1" thickTop="1" thickBot="1" x14ac:dyDescent="0.25">
      <c r="A137" s="769">
        <v>104</v>
      </c>
      <c r="B137" s="771" t="s">
        <v>105</v>
      </c>
      <c r="C137" s="42"/>
      <c r="D137" s="122"/>
      <c r="E137" s="172"/>
      <c r="F137" s="176"/>
      <c r="G137" s="174"/>
      <c r="H137" s="193"/>
      <c r="I137" s="193"/>
      <c r="J137" s="149"/>
      <c r="K137" s="142"/>
      <c r="L137" s="119"/>
      <c r="M137" s="150"/>
      <c r="N137" s="816">
        <v>45524</v>
      </c>
      <c r="O137" s="753">
        <v>84</v>
      </c>
      <c r="P137" s="762">
        <v>200</v>
      </c>
      <c r="Q137" s="731"/>
      <c r="R137" s="732"/>
      <c r="S137" s="92"/>
      <c r="T137" s="166"/>
      <c r="U137" s="42"/>
      <c r="V137" s="131"/>
      <c r="W137" s="26"/>
      <c r="X137" s="71"/>
      <c r="Y137" s="18"/>
      <c r="Z137" s="4"/>
      <c r="AA137" s="4"/>
      <c r="AB137" s="22"/>
      <c r="AC137" s="22"/>
      <c r="AD137" s="90"/>
      <c r="AE137" s="91"/>
      <c r="AF137" s="92"/>
      <c r="AG137" s="23"/>
      <c r="AH137" s="23"/>
      <c r="AI137" s="23"/>
    </row>
    <row r="138" spans="1:95" ht="25.25" customHeight="1" thickTop="1" thickBot="1" x14ac:dyDescent="0.25">
      <c r="A138" s="769">
        <v>104</v>
      </c>
      <c r="B138" s="771" t="s">
        <v>105</v>
      </c>
      <c r="C138" s="42"/>
      <c r="D138" s="122"/>
      <c r="E138" s="172"/>
      <c r="F138" s="176"/>
      <c r="G138" s="174"/>
      <c r="H138" s="193"/>
      <c r="I138" s="193"/>
      <c r="J138" s="149"/>
      <c r="K138" s="142"/>
      <c r="L138" s="119"/>
      <c r="M138" s="150"/>
      <c r="N138" s="816">
        <v>45595</v>
      </c>
      <c r="O138" s="753">
        <v>102</v>
      </c>
      <c r="P138" s="762">
        <v>150</v>
      </c>
      <c r="Q138" s="731"/>
      <c r="R138" s="732"/>
      <c r="S138" s="92"/>
      <c r="T138" s="166"/>
      <c r="U138" s="42"/>
      <c r="V138" s="131"/>
      <c r="W138" s="26"/>
      <c r="X138" s="71"/>
      <c r="Y138" s="18"/>
      <c r="Z138" s="4"/>
      <c r="AA138" s="4"/>
      <c r="AB138" s="22"/>
      <c r="AC138" s="22"/>
      <c r="AD138" s="90"/>
      <c r="AE138" s="91"/>
      <c r="AF138" s="92"/>
      <c r="AG138" s="23"/>
      <c r="AH138" s="23"/>
      <c r="AI138" s="23"/>
    </row>
    <row r="139" spans="1:95" ht="25.25" customHeight="1" thickTop="1" thickBot="1" x14ac:dyDescent="0.25">
      <c r="A139" s="25"/>
      <c r="B139" s="8"/>
      <c r="C139" s="42"/>
      <c r="D139" s="122"/>
      <c r="E139" s="172"/>
      <c r="F139" s="176"/>
      <c r="G139" s="174"/>
      <c r="H139" s="193"/>
      <c r="I139" s="193"/>
      <c r="J139" s="149"/>
      <c r="K139" s="142"/>
      <c r="L139" s="119"/>
      <c r="M139" s="150"/>
      <c r="N139" s="817"/>
      <c r="O139" s="734"/>
      <c r="P139" s="642"/>
      <c r="Q139" s="731"/>
      <c r="R139" s="732"/>
      <c r="S139" s="92"/>
      <c r="T139" s="166"/>
      <c r="U139" s="42"/>
      <c r="V139" s="131"/>
      <c r="W139" s="26"/>
      <c r="X139" s="71"/>
      <c r="Y139" s="18"/>
      <c r="Z139" s="4"/>
      <c r="AA139" s="4"/>
      <c r="AB139" s="22"/>
      <c r="AC139" s="22"/>
      <c r="AD139" s="90"/>
      <c r="AE139" s="91"/>
      <c r="AF139" s="92"/>
      <c r="AG139" s="23"/>
      <c r="AH139" s="23"/>
      <c r="AI139" s="23"/>
    </row>
    <row r="140" spans="1:95" ht="25.25" customHeight="1" thickTop="1" thickBot="1" x14ac:dyDescent="0.25">
      <c r="A140" s="769">
        <v>105</v>
      </c>
      <c r="B140" s="771" t="s">
        <v>106</v>
      </c>
      <c r="C140" s="42">
        <f t="shared" si="25"/>
        <v>0</v>
      </c>
      <c r="D140" s="122">
        <v>4000</v>
      </c>
      <c r="E140" s="172">
        <v>105</v>
      </c>
      <c r="F140" s="176" t="s">
        <v>106</v>
      </c>
      <c r="G140" s="174">
        <v>4000</v>
      </c>
      <c r="H140" s="193">
        <f t="shared" si="22"/>
        <v>300</v>
      </c>
      <c r="I140" s="193">
        <f t="shared" si="23"/>
        <v>0</v>
      </c>
      <c r="J140" s="149">
        <v>105</v>
      </c>
      <c r="K140" s="142" t="s">
        <v>106</v>
      </c>
      <c r="L140" s="119">
        <v>4000</v>
      </c>
      <c r="M140" s="150">
        <v>2500</v>
      </c>
      <c r="N140" s="815">
        <v>45493</v>
      </c>
      <c r="O140" s="733">
        <v>102</v>
      </c>
      <c r="P140" s="761">
        <v>200</v>
      </c>
      <c r="Q140" s="731" t="s">
        <v>356</v>
      </c>
      <c r="R140" s="732">
        <v>1000</v>
      </c>
      <c r="S140" s="92">
        <f t="shared" si="30"/>
        <v>3700</v>
      </c>
      <c r="T140" s="166">
        <f t="shared" si="24"/>
        <v>300</v>
      </c>
      <c r="U140" s="42">
        <f t="shared" si="26"/>
        <v>0</v>
      </c>
      <c r="V140" s="131">
        <v>105</v>
      </c>
      <c r="W140" s="26" t="s">
        <v>106</v>
      </c>
      <c r="X140" s="71" t="s">
        <v>173</v>
      </c>
      <c r="Y140" s="18" t="s">
        <v>157</v>
      </c>
      <c r="Z140" s="4">
        <v>4000</v>
      </c>
      <c r="AA140" s="4">
        <v>2500</v>
      </c>
      <c r="AB140" s="22">
        <f t="shared" si="31"/>
        <v>1500</v>
      </c>
      <c r="AC140" s="22">
        <f t="shared" si="32"/>
        <v>1000</v>
      </c>
      <c r="AD140" s="82"/>
      <c r="AE140" s="83">
        <v>47</v>
      </c>
      <c r="AF140" s="86">
        <v>1000</v>
      </c>
      <c r="AG140" s="23">
        <v>1000</v>
      </c>
      <c r="AH140" s="27">
        <v>1000</v>
      </c>
      <c r="AI140" s="23">
        <f>+AH140+AG140</f>
        <v>2000</v>
      </c>
    </row>
    <row r="141" spans="1:95" ht="25.25" customHeight="1" thickTop="1" thickBot="1" x14ac:dyDescent="0.25">
      <c r="A141" s="769">
        <v>105</v>
      </c>
      <c r="B141" s="771" t="s">
        <v>106</v>
      </c>
      <c r="C141" s="42"/>
      <c r="D141" s="122"/>
      <c r="E141" s="172"/>
      <c r="F141" s="176"/>
      <c r="G141" s="174"/>
      <c r="H141" s="193"/>
      <c r="I141" s="193"/>
      <c r="J141" s="149"/>
      <c r="K141" s="142"/>
      <c r="L141" s="119"/>
      <c r="M141" s="150"/>
      <c r="N141" s="815">
        <v>45535</v>
      </c>
      <c r="O141" s="733">
        <v>106</v>
      </c>
      <c r="P141" s="761">
        <v>150</v>
      </c>
      <c r="Q141" s="731"/>
      <c r="R141" s="732"/>
      <c r="S141" s="92"/>
      <c r="T141" s="166"/>
      <c r="U141" s="42"/>
      <c r="V141" s="131"/>
      <c r="W141" s="26"/>
      <c r="X141" s="71"/>
      <c r="Y141" s="18"/>
      <c r="Z141" s="4"/>
      <c r="AA141" s="4"/>
      <c r="AB141" s="22"/>
      <c r="AC141" s="22"/>
      <c r="AD141" s="82"/>
      <c r="AE141" s="83"/>
      <c r="AF141" s="86"/>
      <c r="AG141" s="23"/>
      <c r="AH141" s="27"/>
      <c r="AI141" s="23"/>
    </row>
    <row r="142" spans="1:95" ht="25.25" customHeight="1" thickTop="1" thickBot="1" x14ac:dyDescent="0.25">
      <c r="A142" s="769">
        <v>105</v>
      </c>
      <c r="B142" s="771" t="s">
        <v>106</v>
      </c>
      <c r="C142" s="42"/>
      <c r="D142" s="122"/>
      <c r="E142" s="172"/>
      <c r="F142" s="176"/>
      <c r="G142" s="174"/>
      <c r="H142" s="193"/>
      <c r="I142" s="193"/>
      <c r="J142" s="149"/>
      <c r="K142" s="142"/>
      <c r="L142" s="119"/>
      <c r="M142" s="150"/>
      <c r="N142" s="815">
        <v>45564</v>
      </c>
      <c r="O142" s="733">
        <v>86</v>
      </c>
      <c r="P142" s="761">
        <v>150</v>
      </c>
      <c r="Q142" s="731"/>
      <c r="R142" s="732"/>
      <c r="S142" s="92"/>
      <c r="T142" s="166"/>
      <c r="U142" s="42"/>
      <c r="V142" s="131"/>
      <c r="W142" s="26"/>
      <c r="X142" s="71"/>
      <c r="Y142" s="18"/>
      <c r="Z142" s="4"/>
      <c r="AA142" s="4"/>
      <c r="AB142" s="22"/>
      <c r="AC142" s="22"/>
      <c r="AD142" s="82"/>
      <c r="AE142" s="83"/>
      <c r="AF142" s="86"/>
      <c r="AG142" s="23"/>
      <c r="AH142" s="27"/>
      <c r="AI142" s="23"/>
    </row>
    <row r="143" spans="1:95" ht="25.25" customHeight="1" thickTop="1" thickBot="1" x14ac:dyDescent="0.25">
      <c r="A143" s="21"/>
      <c r="B143" s="7"/>
      <c r="C143" s="21"/>
      <c r="D143" s="774"/>
      <c r="E143" s="175"/>
      <c r="F143" s="106"/>
      <c r="G143" s="775"/>
      <c r="H143" s="776"/>
      <c r="I143" s="776"/>
      <c r="J143" s="777"/>
      <c r="K143" s="28"/>
      <c r="L143" s="778"/>
      <c r="M143" s="779"/>
      <c r="N143" s="817"/>
      <c r="O143" s="734"/>
      <c r="P143" s="642"/>
      <c r="Q143" s="731"/>
      <c r="R143" s="732"/>
      <c r="S143" s="111"/>
      <c r="T143" s="780"/>
      <c r="U143" s="21"/>
      <c r="V143" s="132"/>
      <c r="W143" s="18"/>
      <c r="X143" s="70"/>
      <c r="Y143" s="18"/>
      <c r="Z143" s="781"/>
      <c r="AA143" s="781"/>
      <c r="AB143" s="782"/>
      <c r="AC143" s="782"/>
      <c r="AD143" s="110"/>
      <c r="AE143" s="20"/>
      <c r="AF143" s="111"/>
      <c r="AG143" s="23"/>
      <c r="AH143" s="23"/>
      <c r="AI143" s="23"/>
    </row>
    <row r="144" spans="1:95" ht="25.25" customHeight="1" thickTop="1" thickBot="1" x14ac:dyDescent="0.25">
      <c r="A144" s="769">
        <v>106</v>
      </c>
      <c r="B144" s="771" t="s">
        <v>107</v>
      </c>
      <c r="C144" s="42">
        <f t="shared" si="25"/>
        <v>0</v>
      </c>
      <c r="D144" s="122">
        <v>4000</v>
      </c>
      <c r="E144" s="175">
        <v>106</v>
      </c>
      <c r="F144" s="106" t="s">
        <v>107</v>
      </c>
      <c r="G144" s="174">
        <v>4000</v>
      </c>
      <c r="H144" s="193">
        <f t="shared" si="22"/>
        <v>450</v>
      </c>
      <c r="I144" s="193">
        <f t="shared" si="23"/>
        <v>0</v>
      </c>
      <c r="J144" s="149">
        <v>106</v>
      </c>
      <c r="K144" s="142" t="s">
        <v>107</v>
      </c>
      <c r="L144" s="119">
        <v>4000</v>
      </c>
      <c r="M144" s="150">
        <v>2500</v>
      </c>
      <c r="N144" s="815">
        <v>45497</v>
      </c>
      <c r="O144" s="733">
        <v>107</v>
      </c>
      <c r="P144" s="761">
        <v>150</v>
      </c>
      <c r="Q144" s="731"/>
      <c r="R144" s="732">
        <f>400+500</f>
        <v>900</v>
      </c>
      <c r="S144" s="92">
        <f t="shared" si="30"/>
        <v>3550</v>
      </c>
      <c r="T144" s="166">
        <f t="shared" si="24"/>
        <v>450</v>
      </c>
      <c r="U144" s="42">
        <f t="shared" si="26"/>
        <v>0</v>
      </c>
      <c r="V144" s="132">
        <v>106</v>
      </c>
      <c r="W144" s="18" t="s">
        <v>107</v>
      </c>
      <c r="X144" s="70" t="s">
        <v>174</v>
      </c>
      <c r="Y144" s="18" t="s">
        <v>157</v>
      </c>
      <c r="Z144" s="4">
        <v>4000</v>
      </c>
      <c r="AA144" s="4">
        <v>2500</v>
      </c>
      <c r="AB144" s="22">
        <f t="shared" si="31"/>
        <v>1500</v>
      </c>
      <c r="AC144" s="22">
        <f t="shared" si="32"/>
        <v>1000</v>
      </c>
      <c r="AD144" s="82"/>
      <c r="AE144" s="83" t="s">
        <v>345</v>
      </c>
      <c r="AF144" s="86">
        <f>400+500</f>
        <v>900</v>
      </c>
      <c r="AG144" s="23">
        <v>900</v>
      </c>
      <c r="AH144" s="23"/>
      <c r="AI144" s="23">
        <f>+AH144+AG144</f>
        <v>900</v>
      </c>
    </row>
    <row r="145" spans="1:35" ht="25.25" customHeight="1" thickTop="1" thickBot="1" x14ac:dyDescent="0.25">
      <c r="A145" s="769">
        <v>106</v>
      </c>
      <c r="B145" s="771" t="s">
        <v>107</v>
      </c>
      <c r="C145" s="42"/>
      <c r="D145" s="122"/>
      <c r="E145" s="175"/>
      <c r="F145" s="177"/>
      <c r="G145" s="174"/>
      <c r="H145" s="193"/>
      <c r="I145" s="193"/>
      <c r="J145" s="149"/>
      <c r="K145" s="142"/>
      <c r="L145" s="119"/>
      <c r="M145" s="150"/>
      <c r="N145" s="815">
        <v>45555</v>
      </c>
      <c r="O145" s="733">
        <v>52</v>
      </c>
      <c r="P145" s="761">
        <v>150</v>
      </c>
      <c r="Q145" s="731"/>
      <c r="R145" s="732"/>
      <c r="S145" s="92"/>
      <c r="T145" s="166"/>
      <c r="U145" s="42"/>
      <c r="V145" s="132"/>
      <c r="W145" s="18"/>
      <c r="X145" s="70"/>
      <c r="Y145" s="18"/>
      <c r="Z145" s="4"/>
      <c r="AA145" s="4"/>
      <c r="AB145" s="22"/>
      <c r="AC145" s="22"/>
      <c r="AD145" s="82"/>
      <c r="AE145" s="83"/>
      <c r="AF145" s="86"/>
      <c r="AG145" s="23"/>
      <c r="AH145" s="23"/>
      <c r="AI145" s="23"/>
    </row>
    <row r="146" spans="1:35" ht="25.25" customHeight="1" thickTop="1" thickBot="1" x14ac:dyDescent="0.25">
      <c r="A146" s="21"/>
      <c r="B146" s="7"/>
      <c r="C146" s="21"/>
      <c r="D146" s="774"/>
      <c r="E146" s="175"/>
      <c r="F146" s="177"/>
      <c r="G146" s="775"/>
      <c r="H146" s="776"/>
      <c r="I146" s="776"/>
      <c r="J146" s="777"/>
      <c r="K146" s="28"/>
      <c r="L146" s="778"/>
      <c r="M146" s="779"/>
      <c r="N146" s="817"/>
      <c r="O146" s="734"/>
      <c r="P146" s="642"/>
      <c r="Q146" s="731"/>
      <c r="R146" s="732"/>
      <c r="S146" s="111"/>
      <c r="T146" s="780"/>
      <c r="U146" s="21"/>
      <c r="V146" s="132"/>
      <c r="W146" s="18"/>
      <c r="X146" s="70"/>
      <c r="Y146" s="18"/>
      <c r="Z146" s="781"/>
      <c r="AA146" s="781"/>
      <c r="AB146" s="782"/>
      <c r="AC146" s="782"/>
      <c r="AD146" s="110"/>
      <c r="AE146" s="20"/>
      <c r="AF146" s="111"/>
      <c r="AG146" s="23"/>
      <c r="AH146" s="23"/>
      <c r="AI146" s="23"/>
    </row>
    <row r="147" spans="1:35" ht="25.25" customHeight="1" thickTop="1" thickBot="1" x14ac:dyDescent="0.25">
      <c r="A147" s="769">
        <v>107</v>
      </c>
      <c r="B147" s="787" t="s">
        <v>207</v>
      </c>
      <c r="C147" s="42">
        <f t="shared" si="25"/>
        <v>0</v>
      </c>
      <c r="D147" s="122">
        <v>4000</v>
      </c>
      <c r="E147" s="172">
        <v>107</v>
      </c>
      <c r="F147" s="181" t="s">
        <v>207</v>
      </c>
      <c r="G147" s="174">
        <v>4000</v>
      </c>
      <c r="H147" s="193">
        <f t="shared" si="22"/>
        <v>750</v>
      </c>
      <c r="I147" s="193">
        <f t="shared" si="23"/>
        <v>0</v>
      </c>
      <c r="J147" s="149">
        <v>107</v>
      </c>
      <c r="K147" s="142" t="s">
        <v>207</v>
      </c>
      <c r="L147" s="119">
        <v>4000</v>
      </c>
      <c r="M147" s="150">
        <v>1000</v>
      </c>
      <c r="N147" s="815">
        <v>45503</v>
      </c>
      <c r="O147" s="733">
        <v>124</v>
      </c>
      <c r="P147" s="761">
        <v>250</v>
      </c>
      <c r="Q147" s="731" t="s">
        <v>356</v>
      </c>
      <c r="R147" s="732">
        <v>2000</v>
      </c>
      <c r="S147" s="92">
        <f t="shared" si="30"/>
        <v>3250</v>
      </c>
      <c r="T147" s="166">
        <f t="shared" si="24"/>
        <v>750</v>
      </c>
      <c r="U147" s="42">
        <f t="shared" si="26"/>
        <v>0</v>
      </c>
      <c r="V147" s="131">
        <v>107</v>
      </c>
      <c r="W147" s="30" t="s">
        <v>207</v>
      </c>
      <c r="X147" s="72" t="s">
        <v>326</v>
      </c>
      <c r="Y147" s="18" t="s">
        <v>195</v>
      </c>
      <c r="Z147" s="4">
        <v>4000</v>
      </c>
      <c r="AA147" s="4">
        <v>1000</v>
      </c>
      <c r="AB147" s="22">
        <f t="shared" si="31"/>
        <v>3000</v>
      </c>
      <c r="AC147" s="22">
        <f t="shared" si="32"/>
        <v>2000</v>
      </c>
      <c r="AD147" s="82"/>
      <c r="AE147" s="83">
        <v>63</v>
      </c>
      <c r="AF147" s="86">
        <v>2000</v>
      </c>
      <c r="AG147" s="29"/>
      <c r="AH147" s="31"/>
      <c r="AI147" s="23"/>
    </row>
    <row r="148" spans="1:35" ht="25.25" customHeight="1" thickTop="1" thickBot="1" x14ac:dyDescent="0.25">
      <c r="A148" s="769">
        <v>107</v>
      </c>
      <c r="B148" s="787" t="s">
        <v>207</v>
      </c>
      <c r="C148" s="42"/>
      <c r="D148" s="122"/>
      <c r="E148" s="172"/>
      <c r="F148" s="181"/>
      <c r="G148" s="174"/>
      <c r="H148" s="193"/>
      <c r="I148" s="193"/>
      <c r="J148" s="149"/>
      <c r="K148" s="142"/>
      <c r="L148" s="119"/>
      <c r="M148" s="150"/>
      <c r="N148" s="816">
        <v>45526</v>
      </c>
      <c r="O148" s="753">
        <v>86</v>
      </c>
      <c r="P148" s="762">
        <v>750</v>
      </c>
      <c r="Q148" s="731"/>
      <c r="R148" s="732"/>
      <c r="S148" s="92"/>
      <c r="T148" s="166"/>
      <c r="U148" s="42"/>
      <c r="V148" s="131"/>
      <c r="W148" s="30"/>
      <c r="X148" s="72"/>
      <c r="Y148" s="18"/>
      <c r="Z148" s="4"/>
      <c r="AA148" s="4"/>
      <c r="AB148" s="22"/>
      <c r="AC148" s="22"/>
      <c r="AD148" s="82"/>
      <c r="AE148" s="83"/>
      <c r="AF148" s="86"/>
      <c r="AG148" s="29"/>
      <c r="AH148" s="31"/>
      <c r="AI148" s="23"/>
    </row>
    <row r="149" spans="1:35" ht="25.25" customHeight="1" thickTop="1" thickBot="1" x14ac:dyDescent="0.25">
      <c r="A149" s="25">
        <v>108</v>
      </c>
      <c r="B149" s="8" t="s">
        <v>108</v>
      </c>
      <c r="C149" s="42">
        <f t="shared" si="25"/>
        <v>0</v>
      </c>
      <c r="D149" s="122">
        <v>4000</v>
      </c>
      <c r="E149" s="172">
        <v>108</v>
      </c>
      <c r="F149" s="176" t="s">
        <v>208</v>
      </c>
      <c r="G149" s="174">
        <v>4000</v>
      </c>
      <c r="H149" s="193">
        <f t="shared" si="22"/>
        <v>500</v>
      </c>
      <c r="I149" s="193">
        <f t="shared" si="23"/>
        <v>0</v>
      </c>
      <c r="J149" s="149">
        <v>108</v>
      </c>
      <c r="K149" s="142" t="s">
        <v>208</v>
      </c>
      <c r="L149" s="119">
        <v>4000</v>
      </c>
      <c r="M149" s="150">
        <v>3500</v>
      </c>
      <c r="N149" s="814"/>
      <c r="O149" s="731"/>
      <c r="P149" s="731"/>
      <c r="Q149" s="731"/>
      <c r="R149" s="732"/>
      <c r="S149" s="92">
        <f t="shared" si="30"/>
        <v>3500</v>
      </c>
      <c r="T149" s="166">
        <f t="shared" si="24"/>
        <v>500</v>
      </c>
      <c r="U149" s="42">
        <f t="shared" si="26"/>
        <v>0</v>
      </c>
      <c r="V149" s="131">
        <v>108</v>
      </c>
      <c r="W149" s="26" t="s">
        <v>208</v>
      </c>
      <c r="X149" s="71" t="s">
        <v>209</v>
      </c>
      <c r="Y149" s="18" t="s">
        <v>195</v>
      </c>
      <c r="Z149" s="4">
        <v>4000</v>
      </c>
      <c r="AA149" s="4">
        <v>3500</v>
      </c>
      <c r="AB149" s="22">
        <f t="shared" si="31"/>
        <v>500</v>
      </c>
      <c r="AC149" s="22">
        <f t="shared" si="32"/>
        <v>333.33333333333331</v>
      </c>
      <c r="AD149" s="90"/>
      <c r="AE149" s="91"/>
      <c r="AF149" s="92"/>
      <c r="AG149" s="23"/>
      <c r="AH149" s="23"/>
      <c r="AI149" s="23">
        <f>+AH149+AG149</f>
        <v>0</v>
      </c>
    </row>
    <row r="150" spans="1:35" ht="25.25" customHeight="1" thickTop="1" thickBot="1" x14ac:dyDescent="0.25">
      <c r="A150" s="769">
        <v>109</v>
      </c>
      <c r="B150" s="771" t="s">
        <v>109</v>
      </c>
      <c r="C150" s="42">
        <f t="shared" si="25"/>
        <v>0</v>
      </c>
      <c r="D150" s="122">
        <v>4000</v>
      </c>
      <c r="E150" s="175">
        <v>109</v>
      </c>
      <c r="F150" s="106" t="s">
        <v>109</v>
      </c>
      <c r="G150" s="174">
        <v>4000</v>
      </c>
      <c r="H150" s="193">
        <f t="shared" si="22"/>
        <v>650</v>
      </c>
      <c r="I150" s="193">
        <f t="shared" si="23"/>
        <v>0</v>
      </c>
      <c r="J150" s="149">
        <v>109</v>
      </c>
      <c r="K150" s="142" t="s">
        <v>109</v>
      </c>
      <c r="L150" s="119">
        <v>4000</v>
      </c>
      <c r="M150" s="150">
        <v>1500</v>
      </c>
      <c r="N150" s="815">
        <v>45489</v>
      </c>
      <c r="O150" s="733">
        <v>79</v>
      </c>
      <c r="P150" s="761">
        <v>200</v>
      </c>
      <c r="Q150" s="731" t="s">
        <v>356</v>
      </c>
      <c r="R150" s="732">
        <v>1650</v>
      </c>
      <c r="S150" s="92">
        <f t="shared" si="30"/>
        <v>3350</v>
      </c>
      <c r="T150" s="166">
        <f t="shared" si="24"/>
        <v>650</v>
      </c>
      <c r="U150" s="42">
        <f t="shared" si="26"/>
        <v>0</v>
      </c>
      <c r="V150" s="132">
        <v>109</v>
      </c>
      <c r="W150" s="18" t="s">
        <v>109</v>
      </c>
      <c r="X150" s="70" t="s">
        <v>175</v>
      </c>
      <c r="Y150" s="18" t="s">
        <v>157</v>
      </c>
      <c r="Z150" s="4">
        <v>4000</v>
      </c>
      <c r="AA150" s="4">
        <v>1500</v>
      </c>
      <c r="AB150" s="22">
        <f t="shared" si="31"/>
        <v>2500</v>
      </c>
      <c r="AC150" s="22">
        <f t="shared" si="32"/>
        <v>1666.6666666666667</v>
      </c>
      <c r="AD150" s="82"/>
      <c r="AE150" s="83">
        <v>17</v>
      </c>
      <c r="AF150" s="86">
        <v>1650</v>
      </c>
      <c r="AG150" s="23">
        <v>1650</v>
      </c>
      <c r="AH150" s="23"/>
      <c r="AI150" s="23">
        <f>+AH150+AG150</f>
        <v>1650</v>
      </c>
    </row>
    <row r="151" spans="1:35" ht="25.25" customHeight="1" thickTop="1" thickBot="1" x14ac:dyDescent="0.25">
      <c r="A151" s="769">
        <v>109</v>
      </c>
      <c r="B151" s="771" t="s">
        <v>109</v>
      </c>
      <c r="C151" s="42"/>
      <c r="D151" s="122"/>
      <c r="E151" s="175"/>
      <c r="F151" s="106"/>
      <c r="G151" s="174"/>
      <c r="H151" s="193"/>
      <c r="I151" s="193"/>
      <c r="J151" s="149"/>
      <c r="K151" s="142"/>
      <c r="L151" s="119"/>
      <c r="M151" s="150"/>
      <c r="N151" s="815">
        <v>45510</v>
      </c>
      <c r="O151" s="733">
        <v>14</v>
      </c>
      <c r="P151" s="761">
        <v>200</v>
      </c>
      <c r="Q151" s="731"/>
      <c r="R151" s="732"/>
      <c r="S151" s="92"/>
      <c r="T151" s="166"/>
      <c r="U151" s="42"/>
      <c r="V151" s="132"/>
      <c r="W151" s="18"/>
      <c r="X151" s="70"/>
      <c r="Y151" s="18"/>
      <c r="Z151" s="4"/>
      <c r="AA151" s="4"/>
      <c r="AB151" s="22"/>
      <c r="AC151" s="22"/>
      <c r="AD151" s="82"/>
      <c r="AE151" s="83"/>
      <c r="AF151" s="86"/>
      <c r="AG151" s="23"/>
      <c r="AH151" s="23"/>
      <c r="AI151" s="23"/>
    </row>
    <row r="152" spans="1:35" ht="25.25" customHeight="1" thickTop="1" thickBot="1" x14ac:dyDescent="0.25">
      <c r="A152" s="769">
        <v>109</v>
      </c>
      <c r="B152" s="771" t="s">
        <v>109</v>
      </c>
      <c r="C152" s="42"/>
      <c r="D152" s="122"/>
      <c r="E152" s="175"/>
      <c r="F152" s="106"/>
      <c r="G152" s="174"/>
      <c r="H152" s="193"/>
      <c r="I152" s="193"/>
      <c r="J152" s="149"/>
      <c r="K152" s="142"/>
      <c r="L152" s="119"/>
      <c r="M152" s="150"/>
      <c r="N152" s="816">
        <v>45588</v>
      </c>
      <c r="O152" s="753">
        <v>70</v>
      </c>
      <c r="P152" s="762">
        <v>100</v>
      </c>
      <c r="Q152" s="731"/>
      <c r="R152" s="732"/>
      <c r="S152" s="92"/>
      <c r="T152" s="166"/>
      <c r="U152" s="42"/>
      <c r="V152" s="132"/>
      <c r="W152" s="18"/>
      <c r="X152" s="70"/>
      <c r="Y152" s="18"/>
      <c r="Z152" s="4"/>
      <c r="AA152" s="4"/>
      <c r="AB152" s="22"/>
      <c r="AC152" s="22"/>
      <c r="AD152" s="82"/>
      <c r="AE152" s="83"/>
      <c r="AF152" s="86"/>
      <c r="AG152" s="23"/>
      <c r="AH152" s="23"/>
      <c r="AI152" s="23"/>
    </row>
    <row r="153" spans="1:35" ht="25.25" customHeight="1" thickTop="1" thickBot="1" x14ac:dyDescent="0.25">
      <c r="A153" s="769">
        <v>109</v>
      </c>
      <c r="B153" s="771" t="s">
        <v>109</v>
      </c>
      <c r="C153" s="42"/>
      <c r="D153" s="122"/>
      <c r="E153" s="175"/>
      <c r="F153" s="106"/>
      <c r="G153" s="174"/>
      <c r="H153" s="193"/>
      <c r="I153" s="193"/>
      <c r="J153" s="149"/>
      <c r="K153" s="142"/>
      <c r="L153" s="119"/>
      <c r="M153" s="150"/>
      <c r="N153" s="815">
        <v>45560</v>
      </c>
      <c r="O153" s="733">
        <v>75</v>
      </c>
      <c r="P153" s="761">
        <v>100</v>
      </c>
      <c r="Q153" s="731"/>
      <c r="R153" s="732"/>
      <c r="S153" s="92"/>
      <c r="T153" s="166"/>
      <c r="U153" s="42"/>
      <c r="V153" s="132"/>
      <c r="W153" s="18"/>
      <c r="X153" s="70"/>
      <c r="Y153" s="18"/>
      <c r="Z153" s="4"/>
      <c r="AA153" s="4"/>
      <c r="AB153" s="22"/>
      <c r="AC153" s="22"/>
      <c r="AD153" s="82"/>
      <c r="AE153" s="83"/>
      <c r="AF153" s="86"/>
      <c r="AG153" s="23"/>
      <c r="AH153" s="23"/>
      <c r="AI153" s="23"/>
    </row>
    <row r="154" spans="1:35" ht="25.25" customHeight="1" thickTop="1" thickBot="1" x14ac:dyDescent="0.25">
      <c r="A154" s="21"/>
      <c r="B154" s="7"/>
      <c r="C154" s="21"/>
      <c r="D154" s="774"/>
      <c r="E154" s="175"/>
      <c r="F154" s="106"/>
      <c r="G154" s="775"/>
      <c r="H154" s="776"/>
      <c r="I154" s="776"/>
      <c r="J154" s="777"/>
      <c r="K154" s="28"/>
      <c r="L154" s="778"/>
      <c r="M154" s="779"/>
      <c r="N154" s="817"/>
      <c r="O154" s="734"/>
      <c r="P154" s="642"/>
      <c r="Q154" s="731"/>
      <c r="R154" s="732"/>
      <c r="S154" s="111"/>
      <c r="T154" s="780"/>
      <c r="U154" s="21"/>
      <c r="V154" s="132"/>
      <c r="W154" s="18"/>
      <c r="X154" s="70"/>
      <c r="Y154" s="18"/>
      <c r="Z154" s="781"/>
      <c r="AA154" s="781"/>
      <c r="AB154" s="782"/>
      <c r="AC154" s="782"/>
      <c r="AD154" s="110"/>
      <c r="AE154" s="20"/>
      <c r="AF154" s="111"/>
      <c r="AG154" s="23"/>
      <c r="AH154" s="23"/>
      <c r="AI154" s="23"/>
    </row>
    <row r="155" spans="1:35" ht="25.25" customHeight="1" thickTop="1" thickBot="1" x14ac:dyDescent="0.25">
      <c r="A155" s="769">
        <v>110</v>
      </c>
      <c r="B155" s="771" t="s">
        <v>110</v>
      </c>
      <c r="C155" s="42">
        <f t="shared" si="25"/>
        <v>0</v>
      </c>
      <c r="D155" s="122">
        <v>4000</v>
      </c>
      <c r="E155" s="175">
        <v>110</v>
      </c>
      <c r="F155" s="106" t="s">
        <v>210</v>
      </c>
      <c r="G155" s="174">
        <v>4000</v>
      </c>
      <c r="H155" s="193">
        <f t="shared" si="22"/>
        <v>1000</v>
      </c>
      <c r="I155" s="193">
        <f t="shared" si="23"/>
        <v>0</v>
      </c>
      <c r="J155" s="149">
        <v>110</v>
      </c>
      <c r="K155" s="142" t="s">
        <v>210</v>
      </c>
      <c r="L155" s="119">
        <v>4000</v>
      </c>
      <c r="M155" s="150">
        <v>1000</v>
      </c>
      <c r="N155" s="815">
        <v>45484</v>
      </c>
      <c r="O155" s="733">
        <v>45</v>
      </c>
      <c r="P155" s="761">
        <f>1000</f>
        <v>1000</v>
      </c>
      <c r="Q155" s="642"/>
      <c r="R155" s="732">
        <v>1000</v>
      </c>
      <c r="S155" s="92">
        <f t="shared" si="30"/>
        <v>3000</v>
      </c>
      <c r="T155" s="166">
        <f t="shared" si="24"/>
        <v>1000</v>
      </c>
      <c r="U155" s="42">
        <f t="shared" si="26"/>
        <v>0</v>
      </c>
      <c r="V155" s="131">
        <v>110</v>
      </c>
      <c r="W155" s="30" t="s">
        <v>210</v>
      </c>
      <c r="X155" s="72" t="s">
        <v>211</v>
      </c>
      <c r="Y155" s="18" t="s">
        <v>195</v>
      </c>
      <c r="Z155" s="4">
        <v>4000</v>
      </c>
      <c r="AA155" s="4">
        <v>1000</v>
      </c>
      <c r="AB155" s="22">
        <f t="shared" si="31"/>
        <v>3000</v>
      </c>
      <c r="AC155" s="22">
        <f t="shared" si="32"/>
        <v>2000</v>
      </c>
      <c r="AD155" s="82"/>
      <c r="AE155" s="83">
        <v>65</v>
      </c>
      <c r="AF155" s="86">
        <v>1000</v>
      </c>
      <c r="AG155" s="29"/>
      <c r="AH155" s="29"/>
      <c r="AI155" s="23">
        <f>+AH155+AG155</f>
        <v>0</v>
      </c>
    </row>
    <row r="156" spans="1:35" ht="25.25" customHeight="1" thickTop="1" thickBot="1" x14ac:dyDescent="0.25">
      <c r="A156" s="25">
        <v>111</v>
      </c>
      <c r="B156" s="8" t="s">
        <v>111</v>
      </c>
      <c r="C156" s="42">
        <f t="shared" si="25"/>
        <v>0</v>
      </c>
      <c r="D156" s="122">
        <v>4000</v>
      </c>
      <c r="E156" s="172">
        <v>111</v>
      </c>
      <c r="F156" s="176" t="s">
        <v>333</v>
      </c>
      <c r="G156" s="174">
        <v>4000</v>
      </c>
      <c r="H156" s="193">
        <f t="shared" si="22"/>
        <v>3000</v>
      </c>
      <c r="I156" s="193">
        <f t="shared" si="23"/>
        <v>0</v>
      </c>
      <c r="J156" s="149">
        <v>111</v>
      </c>
      <c r="K156" s="142" t="s">
        <v>333</v>
      </c>
      <c r="L156" s="119">
        <v>4000</v>
      </c>
      <c r="M156" s="150">
        <v>1000</v>
      </c>
      <c r="N156" s="814"/>
      <c r="O156" s="731"/>
      <c r="P156" s="731"/>
      <c r="Q156" s="731"/>
      <c r="R156" s="732"/>
      <c r="S156" s="92">
        <f>+M156+P156+R156</f>
        <v>1000</v>
      </c>
      <c r="T156" s="166">
        <f t="shared" si="24"/>
        <v>3000</v>
      </c>
      <c r="U156" s="42">
        <f t="shared" si="26"/>
        <v>0</v>
      </c>
      <c r="V156" s="131">
        <v>111</v>
      </c>
      <c r="W156" s="26" t="s">
        <v>111</v>
      </c>
      <c r="X156" s="71" t="s">
        <v>212</v>
      </c>
      <c r="Y156" s="18" t="s">
        <v>195</v>
      </c>
      <c r="Z156" s="4">
        <v>4000</v>
      </c>
      <c r="AA156" s="4">
        <v>1000</v>
      </c>
      <c r="AB156" s="22">
        <f t="shared" si="31"/>
        <v>3000</v>
      </c>
      <c r="AC156" s="22">
        <f t="shared" si="32"/>
        <v>2000</v>
      </c>
      <c r="AD156" s="90"/>
      <c r="AE156" s="91"/>
      <c r="AF156" s="92"/>
      <c r="AG156" s="23"/>
      <c r="AH156" s="23"/>
      <c r="AI156" s="23">
        <f>+AH156+AG156</f>
        <v>0</v>
      </c>
    </row>
    <row r="157" spans="1:35" ht="25.25" customHeight="1" thickTop="1" thickBot="1" x14ac:dyDescent="0.25">
      <c r="A157" s="769">
        <v>112</v>
      </c>
      <c r="B157" s="788" t="s">
        <v>112</v>
      </c>
      <c r="C157" s="42">
        <f t="shared" si="25"/>
        <v>0</v>
      </c>
      <c r="D157" s="122">
        <v>4000</v>
      </c>
      <c r="E157" s="175">
        <v>112</v>
      </c>
      <c r="F157" s="175" t="s">
        <v>112</v>
      </c>
      <c r="G157" s="174">
        <v>4000</v>
      </c>
      <c r="H157" s="193">
        <f t="shared" si="22"/>
        <v>400</v>
      </c>
      <c r="I157" s="193">
        <f t="shared" si="23"/>
        <v>0</v>
      </c>
      <c r="J157" s="149">
        <v>112</v>
      </c>
      <c r="K157" s="146" t="s">
        <v>112</v>
      </c>
      <c r="L157" s="119">
        <v>4000</v>
      </c>
      <c r="M157" s="150">
        <v>2400</v>
      </c>
      <c r="N157" s="815">
        <v>45484</v>
      </c>
      <c r="O157" s="733">
        <v>47</v>
      </c>
      <c r="P157" s="761">
        <v>200</v>
      </c>
      <c r="Q157" s="738" t="s">
        <v>356</v>
      </c>
      <c r="R157" s="739">
        <v>1000</v>
      </c>
      <c r="S157" s="92">
        <f>+M157+P157+R157</f>
        <v>3600</v>
      </c>
      <c r="T157" s="166">
        <f t="shared" si="24"/>
        <v>400</v>
      </c>
      <c r="U157" s="42">
        <f t="shared" si="26"/>
        <v>0</v>
      </c>
      <c r="V157" s="132">
        <v>112</v>
      </c>
      <c r="W157" s="21" t="s">
        <v>112</v>
      </c>
      <c r="X157" s="76" t="s">
        <v>176</v>
      </c>
      <c r="Y157" s="18" t="s">
        <v>157</v>
      </c>
      <c r="Z157" s="4">
        <v>4000</v>
      </c>
      <c r="AA157" s="4">
        <v>2400</v>
      </c>
      <c r="AB157" s="22">
        <f t="shared" si="31"/>
        <v>1600</v>
      </c>
      <c r="AC157" s="22">
        <f t="shared" si="32"/>
        <v>1066.6666666666667</v>
      </c>
      <c r="AD157" s="82"/>
      <c r="AE157" s="83"/>
      <c r="AF157" s="86"/>
      <c r="AG157" s="23">
        <v>1000</v>
      </c>
      <c r="AH157" s="23"/>
      <c r="AI157" s="23">
        <f>+AH157+AG157</f>
        <v>1000</v>
      </c>
    </row>
    <row r="158" spans="1:35" ht="25.25" customHeight="1" thickTop="1" thickBot="1" x14ac:dyDescent="0.25">
      <c r="A158" s="769">
        <v>112</v>
      </c>
      <c r="B158" s="788" t="s">
        <v>112</v>
      </c>
      <c r="C158" s="42"/>
      <c r="D158" s="122"/>
      <c r="E158" s="175"/>
      <c r="F158" s="194"/>
      <c r="G158" s="174"/>
      <c r="H158" s="193"/>
      <c r="I158" s="193"/>
      <c r="J158" s="149"/>
      <c r="K158" s="146"/>
      <c r="L158" s="119"/>
      <c r="M158" s="150"/>
      <c r="N158" s="815">
        <v>45513</v>
      </c>
      <c r="O158" s="733">
        <v>38</v>
      </c>
      <c r="P158" s="761">
        <v>200</v>
      </c>
      <c r="Q158" s="731"/>
      <c r="R158" s="732"/>
      <c r="S158" s="92">
        <f t="shared" si="30"/>
        <v>200</v>
      </c>
      <c r="T158" s="166">
        <v>-1600</v>
      </c>
      <c r="U158" s="42"/>
      <c r="V158" s="132"/>
      <c r="W158" s="21"/>
      <c r="X158" s="76"/>
      <c r="Y158" s="18"/>
      <c r="Z158" s="4"/>
      <c r="AA158" s="4"/>
      <c r="AB158" s="22"/>
      <c r="AC158" s="22"/>
      <c r="AD158" s="82"/>
      <c r="AE158" s="83"/>
      <c r="AF158" s="86"/>
      <c r="AG158" s="23"/>
      <c r="AH158" s="23"/>
      <c r="AI158" s="23"/>
    </row>
    <row r="159" spans="1:35" ht="25.25" customHeight="1" thickTop="1" thickBot="1" x14ac:dyDescent="0.25">
      <c r="A159" s="769">
        <v>112</v>
      </c>
      <c r="B159" s="788" t="s">
        <v>112</v>
      </c>
      <c r="C159" s="42"/>
      <c r="D159" s="122"/>
      <c r="E159" s="175"/>
      <c r="F159" s="194"/>
      <c r="G159" s="174"/>
      <c r="H159" s="193"/>
      <c r="I159" s="193"/>
      <c r="J159" s="149"/>
      <c r="K159" s="146"/>
      <c r="L159" s="119"/>
      <c r="M159" s="150"/>
      <c r="N159" s="816">
        <v>45596</v>
      </c>
      <c r="O159" s="753">
        <v>109</v>
      </c>
      <c r="P159" s="762">
        <v>100</v>
      </c>
      <c r="Q159" s="731"/>
      <c r="R159" s="732"/>
      <c r="S159" s="92"/>
      <c r="T159" s="166"/>
      <c r="U159" s="42"/>
      <c r="V159" s="132"/>
      <c r="W159" s="21"/>
      <c r="X159" s="76"/>
      <c r="Y159" s="18"/>
      <c r="Z159" s="4"/>
      <c r="AA159" s="4"/>
      <c r="AB159" s="22"/>
      <c r="AC159" s="22"/>
      <c r="AD159" s="82"/>
      <c r="AE159" s="83"/>
      <c r="AF159" s="86"/>
      <c r="AG159" s="23"/>
      <c r="AH159" s="23"/>
      <c r="AI159" s="23"/>
    </row>
    <row r="160" spans="1:35" ht="25.25" customHeight="1" thickTop="1" thickBot="1" x14ac:dyDescent="0.25">
      <c r="A160" s="769">
        <v>112</v>
      </c>
      <c r="B160" s="788" t="s">
        <v>112</v>
      </c>
      <c r="C160" s="42"/>
      <c r="D160" s="122"/>
      <c r="E160" s="175"/>
      <c r="F160" s="194"/>
      <c r="G160" s="174"/>
      <c r="H160" s="193"/>
      <c r="I160" s="193"/>
      <c r="J160" s="149"/>
      <c r="K160" s="146"/>
      <c r="L160" s="119"/>
      <c r="M160" s="150"/>
      <c r="N160" s="815">
        <v>45553</v>
      </c>
      <c r="O160" s="733">
        <v>47</v>
      </c>
      <c r="P160" s="761">
        <v>100</v>
      </c>
      <c r="Q160" s="731"/>
      <c r="R160" s="732"/>
      <c r="S160" s="92">
        <f t="shared" si="30"/>
        <v>100</v>
      </c>
      <c r="T160" s="166">
        <v>600</v>
      </c>
      <c r="U160" s="42"/>
      <c r="V160" s="132"/>
      <c r="W160" s="21"/>
      <c r="X160" s="76"/>
      <c r="Y160" s="18"/>
      <c r="Z160" s="4"/>
      <c r="AA160" s="4"/>
      <c r="AB160" s="22"/>
      <c r="AC160" s="22"/>
      <c r="AD160" s="82"/>
      <c r="AE160" s="83"/>
      <c r="AF160" s="86"/>
      <c r="AG160" s="23"/>
      <c r="AH160" s="23"/>
      <c r="AI160" s="23"/>
    </row>
    <row r="161" spans="1:58" ht="25.25" customHeight="1" thickTop="1" thickBot="1" x14ac:dyDescent="0.25">
      <c r="A161" s="21"/>
      <c r="B161" s="64"/>
      <c r="C161" s="21"/>
      <c r="D161" s="774"/>
      <c r="E161" s="175"/>
      <c r="F161" s="194"/>
      <c r="G161" s="775"/>
      <c r="H161" s="776"/>
      <c r="I161" s="776"/>
      <c r="J161" s="777"/>
      <c r="K161" s="783"/>
      <c r="L161" s="778"/>
      <c r="M161" s="779"/>
      <c r="N161" s="817"/>
      <c r="O161" s="734"/>
      <c r="P161" s="642"/>
      <c r="Q161" s="731"/>
      <c r="R161" s="732"/>
      <c r="S161" s="111"/>
      <c r="T161" s="780"/>
      <c r="U161" s="21"/>
      <c r="V161" s="132"/>
      <c r="W161" s="21"/>
      <c r="X161" s="76"/>
      <c r="Y161" s="18"/>
      <c r="Z161" s="781"/>
      <c r="AA161" s="781"/>
      <c r="AB161" s="782"/>
      <c r="AC161" s="782"/>
      <c r="AD161" s="110"/>
      <c r="AE161" s="20"/>
      <c r="AF161" s="111"/>
      <c r="AG161" s="23"/>
      <c r="AH161" s="23"/>
      <c r="AI161" s="23"/>
    </row>
    <row r="162" spans="1:58" ht="25.25" customHeight="1" thickTop="1" thickBot="1" x14ac:dyDescent="0.25">
      <c r="A162" s="769">
        <v>113</v>
      </c>
      <c r="B162" s="787" t="s">
        <v>113</v>
      </c>
      <c r="C162" s="42">
        <f t="shared" ref="C162:C172" si="33">D162-L162</f>
        <v>0</v>
      </c>
      <c r="D162" s="122">
        <v>4000</v>
      </c>
      <c r="E162" s="175">
        <v>113</v>
      </c>
      <c r="F162" s="177" t="s">
        <v>113</v>
      </c>
      <c r="G162" s="174">
        <v>4000</v>
      </c>
      <c r="H162" s="193">
        <f t="shared" si="22"/>
        <v>650</v>
      </c>
      <c r="I162" s="193">
        <f t="shared" si="23"/>
        <v>0</v>
      </c>
      <c r="J162" s="149">
        <v>113</v>
      </c>
      <c r="K162" s="142" t="s">
        <v>113</v>
      </c>
      <c r="L162" s="119">
        <v>4000</v>
      </c>
      <c r="M162" s="150">
        <v>1500</v>
      </c>
      <c r="N162" s="815">
        <v>45491</v>
      </c>
      <c r="O162" s="733">
        <v>89</v>
      </c>
      <c r="P162" s="761">
        <v>200</v>
      </c>
      <c r="Q162" s="731" t="s">
        <v>356</v>
      </c>
      <c r="R162" s="732">
        <v>1650</v>
      </c>
      <c r="S162" s="92">
        <f t="shared" si="30"/>
        <v>3350</v>
      </c>
      <c r="T162" s="166">
        <f t="shared" si="24"/>
        <v>650</v>
      </c>
      <c r="U162" s="42">
        <f t="shared" ref="U162:U172" si="34">M162-AA162</f>
        <v>0</v>
      </c>
      <c r="V162" s="132">
        <v>113</v>
      </c>
      <c r="W162" s="28" t="s">
        <v>113</v>
      </c>
      <c r="X162" s="78" t="s">
        <v>177</v>
      </c>
      <c r="Y162" s="18" t="s">
        <v>157</v>
      </c>
      <c r="Z162" s="4">
        <v>4000</v>
      </c>
      <c r="AA162" s="4">
        <v>1500</v>
      </c>
      <c r="AB162" s="22">
        <f t="shared" ref="AB162:AB172" si="35">Z162-AA162</f>
        <v>2500</v>
      </c>
      <c r="AC162" s="22">
        <f t="shared" ref="AC162:AC172" si="36">AB162*2/3</f>
        <v>1666.6666666666667</v>
      </c>
      <c r="AD162" s="90"/>
      <c r="AE162" s="91">
        <v>33</v>
      </c>
      <c r="AF162" s="92">
        <v>1650</v>
      </c>
      <c r="AG162" s="29">
        <v>1650</v>
      </c>
      <c r="AH162" s="29"/>
      <c r="AI162" s="23">
        <f t="shared" ref="AI162:AI172" si="37">+AH162+AG162</f>
        <v>1650</v>
      </c>
    </row>
    <row r="163" spans="1:58" ht="25.25" customHeight="1" thickTop="1" thickBot="1" x14ac:dyDescent="0.25">
      <c r="A163" s="769">
        <v>113</v>
      </c>
      <c r="B163" s="787" t="s">
        <v>113</v>
      </c>
      <c r="C163" s="42"/>
      <c r="D163" s="122"/>
      <c r="E163" s="175"/>
      <c r="F163" s="177"/>
      <c r="G163" s="174"/>
      <c r="H163" s="193"/>
      <c r="I163" s="193"/>
      <c r="J163" s="149"/>
      <c r="K163" s="142"/>
      <c r="L163" s="119"/>
      <c r="M163" s="150"/>
      <c r="N163" s="815">
        <v>45520</v>
      </c>
      <c r="O163" s="733">
        <v>68</v>
      </c>
      <c r="P163" s="761">
        <v>200</v>
      </c>
      <c r="Q163" s="731"/>
      <c r="R163" s="732"/>
      <c r="S163" s="92"/>
      <c r="T163" s="166"/>
      <c r="U163" s="42"/>
      <c r="V163" s="132"/>
      <c r="W163" s="28"/>
      <c r="X163" s="78"/>
      <c r="Y163" s="18"/>
      <c r="Z163" s="4"/>
      <c r="AA163" s="4"/>
      <c r="AB163" s="22"/>
      <c r="AC163" s="22"/>
      <c r="AD163" s="90"/>
      <c r="AE163" s="91"/>
      <c r="AF163" s="92"/>
      <c r="AG163" s="29"/>
      <c r="AH163" s="29"/>
      <c r="AI163" s="23"/>
    </row>
    <row r="164" spans="1:58" ht="25.25" customHeight="1" thickTop="1" thickBot="1" x14ac:dyDescent="0.25">
      <c r="A164" s="769">
        <v>113</v>
      </c>
      <c r="B164" s="787" t="s">
        <v>113</v>
      </c>
      <c r="C164" s="42"/>
      <c r="D164" s="122"/>
      <c r="E164" s="175"/>
      <c r="F164" s="177"/>
      <c r="G164" s="174"/>
      <c r="H164" s="193"/>
      <c r="I164" s="193"/>
      <c r="J164" s="149"/>
      <c r="K164" s="142"/>
      <c r="L164" s="119"/>
      <c r="M164" s="150"/>
      <c r="N164" s="815">
        <v>45565</v>
      </c>
      <c r="O164" s="733">
        <v>88</v>
      </c>
      <c r="P164" s="761">
        <v>150</v>
      </c>
      <c r="Q164" s="731"/>
      <c r="R164" s="732"/>
      <c r="S164" s="92"/>
      <c r="T164" s="166"/>
      <c r="U164" s="42"/>
      <c r="V164" s="132"/>
      <c r="W164" s="28"/>
      <c r="X164" s="78"/>
      <c r="Y164" s="18"/>
      <c r="Z164" s="4"/>
      <c r="AA164" s="4"/>
      <c r="AB164" s="22"/>
      <c r="AC164" s="22"/>
      <c r="AD164" s="90"/>
      <c r="AE164" s="91"/>
      <c r="AF164" s="92"/>
      <c r="AG164" s="29"/>
      <c r="AH164" s="29"/>
      <c r="AI164" s="23"/>
    </row>
    <row r="165" spans="1:58" ht="25.25" customHeight="1" thickTop="1" thickBot="1" x14ac:dyDescent="0.25">
      <c r="A165" s="21">
        <v>114</v>
      </c>
      <c r="B165" s="15" t="s">
        <v>114</v>
      </c>
      <c r="C165" s="42">
        <f t="shared" si="33"/>
        <v>0</v>
      </c>
      <c r="D165" s="122">
        <v>4000</v>
      </c>
      <c r="E165" s="175">
        <v>114</v>
      </c>
      <c r="F165" s="177" t="s">
        <v>114</v>
      </c>
      <c r="G165" s="174">
        <v>4000</v>
      </c>
      <c r="H165" s="193">
        <f t="shared" si="22"/>
        <v>3000</v>
      </c>
      <c r="I165" s="193">
        <f t="shared" si="23"/>
        <v>0</v>
      </c>
      <c r="J165" s="149">
        <v>114</v>
      </c>
      <c r="K165" s="142" t="s">
        <v>114</v>
      </c>
      <c r="L165" s="119">
        <v>4000</v>
      </c>
      <c r="M165" s="150">
        <v>1000</v>
      </c>
      <c r="N165" s="817"/>
      <c r="O165" s="734"/>
      <c r="P165" s="642"/>
      <c r="Q165" s="731"/>
      <c r="R165" s="732"/>
      <c r="S165" s="92">
        <f t="shared" si="30"/>
        <v>1000</v>
      </c>
      <c r="T165" s="166">
        <f t="shared" si="24"/>
        <v>3000</v>
      </c>
      <c r="U165" s="42">
        <f t="shared" si="34"/>
        <v>0</v>
      </c>
      <c r="V165" s="132">
        <v>114</v>
      </c>
      <c r="W165" s="28" t="s">
        <v>114</v>
      </c>
      <c r="X165" s="78" t="s">
        <v>213</v>
      </c>
      <c r="Y165" s="18" t="s">
        <v>195</v>
      </c>
      <c r="Z165" s="4">
        <v>4000</v>
      </c>
      <c r="AA165" s="4">
        <v>1000</v>
      </c>
      <c r="AB165" s="22">
        <f t="shared" si="35"/>
        <v>3000</v>
      </c>
      <c r="AC165" s="22">
        <f t="shared" si="36"/>
        <v>2000</v>
      </c>
      <c r="AD165" s="90"/>
      <c r="AE165" s="91"/>
      <c r="AF165" s="92"/>
      <c r="AG165" s="29"/>
      <c r="AH165" s="29"/>
      <c r="AI165" s="23">
        <f t="shared" si="37"/>
        <v>0</v>
      </c>
    </row>
    <row r="166" spans="1:58" ht="25.25" customHeight="1" thickTop="1" thickBot="1" x14ac:dyDescent="0.25">
      <c r="A166" s="21">
        <v>115</v>
      </c>
      <c r="B166" s="9" t="s">
        <v>115</v>
      </c>
      <c r="C166" s="42">
        <f t="shared" si="33"/>
        <v>0</v>
      </c>
      <c r="D166" s="122">
        <v>4000</v>
      </c>
      <c r="E166" s="175">
        <v>115</v>
      </c>
      <c r="F166" s="106" t="s">
        <v>115</v>
      </c>
      <c r="G166" s="174">
        <v>4000</v>
      </c>
      <c r="H166" s="193">
        <f t="shared" si="22"/>
        <v>0</v>
      </c>
      <c r="I166" s="193">
        <f t="shared" si="23"/>
        <v>0</v>
      </c>
      <c r="J166" s="149">
        <v>115</v>
      </c>
      <c r="K166" s="142" t="s">
        <v>115</v>
      </c>
      <c r="L166" s="119">
        <v>4000</v>
      </c>
      <c r="M166" s="150">
        <v>4000</v>
      </c>
      <c r="N166" s="814"/>
      <c r="O166" s="731"/>
      <c r="P166" s="731"/>
      <c r="Q166" s="731"/>
      <c r="R166" s="732"/>
      <c r="S166" s="92">
        <f t="shared" si="30"/>
        <v>4000</v>
      </c>
      <c r="T166" s="166">
        <f t="shared" si="24"/>
        <v>0</v>
      </c>
      <c r="U166" s="42">
        <f t="shared" si="34"/>
        <v>0</v>
      </c>
      <c r="V166" s="132">
        <v>115</v>
      </c>
      <c r="W166" s="18" t="s">
        <v>115</v>
      </c>
      <c r="X166" s="70" t="s">
        <v>303</v>
      </c>
      <c r="Y166" s="18" t="s">
        <v>223</v>
      </c>
      <c r="Z166" s="4">
        <v>4000</v>
      </c>
      <c r="AA166" s="4">
        <v>4000</v>
      </c>
      <c r="AB166" s="22">
        <f t="shared" si="35"/>
        <v>0</v>
      </c>
      <c r="AC166" s="22">
        <f t="shared" si="36"/>
        <v>0</v>
      </c>
      <c r="AD166" s="90"/>
      <c r="AE166" s="91"/>
      <c r="AF166" s="92"/>
      <c r="AG166" s="23"/>
      <c r="AH166" s="23"/>
      <c r="AI166" s="23">
        <f t="shared" si="37"/>
        <v>0</v>
      </c>
    </row>
    <row r="167" spans="1:58" ht="25.25" customHeight="1" thickTop="1" thickBot="1" x14ac:dyDescent="0.25">
      <c r="A167" s="80">
        <v>116</v>
      </c>
      <c r="B167" s="41" t="s">
        <v>116</v>
      </c>
      <c r="C167" s="42">
        <f t="shared" si="33"/>
        <v>0</v>
      </c>
      <c r="D167" s="37">
        <v>4000</v>
      </c>
      <c r="E167" s="175">
        <v>116</v>
      </c>
      <c r="F167" s="106" t="s">
        <v>116</v>
      </c>
      <c r="G167" s="174">
        <v>4000</v>
      </c>
      <c r="H167" s="193">
        <f t="shared" si="22"/>
        <v>0</v>
      </c>
      <c r="I167" s="193">
        <f t="shared" si="23"/>
        <v>0</v>
      </c>
      <c r="J167" s="149">
        <v>116</v>
      </c>
      <c r="K167" s="142" t="s">
        <v>116</v>
      </c>
      <c r="L167" s="119">
        <v>4000</v>
      </c>
      <c r="M167" s="150">
        <v>4000</v>
      </c>
      <c r="N167" s="814"/>
      <c r="O167" s="731"/>
      <c r="P167" s="731"/>
      <c r="Q167" s="731"/>
      <c r="R167" s="732"/>
      <c r="S167" s="92">
        <f t="shared" si="30"/>
        <v>4000</v>
      </c>
      <c r="T167" s="166">
        <f t="shared" si="24"/>
        <v>0</v>
      </c>
      <c r="U167" s="42">
        <f t="shared" si="34"/>
        <v>0</v>
      </c>
      <c r="V167" s="80">
        <v>116</v>
      </c>
      <c r="W167" s="41" t="s">
        <v>116</v>
      </c>
      <c r="X167" s="69" t="s">
        <v>304</v>
      </c>
      <c r="Y167" s="41" t="s">
        <v>223</v>
      </c>
      <c r="Z167" s="37">
        <v>4000</v>
      </c>
      <c r="AA167" s="37">
        <v>4000</v>
      </c>
      <c r="AB167" s="38">
        <f t="shared" si="35"/>
        <v>0</v>
      </c>
      <c r="AC167" s="38">
        <f t="shared" si="36"/>
        <v>0</v>
      </c>
      <c r="AD167" s="90"/>
      <c r="AE167" s="91"/>
      <c r="AF167" s="92"/>
      <c r="AG167" s="39"/>
      <c r="AH167" s="39"/>
      <c r="AI167" s="39">
        <f t="shared" si="37"/>
        <v>0</v>
      </c>
    </row>
    <row r="168" spans="1:58" ht="25.25" customHeight="1" thickTop="1" thickBot="1" x14ac:dyDescent="0.25">
      <c r="A168" s="21">
        <v>117</v>
      </c>
      <c r="B168" s="7" t="s">
        <v>117</v>
      </c>
      <c r="C168" s="42">
        <f t="shared" si="33"/>
        <v>0</v>
      </c>
      <c r="D168" s="122">
        <v>4000</v>
      </c>
      <c r="E168" s="175">
        <v>117</v>
      </c>
      <c r="F168" s="106" t="s">
        <v>305</v>
      </c>
      <c r="G168" s="174">
        <v>4000</v>
      </c>
      <c r="H168" s="193">
        <f t="shared" si="22"/>
        <v>0</v>
      </c>
      <c r="I168" s="193">
        <f t="shared" si="23"/>
        <v>0</v>
      </c>
      <c r="J168" s="149">
        <v>117</v>
      </c>
      <c r="K168" s="142" t="s">
        <v>305</v>
      </c>
      <c r="L168" s="119">
        <v>4000</v>
      </c>
      <c r="M168" s="150">
        <v>4000</v>
      </c>
      <c r="N168" s="814"/>
      <c r="O168" s="731"/>
      <c r="P168" s="731"/>
      <c r="Q168" s="731"/>
      <c r="R168" s="732"/>
      <c r="S168" s="92">
        <f t="shared" si="30"/>
        <v>4000</v>
      </c>
      <c r="T168" s="166">
        <f t="shared" si="24"/>
        <v>0</v>
      </c>
      <c r="U168" s="42">
        <f t="shared" si="34"/>
        <v>0</v>
      </c>
      <c r="V168" s="132">
        <v>117</v>
      </c>
      <c r="W168" s="18" t="s">
        <v>305</v>
      </c>
      <c r="X168" s="70" t="s">
        <v>306</v>
      </c>
      <c r="Y168" s="18" t="s">
        <v>223</v>
      </c>
      <c r="Z168" s="4">
        <v>4000</v>
      </c>
      <c r="AA168" s="4">
        <v>4000</v>
      </c>
      <c r="AB168" s="22">
        <f t="shared" si="35"/>
        <v>0</v>
      </c>
      <c r="AC168" s="22">
        <f t="shared" si="36"/>
        <v>0</v>
      </c>
      <c r="AD168" s="90"/>
      <c r="AE168" s="91"/>
      <c r="AF168" s="92"/>
      <c r="AG168" s="23"/>
      <c r="AH168" s="23"/>
      <c r="AI168" s="23">
        <f t="shared" si="37"/>
        <v>0</v>
      </c>
    </row>
    <row r="169" spans="1:58" ht="25.25" customHeight="1" thickTop="1" thickBot="1" x14ac:dyDescent="0.25">
      <c r="A169" s="769">
        <v>118</v>
      </c>
      <c r="B169" s="789" t="s">
        <v>178</v>
      </c>
      <c r="C169" s="42">
        <f t="shared" si="33"/>
        <v>0</v>
      </c>
      <c r="D169" s="122">
        <v>4000</v>
      </c>
      <c r="E169" s="172">
        <v>118</v>
      </c>
      <c r="F169" s="181" t="s">
        <v>349</v>
      </c>
      <c r="G169" s="174">
        <v>4000</v>
      </c>
      <c r="H169" s="193">
        <f t="shared" si="22"/>
        <v>200</v>
      </c>
      <c r="I169" s="193">
        <f t="shared" si="23"/>
        <v>0</v>
      </c>
      <c r="J169" s="149">
        <v>118</v>
      </c>
      <c r="K169" s="142" t="s">
        <v>178</v>
      </c>
      <c r="L169" s="119">
        <v>4000</v>
      </c>
      <c r="M169" s="150">
        <v>3000</v>
      </c>
      <c r="N169" s="815">
        <v>45493</v>
      </c>
      <c r="O169" s="733">
        <v>103</v>
      </c>
      <c r="P169" s="761">
        <v>100</v>
      </c>
      <c r="Q169" s="731" t="s">
        <v>356</v>
      </c>
      <c r="R169" s="732">
        <f>700</f>
        <v>700</v>
      </c>
      <c r="S169" s="92">
        <f t="shared" si="30"/>
        <v>3800</v>
      </c>
      <c r="T169" s="166">
        <f t="shared" si="24"/>
        <v>200</v>
      </c>
      <c r="U169" s="42">
        <f t="shared" si="34"/>
        <v>0</v>
      </c>
      <c r="V169" s="131">
        <v>118</v>
      </c>
      <c r="W169" s="30" t="s">
        <v>178</v>
      </c>
      <c r="X169" s="72" t="s">
        <v>179</v>
      </c>
      <c r="Y169" s="18" t="s">
        <v>157</v>
      </c>
      <c r="Z169" s="4">
        <v>4000</v>
      </c>
      <c r="AA169" s="4">
        <v>3000</v>
      </c>
      <c r="AB169" s="22">
        <f t="shared" si="35"/>
        <v>1000</v>
      </c>
      <c r="AC169" s="22">
        <f t="shared" si="36"/>
        <v>666.66666666666663</v>
      </c>
      <c r="AD169" s="82"/>
      <c r="AE169" s="83" t="s">
        <v>346</v>
      </c>
      <c r="AF169" s="86">
        <f>700+200</f>
        <v>900</v>
      </c>
      <c r="AG169" s="29">
        <v>700</v>
      </c>
      <c r="AH169" s="31">
        <v>700</v>
      </c>
      <c r="AI169" s="23">
        <f t="shared" si="37"/>
        <v>1400</v>
      </c>
    </row>
    <row r="170" spans="1:58" ht="25.25" customHeight="1" thickTop="1" thickBot="1" x14ac:dyDescent="0.25">
      <c r="A170" s="25">
        <v>118</v>
      </c>
      <c r="B170" s="13" t="s">
        <v>178</v>
      </c>
      <c r="C170" s="42"/>
      <c r="D170" s="122"/>
      <c r="E170" s="172"/>
      <c r="F170" s="181"/>
      <c r="G170" s="174"/>
      <c r="H170" s="193"/>
      <c r="I170" s="193"/>
      <c r="J170" s="149"/>
      <c r="K170" s="142"/>
      <c r="L170" s="119"/>
      <c r="M170" s="150"/>
      <c r="N170" s="823"/>
      <c r="O170" s="735"/>
      <c r="P170" s="540"/>
      <c r="Q170" s="731" t="s">
        <v>356</v>
      </c>
      <c r="R170" s="732">
        <v>200</v>
      </c>
      <c r="S170" s="92"/>
      <c r="T170" s="166"/>
      <c r="U170" s="42"/>
      <c r="V170" s="131"/>
      <c r="W170" s="30"/>
      <c r="X170" s="72"/>
      <c r="Y170" s="18"/>
      <c r="Z170" s="4"/>
      <c r="AA170" s="4"/>
      <c r="AB170" s="22"/>
      <c r="AC170" s="22"/>
      <c r="AD170" s="82"/>
      <c r="AE170" s="83"/>
      <c r="AF170" s="86"/>
      <c r="AG170" s="29"/>
      <c r="AH170" s="31"/>
      <c r="AI170" s="23"/>
    </row>
    <row r="171" spans="1:58" ht="25.25" customHeight="1" thickTop="1" x14ac:dyDescent="0.2">
      <c r="A171" s="42">
        <v>119</v>
      </c>
      <c r="B171" s="43"/>
      <c r="C171" s="42">
        <f t="shared" si="33"/>
        <v>0</v>
      </c>
      <c r="D171" s="125">
        <v>4000</v>
      </c>
      <c r="E171" s="175">
        <v>119</v>
      </c>
      <c r="F171" s="106" t="s">
        <v>307</v>
      </c>
      <c r="G171" s="174">
        <v>4000</v>
      </c>
      <c r="H171" s="193">
        <f t="shared" si="22"/>
        <v>0</v>
      </c>
      <c r="I171" s="193">
        <f t="shared" si="23"/>
        <v>0</v>
      </c>
      <c r="J171" s="149">
        <v>119</v>
      </c>
      <c r="K171" s="142" t="s">
        <v>307</v>
      </c>
      <c r="L171" s="119">
        <v>4000</v>
      </c>
      <c r="M171" s="150">
        <v>4000</v>
      </c>
      <c r="N171" s="814"/>
      <c r="O171" s="731"/>
      <c r="P171" s="731"/>
      <c r="Q171" s="731"/>
      <c r="R171" s="732"/>
      <c r="S171" s="92">
        <f t="shared" si="30"/>
        <v>4000</v>
      </c>
      <c r="T171" s="166">
        <f t="shared" si="24"/>
        <v>0</v>
      </c>
      <c r="U171" s="42">
        <f t="shared" si="34"/>
        <v>0</v>
      </c>
      <c r="V171" s="139">
        <v>119</v>
      </c>
      <c r="W171" s="44" t="s">
        <v>307</v>
      </c>
      <c r="X171" s="74" t="s">
        <v>308</v>
      </c>
      <c r="Y171" s="44" t="s">
        <v>223</v>
      </c>
      <c r="Z171" s="45">
        <v>4000</v>
      </c>
      <c r="AA171" s="45">
        <v>4000</v>
      </c>
      <c r="AB171" s="22">
        <f t="shared" si="35"/>
        <v>0</v>
      </c>
      <c r="AC171" s="46">
        <f t="shared" si="36"/>
        <v>0</v>
      </c>
      <c r="AD171" s="90"/>
      <c r="AE171" s="91"/>
      <c r="AF171" s="92"/>
      <c r="AG171" s="47"/>
      <c r="AH171" s="47"/>
      <c r="AI171" s="47">
        <f t="shared" si="37"/>
        <v>0</v>
      </c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</row>
    <row r="172" spans="1:58" ht="25.25" customHeight="1" x14ac:dyDescent="0.2">
      <c r="A172" s="42">
        <v>119</v>
      </c>
      <c r="B172" s="43" t="s">
        <v>118</v>
      </c>
      <c r="C172" s="42">
        <f t="shared" si="33"/>
        <v>0</v>
      </c>
      <c r="D172" s="125">
        <v>4000</v>
      </c>
      <c r="H172" s="193"/>
      <c r="I172" s="193">
        <f t="shared" si="23"/>
        <v>-4000</v>
      </c>
      <c r="J172" s="42">
        <v>119</v>
      </c>
      <c r="K172" s="43" t="s">
        <v>118</v>
      </c>
      <c r="L172" s="42">
        <v>4000</v>
      </c>
      <c r="M172" s="152"/>
      <c r="N172" s="818"/>
      <c r="O172" s="736"/>
      <c r="P172" s="736"/>
      <c r="Q172" s="736"/>
      <c r="R172" s="742"/>
      <c r="S172" s="92">
        <f t="shared" si="30"/>
        <v>0</v>
      </c>
      <c r="T172" s="166">
        <f t="shared" si="24"/>
        <v>4000</v>
      </c>
      <c r="U172" s="42">
        <f t="shared" si="34"/>
        <v>0</v>
      </c>
      <c r="V172" s="164"/>
      <c r="W172" s="43"/>
      <c r="X172" s="74"/>
      <c r="Y172" s="44"/>
      <c r="Z172" s="45"/>
      <c r="AA172" s="45"/>
      <c r="AB172" s="22">
        <f t="shared" si="35"/>
        <v>0</v>
      </c>
      <c r="AC172" s="46">
        <f t="shared" si="36"/>
        <v>0</v>
      </c>
      <c r="AD172" s="60"/>
      <c r="AE172" s="60"/>
      <c r="AF172" s="105"/>
      <c r="AG172" s="47"/>
      <c r="AH172" s="47"/>
      <c r="AI172" s="47">
        <f t="shared" si="37"/>
        <v>0</v>
      </c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</row>
    <row r="173" spans="1:58" ht="25.25" customHeight="1" thickBot="1" x14ac:dyDescent="0.25">
      <c r="A173" s="42">
        <v>119</v>
      </c>
      <c r="B173" s="43" t="s">
        <v>118</v>
      </c>
      <c r="C173" s="42"/>
      <c r="D173" s="125"/>
      <c r="H173" s="193"/>
      <c r="I173" s="193"/>
      <c r="J173" s="164"/>
      <c r="K173" s="195"/>
      <c r="L173" s="42"/>
      <c r="M173" s="152"/>
      <c r="N173" s="818"/>
      <c r="O173" s="736"/>
      <c r="P173" s="736"/>
      <c r="Q173" s="736"/>
      <c r="R173" s="742"/>
      <c r="S173" s="92">
        <f t="shared" si="30"/>
        <v>0</v>
      </c>
      <c r="T173" s="166">
        <v>-4000</v>
      </c>
      <c r="U173" s="42"/>
      <c r="V173" s="196"/>
      <c r="W173" s="195"/>
      <c r="X173" s="74"/>
      <c r="Y173" s="44"/>
      <c r="Z173" s="45"/>
      <c r="AA173" s="45"/>
      <c r="AB173" s="22"/>
      <c r="AC173" s="46"/>
      <c r="AD173" s="60"/>
      <c r="AE173" s="60"/>
      <c r="AF173" s="105"/>
      <c r="AG173" s="47"/>
      <c r="AH173" s="47"/>
      <c r="AI173" s="47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</row>
    <row r="174" spans="1:58" ht="25.25" customHeight="1" thickTop="1" x14ac:dyDescent="0.2">
      <c r="A174" s="52">
        <v>120</v>
      </c>
      <c r="B174" s="50" t="s">
        <v>119</v>
      </c>
      <c r="C174" s="42">
        <f>D174-L174</f>
        <v>0</v>
      </c>
      <c r="D174" s="127">
        <v>4000</v>
      </c>
      <c r="E174" s="175">
        <v>120</v>
      </c>
      <c r="F174" s="106" t="s">
        <v>309</v>
      </c>
      <c r="G174" s="174">
        <v>4000</v>
      </c>
      <c r="H174" s="193">
        <f t="shared" si="22"/>
        <v>0</v>
      </c>
      <c r="I174" s="193">
        <f t="shared" si="23"/>
        <v>0</v>
      </c>
      <c r="J174" s="149">
        <v>120</v>
      </c>
      <c r="K174" s="142" t="s">
        <v>309</v>
      </c>
      <c r="L174" s="119">
        <v>4000</v>
      </c>
      <c r="M174" s="150">
        <v>4000</v>
      </c>
      <c r="N174" s="814"/>
      <c r="O174" s="731"/>
      <c r="P174" s="731"/>
      <c r="Q174" s="731"/>
      <c r="R174" s="732"/>
      <c r="S174" s="92">
        <f t="shared" si="30"/>
        <v>4000</v>
      </c>
      <c r="T174" s="166">
        <f t="shared" si="24"/>
        <v>0</v>
      </c>
      <c r="U174" s="42">
        <f>M174-AA174</f>
        <v>0</v>
      </c>
      <c r="V174" s="138">
        <v>120</v>
      </c>
      <c r="W174" s="53" t="s">
        <v>309</v>
      </c>
      <c r="X174" s="75" t="s">
        <v>310</v>
      </c>
      <c r="Y174" s="54" t="s">
        <v>223</v>
      </c>
      <c r="Z174" s="51">
        <v>4000</v>
      </c>
      <c r="AA174" s="51">
        <v>4000</v>
      </c>
      <c r="AB174" s="22">
        <f>Z174-AA174</f>
        <v>0</v>
      </c>
      <c r="AC174" s="55">
        <f>AB174*2/3</f>
        <v>0</v>
      </c>
      <c r="AD174" s="82"/>
      <c r="AE174" s="83"/>
      <c r="AF174" s="86"/>
      <c r="AG174" s="56"/>
      <c r="AH174" s="56"/>
      <c r="AI174" s="57">
        <f>+AH174+AG174</f>
        <v>0</v>
      </c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</row>
    <row r="175" spans="1:58" ht="25.25" customHeight="1" x14ac:dyDescent="0.2">
      <c r="S175" s="92">
        <f t="shared" si="30"/>
        <v>0</v>
      </c>
    </row>
    <row r="176" spans="1:58" ht="25.25" customHeight="1" thickBot="1" x14ac:dyDescent="0.25">
      <c r="S176" s="92">
        <f t="shared" si="30"/>
        <v>0</v>
      </c>
    </row>
    <row r="177" spans="1:95" ht="25.25" customHeight="1" thickTop="1" thickBot="1" x14ac:dyDescent="0.25">
      <c r="A177" s="790">
        <v>121</v>
      </c>
      <c r="B177" s="791" t="s">
        <v>120</v>
      </c>
      <c r="C177" s="42">
        <f>D177-L177</f>
        <v>0</v>
      </c>
      <c r="D177" s="37">
        <v>4000</v>
      </c>
      <c r="E177" s="175">
        <v>121</v>
      </c>
      <c r="F177" s="106" t="s">
        <v>120</v>
      </c>
      <c r="G177" s="174">
        <v>4000</v>
      </c>
      <c r="H177" s="193">
        <f t="shared" si="22"/>
        <v>300</v>
      </c>
      <c r="I177" s="193">
        <f t="shared" si="23"/>
        <v>0</v>
      </c>
      <c r="J177" s="149">
        <v>121</v>
      </c>
      <c r="K177" s="142" t="s">
        <v>120</v>
      </c>
      <c r="L177" s="119">
        <v>4000</v>
      </c>
      <c r="M177" s="150">
        <v>3000</v>
      </c>
      <c r="N177" s="820">
        <v>45497</v>
      </c>
      <c r="O177" s="756">
        <v>114</v>
      </c>
      <c r="P177" s="757">
        <v>200</v>
      </c>
      <c r="Q177" s="744" t="s">
        <v>356</v>
      </c>
      <c r="R177" s="745">
        <v>500</v>
      </c>
      <c r="S177" s="92">
        <f t="shared" si="30"/>
        <v>3700</v>
      </c>
      <c r="T177" s="166">
        <f t="shared" si="24"/>
        <v>300</v>
      </c>
      <c r="U177" s="42">
        <f>M177-AA177</f>
        <v>0</v>
      </c>
      <c r="V177" s="80">
        <v>121</v>
      </c>
      <c r="W177" s="41" t="s">
        <v>120</v>
      </c>
      <c r="X177" s="69" t="s">
        <v>323</v>
      </c>
      <c r="Y177" s="41" t="s">
        <v>195</v>
      </c>
      <c r="Z177" s="37">
        <v>4000</v>
      </c>
      <c r="AA177" s="37">
        <v>3000</v>
      </c>
      <c r="AB177" s="38">
        <f>Z177-AA177</f>
        <v>1000</v>
      </c>
      <c r="AC177" s="38">
        <f>AB177*2/3</f>
        <v>666.66666666666663</v>
      </c>
      <c r="AD177" s="84"/>
      <c r="AE177" s="85">
        <v>63</v>
      </c>
      <c r="AF177" s="88">
        <v>500</v>
      </c>
      <c r="AG177" s="39"/>
      <c r="AH177" s="89">
        <v>500</v>
      </c>
      <c r="AI177" s="39">
        <f>+AH177+AG177</f>
        <v>500</v>
      </c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</row>
    <row r="178" spans="1:95" ht="25.25" customHeight="1" thickTop="1" thickBot="1" x14ac:dyDescent="0.25">
      <c r="A178" s="790">
        <v>121</v>
      </c>
      <c r="B178" s="791" t="s">
        <v>120</v>
      </c>
      <c r="C178" s="42"/>
      <c r="D178" s="37"/>
      <c r="E178" s="175"/>
      <c r="F178" s="106"/>
      <c r="G178" s="174"/>
      <c r="H178" s="193"/>
      <c r="I178" s="193"/>
      <c r="J178" s="149"/>
      <c r="K178" s="142"/>
      <c r="L178" s="119"/>
      <c r="M178" s="150"/>
      <c r="N178" s="820">
        <v>45523</v>
      </c>
      <c r="O178" s="756">
        <v>74</v>
      </c>
      <c r="P178" s="757">
        <v>100</v>
      </c>
      <c r="Q178" s="744"/>
      <c r="R178" s="745"/>
      <c r="S178" s="92"/>
      <c r="T178" s="166"/>
      <c r="U178" s="42"/>
      <c r="V178" s="80"/>
      <c r="W178" s="41"/>
      <c r="X178" s="69"/>
      <c r="Y178" s="41"/>
      <c r="Z178" s="37"/>
      <c r="AA178" s="37"/>
      <c r="AB178" s="38"/>
      <c r="AC178" s="38"/>
      <c r="AD178" s="84"/>
      <c r="AE178" s="85"/>
      <c r="AF178" s="88"/>
      <c r="AG178" s="39"/>
      <c r="AH178" s="89"/>
      <c r="AI178" s="39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</row>
    <row r="179" spans="1:95" ht="25.25" customHeight="1" thickTop="1" thickBot="1" x14ac:dyDescent="0.25">
      <c r="A179" s="790">
        <v>121</v>
      </c>
      <c r="B179" s="791" t="s">
        <v>120</v>
      </c>
      <c r="C179" s="42"/>
      <c r="D179" s="37"/>
      <c r="E179" s="175"/>
      <c r="F179" s="106"/>
      <c r="G179" s="174"/>
      <c r="H179" s="193"/>
      <c r="I179" s="193"/>
      <c r="J179" s="149"/>
      <c r="K179" s="142"/>
      <c r="L179" s="119"/>
      <c r="M179" s="150"/>
      <c r="N179" s="816">
        <v>45596</v>
      </c>
      <c r="O179" s="753">
        <v>110</v>
      </c>
      <c r="P179" s="792">
        <v>100</v>
      </c>
      <c r="Q179" s="744"/>
      <c r="R179" s="745"/>
      <c r="S179" s="92"/>
      <c r="T179" s="166"/>
      <c r="U179" s="42"/>
      <c r="V179" s="80"/>
      <c r="W179" s="41"/>
      <c r="X179" s="69"/>
      <c r="Y179" s="41"/>
      <c r="Z179" s="37"/>
      <c r="AA179" s="37"/>
      <c r="AB179" s="38"/>
      <c r="AC179" s="38"/>
      <c r="AD179" s="84"/>
      <c r="AE179" s="85"/>
      <c r="AF179" s="88"/>
      <c r="AG179" s="39"/>
      <c r="AH179" s="89"/>
      <c r="AI179" s="39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</row>
    <row r="180" spans="1:95" ht="25.25" customHeight="1" thickTop="1" thickBot="1" x14ac:dyDescent="0.25">
      <c r="A180" s="21">
        <v>122</v>
      </c>
      <c r="B180" s="7" t="s">
        <v>121</v>
      </c>
      <c r="C180" s="42">
        <f>D180-L180</f>
        <v>0</v>
      </c>
      <c r="D180" s="122">
        <v>4000</v>
      </c>
      <c r="E180" s="175">
        <v>122</v>
      </c>
      <c r="F180" s="106" t="s">
        <v>121</v>
      </c>
      <c r="G180" s="174">
        <v>4000</v>
      </c>
      <c r="H180" s="193">
        <f t="shared" si="22"/>
        <v>0</v>
      </c>
      <c r="I180" s="193">
        <f t="shared" si="23"/>
        <v>0</v>
      </c>
      <c r="J180" s="149">
        <v>122</v>
      </c>
      <c r="K180" s="142" t="s">
        <v>121</v>
      </c>
      <c r="L180" s="119">
        <v>4000</v>
      </c>
      <c r="M180" s="150">
        <v>3000</v>
      </c>
      <c r="N180" s="814"/>
      <c r="O180" s="731"/>
      <c r="P180" s="731"/>
      <c r="Q180" s="731" t="s">
        <v>356</v>
      </c>
      <c r="R180" s="732">
        <v>1000</v>
      </c>
      <c r="S180" s="92">
        <f t="shared" si="30"/>
        <v>4000</v>
      </c>
      <c r="T180" s="166">
        <f t="shared" si="24"/>
        <v>0</v>
      </c>
      <c r="U180" s="42">
        <f>M180-AA180</f>
        <v>0</v>
      </c>
      <c r="V180" s="132">
        <v>122</v>
      </c>
      <c r="W180" s="18" t="s">
        <v>121</v>
      </c>
      <c r="X180" s="70" t="s">
        <v>180</v>
      </c>
      <c r="Y180" s="18" t="s">
        <v>157</v>
      </c>
      <c r="Z180" s="4">
        <v>4000</v>
      </c>
      <c r="AA180" s="4">
        <v>3000</v>
      </c>
      <c r="AB180" s="22">
        <f>Z180-AA180</f>
        <v>1000</v>
      </c>
      <c r="AC180" s="22">
        <f>AB180*2/3</f>
        <v>666.66666666666663</v>
      </c>
      <c r="AD180" s="82"/>
      <c r="AE180" s="83">
        <v>30</v>
      </c>
      <c r="AF180" s="86">
        <v>1000</v>
      </c>
      <c r="AG180" s="23">
        <v>1000</v>
      </c>
      <c r="AH180" s="23"/>
      <c r="AI180" s="23">
        <f>+AH180+AG180</f>
        <v>1000</v>
      </c>
    </row>
    <row r="181" spans="1:95" ht="25.25" customHeight="1" thickTop="1" thickBot="1" x14ac:dyDescent="0.25">
      <c r="A181" s="769">
        <v>123</v>
      </c>
      <c r="B181" s="771" t="s">
        <v>122</v>
      </c>
      <c r="C181" s="42">
        <f>D181-L181</f>
        <v>0</v>
      </c>
      <c r="D181" s="122">
        <v>4000</v>
      </c>
      <c r="E181" s="172">
        <v>123</v>
      </c>
      <c r="F181" s="176" t="s">
        <v>334</v>
      </c>
      <c r="G181" s="174">
        <v>4000</v>
      </c>
      <c r="H181" s="193">
        <f t="shared" si="22"/>
        <v>650</v>
      </c>
      <c r="I181" s="193">
        <f t="shared" si="23"/>
        <v>0</v>
      </c>
      <c r="J181" s="149">
        <v>123</v>
      </c>
      <c r="K181" s="142" t="s">
        <v>334</v>
      </c>
      <c r="L181" s="119">
        <v>4000</v>
      </c>
      <c r="M181" s="150">
        <v>1500</v>
      </c>
      <c r="N181" s="815">
        <v>45496</v>
      </c>
      <c r="O181" s="733">
        <v>104</v>
      </c>
      <c r="P181" s="761">
        <v>200</v>
      </c>
      <c r="Q181" s="731" t="s">
        <v>356</v>
      </c>
      <c r="R181" s="732">
        <v>1650</v>
      </c>
      <c r="S181" s="92">
        <f t="shared" si="30"/>
        <v>3350</v>
      </c>
      <c r="T181" s="166">
        <f t="shared" si="24"/>
        <v>650</v>
      </c>
      <c r="U181" s="42">
        <f>M181-AA181</f>
        <v>0</v>
      </c>
      <c r="V181" s="131">
        <v>123</v>
      </c>
      <c r="W181" s="26" t="s">
        <v>122</v>
      </c>
      <c r="X181" s="71" t="s">
        <v>324</v>
      </c>
      <c r="Y181" s="18" t="s">
        <v>157</v>
      </c>
      <c r="Z181" s="4">
        <v>4000</v>
      </c>
      <c r="AA181" s="4">
        <v>1500</v>
      </c>
      <c r="AB181" s="22">
        <f>Z181-AA181</f>
        <v>2500</v>
      </c>
      <c r="AC181" s="22">
        <f>AB181*2/3</f>
        <v>1666.6666666666667</v>
      </c>
      <c r="AD181" s="82"/>
      <c r="AE181" s="83">
        <v>27</v>
      </c>
      <c r="AF181" s="86">
        <v>1650</v>
      </c>
      <c r="AG181" s="23">
        <v>1650</v>
      </c>
      <c r="AH181" s="23"/>
      <c r="AI181" s="23">
        <f>+AH181+AG181</f>
        <v>1650</v>
      </c>
    </row>
    <row r="182" spans="1:95" ht="25.25" customHeight="1" thickTop="1" thickBot="1" x14ac:dyDescent="0.25">
      <c r="A182" s="769">
        <v>123</v>
      </c>
      <c r="B182" s="771" t="s">
        <v>122</v>
      </c>
      <c r="C182" s="42"/>
      <c r="D182" s="122"/>
      <c r="E182" s="172"/>
      <c r="F182" s="176"/>
      <c r="G182" s="174"/>
      <c r="H182" s="193"/>
      <c r="I182" s="193"/>
      <c r="J182" s="149"/>
      <c r="K182" s="142"/>
      <c r="L182" s="119"/>
      <c r="M182" s="150"/>
      <c r="N182" s="815">
        <v>45535</v>
      </c>
      <c r="O182" s="733">
        <v>107</v>
      </c>
      <c r="P182" s="761">
        <v>150</v>
      </c>
      <c r="Q182" s="731"/>
      <c r="R182" s="732"/>
      <c r="S182" s="92"/>
      <c r="T182" s="166"/>
      <c r="U182" s="42"/>
      <c r="V182" s="131"/>
      <c r="W182" s="26"/>
      <c r="X182" s="71"/>
      <c r="Y182" s="18"/>
      <c r="Z182" s="4"/>
      <c r="AA182" s="4"/>
      <c r="AB182" s="22"/>
      <c r="AC182" s="22"/>
      <c r="AD182" s="82"/>
      <c r="AE182" s="83"/>
      <c r="AF182" s="86"/>
      <c r="AG182" s="23"/>
      <c r="AH182" s="23"/>
      <c r="AI182" s="23"/>
    </row>
    <row r="183" spans="1:95" ht="25.25" customHeight="1" thickTop="1" thickBot="1" x14ac:dyDescent="0.25">
      <c r="A183" s="769">
        <v>123</v>
      </c>
      <c r="B183" s="771" t="s">
        <v>122</v>
      </c>
      <c r="C183" s="42"/>
      <c r="D183" s="122"/>
      <c r="E183" s="172"/>
      <c r="F183" s="176"/>
      <c r="G183" s="174"/>
      <c r="H183" s="193"/>
      <c r="I183" s="193"/>
      <c r="J183" s="149"/>
      <c r="K183" s="142"/>
      <c r="L183" s="119"/>
      <c r="M183" s="150"/>
      <c r="N183" s="816">
        <v>45596</v>
      </c>
      <c r="O183" s="753">
        <v>108</v>
      </c>
      <c r="P183" s="762">
        <v>200</v>
      </c>
      <c r="Q183" s="731"/>
      <c r="R183" s="732"/>
      <c r="S183" s="92"/>
      <c r="T183" s="166"/>
      <c r="U183" s="42"/>
      <c r="V183" s="131"/>
      <c r="W183" s="26"/>
      <c r="X183" s="71"/>
      <c r="Y183" s="18"/>
      <c r="Z183" s="4"/>
      <c r="AA183" s="4"/>
      <c r="AB183" s="22"/>
      <c r="AC183" s="22"/>
      <c r="AD183" s="82"/>
      <c r="AE183" s="83"/>
      <c r="AF183" s="86"/>
      <c r="AG183" s="23"/>
      <c r="AH183" s="23"/>
      <c r="AI183" s="23"/>
    </row>
    <row r="184" spans="1:95" ht="25.25" customHeight="1" thickTop="1" thickBot="1" x14ac:dyDescent="0.25">
      <c r="A184" s="25">
        <v>123</v>
      </c>
      <c r="B184" s="8" t="s">
        <v>122</v>
      </c>
      <c r="C184" s="42"/>
      <c r="D184" s="122"/>
      <c r="E184" s="172"/>
      <c r="F184" s="176"/>
      <c r="G184" s="174"/>
      <c r="H184" s="193"/>
      <c r="I184" s="193"/>
      <c r="J184" s="149"/>
      <c r="K184" s="142"/>
      <c r="L184" s="119"/>
      <c r="M184" s="150"/>
      <c r="N184" s="823"/>
      <c r="O184" s="735"/>
      <c r="P184" s="540"/>
      <c r="Q184" s="731"/>
      <c r="R184" s="732"/>
      <c r="S184" s="92"/>
      <c r="T184" s="166"/>
      <c r="U184" s="42"/>
      <c r="V184" s="131"/>
      <c r="W184" s="26"/>
      <c r="X184" s="71"/>
      <c r="Y184" s="18"/>
      <c r="Z184" s="4"/>
      <c r="AA184" s="4"/>
      <c r="AB184" s="22"/>
      <c r="AC184" s="22"/>
      <c r="AD184" s="82"/>
      <c r="AE184" s="83"/>
      <c r="AF184" s="86"/>
      <c r="AG184" s="23"/>
      <c r="AH184" s="23"/>
      <c r="AI184" s="23"/>
    </row>
    <row r="185" spans="1:95" ht="25.25" customHeight="1" thickTop="1" thickBot="1" x14ac:dyDescent="0.25">
      <c r="A185" s="769">
        <v>124</v>
      </c>
      <c r="B185" s="771" t="s">
        <v>123</v>
      </c>
      <c r="C185" s="42">
        <f>D185-L185</f>
        <v>0</v>
      </c>
      <c r="D185" s="122">
        <v>4000</v>
      </c>
      <c r="E185" s="172">
        <v>124</v>
      </c>
      <c r="F185" s="176" t="s">
        <v>123</v>
      </c>
      <c r="G185" s="174">
        <v>4000</v>
      </c>
      <c r="H185" s="193">
        <f t="shared" si="22"/>
        <v>200</v>
      </c>
      <c r="I185" s="193">
        <f t="shared" si="23"/>
        <v>0</v>
      </c>
      <c r="J185" s="149">
        <v>124</v>
      </c>
      <c r="K185" s="142" t="s">
        <v>123</v>
      </c>
      <c r="L185" s="119">
        <v>4000</v>
      </c>
      <c r="M185" s="150">
        <v>2750</v>
      </c>
      <c r="N185" s="815">
        <v>45491</v>
      </c>
      <c r="O185" s="733">
        <v>84</v>
      </c>
      <c r="P185" s="761">
        <v>200</v>
      </c>
      <c r="Q185" s="731" t="s">
        <v>356</v>
      </c>
      <c r="R185" s="732">
        <v>850</v>
      </c>
      <c r="S185" s="92">
        <f t="shared" si="30"/>
        <v>3800</v>
      </c>
      <c r="T185" s="166">
        <f t="shared" si="24"/>
        <v>200</v>
      </c>
      <c r="U185" s="42">
        <f>M185-AA185</f>
        <v>0</v>
      </c>
      <c r="V185" s="131">
        <v>124</v>
      </c>
      <c r="W185" s="26" t="s">
        <v>123</v>
      </c>
      <c r="X185" s="71" t="s">
        <v>181</v>
      </c>
      <c r="Y185" s="18" t="s">
        <v>157</v>
      </c>
      <c r="Z185" s="4">
        <v>4000</v>
      </c>
      <c r="AA185" s="4">
        <v>2750</v>
      </c>
      <c r="AB185" s="22">
        <f>Z185-AA185</f>
        <v>1250</v>
      </c>
      <c r="AC185" s="22">
        <f>AB185*2/3</f>
        <v>833.33333333333337</v>
      </c>
      <c r="AD185" s="90"/>
      <c r="AE185" s="91">
        <v>16</v>
      </c>
      <c r="AF185" s="92">
        <v>850</v>
      </c>
      <c r="AG185" s="23">
        <v>850</v>
      </c>
      <c r="AH185" s="23"/>
      <c r="AI185" s="23">
        <f>+AH185+AG185</f>
        <v>850</v>
      </c>
    </row>
    <row r="186" spans="1:95" ht="25.25" customHeight="1" thickTop="1" thickBot="1" x14ac:dyDescent="0.25">
      <c r="A186" s="769">
        <v>124</v>
      </c>
      <c r="B186" s="771" t="s">
        <v>123</v>
      </c>
      <c r="C186" s="42"/>
      <c r="D186" s="122"/>
      <c r="E186" s="172"/>
      <c r="F186" s="176"/>
      <c r="G186" s="174"/>
      <c r="H186" s="193"/>
      <c r="I186" s="193"/>
      <c r="J186" s="149"/>
      <c r="K186" s="142"/>
      <c r="L186" s="119"/>
      <c r="M186" s="150"/>
      <c r="N186" s="815">
        <v>45534</v>
      </c>
      <c r="O186" s="733">
        <v>103</v>
      </c>
      <c r="P186" s="761">
        <v>100</v>
      </c>
      <c r="Q186" s="731"/>
      <c r="R186" s="732"/>
      <c r="S186" s="92"/>
      <c r="T186" s="166"/>
      <c r="U186" s="42"/>
      <c r="V186" s="131"/>
      <c r="W186" s="26"/>
      <c r="X186" s="71"/>
      <c r="Y186" s="18"/>
      <c r="Z186" s="4"/>
      <c r="AA186" s="4"/>
      <c r="AB186" s="22"/>
      <c r="AC186" s="22"/>
      <c r="AD186" s="90"/>
      <c r="AE186" s="91"/>
      <c r="AF186" s="92"/>
      <c r="AG186" s="23"/>
      <c r="AH186" s="23"/>
      <c r="AI186" s="23"/>
    </row>
    <row r="187" spans="1:95" ht="25.25" customHeight="1" thickTop="1" thickBot="1" x14ac:dyDescent="0.25">
      <c r="A187" s="769">
        <v>124</v>
      </c>
      <c r="B187" s="771" t="s">
        <v>123</v>
      </c>
      <c r="C187" s="42"/>
      <c r="D187" s="122"/>
      <c r="E187" s="172"/>
      <c r="F187" s="176"/>
      <c r="G187" s="174"/>
      <c r="H187" s="193"/>
      <c r="I187" s="193"/>
      <c r="J187" s="149"/>
      <c r="K187" s="142"/>
      <c r="L187" s="119"/>
      <c r="M187" s="150"/>
      <c r="N187" s="815">
        <v>45565</v>
      </c>
      <c r="O187" s="733">
        <v>90</v>
      </c>
      <c r="P187" s="761">
        <v>100</v>
      </c>
      <c r="Q187" s="731"/>
      <c r="R187" s="732"/>
      <c r="S187" s="92"/>
      <c r="T187" s="166"/>
      <c r="U187" s="42"/>
      <c r="V187" s="131"/>
      <c r="W187" s="26"/>
      <c r="X187" s="71"/>
      <c r="Y187" s="18"/>
      <c r="Z187" s="4"/>
      <c r="AA187" s="4"/>
      <c r="AB187" s="22"/>
      <c r="AC187" s="22"/>
      <c r="AD187" s="90"/>
      <c r="AE187" s="91"/>
      <c r="AF187" s="92"/>
      <c r="AG187" s="23"/>
      <c r="AH187" s="23"/>
      <c r="AI187" s="23"/>
    </row>
    <row r="188" spans="1:95" ht="25.25" customHeight="1" thickTop="1" thickBot="1" x14ac:dyDescent="0.25">
      <c r="A188" s="21"/>
      <c r="B188" s="7"/>
      <c r="C188" s="21"/>
      <c r="D188" s="774"/>
      <c r="E188" s="175"/>
      <c r="F188" s="106"/>
      <c r="G188" s="775"/>
      <c r="H188" s="776"/>
      <c r="I188" s="776"/>
      <c r="J188" s="777"/>
      <c r="K188" s="28"/>
      <c r="L188" s="778"/>
      <c r="M188" s="779"/>
      <c r="N188" s="817"/>
      <c r="O188" s="734"/>
      <c r="P188" s="642"/>
      <c r="Q188" s="731"/>
      <c r="R188" s="732"/>
      <c r="S188" s="111"/>
      <c r="T188" s="780"/>
      <c r="U188" s="21"/>
      <c r="V188" s="132"/>
      <c r="W188" s="18"/>
      <c r="X188" s="70"/>
      <c r="Y188" s="18"/>
      <c r="Z188" s="781"/>
      <c r="AA188" s="781"/>
      <c r="AB188" s="782"/>
      <c r="AC188" s="782"/>
      <c r="AD188" s="110"/>
      <c r="AE188" s="20"/>
      <c r="AF188" s="111"/>
      <c r="AG188" s="23"/>
      <c r="AH188" s="23"/>
      <c r="AI188" s="23"/>
    </row>
    <row r="189" spans="1:95" ht="25.25" customHeight="1" thickTop="1" thickBot="1" x14ac:dyDescent="0.25">
      <c r="A189" s="769">
        <v>125</v>
      </c>
      <c r="B189" s="771" t="s">
        <v>124</v>
      </c>
      <c r="C189" s="42">
        <f>D189-L189</f>
        <v>0</v>
      </c>
      <c r="D189" s="122">
        <v>4000</v>
      </c>
      <c r="E189" s="172">
        <v>125</v>
      </c>
      <c r="F189" s="176" t="s">
        <v>124</v>
      </c>
      <c r="G189" s="174">
        <v>4000</v>
      </c>
      <c r="H189" s="193">
        <f t="shared" si="22"/>
        <v>450</v>
      </c>
      <c r="I189" s="193">
        <f t="shared" si="23"/>
        <v>0</v>
      </c>
      <c r="J189" s="149">
        <v>125</v>
      </c>
      <c r="K189" s="142" t="s">
        <v>124</v>
      </c>
      <c r="L189" s="119">
        <v>4000</v>
      </c>
      <c r="M189" s="150">
        <v>2900</v>
      </c>
      <c r="N189" s="815">
        <v>45497</v>
      </c>
      <c r="O189" s="733">
        <v>106</v>
      </c>
      <c r="P189" s="761">
        <v>150</v>
      </c>
      <c r="Q189" s="731" t="s">
        <v>356</v>
      </c>
      <c r="R189" s="741">
        <v>500</v>
      </c>
      <c r="S189" s="92">
        <f t="shared" si="30"/>
        <v>3550</v>
      </c>
      <c r="T189" s="166">
        <f t="shared" si="24"/>
        <v>450</v>
      </c>
      <c r="U189" s="42">
        <f>M189-AA189</f>
        <v>0</v>
      </c>
      <c r="V189" s="131">
        <v>125</v>
      </c>
      <c r="W189" s="26" t="s">
        <v>124</v>
      </c>
      <c r="X189" s="71" t="s">
        <v>182</v>
      </c>
      <c r="Y189" s="18" t="s">
        <v>157</v>
      </c>
      <c r="Z189" s="4">
        <v>4000</v>
      </c>
      <c r="AA189" s="4">
        <v>2900</v>
      </c>
      <c r="AB189" s="22">
        <f>Z189-AA189</f>
        <v>1100</v>
      </c>
      <c r="AC189" s="22">
        <f>AB189*2/3</f>
        <v>733.33333333333337</v>
      </c>
      <c r="AD189" s="82"/>
      <c r="AE189" s="100">
        <v>8</v>
      </c>
      <c r="AF189" s="101">
        <v>500</v>
      </c>
      <c r="AG189" s="23">
        <v>500</v>
      </c>
      <c r="AH189" s="23"/>
      <c r="AI189" s="23">
        <f>+AH189+AG189</f>
        <v>500</v>
      </c>
    </row>
    <row r="190" spans="1:95" ht="25.25" customHeight="1" thickTop="1" thickBot="1" x14ac:dyDescent="0.25">
      <c r="A190" s="769"/>
      <c r="B190" s="771"/>
      <c r="C190" s="42"/>
      <c r="D190" s="122"/>
      <c r="E190" s="172"/>
      <c r="F190" s="176"/>
      <c r="G190" s="174"/>
      <c r="H190" s="193"/>
      <c r="I190" s="193"/>
      <c r="J190" s="149"/>
      <c r="K190" s="142"/>
      <c r="L190" s="119"/>
      <c r="M190" s="150"/>
      <c r="N190" s="816"/>
      <c r="O190" s="753"/>
      <c r="P190" s="762"/>
      <c r="Q190" s="731"/>
      <c r="R190" s="741">
        <v>200</v>
      </c>
      <c r="S190" s="92"/>
      <c r="T190" s="166"/>
      <c r="U190" s="42"/>
      <c r="V190" s="131"/>
      <c r="W190" s="26"/>
      <c r="X190" s="71"/>
      <c r="Y190" s="18"/>
      <c r="Z190" s="4"/>
      <c r="AA190" s="4"/>
      <c r="AB190" s="22"/>
      <c r="AC190" s="22"/>
      <c r="AD190" s="82"/>
      <c r="AE190" s="100"/>
      <c r="AF190" s="101"/>
      <c r="AG190" s="23"/>
      <c r="AH190" s="23"/>
      <c r="AI190" s="23"/>
    </row>
    <row r="191" spans="1:95" ht="25.25" customHeight="1" thickTop="1" thickBot="1" x14ac:dyDescent="0.25">
      <c r="A191" s="769">
        <v>125</v>
      </c>
      <c r="B191" s="771" t="s">
        <v>124</v>
      </c>
      <c r="C191" s="42"/>
      <c r="D191" s="122"/>
      <c r="E191" s="172"/>
      <c r="F191" s="176"/>
      <c r="G191" s="174"/>
      <c r="H191" s="193"/>
      <c r="I191" s="193"/>
      <c r="J191" s="149"/>
      <c r="K191" s="142"/>
      <c r="L191" s="119"/>
      <c r="M191" s="150"/>
      <c r="N191" s="825">
        <v>45565</v>
      </c>
      <c r="O191" s="755">
        <v>94</v>
      </c>
      <c r="P191" s="755">
        <v>100</v>
      </c>
      <c r="Q191" s="731"/>
      <c r="R191" s="741"/>
      <c r="S191" s="92">
        <f t="shared" si="30"/>
        <v>100</v>
      </c>
      <c r="T191" s="166">
        <v>-600</v>
      </c>
      <c r="U191" s="42"/>
      <c r="V191" s="131"/>
      <c r="W191" s="26"/>
      <c r="X191" s="71"/>
      <c r="Y191" s="18"/>
      <c r="Z191" s="4"/>
      <c r="AA191" s="4"/>
      <c r="AB191" s="22"/>
      <c r="AC191" s="22"/>
      <c r="AD191" s="82"/>
      <c r="AE191" s="100"/>
      <c r="AF191" s="101"/>
      <c r="AG191" s="23"/>
      <c r="AH191" s="23"/>
      <c r="AI191" s="23"/>
    </row>
    <row r="192" spans="1:95" ht="25.25" customHeight="1" thickTop="1" thickBot="1" x14ac:dyDescent="0.45">
      <c r="A192" s="769">
        <v>125</v>
      </c>
      <c r="B192" s="771" t="s">
        <v>124</v>
      </c>
      <c r="C192" s="431"/>
      <c r="D192" s="432"/>
      <c r="E192" s="172"/>
      <c r="F192" s="176"/>
      <c r="G192" s="174"/>
      <c r="H192" s="193"/>
      <c r="I192" s="193"/>
      <c r="J192" s="149"/>
      <c r="K192" s="142"/>
      <c r="L192" s="119"/>
      <c r="M192" s="150"/>
      <c r="N192" s="825">
        <v>45519</v>
      </c>
      <c r="O192" s="755">
        <v>66</v>
      </c>
      <c r="P192" s="761">
        <v>100</v>
      </c>
      <c r="Q192" s="731"/>
      <c r="R192" s="747"/>
      <c r="S192" s="92">
        <f t="shared" si="30"/>
        <v>100</v>
      </c>
      <c r="T192" s="166">
        <v>400</v>
      </c>
      <c r="U192" s="42"/>
      <c r="V192" s="131"/>
      <c r="W192" s="26"/>
      <c r="X192" s="71"/>
      <c r="Y192" s="18"/>
      <c r="Z192" s="4"/>
      <c r="AA192" s="4"/>
      <c r="AB192" s="22"/>
      <c r="AC192" s="22"/>
      <c r="AD192" s="82"/>
      <c r="AE192" s="100"/>
      <c r="AF192" s="101"/>
      <c r="AG192" s="23"/>
      <c r="AH192" s="23"/>
      <c r="AI192" s="23"/>
    </row>
    <row r="193" spans="1:35" ht="25.25" customHeight="1" thickTop="1" thickBot="1" x14ac:dyDescent="0.45">
      <c r="A193" s="769">
        <v>125</v>
      </c>
      <c r="B193" s="771" t="s">
        <v>124</v>
      </c>
      <c r="C193" s="431"/>
      <c r="D193" s="547"/>
      <c r="E193" s="172"/>
      <c r="F193" s="176"/>
      <c r="G193" s="174"/>
      <c r="H193" s="193"/>
      <c r="I193" s="193"/>
      <c r="J193" s="149"/>
      <c r="K193" s="142"/>
      <c r="L193" s="119"/>
      <c r="M193" s="150"/>
      <c r="N193" s="816">
        <v>45594</v>
      </c>
      <c r="O193" s="753">
        <v>100</v>
      </c>
      <c r="P193" s="762">
        <v>50</v>
      </c>
      <c r="Q193" s="731"/>
      <c r="R193" s="747"/>
      <c r="S193" s="92"/>
      <c r="T193" s="166"/>
      <c r="U193" s="42"/>
      <c r="V193" s="131"/>
      <c r="W193" s="26"/>
      <c r="X193" s="71"/>
      <c r="Y193" s="18"/>
      <c r="Z193" s="4"/>
      <c r="AA193" s="4"/>
      <c r="AB193" s="22"/>
      <c r="AC193" s="22"/>
      <c r="AD193" s="82"/>
      <c r="AE193" s="100"/>
      <c r="AF193" s="101"/>
      <c r="AG193" s="23"/>
      <c r="AH193" s="23"/>
      <c r="AI193" s="23"/>
    </row>
    <row r="194" spans="1:35" ht="25.25" customHeight="1" thickTop="1" thickBot="1" x14ac:dyDescent="0.45">
      <c r="A194" s="21"/>
      <c r="B194" s="7"/>
      <c r="C194" s="431"/>
      <c r="D194" s="784"/>
      <c r="E194" s="175"/>
      <c r="F194" s="106"/>
      <c r="G194" s="775"/>
      <c r="H194" s="776"/>
      <c r="I194" s="776"/>
      <c r="J194" s="777"/>
      <c r="K194" s="28"/>
      <c r="L194" s="778"/>
      <c r="M194" s="779"/>
      <c r="N194" s="823"/>
      <c r="O194" s="735"/>
      <c r="P194" s="540"/>
      <c r="Q194" s="731"/>
      <c r="R194" s="747"/>
      <c r="S194" s="111"/>
      <c r="T194" s="780"/>
      <c r="U194" s="21"/>
      <c r="V194" s="132"/>
      <c r="W194" s="18"/>
      <c r="X194" s="70"/>
      <c r="Y194" s="18"/>
      <c r="Z194" s="781"/>
      <c r="AA194" s="781"/>
      <c r="AB194" s="782"/>
      <c r="AC194" s="782"/>
      <c r="AD194" s="110"/>
      <c r="AE194" s="785"/>
      <c r="AF194" s="402"/>
      <c r="AG194" s="23"/>
      <c r="AH194" s="23"/>
      <c r="AI194" s="23"/>
    </row>
    <row r="195" spans="1:35" ht="25.25" customHeight="1" thickTop="1" thickBot="1" x14ac:dyDescent="0.25">
      <c r="A195" s="769">
        <v>126</v>
      </c>
      <c r="B195" s="787" t="s">
        <v>125</v>
      </c>
      <c r="C195" s="42">
        <f t="shared" ref="C195" si="38">D195-L195</f>
        <v>0</v>
      </c>
      <c r="D195" s="122">
        <v>4000</v>
      </c>
      <c r="E195" s="172">
        <v>126</v>
      </c>
      <c r="F195" s="176" t="s">
        <v>125</v>
      </c>
      <c r="G195" s="174">
        <v>4000</v>
      </c>
      <c r="H195" s="193">
        <f t="shared" ref="H195:H251" si="39">+D195-S195</f>
        <v>500</v>
      </c>
      <c r="I195" s="193">
        <f t="shared" si="23"/>
        <v>0</v>
      </c>
      <c r="J195" s="149">
        <v>126</v>
      </c>
      <c r="K195" s="142" t="s">
        <v>125</v>
      </c>
      <c r="L195" s="119">
        <v>4000</v>
      </c>
      <c r="M195" s="150">
        <v>2000</v>
      </c>
      <c r="N195" s="815">
        <v>45484</v>
      </c>
      <c r="O195" s="733">
        <v>46</v>
      </c>
      <c r="P195" s="761">
        <v>200</v>
      </c>
      <c r="Q195" s="731" t="s">
        <v>356</v>
      </c>
      <c r="R195" s="732">
        <v>1300</v>
      </c>
      <c r="S195" s="92">
        <f t="shared" si="30"/>
        <v>3500</v>
      </c>
      <c r="T195" s="166">
        <f t="shared" si="24"/>
        <v>500</v>
      </c>
      <c r="U195" s="42">
        <f t="shared" ref="U195:U246" si="40">M195-AA195</f>
        <v>0</v>
      </c>
      <c r="V195" s="131">
        <v>126</v>
      </c>
      <c r="W195" s="30" t="s">
        <v>125</v>
      </c>
      <c r="X195" s="72" t="s">
        <v>183</v>
      </c>
      <c r="Y195" s="18" t="s">
        <v>157</v>
      </c>
      <c r="Z195" s="4">
        <v>4000</v>
      </c>
      <c r="AA195" s="4">
        <v>2000</v>
      </c>
      <c r="AB195" s="22">
        <f t="shared" ref="AB195:AB251" si="41">Z195-AA195</f>
        <v>2000</v>
      </c>
      <c r="AC195" s="22">
        <f t="shared" ref="AC195:AC251" si="42">AB195*2/3</f>
        <v>1333.3333333333333</v>
      </c>
      <c r="AD195" s="90"/>
      <c r="AE195" s="91">
        <v>32</v>
      </c>
      <c r="AF195" s="92">
        <v>1300</v>
      </c>
      <c r="AG195" s="29">
        <v>1300</v>
      </c>
      <c r="AH195" s="29"/>
      <c r="AI195" s="23">
        <f t="shared" ref="AI195:AI251" si="43">+AH195+AG195</f>
        <v>1300</v>
      </c>
    </row>
    <row r="196" spans="1:35" ht="25.25" customHeight="1" thickTop="1" thickBot="1" x14ac:dyDescent="0.25">
      <c r="A196" s="769">
        <v>126</v>
      </c>
      <c r="B196" s="787" t="s">
        <v>125</v>
      </c>
      <c r="C196" s="42"/>
      <c r="D196" s="122"/>
      <c r="E196" s="172"/>
      <c r="F196" s="176"/>
      <c r="G196" s="174"/>
      <c r="H196" s="193"/>
      <c r="I196" s="193"/>
      <c r="J196" s="149"/>
      <c r="K196" s="142"/>
      <c r="L196" s="119"/>
      <c r="M196" s="150"/>
      <c r="N196" s="815">
        <v>45510</v>
      </c>
      <c r="O196" s="733">
        <v>25</v>
      </c>
      <c r="P196" s="761">
        <v>200</v>
      </c>
      <c r="Q196" s="731"/>
      <c r="R196" s="732"/>
      <c r="S196" s="92"/>
      <c r="T196" s="166"/>
      <c r="U196" s="42"/>
      <c r="V196" s="131"/>
      <c r="W196" s="30"/>
      <c r="X196" s="72"/>
      <c r="Y196" s="18"/>
      <c r="Z196" s="4"/>
      <c r="AA196" s="4"/>
      <c r="AB196" s="22"/>
      <c r="AC196" s="22"/>
      <c r="AD196" s="90"/>
      <c r="AE196" s="91"/>
      <c r="AF196" s="92"/>
      <c r="AG196" s="29"/>
      <c r="AH196" s="29"/>
      <c r="AI196" s="23"/>
    </row>
    <row r="197" spans="1:35" ht="25.25" customHeight="1" thickTop="1" thickBot="1" x14ac:dyDescent="0.45">
      <c r="A197" s="769">
        <v>126</v>
      </c>
      <c r="B197" s="787" t="s">
        <v>125</v>
      </c>
      <c r="C197" s="432"/>
      <c r="D197" s="122"/>
      <c r="E197" s="175"/>
      <c r="F197" s="106"/>
      <c r="G197" s="174"/>
      <c r="H197" s="193"/>
      <c r="I197" s="193"/>
      <c r="J197" s="149"/>
      <c r="K197" s="142"/>
      <c r="L197" s="119"/>
      <c r="M197" s="150"/>
      <c r="N197" s="815">
        <v>45555</v>
      </c>
      <c r="O197" s="733">
        <v>51</v>
      </c>
      <c r="P197" s="761">
        <v>100</v>
      </c>
      <c r="Q197" s="731"/>
      <c r="R197" s="732"/>
      <c r="S197" s="92"/>
      <c r="T197" s="166"/>
      <c r="U197" s="42"/>
      <c r="V197" s="132"/>
      <c r="W197" s="18"/>
      <c r="X197" s="70"/>
      <c r="Y197" s="18"/>
      <c r="Z197" s="4"/>
      <c r="AA197" s="4"/>
      <c r="AB197" s="22"/>
      <c r="AC197" s="22"/>
      <c r="AD197" s="82"/>
      <c r="AE197" s="83"/>
      <c r="AF197" s="86"/>
      <c r="AG197" s="23"/>
      <c r="AH197" s="23"/>
      <c r="AI197" s="23"/>
    </row>
    <row r="198" spans="1:35" ht="25.25" customHeight="1" thickTop="1" thickBot="1" x14ac:dyDescent="0.45">
      <c r="A198" s="769">
        <v>126</v>
      </c>
      <c r="B198" s="787" t="s">
        <v>125</v>
      </c>
      <c r="C198" s="432"/>
      <c r="D198" s="122"/>
      <c r="E198" s="175"/>
      <c r="F198" s="177"/>
      <c r="G198" s="174"/>
      <c r="H198" s="193"/>
      <c r="I198" s="193"/>
      <c r="J198" s="149"/>
      <c r="K198" s="142"/>
      <c r="L198" s="119"/>
      <c r="M198" s="150"/>
      <c r="N198" s="815">
        <v>45581</v>
      </c>
      <c r="O198" s="733">
        <v>46</v>
      </c>
      <c r="P198" s="761">
        <v>100</v>
      </c>
      <c r="Q198" s="731"/>
      <c r="R198" s="732"/>
      <c r="S198" s="92"/>
      <c r="T198" s="166"/>
      <c r="U198" s="42"/>
      <c r="V198" s="132"/>
      <c r="W198" s="18"/>
      <c r="X198" s="70"/>
      <c r="Y198" s="18"/>
      <c r="Z198" s="4"/>
      <c r="AA198" s="4"/>
      <c r="AB198" s="22"/>
      <c r="AC198" s="22"/>
      <c r="AD198" s="82"/>
      <c r="AE198" s="83"/>
      <c r="AF198" s="86"/>
      <c r="AG198" s="23"/>
      <c r="AH198" s="23"/>
      <c r="AI198" s="23"/>
    </row>
    <row r="199" spans="1:35" ht="25.25" customHeight="1" thickTop="1" thickBot="1" x14ac:dyDescent="0.45">
      <c r="A199" s="660"/>
      <c r="B199" s="786"/>
      <c r="C199" s="477"/>
      <c r="D199" s="774"/>
      <c r="E199" s="175"/>
      <c r="F199" s="177"/>
      <c r="G199" s="775"/>
      <c r="H199" s="776"/>
      <c r="I199" s="776"/>
      <c r="J199" s="777"/>
      <c r="K199" s="28"/>
      <c r="L199" s="778"/>
      <c r="M199" s="779"/>
      <c r="N199" s="817"/>
      <c r="O199" s="734"/>
      <c r="P199" s="642"/>
      <c r="Q199" s="731"/>
      <c r="R199" s="732"/>
      <c r="S199" s="111"/>
      <c r="T199" s="780"/>
      <c r="U199" s="21"/>
      <c r="V199" s="132"/>
      <c r="W199" s="18"/>
      <c r="X199" s="70"/>
      <c r="Y199" s="18"/>
      <c r="Z199" s="781"/>
      <c r="AA199" s="781"/>
      <c r="AB199" s="782"/>
      <c r="AC199" s="782"/>
      <c r="AD199" s="110"/>
      <c r="AE199" s="20"/>
      <c r="AF199" s="111"/>
      <c r="AG199" s="23"/>
      <c r="AH199" s="23"/>
      <c r="AI199" s="23"/>
    </row>
    <row r="200" spans="1:35" ht="25.25" customHeight="1" thickTop="1" thickBot="1" x14ac:dyDescent="0.25">
      <c r="A200" s="6">
        <v>127</v>
      </c>
      <c r="B200" s="18" t="s">
        <v>126</v>
      </c>
      <c r="C200" s="42">
        <f>D197-L197</f>
        <v>0</v>
      </c>
      <c r="D200" s="122">
        <v>4000</v>
      </c>
      <c r="E200" s="172">
        <v>128</v>
      </c>
      <c r="F200" s="181" t="s">
        <v>127</v>
      </c>
      <c r="G200" s="174">
        <v>4000</v>
      </c>
      <c r="H200" s="193">
        <f>+D200-S200</f>
        <v>1700</v>
      </c>
      <c r="I200" s="193">
        <f t="shared" si="23"/>
        <v>0</v>
      </c>
      <c r="J200" s="149">
        <v>128</v>
      </c>
      <c r="K200" s="142" t="s">
        <v>127</v>
      </c>
      <c r="L200" s="119">
        <v>4000</v>
      </c>
      <c r="M200" s="150">
        <v>500</v>
      </c>
      <c r="N200" s="826">
        <v>45491</v>
      </c>
      <c r="O200" s="764">
        <v>90</v>
      </c>
      <c r="P200" s="765">
        <v>200</v>
      </c>
      <c r="Q200" s="731"/>
      <c r="R200" s="732">
        <v>1600</v>
      </c>
      <c r="S200" s="92">
        <f t="shared" si="30"/>
        <v>2300</v>
      </c>
      <c r="T200" s="166">
        <f t="shared" si="24"/>
        <v>1700</v>
      </c>
      <c r="U200" s="42">
        <f t="shared" si="40"/>
        <v>0</v>
      </c>
      <c r="V200" s="131">
        <v>128</v>
      </c>
      <c r="W200" s="30" t="s">
        <v>127</v>
      </c>
      <c r="X200" s="72" t="s">
        <v>214</v>
      </c>
      <c r="Y200" s="18" t="s">
        <v>195</v>
      </c>
      <c r="Z200" s="4">
        <v>4000</v>
      </c>
      <c r="AA200" s="4">
        <v>500</v>
      </c>
      <c r="AB200" s="22">
        <f t="shared" si="41"/>
        <v>3500</v>
      </c>
      <c r="AC200" s="22">
        <f t="shared" si="42"/>
        <v>2333.3333333333335</v>
      </c>
      <c r="AD200" s="82"/>
      <c r="AE200" s="83">
        <v>59</v>
      </c>
      <c r="AF200" s="86">
        <v>2300</v>
      </c>
      <c r="AG200" s="29"/>
      <c r="AH200" s="31">
        <v>2300</v>
      </c>
      <c r="AI200" s="23">
        <f t="shared" si="43"/>
        <v>2300</v>
      </c>
    </row>
    <row r="201" spans="1:35" ht="25.25" customHeight="1" thickTop="1" thickBot="1" x14ac:dyDescent="0.25">
      <c r="A201" s="25">
        <v>128</v>
      </c>
      <c r="B201" s="16" t="s">
        <v>127</v>
      </c>
      <c r="C201" s="42">
        <f>D200-L200</f>
        <v>0</v>
      </c>
      <c r="D201" s="122"/>
      <c r="E201" s="172"/>
      <c r="F201" s="181"/>
      <c r="G201" s="174"/>
      <c r="H201" s="193"/>
      <c r="I201" s="193"/>
      <c r="J201" s="149"/>
      <c r="K201" s="142"/>
      <c r="L201" s="119"/>
      <c r="M201" s="150"/>
      <c r="N201" s="826">
        <v>45497</v>
      </c>
      <c r="O201" s="764">
        <v>105</v>
      </c>
      <c r="P201" s="765">
        <v>200</v>
      </c>
      <c r="Q201" s="731" t="s">
        <v>356</v>
      </c>
      <c r="R201" s="732">
        <v>2300</v>
      </c>
      <c r="S201" s="92"/>
      <c r="T201" s="166"/>
      <c r="U201" s="42"/>
      <c r="V201" s="131"/>
      <c r="W201" s="30"/>
      <c r="X201" s="72"/>
      <c r="Y201" s="18"/>
      <c r="Z201" s="4"/>
      <c r="AA201" s="4"/>
      <c r="AB201" s="22"/>
      <c r="AC201" s="22"/>
      <c r="AD201" s="82"/>
      <c r="AE201" s="83"/>
      <c r="AF201" s="86"/>
      <c r="AG201" s="29"/>
      <c r="AH201" s="31"/>
      <c r="AI201" s="23"/>
    </row>
    <row r="202" spans="1:35" ht="25.25" customHeight="1" thickTop="1" thickBot="1" x14ac:dyDescent="0.25">
      <c r="A202" s="25">
        <v>128</v>
      </c>
      <c r="B202" s="16"/>
      <c r="C202" s="42"/>
      <c r="D202" s="122"/>
      <c r="E202" s="172"/>
      <c r="F202" s="181"/>
      <c r="G202" s="174"/>
      <c r="H202" s="193"/>
      <c r="I202" s="193"/>
      <c r="J202" s="149"/>
      <c r="K202" s="142"/>
      <c r="L202" s="119"/>
      <c r="M202" s="150"/>
      <c r="N202" s="816">
        <v>45535</v>
      </c>
      <c r="O202" s="753">
        <v>108</v>
      </c>
      <c r="P202" s="762">
        <v>200</v>
      </c>
      <c r="Q202" s="731"/>
      <c r="R202" s="732"/>
      <c r="S202" s="92"/>
      <c r="T202" s="166"/>
      <c r="U202" s="42"/>
      <c r="V202" s="131"/>
      <c r="W202" s="30"/>
      <c r="X202" s="72"/>
      <c r="Y202" s="18"/>
      <c r="Z202" s="4"/>
      <c r="AA202" s="4"/>
      <c r="AB202" s="22"/>
      <c r="AC202" s="22"/>
      <c r="AD202" s="82"/>
      <c r="AE202" s="83"/>
      <c r="AF202" s="86"/>
      <c r="AG202" s="29"/>
      <c r="AH202" s="31"/>
      <c r="AI202" s="23"/>
    </row>
    <row r="203" spans="1:35" ht="25.25" customHeight="1" thickTop="1" thickBot="1" x14ac:dyDescent="0.25">
      <c r="A203" s="25">
        <v>128</v>
      </c>
      <c r="B203" s="16"/>
      <c r="C203" s="42"/>
      <c r="D203" s="122"/>
      <c r="E203" s="172"/>
      <c r="F203" s="181"/>
      <c r="G203" s="174"/>
      <c r="H203" s="193"/>
      <c r="I203" s="193"/>
      <c r="J203" s="149"/>
      <c r="K203" s="142"/>
      <c r="L203" s="119"/>
      <c r="M203" s="150"/>
      <c r="N203" s="816"/>
      <c r="O203" s="753"/>
      <c r="P203" s="762">
        <v>200</v>
      </c>
      <c r="Q203" s="731"/>
      <c r="R203" s="732"/>
      <c r="S203" s="92"/>
      <c r="T203" s="166"/>
      <c r="U203" s="42"/>
      <c r="V203" s="131"/>
      <c r="W203" s="30"/>
      <c r="X203" s="72"/>
      <c r="Y203" s="18"/>
      <c r="Z203" s="4"/>
      <c r="AA203" s="4"/>
      <c r="AB203" s="22"/>
      <c r="AC203" s="22"/>
      <c r="AD203" s="82"/>
      <c r="AE203" s="83"/>
      <c r="AF203" s="86"/>
      <c r="AG203" s="29"/>
      <c r="AH203" s="31"/>
      <c r="AI203" s="23"/>
    </row>
    <row r="204" spans="1:35" ht="25.25" customHeight="1" thickTop="1" thickBot="1" x14ac:dyDescent="0.25">
      <c r="A204" s="25">
        <v>128</v>
      </c>
      <c r="B204" s="16"/>
      <c r="C204" s="42"/>
      <c r="D204" s="122"/>
      <c r="E204" s="172"/>
      <c r="F204" s="181"/>
      <c r="G204" s="174"/>
      <c r="H204" s="193"/>
      <c r="I204" s="193"/>
      <c r="J204" s="149"/>
      <c r="K204" s="142"/>
      <c r="L204" s="119"/>
      <c r="M204" s="150"/>
      <c r="N204" s="816"/>
      <c r="O204" s="753"/>
      <c r="P204" s="762">
        <v>200</v>
      </c>
      <c r="Q204" s="731"/>
      <c r="R204" s="732"/>
      <c r="S204" s="92"/>
      <c r="T204" s="166"/>
      <c r="U204" s="42"/>
      <c r="V204" s="131"/>
      <c r="W204" s="30"/>
      <c r="X204" s="72"/>
      <c r="Y204" s="18"/>
      <c r="Z204" s="4"/>
      <c r="AA204" s="4"/>
      <c r="AB204" s="22"/>
      <c r="AC204" s="22"/>
      <c r="AD204" s="82"/>
      <c r="AE204" s="83"/>
      <c r="AF204" s="86"/>
      <c r="AG204" s="29"/>
      <c r="AH204" s="31"/>
      <c r="AI204" s="23"/>
    </row>
    <row r="205" spans="1:35" ht="25.25" customHeight="1" thickTop="1" thickBot="1" x14ac:dyDescent="0.25">
      <c r="A205" s="25">
        <v>128</v>
      </c>
      <c r="B205" s="16"/>
      <c r="C205" s="42"/>
      <c r="D205" s="122"/>
      <c r="E205" s="172"/>
      <c r="F205" s="181"/>
      <c r="G205" s="174"/>
      <c r="H205" s="193"/>
      <c r="I205" s="193"/>
      <c r="J205" s="149"/>
      <c r="K205" s="142"/>
      <c r="L205" s="119"/>
      <c r="M205" s="150"/>
      <c r="N205" s="816"/>
      <c r="O205" s="753"/>
      <c r="P205" s="762">
        <v>300</v>
      </c>
      <c r="Q205" s="731"/>
      <c r="R205" s="732"/>
      <c r="S205" s="92"/>
      <c r="T205" s="166"/>
      <c r="U205" s="42"/>
      <c r="V205" s="131"/>
      <c r="W205" s="30"/>
      <c r="X205" s="72"/>
      <c r="Y205" s="18"/>
      <c r="Z205" s="4"/>
      <c r="AA205" s="4"/>
      <c r="AB205" s="22"/>
      <c r="AC205" s="22"/>
      <c r="AD205" s="82"/>
      <c r="AE205" s="83"/>
      <c r="AF205" s="86"/>
      <c r="AG205" s="29"/>
      <c r="AH205" s="31"/>
      <c r="AI205" s="23"/>
    </row>
    <row r="206" spans="1:35" ht="25.25" customHeight="1" thickTop="1" thickBot="1" x14ac:dyDescent="0.25">
      <c r="A206" s="25">
        <v>128</v>
      </c>
      <c r="B206" s="16" t="s">
        <v>127</v>
      </c>
      <c r="C206" s="42"/>
      <c r="D206" s="122">
        <v>4000</v>
      </c>
      <c r="E206" s="172">
        <v>129</v>
      </c>
      <c r="F206" s="176" t="s">
        <v>128</v>
      </c>
      <c r="G206" s="174">
        <v>4000</v>
      </c>
      <c r="H206" s="193">
        <f t="shared" si="39"/>
        <v>2000</v>
      </c>
      <c r="I206" s="193">
        <f t="shared" ref="I206:I259" si="44">+H206-T206</f>
        <v>0</v>
      </c>
      <c r="J206" s="149">
        <v>129</v>
      </c>
      <c r="K206" s="142" t="s">
        <v>128</v>
      </c>
      <c r="L206" s="119">
        <v>4000</v>
      </c>
      <c r="M206" s="150">
        <v>2000</v>
      </c>
      <c r="N206" s="827"/>
      <c r="O206" s="763"/>
      <c r="P206" s="543"/>
      <c r="Q206" s="731"/>
      <c r="R206" s="732"/>
      <c r="S206" s="92">
        <f t="shared" si="30"/>
        <v>2000</v>
      </c>
      <c r="T206" s="166">
        <f t="shared" si="24"/>
        <v>2000</v>
      </c>
      <c r="U206" s="42">
        <f t="shared" si="40"/>
        <v>0</v>
      </c>
      <c r="V206" s="131">
        <v>129</v>
      </c>
      <c r="W206" s="26" t="s">
        <v>128</v>
      </c>
      <c r="X206" s="71" t="s">
        <v>215</v>
      </c>
      <c r="Y206" s="18" t="s">
        <v>195</v>
      </c>
      <c r="Z206" s="4">
        <v>4000</v>
      </c>
      <c r="AA206" s="4">
        <v>2000</v>
      </c>
      <c r="AB206" s="22">
        <f t="shared" si="41"/>
        <v>2000</v>
      </c>
      <c r="AC206" s="22">
        <f t="shared" si="42"/>
        <v>1333.3333333333333</v>
      </c>
      <c r="AD206" s="82"/>
      <c r="AE206" s="83">
        <v>54</v>
      </c>
      <c r="AF206" s="86">
        <v>2000</v>
      </c>
      <c r="AG206" s="27">
        <v>2000</v>
      </c>
      <c r="AH206" s="23"/>
      <c r="AI206" s="23">
        <f t="shared" si="43"/>
        <v>2000</v>
      </c>
    </row>
    <row r="207" spans="1:35" ht="25.25" customHeight="1" thickTop="1" thickBot="1" x14ac:dyDescent="0.25">
      <c r="A207" s="25">
        <v>128</v>
      </c>
      <c r="B207" s="16" t="s">
        <v>127</v>
      </c>
      <c r="C207" s="42"/>
      <c r="D207" s="122"/>
      <c r="E207" s="172"/>
      <c r="F207" s="176"/>
      <c r="G207" s="174"/>
      <c r="H207" s="193"/>
      <c r="I207" s="193"/>
      <c r="J207" s="149"/>
      <c r="K207" s="142"/>
      <c r="L207" s="119"/>
      <c r="M207" s="150"/>
      <c r="N207" s="827"/>
      <c r="O207" s="763"/>
      <c r="P207" s="543"/>
      <c r="Q207" s="731"/>
      <c r="R207" s="732"/>
      <c r="S207" s="92"/>
      <c r="T207" s="166"/>
      <c r="U207" s="42"/>
      <c r="V207" s="131"/>
      <c r="W207" s="26"/>
      <c r="X207" s="71"/>
      <c r="Y207" s="18"/>
      <c r="Z207" s="4"/>
      <c r="AA207" s="4"/>
      <c r="AB207" s="22"/>
      <c r="AC207" s="22"/>
      <c r="AD207" s="82"/>
      <c r="AE207" s="83"/>
      <c r="AF207" s="86"/>
      <c r="AG207" s="27"/>
      <c r="AH207" s="23"/>
      <c r="AI207" s="23"/>
    </row>
    <row r="208" spans="1:35" ht="25.25" customHeight="1" thickTop="1" thickBot="1" x14ac:dyDescent="0.25">
      <c r="A208" s="25"/>
      <c r="B208" s="16"/>
      <c r="C208" s="42"/>
      <c r="D208" s="122"/>
      <c r="E208" s="172"/>
      <c r="F208" s="176"/>
      <c r="G208" s="174"/>
      <c r="H208" s="193"/>
      <c r="I208" s="193"/>
      <c r="J208" s="149"/>
      <c r="K208" s="142"/>
      <c r="L208" s="119"/>
      <c r="M208" s="150"/>
      <c r="N208" s="827"/>
      <c r="O208" s="763"/>
      <c r="P208" s="543"/>
      <c r="Q208" s="731"/>
      <c r="R208" s="732"/>
      <c r="S208" s="92"/>
      <c r="T208" s="166"/>
      <c r="U208" s="42"/>
      <c r="V208" s="131"/>
      <c r="W208" s="26"/>
      <c r="X208" s="71"/>
      <c r="Y208" s="18"/>
      <c r="Z208" s="4"/>
      <c r="AA208" s="4"/>
      <c r="AB208" s="22"/>
      <c r="AC208" s="22"/>
      <c r="AD208" s="82"/>
      <c r="AE208" s="83"/>
      <c r="AF208" s="86"/>
      <c r="AG208" s="27"/>
      <c r="AH208" s="23"/>
      <c r="AI208" s="23"/>
    </row>
    <row r="209" spans="1:95" ht="25.25" customHeight="1" thickTop="1" thickBot="1" x14ac:dyDescent="0.25">
      <c r="A209" s="25">
        <v>128</v>
      </c>
      <c r="B209" s="16" t="s">
        <v>127</v>
      </c>
      <c r="C209" s="42"/>
      <c r="D209" s="122"/>
      <c r="E209" s="172"/>
      <c r="F209" s="176"/>
      <c r="G209" s="174"/>
      <c r="H209" s="193"/>
      <c r="I209" s="193"/>
      <c r="J209" s="149"/>
      <c r="K209" s="142"/>
      <c r="L209" s="119"/>
      <c r="M209" s="150"/>
      <c r="N209" s="827"/>
      <c r="O209" s="763"/>
      <c r="P209" s="543"/>
      <c r="Q209" s="731"/>
      <c r="R209" s="732"/>
      <c r="S209" s="92"/>
      <c r="T209" s="166"/>
      <c r="U209" s="42"/>
      <c r="V209" s="131"/>
      <c r="W209" s="26"/>
      <c r="X209" s="71"/>
      <c r="Y209" s="18"/>
      <c r="Z209" s="4"/>
      <c r="AA209" s="4"/>
      <c r="AB209" s="22"/>
      <c r="AC209" s="22"/>
      <c r="AD209" s="82"/>
      <c r="AE209" s="83"/>
      <c r="AF209" s="86"/>
      <c r="AG209" s="27"/>
      <c r="AH209" s="23"/>
      <c r="AI209" s="23"/>
    </row>
    <row r="210" spans="1:95" ht="25.25" customHeight="1" thickTop="1" thickBot="1" x14ac:dyDescent="0.25">
      <c r="A210" s="25">
        <v>129</v>
      </c>
      <c r="B210" s="8" t="s">
        <v>128</v>
      </c>
      <c r="C210" s="42">
        <f>D206-L206</f>
        <v>0</v>
      </c>
      <c r="D210" s="122">
        <v>4000</v>
      </c>
      <c r="E210" s="172">
        <v>130</v>
      </c>
      <c r="F210" s="176" t="s">
        <v>129</v>
      </c>
      <c r="G210" s="174">
        <v>4000</v>
      </c>
      <c r="H210" s="193">
        <f t="shared" si="39"/>
        <v>-1000</v>
      </c>
      <c r="I210" s="193">
        <f t="shared" si="44"/>
        <v>0</v>
      </c>
      <c r="J210" s="149">
        <v>130</v>
      </c>
      <c r="K210" s="142" t="s">
        <v>129</v>
      </c>
      <c r="L210" s="119">
        <v>4000</v>
      </c>
      <c r="M210" s="150">
        <v>3000</v>
      </c>
      <c r="N210" s="817"/>
      <c r="O210" s="734"/>
      <c r="P210" s="642"/>
      <c r="Q210" s="731" t="s">
        <v>356</v>
      </c>
      <c r="R210" s="732">
        <v>2000</v>
      </c>
      <c r="S210" s="92">
        <f>+M210+P210+R210</f>
        <v>5000</v>
      </c>
      <c r="T210" s="166">
        <f t="shared" si="24"/>
        <v>-1000</v>
      </c>
      <c r="U210" s="42">
        <f t="shared" si="40"/>
        <v>0</v>
      </c>
      <c r="V210" s="131">
        <v>130</v>
      </c>
      <c r="W210" s="26" t="s">
        <v>129</v>
      </c>
      <c r="X210" s="71" t="s">
        <v>216</v>
      </c>
      <c r="Y210" s="18" t="s">
        <v>195</v>
      </c>
      <c r="Z210" s="4">
        <v>4000</v>
      </c>
      <c r="AA210" s="4">
        <v>3000</v>
      </c>
      <c r="AB210" s="22">
        <f t="shared" si="41"/>
        <v>1000</v>
      </c>
      <c r="AC210" s="22">
        <f t="shared" si="42"/>
        <v>666.66666666666663</v>
      </c>
      <c r="AD210" s="90"/>
      <c r="AE210" s="91">
        <v>37</v>
      </c>
      <c r="AF210" s="92">
        <v>650</v>
      </c>
      <c r="AG210" s="23"/>
      <c r="AH210" s="27">
        <v>650</v>
      </c>
      <c r="AI210" s="23">
        <f t="shared" si="43"/>
        <v>650</v>
      </c>
    </row>
    <row r="211" spans="1:95" ht="25.25" customHeight="1" thickTop="1" thickBot="1" x14ac:dyDescent="0.25">
      <c r="A211" s="769">
        <v>130</v>
      </c>
      <c r="B211" s="771" t="s">
        <v>129</v>
      </c>
      <c r="C211" s="42">
        <f t="shared" ref="C211:C231" si="45">D210-L210</f>
        <v>0</v>
      </c>
      <c r="D211" s="122">
        <v>4000</v>
      </c>
      <c r="E211" s="172">
        <v>131</v>
      </c>
      <c r="F211" s="176" t="s">
        <v>130</v>
      </c>
      <c r="G211" s="174">
        <v>4000</v>
      </c>
      <c r="H211" s="193">
        <f t="shared" si="39"/>
        <v>1650</v>
      </c>
      <c r="I211" s="193">
        <f t="shared" si="44"/>
        <v>0</v>
      </c>
      <c r="J211" s="149">
        <v>131</v>
      </c>
      <c r="K211" s="142" t="s">
        <v>130</v>
      </c>
      <c r="L211" s="119">
        <v>4000</v>
      </c>
      <c r="M211" s="150">
        <v>1500</v>
      </c>
      <c r="N211" s="815">
        <v>45492</v>
      </c>
      <c r="O211" s="733">
        <v>91</v>
      </c>
      <c r="P211" s="761">
        <v>200</v>
      </c>
      <c r="Q211" s="731" t="s">
        <v>356</v>
      </c>
      <c r="R211" s="732">
        <v>650</v>
      </c>
      <c r="S211" s="92">
        <f>+M211+P211+R211</f>
        <v>2350</v>
      </c>
      <c r="T211" s="166">
        <f t="shared" si="24"/>
        <v>1650</v>
      </c>
      <c r="U211" s="42">
        <f t="shared" si="40"/>
        <v>0</v>
      </c>
      <c r="V211" s="131">
        <v>131</v>
      </c>
      <c r="W211" s="26" t="s">
        <v>130</v>
      </c>
      <c r="X211" s="71" t="s">
        <v>185</v>
      </c>
      <c r="Y211" s="18" t="s">
        <v>157</v>
      </c>
      <c r="Z211" s="4">
        <v>4000</v>
      </c>
      <c r="AA211" s="4">
        <v>1500</v>
      </c>
      <c r="AB211" s="22">
        <f t="shared" si="41"/>
        <v>2500</v>
      </c>
      <c r="AC211" s="22">
        <f t="shared" si="42"/>
        <v>1666.6666666666667</v>
      </c>
      <c r="AD211" s="90"/>
      <c r="AE211" s="91">
        <v>42</v>
      </c>
      <c r="AF211" s="92">
        <v>1550</v>
      </c>
      <c r="AG211" s="23">
        <v>1550</v>
      </c>
      <c r="AH211" s="23"/>
      <c r="AI211" s="23">
        <f t="shared" si="43"/>
        <v>1550</v>
      </c>
      <c r="BG211" s="49"/>
      <c r="BH211" s="49"/>
      <c r="BI211" s="49"/>
      <c r="BJ211" s="49"/>
      <c r="BK211" s="49"/>
      <c r="BL211" s="49"/>
      <c r="BM211" s="49"/>
      <c r="BN211" s="49"/>
      <c r="BO211" s="49"/>
      <c r="BP211" s="49"/>
      <c r="BQ211" s="49"/>
      <c r="BR211" s="49"/>
      <c r="BS211" s="49"/>
      <c r="BT211" s="49"/>
      <c r="BU211" s="49"/>
      <c r="BV211" s="49"/>
      <c r="BW211" s="49"/>
      <c r="BX211" s="49"/>
      <c r="BY211" s="49"/>
      <c r="BZ211" s="49"/>
      <c r="CA211" s="49"/>
      <c r="CB211" s="49"/>
      <c r="CC211" s="49"/>
      <c r="CD211" s="49"/>
      <c r="CE211" s="49"/>
      <c r="CF211" s="49"/>
      <c r="CG211" s="49"/>
      <c r="CH211" s="49"/>
      <c r="CI211" s="49"/>
      <c r="CJ211" s="49"/>
      <c r="CK211" s="49"/>
      <c r="CL211" s="49"/>
      <c r="CM211" s="49"/>
      <c r="CN211" s="49"/>
      <c r="CO211" s="49"/>
      <c r="CP211" s="49"/>
      <c r="CQ211" s="49"/>
    </row>
    <row r="212" spans="1:95" ht="25.25" customHeight="1" thickTop="1" thickBot="1" x14ac:dyDescent="0.25">
      <c r="A212" s="769">
        <v>130</v>
      </c>
      <c r="B212" s="771" t="s">
        <v>129</v>
      </c>
      <c r="C212" s="42"/>
      <c r="D212" s="122"/>
      <c r="E212" s="172"/>
      <c r="F212" s="176"/>
      <c r="G212" s="174"/>
      <c r="H212" s="193"/>
      <c r="I212" s="193"/>
      <c r="J212" s="149"/>
      <c r="K212" s="142"/>
      <c r="L212" s="119"/>
      <c r="M212" s="150"/>
      <c r="N212" s="815">
        <v>45519</v>
      </c>
      <c r="O212" s="733">
        <v>64</v>
      </c>
      <c r="P212" s="761">
        <v>100</v>
      </c>
      <c r="Q212" s="731"/>
      <c r="R212" s="732"/>
      <c r="S212" s="92"/>
      <c r="T212" s="166"/>
      <c r="U212" s="42"/>
      <c r="V212" s="131"/>
      <c r="W212" s="26"/>
      <c r="X212" s="71"/>
      <c r="Y212" s="18"/>
      <c r="Z212" s="4"/>
      <c r="AA212" s="4"/>
      <c r="AB212" s="22"/>
      <c r="AC212" s="22"/>
      <c r="AD212" s="90"/>
      <c r="AE212" s="91"/>
      <c r="AF212" s="92"/>
      <c r="AG212" s="23"/>
      <c r="AH212" s="23"/>
      <c r="AI212" s="23"/>
      <c r="BG212" s="49"/>
      <c r="BH212" s="49"/>
      <c r="BI212" s="49"/>
      <c r="BJ212" s="49"/>
      <c r="BK212" s="49"/>
      <c r="BL212" s="49"/>
      <c r="BM212" s="49"/>
      <c r="BN212" s="49"/>
      <c r="BO212" s="49"/>
      <c r="BP212" s="49"/>
      <c r="BQ212" s="49"/>
      <c r="BR212" s="49"/>
      <c r="BS212" s="49"/>
      <c r="BT212" s="49"/>
      <c r="BU212" s="49"/>
      <c r="BV212" s="49"/>
      <c r="BW212" s="49"/>
      <c r="BX212" s="49"/>
      <c r="BY212" s="49"/>
      <c r="BZ212" s="49"/>
      <c r="CA212" s="49"/>
      <c r="CB212" s="49"/>
      <c r="CC212" s="49"/>
      <c r="CD212" s="49"/>
      <c r="CE212" s="49"/>
      <c r="CF212" s="49"/>
      <c r="CG212" s="49"/>
      <c r="CH212" s="49"/>
      <c r="CI212" s="49"/>
      <c r="CJ212" s="49"/>
      <c r="CK212" s="49"/>
      <c r="CL212" s="49"/>
      <c r="CM212" s="49"/>
      <c r="CN212" s="49"/>
      <c r="CO212" s="49"/>
      <c r="CP212" s="49"/>
      <c r="CQ212" s="49"/>
    </row>
    <row r="213" spans="1:95" ht="25.25" customHeight="1" thickTop="1" thickBot="1" x14ac:dyDescent="0.25">
      <c r="A213" s="769">
        <v>130</v>
      </c>
      <c r="B213" s="771" t="s">
        <v>129</v>
      </c>
      <c r="C213" s="42"/>
      <c r="D213" s="122"/>
      <c r="E213" s="172"/>
      <c r="F213" s="176"/>
      <c r="G213" s="174"/>
      <c r="H213" s="193"/>
      <c r="I213" s="193"/>
      <c r="J213" s="149"/>
      <c r="K213" s="142"/>
      <c r="L213" s="119"/>
      <c r="M213" s="150"/>
      <c r="N213" s="816"/>
      <c r="O213" s="753"/>
      <c r="P213" s="762">
        <v>50</v>
      </c>
      <c r="Q213" s="731"/>
      <c r="R213" s="732"/>
      <c r="S213" s="92"/>
      <c r="T213" s="166"/>
      <c r="U213" s="42"/>
      <c r="V213" s="131"/>
      <c r="W213" s="26"/>
      <c r="X213" s="71"/>
      <c r="Y213" s="18"/>
      <c r="Z213" s="4"/>
      <c r="AA213" s="4"/>
      <c r="AB213" s="22"/>
      <c r="AC213" s="22"/>
      <c r="AD213" s="90"/>
      <c r="AE213" s="91"/>
      <c r="AF213" s="92"/>
      <c r="AG213" s="23"/>
      <c r="AH213" s="23"/>
      <c r="AI213" s="23"/>
      <c r="BG213" s="49"/>
      <c r="BH213" s="49"/>
      <c r="BI213" s="49"/>
      <c r="BJ213" s="49"/>
      <c r="BK213" s="49"/>
      <c r="BL213" s="49"/>
      <c r="BM213" s="49"/>
      <c r="BN213" s="49"/>
      <c r="BO213" s="49"/>
      <c r="BP213" s="49"/>
      <c r="BQ213" s="49"/>
      <c r="BR213" s="49"/>
      <c r="BS213" s="49"/>
      <c r="BT213" s="49"/>
      <c r="BU213" s="49"/>
      <c r="BV213" s="49"/>
      <c r="BW213" s="49"/>
      <c r="BX213" s="49"/>
      <c r="BY213" s="49"/>
      <c r="BZ213" s="49"/>
      <c r="CA213" s="49"/>
      <c r="CB213" s="49"/>
      <c r="CC213" s="49"/>
      <c r="CD213" s="49"/>
      <c r="CE213" s="49"/>
      <c r="CF213" s="49"/>
      <c r="CG213" s="49"/>
      <c r="CH213" s="49"/>
      <c r="CI213" s="49"/>
      <c r="CJ213" s="49"/>
      <c r="CK213" s="49"/>
      <c r="CL213" s="49"/>
      <c r="CM213" s="49"/>
      <c r="CN213" s="49"/>
      <c r="CO213" s="49"/>
      <c r="CP213" s="49"/>
      <c r="CQ213" s="49"/>
    </row>
    <row r="214" spans="1:95" ht="25.25" customHeight="1" thickTop="1" thickBot="1" x14ac:dyDescent="0.25">
      <c r="A214" s="25">
        <v>131</v>
      </c>
      <c r="B214" s="8" t="s">
        <v>130</v>
      </c>
      <c r="C214" s="42">
        <f>D211-L211</f>
        <v>0</v>
      </c>
      <c r="D214" s="122">
        <v>4000</v>
      </c>
      <c r="E214" s="172">
        <v>132</v>
      </c>
      <c r="F214" s="176" t="s">
        <v>131</v>
      </c>
      <c r="G214" s="174">
        <v>4000</v>
      </c>
      <c r="H214" s="193">
        <f t="shared" si="39"/>
        <v>-1050</v>
      </c>
      <c r="I214" s="193">
        <f t="shared" si="44"/>
        <v>0</v>
      </c>
      <c r="J214" s="149">
        <v>132</v>
      </c>
      <c r="K214" s="142" t="s">
        <v>131</v>
      </c>
      <c r="L214" s="119">
        <v>4000</v>
      </c>
      <c r="M214" s="150">
        <v>3500</v>
      </c>
      <c r="N214" s="814"/>
      <c r="O214" s="731"/>
      <c r="P214" s="731"/>
      <c r="Q214" s="731" t="s">
        <v>356</v>
      </c>
      <c r="R214" s="732">
        <v>1550</v>
      </c>
      <c r="S214" s="92">
        <f t="shared" si="30"/>
        <v>5050</v>
      </c>
      <c r="T214" s="166">
        <f t="shared" si="24"/>
        <v>-1050</v>
      </c>
      <c r="U214" s="42">
        <f t="shared" si="40"/>
        <v>0</v>
      </c>
      <c r="V214" s="131">
        <v>132</v>
      </c>
      <c r="W214" s="26" t="s">
        <v>131</v>
      </c>
      <c r="X214" s="71" t="s">
        <v>186</v>
      </c>
      <c r="Y214" s="18" t="s">
        <v>157</v>
      </c>
      <c r="Z214" s="4">
        <v>4000</v>
      </c>
      <c r="AA214" s="4">
        <v>3500</v>
      </c>
      <c r="AB214" s="22">
        <f t="shared" si="41"/>
        <v>500</v>
      </c>
      <c r="AC214" s="22">
        <f t="shared" si="42"/>
        <v>333.33333333333331</v>
      </c>
      <c r="AD214" s="82"/>
      <c r="AE214" s="83">
        <v>18</v>
      </c>
      <c r="AF214" s="86">
        <v>500</v>
      </c>
      <c r="AG214" s="23">
        <v>500</v>
      </c>
      <c r="AH214" s="23"/>
      <c r="AI214" s="23">
        <f t="shared" si="43"/>
        <v>500</v>
      </c>
      <c r="BG214" s="58"/>
      <c r="BH214" s="58"/>
      <c r="BI214" s="58"/>
      <c r="BJ214" s="58"/>
      <c r="BK214" s="58"/>
      <c r="BL214" s="58"/>
      <c r="BM214" s="58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8"/>
      <c r="CE214" s="58"/>
      <c r="CF214" s="58"/>
      <c r="CG214" s="58"/>
      <c r="CH214" s="58"/>
      <c r="CI214" s="58"/>
      <c r="CJ214" s="58"/>
      <c r="CK214" s="58"/>
      <c r="CL214" s="58"/>
      <c r="CM214" s="58"/>
      <c r="CN214" s="58"/>
      <c r="CO214" s="58"/>
      <c r="CP214" s="58"/>
      <c r="CQ214" s="58"/>
    </row>
    <row r="215" spans="1:95" ht="25.25" customHeight="1" thickTop="1" thickBot="1" x14ac:dyDescent="0.25">
      <c r="A215" s="25">
        <v>132</v>
      </c>
      <c r="B215" s="8" t="s">
        <v>131</v>
      </c>
      <c r="C215" s="42">
        <f t="shared" si="45"/>
        <v>0</v>
      </c>
      <c r="D215" s="122">
        <v>4000</v>
      </c>
      <c r="E215" s="172">
        <v>133</v>
      </c>
      <c r="F215" s="176" t="s">
        <v>132</v>
      </c>
      <c r="G215" s="174">
        <v>4000</v>
      </c>
      <c r="H215" s="193">
        <f t="shared" si="39"/>
        <v>1000</v>
      </c>
      <c r="I215" s="193">
        <f t="shared" si="44"/>
        <v>0</v>
      </c>
      <c r="J215" s="149">
        <v>133</v>
      </c>
      <c r="K215" s="142" t="s">
        <v>132</v>
      </c>
      <c r="L215" s="119">
        <v>4000</v>
      </c>
      <c r="M215" s="150">
        <v>2500</v>
      </c>
      <c r="N215" s="814"/>
      <c r="O215" s="731"/>
      <c r="P215" s="731"/>
      <c r="Q215" s="731" t="s">
        <v>356</v>
      </c>
      <c r="R215" s="732">
        <v>500</v>
      </c>
      <c r="S215" s="92">
        <f t="shared" si="30"/>
        <v>3000</v>
      </c>
      <c r="T215" s="166">
        <f t="shared" ref="T215:T259" si="46">+L215-S215</f>
        <v>1000</v>
      </c>
      <c r="U215" s="42">
        <f t="shared" si="40"/>
        <v>0</v>
      </c>
      <c r="V215" s="131">
        <v>133</v>
      </c>
      <c r="W215" s="26" t="s">
        <v>132</v>
      </c>
      <c r="X215" s="71" t="s">
        <v>217</v>
      </c>
      <c r="Y215" s="18" t="s">
        <v>195</v>
      </c>
      <c r="Z215" s="4">
        <v>4000</v>
      </c>
      <c r="AA215" s="4">
        <v>2500</v>
      </c>
      <c r="AB215" s="22">
        <f t="shared" si="41"/>
        <v>1500</v>
      </c>
      <c r="AC215" s="22">
        <f t="shared" si="42"/>
        <v>1000</v>
      </c>
      <c r="AD215" s="90"/>
      <c r="AE215" s="91"/>
      <c r="AF215" s="92"/>
      <c r="AG215" s="23"/>
      <c r="AH215" s="23"/>
      <c r="AI215" s="23">
        <f t="shared" si="43"/>
        <v>0</v>
      </c>
    </row>
    <row r="216" spans="1:95" ht="25.25" customHeight="1" thickTop="1" thickBot="1" x14ac:dyDescent="0.25">
      <c r="A216" s="25">
        <v>133</v>
      </c>
      <c r="B216" s="8" t="s">
        <v>132</v>
      </c>
      <c r="C216" s="42">
        <f t="shared" si="45"/>
        <v>0</v>
      </c>
      <c r="D216" s="122">
        <v>4000</v>
      </c>
      <c r="E216" s="172">
        <v>134</v>
      </c>
      <c r="F216" s="176" t="s">
        <v>133</v>
      </c>
      <c r="G216" s="174">
        <v>4000</v>
      </c>
      <c r="H216" s="193">
        <f t="shared" si="39"/>
        <v>0</v>
      </c>
      <c r="I216" s="193">
        <f t="shared" si="44"/>
        <v>0</v>
      </c>
      <c r="J216" s="149">
        <v>134</v>
      </c>
      <c r="K216" s="142" t="s">
        <v>133</v>
      </c>
      <c r="L216" s="119">
        <v>4000</v>
      </c>
      <c r="M216" s="150">
        <v>4000</v>
      </c>
      <c r="N216" s="814"/>
      <c r="O216" s="731"/>
      <c r="P216" s="731"/>
      <c r="Q216" s="731"/>
      <c r="R216" s="732"/>
      <c r="S216" s="92">
        <f t="shared" si="30"/>
        <v>4000</v>
      </c>
      <c r="T216" s="166">
        <f t="shared" si="46"/>
        <v>0</v>
      </c>
      <c r="U216" s="42">
        <f t="shared" si="40"/>
        <v>0</v>
      </c>
      <c r="V216" s="131">
        <v>134</v>
      </c>
      <c r="W216" s="26" t="s">
        <v>133</v>
      </c>
      <c r="X216" s="71" t="s">
        <v>311</v>
      </c>
      <c r="Y216" s="18" t="s">
        <v>223</v>
      </c>
      <c r="Z216" s="4">
        <v>4000</v>
      </c>
      <c r="AA216" s="4">
        <v>4000</v>
      </c>
      <c r="AB216" s="22">
        <f t="shared" si="41"/>
        <v>0</v>
      </c>
      <c r="AC216" s="22">
        <f t="shared" si="42"/>
        <v>0</v>
      </c>
      <c r="AD216" s="82"/>
      <c r="AE216" s="83"/>
      <c r="AF216" s="86"/>
      <c r="AG216" s="23"/>
      <c r="AH216" s="23"/>
      <c r="AI216" s="23">
        <f t="shared" si="43"/>
        <v>0</v>
      </c>
    </row>
    <row r="217" spans="1:95" ht="25.25" customHeight="1" thickTop="1" thickBot="1" x14ac:dyDescent="0.25">
      <c r="A217" s="25">
        <v>134</v>
      </c>
      <c r="B217" s="8" t="s">
        <v>133</v>
      </c>
      <c r="C217" s="42">
        <f t="shared" si="45"/>
        <v>0</v>
      </c>
      <c r="D217" s="122">
        <v>4000</v>
      </c>
      <c r="E217" s="172">
        <v>135</v>
      </c>
      <c r="F217" s="176" t="s">
        <v>134</v>
      </c>
      <c r="G217" s="174">
        <v>4000</v>
      </c>
      <c r="H217" s="193">
        <f t="shared" si="39"/>
        <v>2000</v>
      </c>
      <c r="I217" s="193">
        <f t="shared" si="44"/>
        <v>0</v>
      </c>
      <c r="J217" s="149">
        <v>135</v>
      </c>
      <c r="K217" s="142" t="s">
        <v>134</v>
      </c>
      <c r="L217" s="119">
        <v>4000</v>
      </c>
      <c r="M217" s="150">
        <v>2000</v>
      </c>
      <c r="N217" s="814"/>
      <c r="O217" s="731"/>
      <c r="P217" s="731"/>
      <c r="Q217" s="731"/>
      <c r="R217" s="732"/>
      <c r="S217" s="92">
        <f t="shared" si="30"/>
        <v>2000</v>
      </c>
      <c r="T217" s="166">
        <f t="shared" si="46"/>
        <v>2000</v>
      </c>
      <c r="U217" s="42">
        <f t="shared" si="40"/>
        <v>0</v>
      </c>
      <c r="V217" s="131">
        <v>135</v>
      </c>
      <c r="W217" s="26" t="s">
        <v>134</v>
      </c>
      <c r="X217" s="71" t="s">
        <v>218</v>
      </c>
      <c r="Y217" s="18" t="s">
        <v>195</v>
      </c>
      <c r="Z217" s="4">
        <v>4000</v>
      </c>
      <c r="AA217" s="4">
        <v>2000</v>
      </c>
      <c r="AB217" s="22">
        <f t="shared" si="41"/>
        <v>2000</v>
      </c>
      <c r="AC217" s="22">
        <f t="shared" si="42"/>
        <v>1333.3333333333333</v>
      </c>
      <c r="AD217" s="82"/>
      <c r="AE217" s="83">
        <v>57</v>
      </c>
      <c r="AF217" s="86">
        <v>1300</v>
      </c>
      <c r="AG217" s="27">
        <v>1300</v>
      </c>
      <c r="AH217" s="23"/>
      <c r="AI217" s="23">
        <f t="shared" si="43"/>
        <v>1300</v>
      </c>
    </row>
    <row r="218" spans="1:95" ht="25.25" customHeight="1" thickTop="1" thickBot="1" x14ac:dyDescent="0.25">
      <c r="A218" s="25">
        <v>135</v>
      </c>
      <c r="B218" s="8" t="s">
        <v>134</v>
      </c>
      <c r="C218" s="42">
        <f t="shared" si="45"/>
        <v>0</v>
      </c>
      <c r="D218" s="125">
        <v>4000</v>
      </c>
      <c r="E218" s="172">
        <v>136</v>
      </c>
      <c r="F218" s="176" t="s">
        <v>81</v>
      </c>
      <c r="G218" s="174">
        <v>4000</v>
      </c>
      <c r="H218" s="193">
        <f t="shared" si="39"/>
        <v>-1300</v>
      </c>
      <c r="I218" s="193">
        <f t="shared" si="44"/>
        <v>0</v>
      </c>
      <c r="J218" s="149">
        <v>136</v>
      </c>
      <c r="K218" s="142" t="s">
        <v>81</v>
      </c>
      <c r="L218" s="119">
        <v>4000</v>
      </c>
      <c r="M218" s="150">
        <v>4000</v>
      </c>
      <c r="N218" s="814"/>
      <c r="O218" s="731"/>
      <c r="P218" s="731"/>
      <c r="Q218" s="731" t="s">
        <v>356</v>
      </c>
      <c r="R218" s="732">
        <v>1300</v>
      </c>
      <c r="S218" s="92">
        <f t="shared" si="30"/>
        <v>5300</v>
      </c>
      <c r="T218" s="166">
        <f t="shared" si="46"/>
        <v>-1300</v>
      </c>
      <c r="U218" s="42">
        <f t="shared" si="40"/>
        <v>0</v>
      </c>
      <c r="V218" s="131">
        <v>136</v>
      </c>
      <c r="W218" s="26" t="s">
        <v>81</v>
      </c>
      <c r="X218" s="71" t="s">
        <v>312</v>
      </c>
      <c r="Y218" s="18" t="s">
        <v>223</v>
      </c>
      <c r="Z218" s="4">
        <v>4000</v>
      </c>
      <c r="AA218" s="4">
        <v>4000</v>
      </c>
      <c r="AB218" s="22">
        <f t="shared" si="41"/>
        <v>0</v>
      </c>
      <c r="AC218" s="22">
        <f t="shared" si="42"/>
        <v>0</v>
      </c>
      <c r="AD218" s="90"/>
      <c r="AE218" s="91"/>
      <c r="AF218" s="92"/>
      <c r="AG218" s="23"/>
      <c r="AH218" s="23"/>
      <c r="AI218" s="23">
        <f t="shared" si="43"/>
        <v>0</v>
      </c>
    </row>
    <row r="219" spans="1:95" ht="25.25" customHeight="1" thickTop="1" thickBot="1" x14ac:dyDescent="0.25">
      <c r="A219" s="25">
        <v>136</v>
      </c>
      <c r="B219" s="8" t="s">
        <v>81</v>
      </c>
      <c r="C219" s="42">
        <f t="shared" si="45"/>
        <v>0</v>
      </c>
      <c r="D219" s="125">
        <v>4000</v>
      </c>
      <c r="E219" s="172">
        <v>137</v>
      </c>
      <c r="F219" s="176" t="s">
        <v>135</v>
      </c>
      <c r="G219" s="174">
        <v>4000</v>
      </c>
      <c r="H219" s="193">
        <f t="shared" si="39"/>
        <v>1000</v>
      </c>
      <c r="I219" s="193">
        <f t="shared" si="44"/>
        <v>0</v>
      </c>
      <c r="J219" s="149">
        <v>137</v>
      </c>
      <c r="K219" s="142" t="s">
        <v>135</v>
      </c>
      <c r="L219" s="119">
        <v>4000</v>
      </c>
      <c r="M219" s="150">
        <v>3000</v>
      </c>
      <c r="N219" s="817"/>
      <c r="O219" s="734"/>
      <c r="P219" s="642"/>
      <c r="Q219" s="731"/>
      <c r="R219" s="732"/>
      <c r="S219" s="92">
        <f t="shared" si="30"/>
        <v>3000</v>
      </c>
      <c r="T219" s="166">
        <f t="shared" si="46"/>
        <v>1000</v>
      </c>
      <c r="U219" s="42">
        <f t="shared" si="40"/>
        <v>0</v>
      </c>
      <c r="V219" s="131">
        <v>137</v>
      </c>
      <c r="W219" s="26" t="s">
        <v>135</v>
      </c>
      <c r="X219" s="71" t="s">
        <v>187</v>
      </c>
      <c r="Y219" s="18" t="s">
        <v>157</v>
      </c>
      <c r="Z219" s="4">
        <v>4000</v>
      </c>
      <c r="AA219" s="4">
        <v>3000</v>
      </c>
      <c r="AB219" s="22">
        <f t="shared" si="41"/>
        <v>1000</v>
      </c>
      <c r="AC219" s="22">
        <f t="shared" si="42"/>
        <v>666.66666666666663</v>
      </c>
      <c r="AD219" s="90"/>
      <c r="AE219" s="91">
        <v>48</v>
      </c>
      <c r="AF219" s="92">
        <v>700</v>
      </c>
      <c r="AG219" s="23">
        <v>700</v>
      </c>
      <c r="AH219" s="23"/>
      <c r="AI219" s="23">
        <f t="shared" si="43"/>
        <v>700</v>
      </c>
    </row>
    <row r="220" spans="1:95" ht="25.25" customHeight="1" thickTop="1" thickBot="1" x14ac:dyDescent="0.25">
      <c r="A220" s="769">
        <v>137</v>
      </c>
      <c r="B220" s="771" t="s">
        <v>135</v>
      </c>
      <c r="C220" s="42">
        <f t="shared" si="45"/>
        <v>0</v>
      </c>
      <c r="D220" s="122">
        <v>4000</v>
      </c>
      <c r="E220" s="172">
        <v>138</v>
      </c>
      <c r="F220" s="176" t="s">
        <v>136</v>
      </c>
      <c r="G220" s="174">
        <v>4000</v>
      </c>
      <c r="H220" s="193">
        <f t="shared" si="39"/>
        <v>1150</v>
      </c>
      <c r="I220" s="193">
        <f t="shared" si="44"/>
        <v>0</v>
      </c>
      <c r="J220" s="149">
        <v>138</v>
      </c>
      <c r="K220" s="142" t="s">
        <v>136</v>
      </c>
      <c r="L220" s="119">
        <v>4000</v>
      </c>
      <c r="M220" s="150">
        <v>2000</v>
      </c>
      <c r="N220" s="815">
        <v>45486</v>
      </c>
      <c r="O220" s="733">
        <v>64</v>
      </c>
      <c r="P220" s="761">
        <v>150</v>
      </c>
      <c r="Q220" s="731" t="s">
        <v>356</v>
      </c>
      <c r="R220" s="732">
        <v>700</v>
      </c>
      <c r="S220" s="92">
        <f t="shared" si="30"/>
        <v>2850</v>
      </c>
      <c r="T220" s="166">
        <f t="shared" si="46"/>
        <v>1150</v>
      </c>
      <c r="U220" s="42">
        <f t="shared" si="40"/>
        <v>0</v>
      </c>
      <c r="V220" s="131">
        <v>138</v>
      </c>
      <c r="W220" s="26" t="s">
        <v>136</v>
      </c>
      <c r="X220" s="71" t="s">
        <v>188</v>
      </c>
      <c r="Y220" s="18" t="s">
        <v>157</v>
      </c>
      <c r="Z220" s="4">
        <v>4000</v>
      </c>
      <c r="AA220" s="4">
        <v>2000</v>
      </c>
      <c r="AB220" s="22">
        <f t="shared" si="41"/>
        <v>2000</v>
      </c>
      <c r="AC220" s="22">
        <f t="shared" si="42"/>
        <v>1333.3333333333333</v>
      </c>
      <c r="AD220" s="82"/>
      <c r="AE220" s="83">
        <v>40</v>
      </c>
      <c r="AF220" s="86">
        <v>1350</v>
      </c>
      <c r="AG220" s="23">
        <v>1350</v>
      </c>
      <c r="AH220" s="23"/>
      <c r="AI220" s="23">
        <f t="shared" si="43"/>
        <v>1350</v>
      </c>
    </row>
    <row r="221" spans="1:95" ht="25.25" customHeight="1" thickTop="1" thickBot="1" x14ac:dyDescent="0.25">
      <c r="A221" s="769">
        <v>137</v>
      </c>
      <c r="B221" s="771" t="s">
        <v>135</v>
      </c>
      <c r="C221" s="42"/>
      <c r="D221" s="122"/>
      <c r="E221" s="172"/>
      <c r="F221" s="176"/>
      <c r="G221" s="174"/>
      <c r="H221" s="193"/>
      <c r="I221" s="193"/>
      <c r="J221" s="149"/>
      <c r="K221" s="142"/>
      <c r="L221" s="119"/>
      <c r="M221" s="150"/>
      <c r="N221" s="815">
        <v>45509</v>
      </c>
      <c r="O221" s="733">
        <v>5</v>
      </c>
      <c r="P221" s="761">
        <v>150</v>
      </c>
      <c r="Q221" s="731"/>
      <c r="R221" s="732"/>
      <c r="S221" s="92"/>
      <c r="T221" s="166"/>
      <c r="U221" s="42"/>
      <c r="V221" s="131"/>
      <c r="W221" s="26"/>
      <c r="X221" s="71"/>
      <c r="Y221" s="18"/>
      <c r="Z221" s="4"/>
      <c r="AA221" s="4"/>
      <c r="AB221" s="22"/>
      <c r="AC221" s="22"/>
      <c r="AD221" s="82"/>
      <c r="AE221" s="83"/>
      <c r="AF221" s="86"/>
      <c r="AG221" s="23"/>
      <c r="AH221" s="23"/>
      <c r="AI221" s="23"/>
    </row>
    <row r="222" spans="1:95" ht="25.25" customHeight="1" thickTop="1" thickBot="1" x14ac:dyDescent="0.25">
      <c r="A222" s="25">
        <v>138</v>
      </c>
      <c r="B222" s="8" t="s">
        <v>136</v>
      </c>
      <c r="C222" s="42">
        <f>D220-L220</f>
        <v>0</v>
      </c>
      <c r="D222" s="122">
        <v>4000</v>
      </c>
      <c r="E222" s="172">
        <v>139</v>
      </c>
      <c r="F222" s="176" t="s">
        <v>137</v>
      </c>
      <c r="G222" s="174">
        <v>4000</v>
      </c>
      <c r="H222" s="193">
        <f t="shared" si="39"/>
        <v>1300</v>
      </c>
      <c r="I222" s="193">
        <f t="shared" si="44"/>
        <v>0</v>
      </c>
      <c r="J222" s="149">
        <v>139</v>
      </c>
      <c r="K222" s="142" t="s">
        <v>137</v>
      </c>
      <c r="L222" s="119">
        <v>4000</v>
      </c>
      <c r="M222" s="150">
        <v>2500</v>
      </c>
      <c r="N222" s="826">
        <v>45485</v>
      </c>
      <c r="O222" s="764">
        <v>49</v>
      </c>
      <c r="P222" s="765">
        <v>200</v>
      </c>
      <c r="Q222" s="731"/>
      <c r="R222" s="732"/>
      <c r="S222" s="92">
        <f>+M222+P222+R222</f>
        <v>2700</v>
      </c>
      <c r="T222" s="166">
        <f t="shared" si="46"/>
        <v>1300</v>
      </c>
      <c r="U222" s="42">
        <f t="shared" si="40"/>
        <v>0</v>
      </c>
      <c r="V222" s="131">
        <v>139</v>
      </c>
      <c r="W222" s="26" t="s">
        <v>137</v>
      </c>
      <c r="X222" s="71" t="s">
        <v>189</v>
      </c>
      <c r="Y222" s="18" t="s">
        <v>157</v>
      </c>
      <c r="Z222" s="4">
        <v>4000</v>
      </c>
      <c r="AA222" s="4">
        <v>2500</v>
      </c>
      <c r="AB222" s="22">
        <f t="shared" si="41"/>
        <v>1500</v>
      </c>
      <c r="AC222" s="22">
        <f t="shared" si="42"/>
        <v>1000</v>
      </c>
      <c r="AD222" s="82"/>
      <c r="AE222" s="83">
        <v>41</v>
      </c>
      <c r="AF222" s="86">
        <v>1000</v>
      </c>
      <c r="AG222" s="23">
        <v>1000</v>
      </c>
      <c r="AH222" s="23"/>
      <c r="AI222" s="23">
        <f t="shared" si="43"/>
        <v>1000</v>
      </c>
    </row>
    <row r="223" spans="1:95" ht="25.25" customHeight="1" thickTop="1" thickBot="1" x14ac:dyDescent="0.25">
      <c r="A223" s="25">
        <v>138</v>
      </c>
      <c r="B223" s="8" t="s">
        <v>136</v>
      </c>
      <c r="C223" s="42"/>
      <c r="D223" s="122"/>
      <c r="E223" s="172"/>
      <c r="F223" s="176"/>
      <c r="G223" s="174"/>
      <c r="H223" s="193"/>
      <c r="I223" s="193"/>
      <c r="J223" s="149"/>
      <c r="K223" s="142"/>
      <c r="L223" s="119"/>
      <c r="M223" s="150"/>
      <c r="N223" s="828">
        <v>45516</v>
      </c>
      <c r="O223" s="766">
        <v>58</v>
      </c>
      <c r="P223" s="765">
        <v>150</v>
      </c>
      <c r="Q223" s="731" t="s">
        <v>356</v>
      </c>
      <c r="R223" s="732">
        <v>1350</v>
      </c>
      <c r="S223" s="92"/>
      <c r="T223" s="166"/>
      <c r="U223" s="42"/>
      <c r="V223" s="131"/>
      <c r="W223" s="26"/>
      <c r="X223" s="71"/>
      <c r="Y223" s="18"/>
      <c r="Z223" s="4"/>
      <c r="AA223" s="4"/>
      <c r="AB223" s="22"/>
      <c r="AC223" s="22"/>
      <c r="AD223" s="82"/>
      <c r="AE223" s="83"/>
      <c r="AF223" s="86"/>
      <c r="AG223" s="23"/>
      <c r="AH223" s="23"/>
      <c r="AI223" s="23"/>
    </row>
    <row r="224" spans="1:95" ht="25.25" customHeight="1" thickTop="1" thickBot="1" x14ac:dyDescent="0.25">
      <c r="A224" s="25">
        <v>138</v>
      </c>
      <c r="B224" s="8" t="s">
        <v>136</v>
      </c>
      <c r="C224" s="42"/>
      <c r="D224" s="122"/>
      <c r="E224" s="172"/>
      <c r="F224" s="176"/>
      <c r="G224" s="174"/>
      <c r="H224" s="193"/>
      <c r="I224" s="193"/>
      <c r="J224" s="149"/>
      <c r="K224" s="142"/>
      <c r="L224" s="119"/>
      <c r="M224" s="150"/>
      <c r="N224" s="828">
        <v>45558</v>
      </c>
      <c r="O224" s="766">
        <v>70</v>
      </c>
      <c r="P224" s="767">
        <v>150</v>
      </c>
      <c r="Q224" s="731"/>
      <c r="R224" s="732"/>
      <c r="S224" s="92"/>
      <c r="T224" s="166"/>
      <c r="U224" s="42"/>
      <c r="V224" s="131"/>
      <c r="W224" s="26"/>
      <c r="X224" s="71"/>
      <c r="Y224" s="18"/>
      <c r="Z224" s="4"/>
      <c r="AA224" s="4"/>
      <c r="AB224" s="22"/>
      <c r="AC224" s="22"/>
      <c r="AD224" s="82"/>
      <c r="AE224" s="83"/>
      <c r="AF224" s="86"/>
      <c r="AG224" s="23"/>
      <c r="AH224" s="23"/>
      <c r="AI224" s="23"/>
    </row>
    <row r="225" spans="1:35" ht="25.25" customHeight="1" thickTop="1" thickBot="1" x14ac:dyDescent="0.25">
      <c r="A225" s="25">
        <v>138</v>
      </c>
      <c r="B225" s="8" t="s">
        <v>136</v>
      </c>
      <c r="C225" s="42"/>
      <c r="D225" s="122"/>
      <c r="E225" s="172"/>
      <c r="F225" s="176"/>
      <c r="G225" s="174"/>
      <c r="H225" s="193"/>
      <c r="I225" s="193"/>
      <c r="J225" s="149"/>
      <c r="K225" s="142"/>
      <c r="L225" s="119"/>
      <c r="M225" s="150"/>
      <c r="N225" s="828"/>
      <c r="O225" s="766"/>
      <c r="P225" s="767">
        <v>100</v>
      </c>
      <c r="Q225" s="731"/>
      <c r="R225" s="732"/>
      <c r="S225" s="92"/>
      <c r="T225" s="166"/>
      <c r="U225" s="42"/>
      <c r="V225" s="131"/>
      <c r="W225" s="26"/>
      <c r="X225" s="71"/>
      <c r="Y225" s="18"/>
      <c r="Z225" s="4"/>
      <c r="AA225" s="4"/>
      <c r="AB225" s="22"/>
      <c r="AC225" s="22"/>
      <c r="AD225" s="82"/>
      <c r="AE225" s="83"/>
      <c r="AF225" s="86"/>
      <c r="AG225" s="23"/>
      <c r="AH225" s="23"/>
      <c r="AI225" s="23"/>
    </row>
    <row r="226" spans="1:35" ht="25.25" customHeight="1" thickTop="1" thickBot="1" x14ac:dyDescent="0.25">
      <c r="A226" s="25">
        <v>139</v>
      </c>
      <c r="B226" s="8" t="s">
        <v>137</v>
      </c>
      <c r="C226" s="42">
        <f>D222-L222</f>
        <v>0</v>
      </c>
      <c r="D226" s="122">
        <v>4000</v>
      </c>
      <c r="E226" s="175">
        <v>140</v>
      </c>
      <c r="F226" s="106" t="s">
        <v>138</v>
      </c>
      <c r="G226" s="174">
        <v>4000</v>
      </c>
      <c r="H226" s="193">
        <f t="shared" si="39"/>
        <v>-1100</v>
      </c>
      <c r="I226" s="193">
        <f t="shared" si="44"/>
        <v>0</v>
      </c>
      <c r="J226" s="149">
        <v>140</v>
      </c>
      <c r="K226" s="142" t="s">
        <v>138</v>
      </c>
      <c r="L226" s="119">
        <v>4000</v>
      </c>
      <c r="M226" s="150">
        <v>4000</v>
      </c>
      <c r="N226" s="825">
        <v>45558</v>
      </c>
      <c r="O226" s="733">
        <v>69</v>
      </c>
      <c r="P226" s="755">
        <v>100</v>
      </c>
      <c r="Q226" s="731" t="s">
        <v>356</v>
      </c>
      <c r="R226" s="732">
        <v>1000</v>
      </c>
      <c r="S226" s="92">
        <f>+M226+P226+R226</f>
        <v>5100</v>
      </c>
      <c r="T226" s="166">
        <f>+L226-S226</f>
        <v>-1100</v>
      </c>
      <c r="U226" s="42">
        <f t="shared" si="40"/>
        <v>0</v>
      </c>
      <c r="V226" s="132">
        <v>140</v>
      </c>
      <c r="W226" s="18" t="s">
        <v>138</v>
      </c>
      <c r="X226" s="70" t="s">
        <v>313</v>
      </c>
      <c r="Y226" s="18" t="s">
        <v>223</v>
      </c>
      <c r="Z226" s="4">
        <v>4000</v>
      </c>
      <c r="AA226" s="4">
        <v>4000</v>
      </c>
      <c r="AB226" s="22">
        <f t="shared" si="41"/>
        <v>0</v>
      </c>
      <c r="AC226" s="22">
        <f t="shared" si="42"/>
        <v>0</v>
      </c>
      <c r="AD226" s="90"/>
      <c r="AE226" s="91"/>
      <c r="AF226" s="92"/>
      <c r="AG226" s="23"/>
      <c r="AH226" s="23"/>
      <c r="AI226" s="23">
        <f t="shared" si="43"/>
        <v>0</v>
      </c>
    </row>
    <row r="227" spans="1:35" ht="25.25" customHeight="1" thickTop="1" thickBot="1" x14ac:dyDescent="0.25">
      <c r="A227" s="25">
        <v>139</v>
      </c>
      <c r="B227" s="8" t="s">
        <v>137</v>
      </c>
      <c r="C227" s="42"/>
      <c r="D227" s="122"/>
      <c r="E227" s="175"/>
      <c r="F227" s="106"/>
      <c r="G227" s="174"/>
      <c r="H227" s="193"/>
      <c r="I227" s="193"/>
      <c r="J227" s="149"/>
      <c r="K227" s="142"/>
      <c r="L227" s="119"/>
      <c r="M227" s="150"/>
      <c r="N227" s="815">
        <v>45492</v>
      </c>
      <c r="O227" s="733">
        <v>94</v>
      </c>
      <c r="P227" s="761">
        <v>200</v>
      </c>
      <c r="Q227" s="731"/>
      <c r="R227" s="732"/>
      <c r="S227" s="92"/>
      <c r="T227" s="166"/>
      <c r="U227" s="42"/>
      <c r="V227" s="132"/>
      <c r="W227" s="18"/>
      <c r="X227" s="70"/>
      <c r="Y227" s="18"/>
      <c r="Z227" s="4"/>
      <c r="AA227" s="4"/>
      <c r="AB227" s="22"/>
      <c r="AC227" s="22"/>
      <c r="AD227" s="90"/>
      <c r="AE227" s="91"/>
      <c r="AF227" s="92"/>
      <c r="AG227" s="23"/>
      <c r="AH227" s="23"/>
      <c r="AI227" s="23"/>
    </row>
    <row r="228" spans="1:35" ht="25.25" customHeight="1" thickTop="1" thickBot="1" x14ac:dyDescent="0.25">
      <c r="A228" s="25">
        <v>139</v>
      </c>
      <c r="B228" s="8" t="s">
        <v>137</v>
      </c>
      <c r="C228" s="42"/>
      <c r="D228" s="122"/>
      <c r="E228" s="175"/>
      <c r="F228" s="106"/>
      <c r="G228" s="174"/>
      <c r="H228" s="193"/>
      <c r="I228" s="193"/>
      <c r="J228" s="149"/>
      <c r="K228" s="142"/>
      <c r="L228" s="119"/>
      <c r="M228" s="150"/>
      <c r="N228" s="815">
        <v>45516</v>
      </c>
      <c r="O228" s="733">
        <v>59</v>
      </c>
      <c r="P228" s="761">
        <v>100</v>
      </c>
      <c r="Q228" s="731"/>
      <c r="R228" s="732"/>
      <c r="S228" s="92"/>
      <c r="T228" s="166"/>
      <c r="U228" s="42"/>
      <c r="V228" s="132"/>
      <c r="W228" s="18"/>
      <c r="X228" s="70"/>
      <c r="Y228" s="18"/>
      <c r="Z228" s="4"/>
      <c r="AA228" s="4"/>
      <c r="AB228" s="22"/>
      <c r="AC228" s="22"/>
      <c r="AD228" s="90"/>
      <c r="AE228" s="91"/>
      <c r="AF228" s="92"/>
      <c r="AG228" s="23"/>
      <c r="AH228" s="23"/>
      <c r="AI228" s="23"/>
    </row>
    <row r="229" spans="1:35" ht="25.25" customHeight="1" thickTop="1" thickBot="1" x14ac:dyDescent="0.25">
      <c r="A229" s="25">
        <v>139</v>
      </c>
      <c r="B229" s="8" t="s">
        <v>137</v>
      </c>
      <c r="C229" s="42"/>
      <c r="D229" s="122"/>
      <c r="E229" s="175"/>
      <c r="F229" s="106"/>
      <c r="G229" s="174"/>
      <c r="H229" s="193"/>
      <c r="I229" s="193"/>
      <c r="J229" s="149"/>
      <c r="K229" s="142"/>
      <c r="L229" s="119"/>
      <c r="M229" s="150"/>
      <c r="N229" s="816">
        <v>45558</v>
      </c>
      <c r="O229" s="753">
        <v>69</v>
      </c>
      <c r="P229" s="762">
        <v>100</v>
      </c>
      <c r="Q229" s="731"/>
      <c r="R229" s="732"/>
      <c r="S229" s="92"/>
      <c r="T229" s="166"/>
      <c r="U229" s="42"/>
      <c r="V229" s="132"/>
      <c r="W229" s="18"/>
      <c r="X229" s="70"/>
      <c r="Y229" s="18"/>
      <c r="Z229" s="4"/>
      <c r="AA229" s="4"/>
      <c r="AB229" s="22"/>
      <c r="AC229" s="22"/>
      <c r="AD229" s="90"/>
      <c r="AE229" s="91"/>
      <c r="AF229" s="92"/>
      <c r="AG229" s="23"/>
      <c r="AH229" s="23"/>
      <c r="AI229" s="23"/>
    </row>
    <row r="230" spans="1:35" ht="25.25" customHeight="1" thickTop="1" thickBot="1" x14ac:dyDescent="0.25">
      <c r="A230" s="21">
        <v>140</v>
      </c>
      <c r="B230" s="7" t="s">
        <v>138</v>
      </c>
      <c r="C230" s="42">
        <f>D226-L226</f>
        <v>0</v>
      </c>
      <c r="D230" s="122">
        <v>4000</v>
      </c>
      <c r="E230" s="172">
        <v>141</v>
      </c>
      <c r="F230" s="176" t="s">
        <v>139</v>
      </c>
      <c r="G230" s="174">
        <v>4000</v>
      </c>
      <c r="H230" s="193">
        <f t="shared" si="39"/>
        <v>1400</v>
      </c>
      <c r="I230" s="193">
        <f t="shared" si="44"/>
        <v>0</v>
      </c>
      <c r="J230" s="149">
        <v>141</v>
      </c>
      <c r="K230" s="142" t="s">
        <v>139</v>
      </c>
      <c r="L230" s="119">
        <v>4000</v>
      </c>
      <c r="M230" s="150">
        <v>2600</v>
      </c>
      <c r="N230" s="826"/>
      <c r="O230" s="764"/>
      <c r="P230" s="765"/>
      <c r="Q230" s="731"/>
      <c r="R230" s="732"/>
      <c r="S230" s="92">
        <f t="shared" si="30"/>
        <v>2600</v>
      </c>
      <c r="T230" s="166">
        <f t="shared" si="46"/>
        <v>1400</v>
      </c>
      <c r="U230" s="42">
        <f t="shared" si="40"/>
        <v>0</v>
      </c>
      <c r="V230" s="131">
        <v>141</v>
      </c>
      <c r="W230" s="26" t="s">
        <v>139</v>
      </c>
      <c r="X230" s="71" t="s">
        <v>219</v>
      </c>
      <c r="Y230" s="18" t="s">
        <v>195</v>
      </c>
      <c r="Z230" s="4">
        <v>4000</v>
      </c>
      <c r="AA230" s="4">
        <v>2600</v>
      </c>
      <c r="AB230" s="22">
        <f t="shared" si="41"/>
        <v>1400</v>
      </c>
      <c r="AC230" s="22">
        <f t="shared" si="42"/>
        <v>933.33333333333337</v>
      </c>
      <c r="AD230" s="82"/>
      <c r="AE230" s="83">
        <v>61</v>
      </c>
      <c r="AF230" s="86">
        <v>1000</v>
      </c>
      <c r="AG230" s="23"/>
      <c r="AH230" s="27">
        <v>1000</v>
      </c>
      <c r="AI230" s="23">
        <f t="shared" si="43"/>
        <v>1000</v>
      </c>
    </row>
    <row r="231" spans="1:35" ht="25.25" customHeight="1" thickTop="1" thickBot="1" x14ac:dyDescent="0.25">
      <c r="A231" s="769">
        <v>141</v>
      </c>
      <c r="B231" s="771" t="s">
        <v>139</v>
      </c>
      <c r="C231" s="42">
        <f t="shared" si="45"/>
        <v>0</v>
      </c>
      <c r="D231" s="122"/>
      <c r="E231" s="172"/>
      <c r="F231" s="176"/>
      <c r="G231" s="174"/>
      <c r="H231" s="193"/>
      <c r="I231" s="193"/>
      <c r="J231" s="149"/>
      <c r="K231" s="142"/>
      <c r="L231" s="119"/>
      <c r="M231" s="150"/>
      <c r="N231" s="816">
        <v>45535</v>
      </c>
      <c r="O231" s="753">
        <v>113</v>
      </c>
      <c r="P231" s="761">
        <v>200</v>
      </c>
      <c r="Q231" s="731" t="s">
        <v>356</v>
      </c>
      <c r="R231" s="732">
        <v>1000</v>
      </c>
      <c r="S231" s="92"/>
      <c r="T231" s="166"/>
      <c r="U231" s="42"/>
      <c r="V231" s="131"/>
      <c r="W231" s="26"/>
      <c r="X231" s="71"/>
      <c r="Y231" s="18"/>
      <c r="Z231" s="4"/>
      <c r="AA231" s="4"/>
      <c r="AB231" s="22"/>
      <c r="AC231" s="22"/>
      <c r="AD231" s="82"/>
      <c r="AE231" s="83"/>
      <c r="AF231" s="86"/>
      <c r="AG231" s="23"/>
      <c r="AH231" s="27"/>
      <c r="AI231" s="23"/>
    </row>
    <row r="232" spans="1:35" ht="25.25" customHeight="1" thickTop="1" thickBot="1" x14ac:dyDescent="0.25">
      <c r="A232" s="769">
        <v>141</v>
      </c>
      <c r="B232" s="771" t="s">
        <v>139</v>
      </c>
      <c r="C232" s="42"/>
      <c r="D232" s="122"/>
      <c r="E232" s="172"/>
      <c r="F232" s="176"/>
      <c r="G232" s="174"/>
      <c r="H232" s="193"/>
      <c r="I232" s="193"/>
      <c r="J232" s="149"/>
      <c r="K232" s="142"/>
      <c r="L232" s="119"/>
      <c r="M232" s="150"/>
      <c r="N232" s="815">
        <v>45484</v>
      </c>
      <c r="O232" s="733">
        <v>44</v>
      </c>
      <c r="P232" s="761">
        <v>200</v>
      </c>
      <c r="Q232" s="731"/>
      <c r="R232" s="732"/>
      <c r="S232" s="92">
        <f t="shared" si="30"/>
        <v>200</v>
      </c>
      <c r="T232" s="166">
        <f t="shared" si="46"/>
        <v>-200</v>
      </c>
      <c r="U232" s="42">
        <f t="shared" si="40"/>
        <v>-1000</v>
      </c>
      <c r="V232" s="131">
        <v>142</v>
      </c>
      <c r="W232" s="26" t="s">
        <v>140</v>
      </c>
      <c r="X232" s="71" t="s">
        <v>190</v>
      </c>
      <c r="Y232" s="18" t="s">
        <v>157</v>
      </c>
      <c r="Z232" s="4">
        <v>4000</v>
      </c>
      <c r="AA232" s="4">
        <v>1000</v>
      </c>
      <c r="AB232" s="22">
        <f t="shared" si="41"/>
        <v>3000</v>
      </c>
      <c r="AC232" s="22">
        <f t="shared" si="42"/>
        <v>2000</v>
      </c>
      <c r="AD232" s="90"/>
      <c r="AE232" s="91">
        <v>19</v>
      </c>
      <c r="AF232" s="92">
        <v>3000</v>
      </c>
      <c r="AG232" s="23">
        <v>3000</v>
      </c>
      <c r="AH232" s="23"/>
      <c r="AI232" s="23">
        <f t="shared" si="43"/>
        <v>3000</v>
      </c>
    </row>
    <row r="233" spans="1:35" ht="25.25" customHeight="1" thickTop="1" thickBot="1" x14ac:dyDescent="0.25">
      <c r="A233" s="25">
        <v>142</v>
      </c>
      <c r="B233" s="8" t="s">
        <v>140</v>
      </c>
      <c r="C233" s="42">
        <f t="shared" ref="C233:C251" si="47">D232-L232</f>
        <v>0</v>
      </c>
      <c r="D233" s="122">
        <v>4000</v>
      </c>
      <c r="E233" s="172">
        <v>143</v>
      </c>
      <c r="F233" s="176" t="s">
        <v>141</v>
      </c>
      <c r="G233" s="174">
        <v>4000</v>
      </c>
      <c r="H233" s="193">
        <f t="shared" si="39"/>
        <v>0</v>
      </c>
      <c r="I233" s="193">
        <f t="shared" si="44"/>
        <v>0</v>
      </c>
      <c r="J233" s="149">
        <v>143</v>
      </c>
      <c r="K233" s="142" t="s">
        <v>141</v>
      </c>
      <c r="L233" s="119">
        <v>4000</v>
      </c>
      <c r="M233" s="150">
        <v>1000</v>
      </c>
      <c r="N233" s="817"/>
      <c r="O233" s="734"/>
      <c r="P233" s="642"/>
      <c r="Q233" s="731" t="s">
        <v>356</v>
      </c>
      <c r="R233" s="732">
        <v>3000</v>
      </c>
      <c r="S233" s="92">
        <f t="shared" si="30"/>
        <v>4000</v>
      </c>
      <c r="T233" s="166">
        <f t="shared" si="46"/>
        <v>0</v>
      </c>
      <c r="U233" s="42">
        <f t="shared" si="40"/>
        <v>0</v>
      </c>
      <c r="V233" s="131">
        <v>143</v>
      </c>
      <c r="W233" s="26" t="s">
        <v>141</v>
      </c>
      <c r="X233" s="71" t="s">
        <v>191</v>
      </c>
      <c r="Y233" s="18" t="s">
        <v>157</v>
      </c>
      <c r="Z233" s="4">
        <v>4000</v>
      </c>
      <c r="AA233" s="4">
        <v>1000</v>
      </c>
      <c r="AB233" s="22">
        <f t="shared" si="41"/>
        <v>3000</v>
      </c>
      <c r="AC233" s="22">
        <f t="shared" si="42"/>
        <v>2000</v>
      </c>
      <c r="AD233" s="90"/>
      <c r="AE233" s="91" t="s">
        <v>347</v>
      </c>
      <c r="AF233" s="92">
        <f>1000+1000</f>
        <v>2000</v>
      </c>
      <c r="AG233" s="23">
        <v>1000</v>
      </c>
      <c r="AH233" s="27">
        <v>1000</v>
      </c>
      <c r="AI233" s="23">
        <f t="shared" si="43"/>
        <v>2000</v>
      </c>
    </row>
    <row r="234" spans="1:35" ht="25.25" customHeight="1" thickTop="1" thickBot="1" x14ac:dyDescent="0.25">
      <c r="A234" s="25">
        <v>143</v>
      </c>
      <c r="B234" s="771" t="s">
        <v>141</v>
      </c>
      <c r="C234" s="42">
        <f t="shared" si="47"/>
        <v>0</v>
      </c>
      <c r="D234" s="122">
        <v>4000</v>
      </c>
      <c r="E234" s="172">
        <v>144</v>
      </c>
      <c r="F234" s="176" t="s">
        <v>142</v>
      </c>
      <c r="G234" s="174">
        <v>4000</v>
      </c>
      <c r="H234" s="193">
        <f t="shared" si="39"/>
        <v>750</v>
      </c>
      <c r="I234" s="193">
        <f t="shared" si="44"/>
        <v>0</v>
      </c>
      <c r="J234" s="149">
        <v>144</v>
      </c>
      <c r="K234" s="142" t="s">
        <v>142</v>
      </c>
      <c r="L234" s="119">
        <v>4000</v>
      </c>
      <c r="M234" s="150">
        <v>2000</v>
      </c>
      <c r="N234" s="815">
        <v>45500</v>
      </c>
      <c r="O234" s="733">
        <v>116</v>
      </c>
      <c r="P234" s="761">
        <v>250</v>
      </c>
      <c r="Q234" s="731" t="s">
        <v>356</v>
      </c>
      <c r="R234" s="732">
        <f>1000</f>
        <v>1000</v>
      </c>
      <c r="S234" s="92">
        <f t="shared" si="30"/>
        <v>3250</v>
      </c>
      <c r="T234" s="166">
        <f t="shared" si="46"/>
        <v>750</v>
      </c>
      <c r="U234" s="42">
        <f t="shared" si="40"/>
        <v>0</v>
      </c>
      <c r="V234" s="131">
        <v>144</v>
      </c>
      <c r="W234" s="26" t="s">
        <v>142</v>
      </c>
      <c r="X234" s="71" t="s">
        <v>192</v>
      </c>
      <c r="Y234" s="18" t="s">
        <v>157</v>
      </c>
      <c r="Z234" s="4">
        <v>4000</v>
      </c>
      <c r="AA234" s="4">
        <v>2000</v>
      </c>
      <c r="AB234" s="22">
        <f t="shared" si="41"/>
        <v>2000</v>
      </c>
      <c r="AC234" s="22">
        <f t="shared" si="42"/>
        <v>1333.3333333333333</v>
      </c>
      <c r="AD234" s="82"/>
      <c r="AE234" s="83">
        <v>28</v>
      </c>
      <c r="AF234" s="86">
        <v>1300</v>
      </c>
      <c r="AG234" s="23">
        <v>1300</v>
      </c>
      <c r="AH234" s="23"/>
      <c r="AI234" s="23">
        <f t="shared" si="43"/>
        <v>1300</v>
      </c>
    </row>
    <row r="235" spans="1:35" ht="25.25" customHeight="1" thickTop="1" thickBot="1" x14ac:dyDescent="0.25">
      <c r="A235" s="25">
        <v>143</v>
      </c>
      <c r="B235" s="771" t="s">
        <v>141</v>
      </c>
      <c r="C235" s="42"/>
      <c r="D235" s="122"/>
      <c r="E235" s="172"/>
      <c r="F235" s="176"/>
      <c r="G235" s="174"/>
      <c r="H235" s="193"/>
      <c r="I235" s="193"/>
      <c r="J235" s="149"/>
      <c r="K235" s="142"/>
      <c r="L235" s="119"/>
      <c r="M235" s="150"/>
      <c r="N235" s="816">
        <v>45556</v>
      </c>
      <c r="O235" s="753">
        <v>62</v>
      </c>
      <c r="P235" s="762">
        <v>200</v>
      </c>
      <c r="Q235" s="731" t="s">
        <v>356</v>
      </c>
      <c r="R235" s="732">
        <f>1000</f>
        <v>1000</v>
      </c>
      <c r="S235" s="92"/>
      <c r="T235" s="166"/>
      <c r="U235" s="42"/>
      <c r="V235" s="131"/>
      <c r="W235" s="26"/>
      <c r="X235" s="71"/>
      <c r="Y235" s="18"/>
      <c r="Z235" s="4"/>
      <c r="AA235" s="4"/>
      <c r="AB235" s="22"/>
      <c r="AC235" s="22"/>
      <c r="AD235" s="82"/>
      <c r="AE235" s="83"/>
      <c r="AF235" s="86"/>
      <c r="AG235" s="23"/>
      <c r="AH235" s="23"/>
      <c r="AI235" s="23"/>
    </row>
    <row r="236" spans="1:35" ht="25.25" customHeight="1" thickTop="1" thickBot="1" x14ac:dyDescent="0.25">
      <c r="A236" s="25">
        <v>143</v>
      </c>
      <c r="B236" s="771" t="s">
        <v>141</v>
      </c>
      <c r="C236" s="42"/>
      <c r="D236" s="122"/>
      <c r="E236" s="172"/>
      <c r="F236" s="176"/>
      <c r="G236" s="174"/>
      <c r="H236" s="193"/>
      <c r="I236" s="193"/>
      <c r="J236" s="149"/>
      <c r="K236" s="142"/>
      <c r="L236" s="119"/>
      <c r="M236" s="150"/>
      <c r="N236" s="816"/>
      <c r="O236" s="753"/>
      <c r="P236" s="762">
        <v>150</v>
      </c>
      <c r="Q236" s="731"/>
      <c r="R236" s="732"/>
      <c r="S236" s="92"/>
      <c r="T236" s="166"/>
      <c r="U236" s="42"/>
      <c r="V236" s="131"/>
      <c r="W236" s="26"/>
      <c r="X236" s="71"/>
      <c r="Y236" s="18"/>
      <c r="Z236" s="4"/>
      <c r="AA236" s="4"/>
      <c r="AB236" s="22"/>
      <c r="AC236" s="22"/>
      <c r="AD236" s="82"/>
      <c r="AE236" s="83"/>
      <c r="AF236" s="86"/>
      <c r="AG236" s="23"/>
      <c r="AH236" s="23"/>
      <c r="AI236" s="23"/>
    </row>
    <row r="237" spans="1:35" ht="25.25" customHeight="1" thickTop="1" thickBot="1" x14ac:dyDescent="0.25">
      <c r="A237" s="21"/>
      <c r="B237" s="794"/>
      <c r="C237" s="21"/>
      <c r="D237" s="774"/>
      <c r="E237" s="175"/>
      <c r="F237" s="106"/>
      <c r="G237" s="775"/>
      <c r="H237" s="776"/>
      <c r="I237" s="776"/>
      <c r="J237" s="777"/>
      <c r="K237" s="28"/>
      <c r="L237" s="778"/>
      <c r="M237" s="779"/>
      <c r="N237" s="823"/>
      <c r="O237" s="735"/>
      <c r="P237" s="540"/>
      <c r="Q237" s="731"/>
      <c r="R237" s="732"/>
      <c r="S237" s="111"/>
      <c r="T237" s="780"/>
      <c r="U237" s="21"/>
      <c r="V237" s="132"/>
      <c r="W237" s="18"/>
      <c r="X237" s="70"/>
      <c r="Y237" s="18"/>
      <c r="Z237" s="781"/>
      <c r="AA237" s="781"/>
      <c r="AB237" s="782"/>
      <c r="AC237" s="782"/>
      <c r="AD237" s="110"/>
      <c r="AE237" s="20"/>
      <c r="AF237" s="111"/>
      <c r="AG237" s="23"/>
      <c r="AH237" s="23"/>
      <c r="AI237" s="23"/>
    </row>
    <row r="238" spans="1:35" ht="25.25" customHeight="1" thickTop="1" thickBot="1" x14ac:dyDescent="0.25">
      <c r="A238" s="769">
        <v>144</v>
      </c>
      <c r="B238" s="793" t="s">
        <v>142</v>
      </c>
      <c r="C238" s="42">
        <f>D234-L234</f>
        <v>0</v>
      </c>
      <c r="D238" s="124">
        <v>4000</v>
      </c>
      <c r="E238" s="172">
        <v>145</v>
      </c>
      <c r="F238" s="176" t="s">
        <v>335</v>
      </c>
      <c r="G238" s="174">
        <v>4000</v>
      </c>
      <c r="H238" s="193">
        <f t="shared" si="39"/>
        <v>1350</v>
      </c>
      <c r="I238" s="193">
        <f t="shared" si="44"/>
        <v>0</v>
      </c>
      <c r="J238" s="149">
        <v>145</v>
      </c>
      <c r="K238" s="142" t="s">
        <v>335</v>
      </c>
      <c r="L238" s="119">
        <v>4000</v>
      </c>
      <c r="M238" s="150">
        <v>1200</v>
      </c>
      <c r="N238" s="825">
        <v>45556</v>
      </c>
      <c r="O238" s="755">
        <v>64</v>
      </c>
      <c r="P238" s="755">
        <v>150</v>
      </c>
      <c r="Q238" s="731" t="s">
        <v>356</v>
      </c>
      <c r="R238" s="732">
        <v>1300</v>
      </c>
      <c r="S238" s="92">
        <f t="shared" si="30"/>
        <v>2650</v>
      </c>
      <c r="T238" s="166">
        <f t="shared" si="46"/>
        <v>1350</v>
      </c>
      <c r="U238" s="42">
        <f t="shared" si="40"/>
        <v>0</v>
      </c>
      <c r="V238" s="163">
        <v>145</v>
      </c>
      <c r="W238" s="98" t="s">
        <v>143</v>
      </c>
      <c r="X238" s="99" t="s">
        <v>167</v>
      </c>
      <c r="Y238" s="18" t="s">
        <v>195</v>
      </c>
      <c r="Z238" s="4">
        <v>4000</v>
      </c>
      <c r="AA238" s="4">
        <v>1200</v>
      </c>
      <c r="AB238" s="22">
        <f t="shared" si="41"/>
        <v>2800</v>
      </c>
      <c r="AC238" s="22">
        <f t="shared" si="42"/>
        <v>1866.6666666666667</v>
      </c>
      <c r="AD238" s="90"/>
      <c r="AE238" s="91"/>
      <c r="AF238" s="92"/>
      <c r="AG238" s="23"/>
      <c r="AH238" s="23"/>
      <c r="AI238" s="23">
        <f t="shared" si="43"/>
        <v>0</v>
      </c>
    </row>
    <row r="239" spans="1:35" ht="25.25" customHeight="1" thickTop="1" thickBot="1" x14ac:dyDescent="0.25">
      <c r="A239" s="769">
        <v>144</v>
      </c>
      <c r="B239" s="793" t="s">
        <v>142</v>
      </c>
      <c r="C239" s="42"/>
      <c r="D239" s="124"/>
      <c r="E239" s="172"/>
      <c r="F239" s="176"/>
      <c r="G239" s="174"/>
      <c r="H239" s="193"/>
      <c r="I239" s="193"/>
      <c r="J239" s="149"/>
      <c r="K239" s="142"/>
      <c r="L239" s="119"/>
      <c r="M239" s="150"/>
      <c r="N239" s="822">
        <v>45510</v>
      </c>
      <c r="O239" s="760">
        <v>11</v>
      </c>
      <c r="P239" s="761">
        <v>200</v>
      </c>
      <c r="Q239" s="731"/>
      <c r="R239" s="732"/>
      <c r="S239" s="92"/>
      <c r="T239" s="166"/>
      <c r="U239" s="42"/>
      <c r="V239" s="163"/>
      <c r="W239" s="98"/>
      <c r="X239" s="99"/>
      <c r="Y239" s="18"/>
      <c r="Z239" s="4"/>
      <c r="AA239" s="4"/>
      <c r="AB239" s="22"/>
      <c r="AC239" s="22"/>
      <c r="AD239" s="90"/>
      <c r="AE239" s="91"/>
      <c r="AF239" s="92"/>
      <c r="AG239" s="23"/>
      <c r="AH239" s="23"/>
      <c r="AI239" s="23"/>
    </row>
    <row r="240" spans="1:35" ht="25.25" customHeight="1" thickTop="1" thickBot="1" x14ac:dyDescent="0.25">
      <c r="A240" s="769">
        <v>144</v>
      </c>
      <c r="B240" s="793" t="s">
        <v>142</v>
      </c>
      <c r="C240" s="42"/>
      <c r="D240" s="124"/>
      <c r="E240" s="172"/>
      <c r="F240" s="176"/>
      <c r="G240" s="174"/>
      <c r="H240" s="193"/>
      <c r="I240" s="193"/>
      <c r="J240" s="149"/>
      <c r="K240" s="142"/>
      <c r="L240" s="119"/>
      <c r="M240" s="150"/>
      <c r="N240" s="816"/>
      <c r="O240" s="753"/>
      <c r="P240" s="762"/>
      <c r="Q240" s="731"/>
      <c r="R240" s="732"/>
      <c r="S240" s="92"/>
      <c r="T240" s="166"/>
      <c r="U240" s="42"/>
      <c r="V240" s="163"/>
      <c r="W240" s="98"/>
      <c r="X240" s="99"/>
      <c r="Y240" s="18"/>
      <c r="Z240" s="4"/>
      <c r="AA240" s="4"/>
      <c r="AB240" s="22"/>
      <c r="AC240" s="22"/>
      <c r="AD240" s="90"/>
      <c r="AE240" s="91"/>
      <c r="AF240" s="92"/>
      <c r="AG240" s="23"/>
      <c r="AH240" s="23"/>
      <c r="AI240" s="23"/>
    </row>
    <row r="241" spans="1:95" ht="25.25" customHeight="1" thickTop="1" thickBot="1" x14ac:dyDescent="0.25">
      <c r="A241" s="769">
        <v>144</v>
      </c>
      <c r="B241" s="793" t="s">
        <v>142</v>
      </c>
      <c r="C241" s="42"/>
      <c r="D241" s="124"/>
      <c r="E241" s="172"/>
      <c r="F241" s="176"/>
      <c r="G241" s="174"/>
      <c r="H241" s="193"/>
      <c r="I241" s="193"/>
      <c r="J241" s="149"/>
      <c r="K241" s="142"/>
      <c r="L241" s="119"/>
      <c r="M241" s="150"/>
      <c r="N241" s="815">
        <v>45486</v>
      </c>
      <c r="O241" s="733">
        <v>66</v>
      </c>
      <c r="P241" s="761">
        <v>200</v>
      </c>
      <c r="Q241" s="731"/>
      <c r="R241" s="732"/>
      <c r="S241" s="92"/>
      <c r="T241" s="166"/>
      <c r="U241" s="42"/>
      <c r="V241" s="163"/>
      <c r="W241" s="98"/>
      <c r="X241" s="99"/>
      <c r="Y241" s="18"/>
      <c r="Z241" s="4"/>
      <c r="AA241" s="4"/>
      <c r="AB241" s="22"/>
      <c r="AC241" s="22"/>
      <c r="AD241" s="90"/>
      <c r="AE241" s="91"/>
      <c r="AF241" s="92"/>
      <c r="AG241" s="23"/>
      <c r="AH241" s="23"/>
      <c r="AI241" s="23"/>
    </row>
    <row r="242" spans="1:95" ht="25.25" customHeight="1" thickTop="1" thickBot="1" x14ac:dyDescent="0.25">
      <c r="A242" s="769">
        <v>144</v>
      </c>
      <c r="B242" s="793" t="s">
        <v>142</v>
      </c>
      <c r="C242" s="42"/>
      <c r="D242" s="124"/>
      <c r="E242" s="172"/>
      <c r="F242" s="176"/>
      <c r="G242" s="174"/>
      <c r="H242" s="193"/>
      <c r="I242" s="193"/>
      <c r="J242" s="149"/>
      <c r="K242" s="142"/>
      <c r="L242" s="119"/>
      <c r="M242" s="150"/>
      <c r="N242" s="816"/>
      <c r="O242" s="753"/>
      <c r="P242" s="762">
        <v>100</v>
      </c>
      <c r="Q242" s="731"/>
      <c r="R242" s="732"/>
      <c r="S242" s="92"/>
      <c r="T242" s="166"/>
      <c r="U242" s="42"/>
      <c r="V242" s="163"/>
      <c r="W242" s="98"/>
      <c r="X242" s="99"/>
      <c r="Y242" s="18"/>
      <c r="Z242" s="4"/>
      <c r="AA242" s="4"/>
      <c r="AB242" s="22"/>
      <c r="AC242" s="22"/>
      <c r="AD242" s="90"/>
      <c r="AE242" s="91"/>
      <c r="AF242" s="92"/>
      <c r="AG242" s="23"/>
      <c r="AH242" s="23"/>
      <c r="AI242" s="23"/>
    </row>
    <row r="243" spans="1:95" ht="25.25" customHeight="1" thickTop="1" thickBot="1" x14ac:dyDescent="0.25">
      <c r="A243" s="25">
        <v>145</v>
      </c>
      <c r="B243" s="160" t="s">
        <v>143</v>
      </c>
      <c r="C243" s="42">
        <f>D238-L238</f>
        <v>0</v>
      </c>
      <c r="D243" s="122">
        <v>4000</v>
      </c>
      <c r="E243" s="172">
        <v>146</v>
      </c>
      <c r="F243" s="176" t="s">
        <v>144</v>
      </c>
      <c r="G243" s="174">
        <v>4000</v>
      </c>
      <c r="H243" s="193">
        <f t="shared" si="39"/>
        <v>2500</v>
      </c>
      <c r="I243" s="193">
        <f t="shared" si="44"/>
        <v>0</v>
      </c>
      <c r="J243" s="149">
        <v>146</v>
      </c>
      <c r="K243" s="142" t="s">
        <v>144</v>
      </c>
      <c r="L243" s="119">
        <v>4000</v>
      </c>
      <c r="M243" s="150">
        <v>1500</v>
      </c>
      <c r="N243" s="814"/>
      <c r="O243" s="731"/>
      <c r="P243" s="731"/>
      <c r="Q243" s="731"/>
      <c r="R243" s="732"/>
      <c r="S243" s="92">
        <f t="shared" si="30"/>
        <v>1500</v>
      </c>
      <c r="T243" s="166">
        <f t="shared" si="46"/>
        <v>2500</v>
      </c>
      <c r="U243" s="42">
        <f t="shared" si="40"/>
        <v>0</v>
      </c>
      <c r="V243" s="137">
        <v>146</v>
      </c>
      <c r="W243" s="26" t="s">
        <v>144</v>
      </c>
      <c r="X243" s="71" t="s">
        <v>220</v>
      </c>
      <c r="Y243" s="18" t="s">
        <v>195</v>
      </c>
      <c r="Z243" s="4">
        <v>4000</v>
      </c>
      <c r="AA243" s="4">
        <v>1500</v>
      </c>
      <c r="AB243" s="22">
        <f t="shared" si="41"/>
        <v>2500</v>
      </c>
      <c r="AC243" s="22">
        <f t="shared" si="42"/>
        <v>1666.6666666666667</v>
      </c>
      <c r="AD243" s="90"/>
      <c r="AE243" s="91"/>
      <c r="AF243" s="92"/>
      <c r="AG243" s="23"/>
      <c r="AH243" s="23"/>
      <c r="AI243" s="23">
        <f t="shared" si="43"/>
        <v>0</v>
      </c>
    </row>
    <row r="244" spans="1:95" ht="25.25" customHeight="1" thickTop="1" thickBot="1" x14ac:dyDescent="0.25">
      <c r="A244" s="25">
        <v>146</v>
      </c>
      <c r="B244" s="103" t="s">
        <v>144</v>
      </c>
      <c r="C244" s="42">
        <f t="shared" si="47"/>
        <v>0</v>
      </c>
      <c r="D244" s="122">
        <v>3600</v>
      </c>
      <c r="E244" s="172">
        <v>147</v>
      </c>
      <c r="F244" s="176" t="s">
        <v>145</v>
      </c>
      <c r="G244" s="174">
        <v>3600</v>
      </c>
      <c r="H244" s="193">
        <f t="shared" si="39"/>
        <v>0</v>
      </c>
      <c r="I244" s="193">
        <f t="shared" si="44"/>
        <v>0</v>
      </c>
      <c r="J244" s="149">
        <v>147</v>
      </c>
      <c r="K244" s="142" t="s">
        <v>145</v>
      </c>
      <c r="L244" s="119">
        <v>3600</v>
      </c>
      <c r="M244" s="150">
        <v>3600</v>
      </c>
      <c r="N244" s="814"/>
      <c r="O244" s="731"/>
      <c r="P244" s="731"/>
      <c r="Q244" s="731"/>
      <c r="R244" s="732"/>
      <c r="S244" s="92">
        <f t="shared" si="30"/>
        <v>3600</v>
      </c>
      <c r="T244" s="166">
        <f t="shared" si="46"/>
        <v>0</v>
      </c>
      <c r="U244" s="42">
        <f t="shared" si="40"/>
        <v>0</v>
      </c>
      <c r="V244" s="137">
        <v>147</v>
      </c>
      <c r="W244" s="26" t="s">
        <v>145</v>
      </c>
      <c r="X244" s="71" t="s">
        <v>325</v>
      </c>
      <c r="Y244" s="18" t="s">
        <v>223</v>
      </c>
      <c r="Z244" s="4">
        <v>3600</v>
      </c>
      <c r="AA244" s="4">
        <v>3600</v>
      </c>
      <c r="AB244" s="22">
        <f t="shared" si="41"/>
        <v>0</v>
      </c>
      <c r="AC244" s="22">
        <f t="shared" si="42"/>
        <v>0</v>
      </c>
      <c r="AD244" s="82"/>
      <c r="AE244" s="83"/>
      <c r="AF244" s="86"/>
      <c r="AG244" s="23"/>
      <c r="AH244" s="23"/>
      <c r="AI244" s="23">
        <f t="shared" si="43"/>
        <v>0</v>
      </c>
    </row>
    <row r="245" spans="1:95" ht="25.25" customHeight="1" thickTop="1" thickBot="1" x14ac:dyDescent="0.25">
      <c r="A245" s="25">
        <v>147</v>
      </c>
      <c r="B245" s="14" t="s">
        <v>145</v>
      </c>
      <c r="C245" s="42">
        <f t="shared" si="47"/>
        <v>0</v>
      </c>
      <c r="D245" s="122">
        <v>4000</v>
      </c>
      <c r="E245" s="172">
        <v>148</v>
      </c>
      <c r="F245" s="176" t="s">
        <v>146</v>
      </c>
      <c r="G245" s="174">
        <v>4000</v>
      </c>
      <c r="H245" s="193">
        <f t="shared" si="39"/>
        <v>1500</v>
      </c>
      <c r="I245" s="193">
        <f t="shared" si="44"/>
        <v>0</v>
      </c>
      <c r="J245" s="149">
        <v>148</v>
      </c>
      <c r="K245" s="142" t="s">
        <v>146</v>
      </c>
      <c r="L245" s="119">
        <v>4000</v>
      </c>
      <c r="M245" s="150">
        <v>2500</v>
      </c>
      <c r="N245" s="817"/>
      <c r="O245" s="734"/>
      <c r="P245" s="414"/>
      <c r="Q245" s="731"/>
      <c r="R245" s="732"/>
      <c r="S245" s="92">
        <f t="shared" si="30"/>
        <v>2500</v>
      </c>
      <c r="T245" s="166">
        <f t="shared" si="46"/>
        <v>1500</v>
      </c>
      <c r="U245" s="42">
        <f t="shared" si="40"/>
        <v>0</v>
      </c>
      <c r="V245" s="137">
        <v>148</v>
      </c>
      <c r="W245" s="26" t="s">
        <v>146</v>
      </c>
      <c r="X245" s="71" t="s">
        <v>221</v>
      </c>
      <c r="Y245" s="18" t="s">
        <v>195</v>
      </c>
      <c r="Z245" s="4">
        <v>4000</v>
      </c>
      <c r="AA245" s="4">
        <v>2500</v>
      </c>
      <c r="AB245" s="22">
        <f t="shared" si="41"/>
        <v>1500</v>
      </c>
      <c r="AC245" s="22">
        <f t="shared" si="42"/>
        <v>1000</v>
      </c>
      <c r="AD245" s="82"/>
      <c r="AE245" s="83">
        <v>60</v>
      </c>
      <c r="AF245" s="86">
        <v>1000</v>
      </c>
      <c r="AG245" s="23"/>
      <c r="AH245" s="27">
        <v>1000</v>
      </c>
      <c r="AI245" s="23">
        <f t="shared" si="43"/>
        <v>1000</v>
      </c>
    </row>
    <row r="246" spans="1:95" ht="25.25" customHeight="1" thickTop="1" thickBot="1" x14ac:dyDescent="0.25">
      <c r="A246" s="769">
        <v>148</v>
      </c>
      <c r="B246" s="795" t="s">
        <v>146</v>
      </c>
      <c r="C246" s="42">
        <f t="shared" si="47"/>
        <v>0</v>
      </c>
      <c r="D246" s="122">
        <v>4000</v>
      </c>
      <c r="E246" s="172">
        <v>149</v>
      </c>
      <c r="F246" s="176" t="s">
        <v>147</v>
      </c>
      <c r="G246" s="174">
        <v>4000</v>
      </c>
      <c r="H246" s="193">
        <f t="shared" si="39"/>
        <v>-1200</v>
      </c>
      <c r="I246" s="193">
        <f t="shared" si="44"/>
        <v>0</v>
      </c>
      <c r="J246" s="149">
        <v>149</v>
      </c>
      <c r="K246" s="142" t="s">
        <v>147</v>
      </c>
      <c r="L246" s="119">
        <v>4000</v>
      </c>
      <c r="M246" s="150">
        <v>4000</v>
      </c>
      <c r="N246" s="815">
        <v>45503</v>
      </c>
      <c r="O246" s="733">
        <v>119</v>
      </c>
      <c r="P246" s="730">
        <v>200</v>
      </c>
      <c r="Q246" s="731" t="s">
        <v>356</v>
      </c>
      <c r="R246" s="732">
        <v>1000</v>
      </c>
      <c r="S246" s="92">
        <f t="shared" si="30"/>
        <v>5200</v>
      </c>
      <c r="T246" s="166">
        <f t="shared" si="46"/>
        <v>-1200</v>
      </c>
      <c r="U246" s="42">
        <f t="shared" si="40"/>
        <v>0</v>
      </c>
      <c r="V246" s="137">
        <v>149</v>
      </c>
      <c r="W246" s="26" t="s">
        <v>147</v>
      </c>
      <c r="X246" s="71" t="s">
        <v>314</v>
      </c>
      <c r="Y246" s="18" t="s">
        <v>223</v>
      </c>
      <c r="Z246" s="4">
        <v>4000</v>
      </c>
      <c r="AA246" s="4">
        <v>4000</v>
      </c>
      <c r="AB246" s="22">
        <f t="shared" si="41"/>
        <v>0</v>
      </c>
      <c r="AC246" s="22">
        <f t="shared" si="42"/>
        <v>0</v>
      </c>
      <c r="AD246" s="90"/>
      <c r="AE246" s="91"/>
      <c r="AF246" s="92"/>
      <c r="AG246" s="23"/>
      <c r="AH246" s="23"/>
      <c r="AI246" s="23">
        <f t="shared" si="43"/>
        <v>0</v>
      </c>
    </row>
    <row r="247" spans="1:95" ht="25.25" customHeight="1" thickTop="1" thickBot="1" x14ac:dyDescent="0.25">
      <c r="A247" s="769">
        <v>148</v>
      </c>
      <c r="B247" s="795" t="s">
        <v>146</v>
      </c>
      <c r="C247" s="42"/>
      <c r="D247" s="122"/>
      <c r="E247" s="172"/>
      <c r="F247" s="176"/>
      <c r="G247" s="174"/>
      <c r="H247" s="193"/>
      <c r="I247" s="193"/>
      <c r="J247" s="149"/>
      <c r="K247" s="142"/>
      <c r="L247" s="119"/>
      <c r="M247" s="150"/>
      <c r="N247" s="816"/>
      <c r="O247" s="753"/>
      <c r="P247" s="762">
        <v>100</v>
      </c>
      <c r="Q247" s="731"/>
      <c r="R247" s="732"/>
      <c r="S247" s="92"/>
      <c r="T247" s="166"/>
      <c r="U247" s="42"/>
      <c r="V247" s="443"/>
      <c r="W247" s="26"/>
      <c r="X247" s="71"/>
      <c r="Y247" s="18"/>
      <c r="Z247" s="4"/>
      <c r="AA247" s="4"/>
      <c r="AB247" s="22"/>
      <c r="AC247" s="22"/>
      <c r="AD247" s="90"/>
      <c r="AE247" s="91"/>
      <c r="AF247" s="92"/>
      <c r="AG247" s="23"/>
      <c r="AH247" s="23"/>
      <c r="AI247" s="23"/>
    </row>
    <row r="248" spans="1:95" ht="25.25" customHeight="1" thickTop="1" thickBot="1" x14ac:dyDescent="0.25">
      <c r="A248" s="769">
        <v>148</v>
      </c>
      <c r="B248" s="795" t="s">
        <v>146</v>
      </c>
      <c r="C248" s="42"/>
      <c r="D248" s="122"/>
      <c r="E248" s="172"/>
      <c r="F248" s="176"/>
      <c r="G248" s="174"/>
      <c r="H248" s="193"/>
      <c r="I248" s="193"/>
      <c r="J248" s="149"/>
      <c r="K248" s="142"/>
      <c r="L248" s="119"/>
      <c r="M248" s="150"/>
      <c r="N248" s="815">
        <v>45515</v>
      </c>
      <c r="O248" s="733">
        <v>56</v>
      </c>
      <c r="P248" s="730">
        <v>100</v>
      </c>
      <c r="Q248" s="731"/>
      <c r="R248" s="732"/>
      <c r="S248" s="92"/>
      <c r="T248" s="166"/>
      <c r="U248" s="42"/>
      <c r="V248" s="443"/>
      <c r="W248" s="26"/>
      <c r="X248" s="71"/>
      <c r="Y248" s="18"/>
      <c r="Z248" s="4"/>
      <c r="AA248" s="4"/>
      <c r="AB248" s="22"/>
      <c r="AC248" s="22"/>
      <c r="AD248" s="90"/>
      <c r="AE248" s="91"/>
      <c r="AF248" s="92"/>
      <c r="AG248" s="23"/>
      <c r="AH248" s="23"/>
      <c r="AI248" s="23"/>
    </row>
    <row r="249" spans="1:95" ht="25.25" customHeight="1" thickTop="1" thickBot="1" x14ac:dyDescent="0.25">
      <c r="A249" s="25">
        <v>149</v>
      </c>
      <c r="B249" s="14" t="s">
        <v>147</v>
      </c>
      <c r="C249" s="42">
        <f>D246-L246</f>
        <v>0</v>
      </c>
      <c r="D249" s="122">
        <v>3600</v>
      </c>
      <c r="E249" s="172">
        <v>150</v>
      </c>
      <c r="F249" s="176" t="s">
        <v>148</v>
      </c>
      <c r="G249" s="174">
        <v>3600</v>
      </c>
      <c r="H249" s="193">
        <f t="shared" si="39"/>
        <v>0</v>
      </c>
      <c r="I249" s="193">
        <f t="shared" si="44"/>
        <v>0</v>
      </c>
      <c r="J249" s="149">
        <v>150</v>
      </c>
      <c r="K249" s="142" t="s">
        <v>148</v>
      </c>
      <c r="L249" s="119">
        <v>3600</v>
      </c>
      <c r="M249" s="150">
        <v>3600</v>
      </c>
      <c r="N249" s="814"/>
      <c r="O249" s="731"/>
      <c r="P249" s="731"/>
      <c r="Q249" s="731"/>
      <c r="R249" s="732"/>
      <c r="S249" s="92">
        <f t="shared" si="30"/>
        <v>3600</v>
      </c>
      <c r="T249" s="166">
        <f t="shared" si="46"/>
        <v>0</v>
      </c>
      <c r="U249" s="42">
        <f t="shared" ref="U249:U255" si="48">M249-AA249</f>
        <v>0</v>
      </c>
      <c r="V249" s="165">
        <v>150</v>
      </c>
      <c r="W249" s="26" t="s">
        <v>148</v>
      </c>
      <c r="X249" s="71" t="s">
        <v>315</v>
      </c>
      <c r="Y249" s="18" t="s">
        <v>223</v>
      </c>
      <c r="Z249" s="4">
        <v>3600</v>
      </c>
      <c r="AA249" s="4">
        <v>3600</v>
      </c>
      <c r="AB249" s="22">
        <f t="shared" si="41"/>
        <v>0</v>
      </c>
      <c r="AC249" s="22">
        <f t="shared" si="42"/>
        <v>0</v>
      </c>
      <c r="AD249" s="82"/>
      <c r="AE249" s="83"/>
      <c r="AF249" s="86"/>
      <c r="AG249" s="23"/>
      <c r="AH249" s="23"/>
      <c r="AI249" s="23">
        <f t="shared" si="43"/>
        <v>0</v>
      </c>
    </row>
    <row r="250" spans="1:95" s="12" customFormat="1" ht="25.25" customHeight="1" thickTop="1" thickBot="1" x14ac:dyDescent="0.25">
      <c r="A250" s="25">
        <v>150</v>
      </c>
      <c r="B250" s="36" t="s">
        <v>148</v>
      </c>
      <c r="C250" s="42">
        <f t="shared" si="47"/>
        <v>0</v>
      </c>
      <c r="D250" s="122">
        <v>4000</v>
      </c>
      <c r="E250" s="172">
        <v>151</v>
      </c>
      <c r="F250" s="176" t="s">
        <v>149</v>
      </c>
      <c r="G250" s="174">
        <v>4000</v>
      </c>
      <c r="H250" s="193">
        <f t="shared" si="39"/>
        <v>2500</v>
      </c>
      <c r="I250" s="193">
        <f t="shared" si="44"/>
        <v>0</v>
      </c>
      <c r="J250" s="149">
        <v>151</v>
      </c>
      <c r="K250" s="142" t="s">
        <v>149</v>
      </c>
      <c r="L250" s="119">
        <v>4000</v>
      </c>
      <c r="M250" s="150">
        <v>1500</v>
      </c>
      <c r="N250" s="817"/>
      <c r="O250" s="734"/>
      <c r="P250" s="642"/>
      <c r="Q250" s="731"/>
      <c r="R250" s="732"/>
      <c r="S250" s="92">
        <f t="shared" si="30"/>
        <v>1500</v>
      </c>
      <c r="T250" s="166">
        <f t="shared" si="46"/>
        <v>2500</v>
      </c>
      <c r="U250" s="42">
        <f t="shared" si="48"/>
        <v>0</v>
      </c>
      <c r="V250" s="131">
        <v>151</v>
      </c>
      <c r="W250" s="26" t="s">
        <v>149</v>
      </c>
      <c r="X250" s="71" t="s">
        <v>193</v>
      </c>
      <c r="Y250" s="18" t="s">
        <v>157</v>
      </c>
      <c r="Z250" s="4">
        <v>4000</v>
      </c>
      <c r="AA250" s="4">
        <v>1500</v>
      </c>
      <c r="AB250" s="22">
        <f t="shared" si="41"/>
        <v>2500</v>
      </c>
      <c r="AC250" s="22">
        <f t="shared" si="42"/>
        <v>1666.6666666666667</v>
      </c>
      <c r="AD250" s="82"/>
      <c r="AE250" s="83">
        <v>43</v>
      </c>
      <c r="AF250" s="86">
        <v>1650</v>
      </c>
      <c r="AG250" s="23">
        <v>1650</v>
      </c>
      <c r="AH250" s="23"/>
      <c r="AI250" s="23">
        <f t="shared" si="43"/>
        <v>1650</v>
      </c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</row>
    <row r="251" spans="1:95" s="12" customFormat="1" ht="25.25" customHeight="1" thickTop="1" thickBot="1" x14ac:dyDescent="0.25">
      <c r="A251" s="769">
        <v>151</v>
      </c>
      <c r="B251" s="771" t="s">
        <v>149</v>
      </c>
      <c r="C251" s="42">
        <f t="shared" si="47"/>
        <v>0</v>
      </c>
      <c r="D251" s="122"/>
      <c r="H251" s="193">
        <f t="shared" si="39"/>
        <v>-1800</v>
      </c>
      <c r="I251" s="193">
        <f t="shared" si="44"/>
        <v>0</v>
      </c>
      <c r="J251" s="149">
        <v>151</v>
      </c>
      <c r="K251" s="142" t="s">
        <v>149</v>
      </c>
      <c r="L251" s="119"/>
      <c r="M251" s="150"/>
      <c r="N251" s="816">
        <v>45596</v>
      </c>
      <c r="O251" s="753">
        <v>105</v>
      </c>
      <c r="P251" s="762">
        <v>150</v>
      </c>
      <c r="Q251" s="731" t="s">
        <v>356</v>
      </c>
      <c r="R251" s="732">
        <v>1650</v>
      </c>
      <c r="S251" s="92">
        <f t="shared" si="30"/>
        <v>1800</v>
      </c>
      <c r="T251" s="166">
        <f t="shared" si="46"/>
        <v>-1800</v>
      </c>
      <c r="U251" s="42">
        <f t="shared" si="48"/>
        <v>-1500</v>
      </c>
      <c r="V251" s="131">
        <v>151</v>
      </c>
      <c r="W251" s="26" t="s">
        <v>149</v>
      </c>
      <c r="X251" s="71" t="s">
        <v>193</v>
      </c>
      <c r="Y251" s="18" t="s">
        <v>157</v>
      </c>
      <c r="Z251" s="4">
        <v>4000</v>
      </c>
      <c r="AA251" s="4">
        <v>1500</v>
      </c>
      <c r="AB251" s="22">
        <f t="shared" si="41"/>
        <v>2500</v>
      </c>
      <c r="AC251" s="22">
        <f t="shared" si="42"/>
        <v>1666.6666666666667</v>
      </c>
      <c r="AD251" s="82"/>
      <c r="AE251" s="83">
        <v>43</v>
      </c>
      <c r="AF251" s="86">
        <v>208</v>
      </c>
      <c r="AG251" s="23">
        <v>1650</v>
      </c>
      <c r="AH251" s="23"/>
      <c r="AI251" s="23">
        <f t="shared" si="43"/>
        <v>1650</v>
      </c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</row>
    <row r="252" spans="1:95" s="12" customFormat="1" ht="25.25" customHeight="1" thickTop="1" thickBot="1" x14ac:dyDescent="0.25">
      <c r="A252" s="769">
        <v>151</v>
      </c>
      <c r="B252" s="771" t="s">
        <v>149</v>
      </c>
      <c r="C252" s="42"/>
      <c r="D252" s="122"/>
      <c r="H252" s="193"/>
      <c r="I252" s="193"/>
      <c r="J252" s="149"/>
      <c r="K252" s="142"/>
      <c r="L252" s="119"/>
      <c r="M252" s="150"/>
      <c r="N252" s="815">
        <v>45486</v>
      </c>
      <c r="O252" s="733">
        <v>67</v>
      </c>
      <c r="P252" s="761">
        <v>200</v>
      </c>
      <c r="Q252" s="731"/>
      <c r="R252" s="732"/>
      <c r="S252" s="92"/>
      <c r="T252" s="166"/>
      <c r="U252" s="42"/>
      <c r="V252" s="131"/>
      <c r="W252" s="26"/>
      <c r="X252" s="71"/>
      <c r="Y252" s="18"/>
      <c r="Z252" s="4"/>
      <c r="AA252" s="4"/>
      <c r="AB252" s="22"/>
      <c r="AC252" s="22"/>
      <c r="AD252" s="82"/>
      <c r="AE252" s="83"/>
      <c r="AF252" s="86"/>
      <c r="AG252" s="23"/>
      <c r="AH252" s="23"/>
      <c r="AI252" s="23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</row>
    <row r="253" spans="1:95" s="12" customFormat="1" ht="25.25" customHeight="1" thickTop="1" thickBot="1" x14ac:dyDescent="0.25">
      <c r="A253" s="769">
        <v>151</v>
      </c>
      <c r="B253" s="771" t="s">
        <v>149</v>
      </c>
      <c r="C253" s="42">
        <f>D251-L251</f>
        <v>0</v>
      </c>
      <c r="D253" s="122"/>
      <c r="H253" s="193"/>
      <c r="I253" s="193"/>
      <c r="J253" s="149"/>
      <c r="K253" s="142"/>
      <c r="L253" s="119"/>
      <c r="M253" s="150"/>
      <c r="N253" s="815">
        <v>45514</v>
      </c>
      <c r="O253" s="733">
        <v>43</v>
      </c>
      <c r="P253" s="761">
        <v>200</v>
      </c>
      <c r="Q253" s="731"/>
      <c r="R253" s="732"/>
      <c r="S253" s="92">
        <f t="shared" si="30"/>
        <v>200</v>
      </c>
      <c r="T253" s="166">
        <v>208</v>
      </c>
      <c r="U253" s="42"/>
      <c r="V253" s="131"/>
      <c r="W253" s="26"/>
      <c r="X253" s="71"/>
      <c r="Y253" s="18"/>
      <c r="Z253" s="4"/>
      <c r="AA253" s="4"/>
      <c r="AB253" s="22"/>
      <c r="AC253" s="22"/>
      <c r="AD253" s="82"/>
      <c r="AE253" s="83"/>
      <c r="AF253" s="86"/>
      <c r="AG253" s="23"/>
      <c r="AH253" s="23"/>
      <c r="AI253" s="2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</row>
    <row r="254" spans="1:95" s="12" customFormat="1" ht="25.25" customHeight="1" thickTop="1" thickBot="1" x14ac:dyDescent="0.25">
      <c r="A254" s="769">
        <v>151</v>
      </c>
      <c r="B254" s="771" t="s">
        <v>149</v>
      </c>
      <c r="C254" s="42"/>
      <c r="D254" s="128"/>
      <c r="E254" s="172"/>
      <c r="F254" s="191"/>
      <c r="G254" s="192"/>
      <c r="H254" s="193"/>
      <c r="I254" s="193"/>
      <c r="J254" s="149"/>
      <c r="K254" s="142"/>
      <c r="L254" s="119"/>
      <c r="M254" s="150"/>
      <c r="N254" s="815">
        <v>45565</v>
      </c>
      <c r="O254" s="733">
        <v>91</v>
      </c>
      <c r="P254" s="755">
        <v>150</v>
      </c>
      <c r="Q254" s="731"/>
      <c r="R254" s="29"/>
      <c r="S254" s="92">
        <f t="shared" si="30"/>
        <v>150</v>
      </c>
      <c r="T254" s="166">
        <f t="shared" si="46"/>
        <v>-150</v>
      </c>
      <c r="U254" s="42">
        <f t="shared" si="48"/>
        <v>0</v>
      </c>
      <c r="V254" s="140"/>
      <c r="W254" s="5"/>
      <c r="X254" s="77"/>
      <c r="Y254" s="5"/>
      <c r="Z254" s="5"/>
      <c r="AA254" s="5"/>
      <c r="AB254" s="32"/>
      <c r="AC254" s="32"/>
      <c r="AD254" s="61"/>
      <c r="AE254" s="61"/>
      <c r="AF254" s="61"/>
      <c r="AG254" s="5"/>
      <c r="AH254" s="5"/>
      <c r="AI254" s="5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</row>
    <row r="255" spans="1:95" ht="25.25" customHeight="1" thickTop="1" thickBot="1" x14ac:dyDescent="0.25">
      <c r="A255" s="159">
        <v>152</v>
      </c>
      <c r="B255" s="118" t="s">
        <v>340</v>
      </c>
      <c r="C255" s="42">
        <f t="shared" ref="C255:C260" si="49">D254-L254</f>
        <v>0</v>
      </c>
      <c r="D255" s="122"/>
      <c r="E255" s="172">
        <v>152</v>
      </c>
      <c r="F255" s="191" t="s">
        <v>340</v>
      </c>
      <c r="G255" s="192"/>
      <c r="H255" s="193">
        <f>+D255-S255</f>
        <v>0</v>
      </c>
      <c r="I255" s="193">
        <f t="shared" ref="I255:I257" si="50">+H255-T255</f>
        <v>0</v>
      </c>
      <c r="J255" s="149">
        <v>152</v>
      </c>
      <c r="K255" s="142" t="s">
        <v>340</v>
      </c>
      <c r="L255" s="119"/>
      <c r="M255" s="150"/>
      <c r="N255" s="814"/>
      <c r="O255" s="731"/>
      <c r="P255" s="731"/>
      <c r="Q255" s="731"/>
      <c r="R255" s="732"/>
      <c r="S255" s="92">
        <f t="shared" si="30"/>
        <v>0</v>
      </c>
      <c r="T255" s="166">
        <f t="shared" si="46"/>
        <v>0</v>
      </c>
      <c r="U255" s="42">
        <f t="shared" si="48"/>
        <v>0</v>
      </c>
      <c r="V255" s="131"/>
      <c r="W255" s="26"/>
      <c r="X255" s="70"/>
      <c r="Y255" s="18"/>
      <c r="Z255" s="4"/>
      <c r="AA255" s="4"/>
      <c r="AB255" s="22"/>
      <c r="AC255" s="22"/>
      <c r="AD255" s="90"/>
      <c r="AE255" s="91"/>
      <c r="AF255" s="92"/>
      <c r="AG255" s="23"/>
      <c r="AH255" s="23"/>
      <c r="AI255" s="23"/>
    </row>
    <row r="256" spans="1:95" ht="25.25" customHeight="1" thickTop="1" thickBot="1" x14ac:dyDescent="0.25">
      <c r="A256" s="159">
        <v>153</v>
      </c>
      <c r="B256" s="118" t="s">
        <v>341</v>
      </c>
      <c r="C256" s="42">
        <f t="shared" si="49"/>
        <v>0</v>
      </c>
      <c r="D256" s="122"/>
      <c r="E256" s="172">
        <v>153</v>
      </c>
      <c r="F256" s="191" t="s">
        <v>341</v>
      </c>
      <c r="G256" s="192"/>
      <c r="H256" s="193">
        <f t="shared" ref="H256:H257" si="51">+D256-S256</f>
        <v>0</v>
      </c>
      <c r="I256" s="193">
        <f t="shared" si="50"/>
        <v>0</v>
      </c>
      <c r="J256" s="149">
        <v>153</v>
      </c>
      <c r="K256" s="142" t="s">
        <v>341</v>
      </c>
      <c r="L256" s="119"/>
      <c r="M256" s="150"/>
      <c r="N256" s="814"/>
      <c r="O256" s="731"/>
      <c r="P256" s="731"/>
      <c r="Q256" s="731"/>
      <c r="R256" s="732"/>
      <c r="S256" s="92">
        <f t="shared" si="30"/>
        <v>0</v>
      </c>
      <c r="T256" s="166">
        <f t="shared" si="46"/>
        <v>0</v>
      </c>
      <c r="U256" s="42">
        <f>M256-AA256</f>
        <v>0</v>
      </c>
      <c r="V256" s="132"/>
      <c r="W256" s="18"/>
      <c r="X256" s="70" t="s">
        <v>321</v>
      </c>
      <c r="Y256" s="18"/>
      <c r="Z256" s="4"/>
      <c r="AA256" s="4"/>
      <c r="AB256" s="22"/>
      <c r="AC256" s="22"/>
      <c r="AD256" s="82"/>
      <c r="AE256" s="83"/>
      <c r="AF256" s="86"/>
      <c r="AG256" s="23"/>
      <c r="AH256" s="23"/>
      <c r="AI256" s="23"/>
    </row>
    <row r="257" spans="1:35" ht="25.25" customHeight="1" thickTop="1" thickBot="1" x14ac:dyDescent="0.25">
      <c r="A257" s="159">
        <v>154</v>
      </c>
      <c r="B257" s="118" t="s">
        <v>342</v>
      </c>
      <c r="C257" s="42">
        <f t="shared" si="49"/>
        <v>0</v>
      </c>
      <c r="D257" s="122"/>
      <c r="E257" s="172">
        <v>154</v>
      </c>
      <c r="F257" s="191" t="s">
        <v>342</v>
      </c>
      <c r="G257" s="192"/>
      <c r="H257" s="193">
        <f t="shared" si="51"/>
        <v>0</v>
      </c>
      <c r="I257" s="193">
        <f t="shared" si="50"/>
        <v>0</v>
      </c>
      <c r="J257" s="149">
        <v>154</v>
      </c>
      <c r="K257" s="142" t="s">
        <v>342</v>
      </c>
      <c r="L257" s="145"/>
      <c r="M257" s="154"/>
      <c r="N257" s="829"/>
      <c r="O257" s="729"/>
      <c r="P257" s="729"/>
      <c r="Q257" s="729"/>
      <c r="R257" s="732"/>
      <c r="S257" s="92">
        <f t="shared" ref="S257:S259" si="52">+M257+P257+R257</f>
        <v>0</v>
      </c>
      <c r="T257" s="166">
        <f t="shared" si="46"/>
        <v>0</v>
      </c>
      <c r="U257" s="42">
        <f>M257-AA257</f>
        <v>0</v>
      </c>
      <c r="V257" s="131"/>
      <c r="W257" s="26"/>
      <c r="X257" s="71" t="s">
        <v>320</v>
      </c>
      <c r="Y257" s="18"/>
      <c r="Z257" s="4"/>
      <c r="AA257" s="4"/>
      <c r="AB257" s="22"/>
      <c r="AC257" s="22"/>
      <c r="AD257" s="82"/>
      <c r="AE257" s="83"/>
      <c r="AF257" s="86"/>
      <c r="AG257" s="23"/>
      <c r="AH257" s="23"/>
      <c r="AI257" s="23"/>
    </row>
    <row r="258" spans="1:35" ht="25.25" customHeight="1" thickTop="1" thickBot="1" x14ac:dyDescent="0.25">
      <c r="A258" s="25"/>
      <c r="B258" s="8"/>
      <c r="C258" s="42">
        <f t="shared" si="49"/>
        <v>0</v>
      </c>
      <c r="D258" s="128"/>
      <c r="E258" s="171"/>
      <c r="F258" s="171"/>
      <c r="G258" s="171"/>
      <c r="H258" s="169">
        <f t="shared" ref="H258:H259" si="53">+D258-G258</f>
        <v>0</v>
      </c>
      <c r="I258" s="193">
        <f t="shared" si="44"/>
        <v>0</v>
      </c>
      <c r="J258" s="151"/>
      <c r="K258" s="62"/>
      <c r="L258" s="62"/>
      <c r="M258" s="152"/>
      <c r="N258" s="818"/>
      <c r="O258" s="736"/>
      <c r="P258" s="736"/>
      <c r="Q258" s="736"/>
      <c r="R258" s="732"/>
      <c r="S258" s="92">
        <f t="shared" si="52"/>
        <v>0</v>
      </c>
      <c r="T258" s="166">
        <f t="shared" si="46"/>
        <v>0</v>
      </c>
      <c r="U258" s="42">
        <f>M258-AA258</f>
        <v>0</v>
      </c>
      <c r="V258" s="140"/>
      <c r="W258" s="5"/>
      <c r="X258" s="77" t="s">
        <v>316</v>
      </c>
      <c r="Y258" s="5"/>
      <c r="Z258" s="5"/>
      <c r="AA258" s="5"/>
      <c r="AB258" s="32"/>
      <c r="AC258" s="32"/>
      <c r="AD258" s="82"/>
      <c r="AE258" s="83"/>
      <c r="AF258" s="86"/>
      <c r="AG258" s="5"/>
      <c r="AH258" s="5"/>
      <c r="AI258" s="5"/>
    </row>
    <row r="259" spans="1:35" ht="25.25" customHeight="1" thickTop="1" x14ac:dyDescent="0.2">
      <c r="A259" s="20"/>
      <c r="B259" s="63"/>
      <c r="C259" s="42">
        <f t="shared" si="49"/>
        <v>0</v>
      </c>
      <c r="D259" s="125"/>
      <c r="E259" s="170"/>
      <c r="F259" s="170"/>
      <c r="G259" s="170"/>
      <c r="H259" s="169">
        <f t="shared" si="53"/>
        <v>0</v>
      </c>
      <c r="I259" s="193">
        <f t="shared" si="44"/>
        <v>0</v>
      </c>
      <c r="J259" s="153"/>
      <c r="K259" s="120"/>
      <c r="L259" s="145"/>
      <c r="M259" s="154"/>
      <c r="N259" s="829"/>
      <c r="O259" s="729"/>
      <c r="P259" s="729"/>
      <c r="Q259" s="729"/>
      <c r="R259" s="732"/>
      <c r="S259" s="92">
        <f t="shared" si="52"/>
        <v>0</v>
      </c>
      <c r="T259" s="166">
        <f t="shared" si="46"/>
        <v>0</v>
      </c>
      <c r="U259" s="42">
        <f>M259-AA259</f>
        <v>0</v>
      </c>
      <c r="V259" s="139"/>
      <c r="W259" s="44"/>
      <c r="X259" s="74"/>
      <c r="Y259" s="44"/>
      <c r="Z259" s="45"/>
      <c r="AA259" s="45"/>
      <c r="AB259" s="46"/>
      <c r="AC259" s="46"/>
      <c r="AD259" s="93"/>
      <c r="AE259" s="48"/>
      <c r="AF259" s="94"/>
      <c r="AG259" s="23"/>
      <c r="AH259" s="23"/>
      <c r="AI259" s="23"/>
    </row>
    <row r="260" spans="1:35" ht="25.25" customHeight="1" thickBot="1" x14ac:dyDescent="0.25">
      <c r="A260" s="42"/>
      <c r="B260" s="43"/>
      <c r="C260" s="42">
        <f t="shared" si="49"/>
        <v>0</v>
      </c>
      <c r="D260" s="129">
        <f>SUM(D2:D259)</f>
        <v>552000</v>
      </c>
      <c r="E260" s="129">
        <f>SUM(E3:E259)</f>
        <v>11671</v>
      </c>
      <c r="F260" s="129">
        <f>SUM(F3:F259)</f>
        <v>0</v>
      </c>
      <c r="G260" s="129">
        <f>SUM(G2:G259)</f>
        <v>548000</v>
      </c>
      <c r="H260" s="129">
        <f t="shared" ref="H260:M260" si="54">SUM(H3:H259)</f>
        <v>51275</v>
      </c>
      <c r="I260" s="129">
        <f t="shared" si="54"/>
        <v>-4000</v>
      </c>
      <c r="J260" s="155">
        <f t="shared" si="54"/>
        <v>11935</v>
      </c>
      <c r="K260" s="156">
        <f t="shared" si="54"/>
        <v>0</v>
      </c>
      <c r="L260" s="156">
        <f t="shared" si="54"/>
        <v>548400</v>
      </c>
      <c r="M260" s="157">
        <f t="shared" si="54"/>
        <v>439450</v>
      </c>
      <c r="N260" s="830">
        <v>0</v>
      </c>
      <c r="O260" s="748">
        <v>0</v>
      </c>
      <c r="P260" s="748">
        <f>SUM(P3:P259)</f>
        <v>19350</v>
      </c>
      <c r="Q260" s="748">
        <v>0</v>
      </c>
      <c r="R260" s="748">
        <f>SUM(R2:R259)</f>
        <v>55250</v>
      </c>
      <c r="S260" s="157">
        <f>SUM(S3:S259)</f>
        <v>494475</v>
      </c>
      <c r="T260" s="157">
        <f>SUM(T3:T259)</f>
        <v>48833</v>
      </c>
      <c r="U260" s="61">
        <f>SUM(U3:U259)</f>
        <v>-2000</v>
      </c>
      <c r="V260" s="141">
        <f>SUM(V4:V259)</f>
        <v>11771</v>
      </c>
      <c r="W260" s="61">
        <f>SUM(W4:W259)</f>
        <v>0</v>
      </c>
      <c r="X260" s="61">
        <f>SUM(X4:X259)</f>
        <v>0</v>
      </c>
      <c r="Y260" s="61">
        <f>SUM(Y4:Y259)</f>
        <v>0</v>
      </c>
      <c r="Z260" s="157">
        <f t="shared" ref="Z260:AF260" si="55">SUM(Z3:Z259)</f>
        <v>552400</v>
      </c>
      <c r="AA260" s="157">
        <f t="shared" si="55"/>
        <v>441450</v>
      </c>
      <c r="AB260" s="157">
        <f t="shared" si="55"/>
        <v>110950</v>
      </c>
      <c r="AC260" s="157">
        <f t="shared" si="55"/>
        <v>73966.666666666686</v>
      </c>
      <c r="AD260" s="157">
        <f t="shared" si="55"/>
        <v>0</v>
      </c>
      <c r="AE260" s="157">
        <f t="shared" si="55"/>
        <v>1760</v>
      </c>
      <c r="AF260" s="157">
        <f t="shared" si="55"/>
        <v>52658</v>
      </c>
      <c r="AG260" s="5"/>
      <c r="AH260" s="5"/>
      <c r="AI260" s="5"/>
    </row>
    <row r="261" spans="1:35" ht="25.25" customHeight="1" thickBot="1" x14ac:dyDescent="0.25">
      <c r="A261" s="42"/>
      <c r="B261" s="43"/>
      <c r="C261" s="42"/>
      <c r="D261" s="527"/>
      <c r="E261" s="527"/>
      <c r="F261" s="527"/>
      <c r="G261" s="527"/>
      <c r="H261" s="527"/>
      <c r="I261" s="527"/>
      <c r="J261" s="528"/>
      <c r="K261" s="529"/>
      <c r="L261" s="529"/>
      <c r="M261" s="530"/>
      <c r="N261" s="831"/>
      <c r="O261" s="749" t="s">
        <v>389</v>
      </c>
      <c r="P261" s="749">
        <f>+P239+P230+P189+P165+P155+P132+P129+P72</f>
        <v>1450</v>
      </c>
      <c r="Q261" s="677"/>
      <c r="R261" s="748"/>
      <c r="S261" s="530"/>
      <c r="T261" s="530"/>
      <c r="U261" s="61"/>
      <c r="V261" s="532"/>
      <c r="W261" s="61"/>
      <c r="X261" s="61"/>
      <c r="Y261" s="61"/>
      <c r="Z261" s="533"/>
      <c r="AA261" s="533"/>
      <c r="AB261" s="533"/>
      <c r="AC261" s="533"/>
      <c r="AD261" s="533"/>
      <c r="AE261" s="533"/>
      <c r="AF261" s="533"/>
      <c r="AG261" s="5"/>
      <c r="AH261" s="5"/>
      <c r="AI261" s="5"/>
    </row>
    <row r="262" spans="1:35" ht="25.25" customHeight="1" thickBot="1" x14ac:dyDescent="0.25">
      <c r="A262" s="42"/>
      <c r="B262" s="43"/>
      <c r="C262" s="42"/>
      <c r="D262" s="527"/>
      <c r="E262" s="527"/>
      <c r="F262" s="527"/>
      <c r="G262" s="527"/>
      <c r="H262" s="527"/>
      <c r="I262" s="527"/>
      <c r="J262" s="528"/>
      <c r="K262" s="529"/>
      <c r="L262" s="529"/>
      <c r="M262" s="530"/>
      <c r="N262" s="831"/>
      <c r="O262" s="749"/>
      <c r="P262" s="749">
        <f>+P260-P261</f>
        <v>17900</v>
      </c>
      <c r="Q262" s="677"/>
      <c r="R262" s="748"/>
      <c r="S262" s="530"/>
      <c r="T262" s="530"/>
      <c r="U262" s="61"/>
      <c r="V262" s="532"/>
      <c r="W262" s="61"/>
      <c r="X262" s="61"/>
      <c r="Y262" s="61"/>
      <c r="Z262" s="533"/>
      <c r="AA262" s="533"/>
      <c r="AB262" s="533"/>
      <c r="AC262" s="533"/>
      <c r="AD262" s="533"/>
      <c r="AE262" s="533"/>
      <c r="AF262" s="533"/>
      <c r="AG262" s="5"/>
      <c r="AH262" s="5"/>
      <c r="AI262" s="5"/>
    </row>
    <row r="263" spans="1:35" ht="25.25" customHeight="1" thickBot="1" x14ac:dyDescent="0.25">
      <c r="A263" s="42"/>
      <c r="B263" s="43"/>
      <c r="C263" s="42"/>
      <c r="D263" s="527"/>
      <c r="E263" s="527"/>
      <c r="F263" s="527"/>
      <c r="G263" s="527"/>
      <c r="H263" s="527"/>
      <c r="I263" s="527"/>
      <c r="J263" s="528"/>
      <c r="K263" s="529"/>
      <c r="L263" s="529"/>
      <c r="M263" s="530"/>
      <c r="N263" s="831"/>
      <c r="O263" s="749"/>
      <c r="P263" s="749" t="e">
        <f>+#REF!</f>
        <v>#REF!</v>
      </c>
      <c r="Q263" s="677"/>
      <c r="R263" s="748"/>
      <c r="S263" s="530"/>
      <c r="T263" s="530"/>
      <c r="U263" s="61"/>
      <c r="V263" s="532"/>
      <c r="W263" s="61"/>
      <c r="X263" s="61"/>
      <c r="Y263" s="61"/>
      <c r="Z263" s="533"/>
      <c r="AA263" s="533"/>
      <c r="AB263" s="533"/>
      <c r="AC263" s="533"/>
      <c r="AD263" s="533"/>
      <c r="AE263" s="533"/>
      <c r="AF263" s="533"/>
      <c r="AG263" s="5"/>
      <c r="AH263" s="5"/>
      <c r="AI263" s="5"/>
    </row>
    <row r="264" spans="1:35" ht="25.25" customHeight="1" thickBot="1" x14ac:dyDescent="0.25">
      <c r="A264" s="42"/>
      <c r="B264" s="43"/>
      <c r="C264" s="42"/>
      <c r="D264" s="527"/>
      <c r="E264" s="527"/>
      <c r="F264" s="527"/>
      <c r="G264" s="527"/>
      <c r="H264" s="527"/>
      <c r="I264" s="527"/>
      <c r="J264" s="528"/>
      <c r="K264" s="529"/>
      <c r="L264" s="529"/>
      <c r="M264" s="530"/>
      <c r="N264" s="831"/>
      <c r="O264" s="749"/>
      <c r="P264" s="749">
        <f>+P261-P260</f>
        <v>-17900</v>
      </c>
      <c r="Q264" s="677"/>
      <c r="R264" s="748"/>
      <c r="S264" s="530"/>
      <c r="T264" s="530"/>
      <c r="U264" s="61"/>
      <c r="V264" s="532"/>
      <c r="W264" s="61"/>
      <c r="X264" s="61"/>
      <c r="Y264" s="61"/>
      <c r="Z264" s="533"/>
      <c r="AA264" s="533"/>
      <c r="AB264" s="533"/>
      <c r="AC264" s="533"/>
      <c r="AD264" s="533"/>
      <c r="AE264" s="533"/>
      <c r="AF264" s="533"/>
      <c r="AG264" s="5"/>
      <c r="AH264" s="5"/>
      <c r="AI264" s="5"/>
    </row>
    <row r="265" spans="1:35" ht="25.25" customHeight="1" thickBot="1" x14ac:dyDescent="0.25">
      <c r="A265" s="42"/>
      <c r="B265" s="43"/>
      <c r="C265" s="42"/>
      <c r="D265" s="527"/>
      <c r="E265" s="527"/>
      <c r="F265" s="527"/>
      <c r="G265" s="527"/>
      <c r="H265" s="527"/>
      <c r="I265" s="527"/>
      <c r="J265" s="528"/>
      <c r="K265" s="529"/>
      <c r="L265" s="529"/>
      <c r="M265" s="530"/>
      <c r="N265" s="831"/>
      <c r="O265" s="749"/>
      <c r="P265" s="749">
        <v>18900</v>
      </c>
      <c r="Q265" s="677"/>
      <c r="R265" s="748"/>
      <c r="S265" s="530"/>
      <c r="T265" s="530"/>
      <c r="U265" s="61"/>
      <c r="V265" s="532"/>
      <c r="W265" s="61"/>
      <c r="X265" s="61"/>
      <c r="Y265" s="61"/>
      <c r="Z265" s="533"/>
      <c r="AA265" s="533"/>
      <c r="AB265" s="533"/>
      <c r="AC265" s="533"/>
      <c r="AD265" s="533"/>
      <c r="AE265" s="533"/>
      <c r="AF265" s="533"/>
      <c r="AG265" s="5"/>
      <c r="AH265" s="5"/>
      <c r="AI265" s="5"/>
    </row>
    <row r="266" spans="1:35" ht="25.25" customHeight="1" thickTop="1" thickBot="1" x14ac:dyDescent="0.25">
      <c r="A266" s="20"/>
      <c r="B266" s="63"/>
      <c r="C266" s="61">
        <f>SUM(C3:C260)</f>
        <v>0</v>
      </c>
      <c r="D266" s="65"/>
      <c r="E266" s="65"/>
      <c r="F266" s="65"/>
      <c r="G266" s="65"/>
      <c r="H266" s="65">
        <v>54000</v>
      </c>
      <c r="I266" s="65"/>
      <c r="J266" s="65"/>
      <c r="K266" s="65"/>
      <c r="L266" s="65"/>
      <c r="M266" s="158">
        <f>M260-AA260</f>
        <v>-2000</v>
      </c>
      <c r="N266" s="832"/>
      <c r="O266" s="750"/>
      <c r="P266" s="750" t="str">
        <f>+B157</f>
        <v>ابراهيم بنطيبي ازعاري</v>
      </c>
      <c r="Q266" s="751">
        <f>+P261-R266</f>
        <v>450</v>
      </c>
      <c r="R266" s="748">
        <f>+R157</f>
        <v>1000</v>
      </c>
      <c r="S266" s="158"/>
      <c r="T266" s="158"/>
      <c r="U266" s="20"/>
      <c r="V266" s="67"/>
      <c r="W266" s="5"/>
      <c r="X266" s="77"/>
      <c r="Y266" s="5"/>
      <c r="Z266" s="5"/>
      <c r="AA266" s="167">
        <f>+R260</f>
        <v>55250</v>
      </c>
      <c r="AB266" s="32"/>
      <c r="AC266" s="32"/>
      <c r="AD266" s="61"/>
      <c r="AE266" s="61"/>
      <c r="AF266" s="61"/>
      <c r="AG266" s="5"/>
      <c r="AH266" s="5"/>
      <c r="AI266" s="5"/>
    </row>
    <row r="267" spans="1:35" ht="25.25" customHeight="1" thickTop="1" thickBot="1" x14ac:dyDescent="0.25">
      <c r="A267" s="20"/>
      <c r="B267" s="63"/>
      <c r="C267" s="20"/>
      <c r="D267" s="108">
        <f>+L260-D260</f>
        <v>-3600</v>
      </c>
      <c r="E267" s="108"/>
      <c r="F267" s="108"/>
      <c r="G267" s="108"/>
      <c r="H267" s="108">
        <f>+H260-H266</f>
        <v>-2725</v>
      </c>
      <c r="I267" s="108"/>
      <c r="J267" s="108"/>
      <c r="K267" s="21"/>
      <c r="L267" s="108"/>
      <c r="M267" s="21"/>
      <c r="N267" s="833"/>
      <c r="O267" s="409"/>
      <c r="P267" s="409">
        <f>+P260-P265</f>
        <v>450</v>
      </c>
      <c r="Q267" s="409"/>
      <c r="R267" s="748">
        <f>+'[1]Feuil3 (ABON DEF)'!$N$175</f>
        <v>54250</v>
      </c>
      <c r="S267" s="21"/>
      <c r="T267" s="21"/>
      <c r="U267" s="21"/>
      <c r="V267" s="6"/>
      <c r="W267" s="18"/>
      <c r="X267" s="70"/>
      <c r="Y267" s="5"/>
      <c r="Z267" s="5"/>
      <c r="AA267" s="168">
        <f>+AA266+AA260</f>
        <v>496700</v>
      </c>
      <c r="AB267" s="109"/>
      <c r="AC267" s="109"/>
      <c r="AD267" s="110"/>
      <c r="AE267" s="20"/>
      <c r="AF267" s="111">
        <f>L260-M260-AF260</f>
        <v>56292</v>
      </c>
      <c r="AG267" s="5"/>
      <c r="AH267" s="5"/>
      <c r="AI267" s="5"/>
    </row>
    <row r="268" spans="1:35" ht="25.25" customHeight="1" thickTop="1" x14ac:dyDescent="0.2">
      <c r="A268" s="21"/>
      <c r="B268" s="64"/>
      <c r="C268" s="21"/>
      <c r="D268" s="65"/>
      <c r="E268" s="65"/>
      <c r="F268" s="65"/>
      <c r="G268" s="65"/>
      <c r="H268" s="65"/>
      <c r="I268" s="65"/>
      <c r="J268" s="65"/>
      <c r="K268" s="20"/>
      <c r="L268" s="65"/>
      <c r="M268" s="20"/>
      <c r="N268" s="834"/>
      <c r="O268" s="740"/>
      <c r="P268" s="740"/>
      <c r="Q268" s="740"/>
      <c r="R268" s="732">
        <f>+'Feuil1(CONSOM DEF)'!O55</f>
        <v>16831</v>
      </c>
      <c r="S268" s="20"/>
      <c r="T268" s="20"/>
      <c r="U268" s="20"/>
      <c r="V268" s="67"/>
      <c r="W268" s="5"/>
      <c r="X268" s="77"/>
      <c r="Y268" s="5"/>
      <c r="Z268" s="5"/>
      <c r="AA268" s="5"/>
      <c r="AB268" s="109"/>
      <c r="AC268" s="109"/>
      <c r="AD268" s="109"/>
      <c r="AE268" s="109"/>
      <c r="AF268" s="109"/>
      <c r="AG268" s="5"/>
      <c r="AH268" s="5"/>
      <c r="AI268" s="5"/>
    </row>
    <row r="269" spans="1:35" ht="25.25" customHeight="1" thickBot="1" x14ac:dyDescent="0.25">
      <c r="A269" s="20"/>
      <c r="B269" s="63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835"/>
      <c r="O269" s="752"/>
      <c r="P269" s="752"/>
      <c r="Q269" s="752"/>
      <c r="R269" s="748">
        <f>+R260-R267</f>
        <v>1000</v>
      </c>
      <c r="S269" s="20"/>
      <c r="T269" s="20"/>
      <c r="U269" s="20"/>
      <c r="V269" s="20"/>
      <c r="W269" s="5"/>
      <c r="X269" s="77"/>
      <c r="Y269" s="5"/>
      <c r="Z269" s="5"/>
      <c r="AA269" s="5"/>
      <c r="AB269" s="109"/>
      <c r="AC269" s="109"/>
      <c r="AD269" s="110"/>
      <c r="AE269" s="20"/>
      <c r="AF269" s="111" cm="1">
        <f t="array" ref="AF269:AH269">'[2]Recettes et Crédits'!$X$171:$Z$171</f>
        <v>54000</v>
      </c>
      <c r="AG269" s="5">
        <v>0</v>
      </c>
      <c r="AH269" s="5">
        <v>0</v>
      </c>
      <c r="AI269" s="5"/>
    </row>
    <row r="270" spans="1:35" ht="25.25" customHeight="1" x14ac:dyDescent="0.2">
      <c r="A270" s="20"/>
      <c r="B270" s="20"/>
      <c r="C270" s="20"/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836"/>
      <c r="O270" s="745"/>
      <c r="P270" s="745"/>
      <c r="Q270" s="745"/>
      <c r="R270" s="745">
        <f>+R268+R267</f>
        <v>71081</v>
      </c>
      <c r="S270" s="113"/>
      <c r="T270" s="113"/>
      <c r="U270" s="113"/>
      <c r="V270" s="113"/>
      <c r="W270" s="113"/>
      <c r="X270" s="113"/>
      <c r="Y270" s="113"/>
      <c r="Z270" s="113"/>
      <c r="AA270" s="113"/>
      <c r="AB270" s="113"/>
      <c r="AC270" s="113"/>
      <c r="AD270" s="113"/>
      <c r="AE270" s="113"/>
      <c r="AF270" s="113">
        <f>AF260-AF269</f>
        <v>-1342</v>
      </c>
      <c r="AG270" s="113"/>
      <c r="AH270" s="113"/>
      <c r="AI270" s="113"/>
    </row>
    <row r="271" spans="1:35" ht="25.25" customHeight="1" x14ac:dyDescent="0.2">
      <c r="D271" s="113"/>
      <c r="E271" s="113"/>
      <c r="F271" s="113"/>
      <c r="G271" s="113"/>
      <c r="H271" s="113"/>
      <c r="I271" s="113"/>
      <c r="J271" s="113"/>
      <c r="K271" s="113"/>
      <c r="L271" s="113"/>
      <c r="M271" s="113"/>
      <c r="N271" s="836"/>
      <c r="O271" s="745"/>
      <c r="P271" s="745"/>
      <c r="Q271" s="745"/>
      <c r="R271" s="745"/>
      <c r="S271" s="113"/>
      <c r="T271" s="113"/>
      <c r="U271" s="113"/>
      <c r="V271" s="113"/>
      <c r="W271" s="113"/>
      <c r="X271" s="113"/>
      <c r="Y271" s="113"/>
      <c r="Z271" s="113"/>
      <c r="AA271" s="113"/>
      <c r="AB271" s="113"/>
      <c r="AC271" s="113"/>
      <c r="AD271" s="113"/>
      <c r="AE271" s="113"/>
      <c r="AF271" s="113"/>
      <c r="AG271" s="113"/>
      <c r="AH271" s="113"/>
      <c r="AI271" s="113"/>
    </row>
    <row r="272" spans="1:35" ht="25.25" customHeight="1" x14ac:dyDescent="0.2">
      <c r="A272" s="113"/>
      <c r="B272" s="113"/>
      <c r="C272" s="113"/>
      <c r="D272" s="112"/>
      <c r="E272" s="112"/>
      <c r="F272" s="112"/>
      <c r="G272" s="112"/>
      <c r="H272" s="112"/>
      <c r="I272" s="112"/>
      <c r="J272" s="112"/>
      <c r="K272" s="112"/>
      <c r="L272" s="112"/>
      <c r="M272" s="112"/>
      <c r="N272" s="837"/>
      <c r="O272" s="746"/>
      <c r="P272" s="746"/>
      <c r="Q272" s="746"/>
      <c r="R272" s="746">
        <f>'[3]Rec.Mvt.Compte (2)'!$F$343</f>
        <v>16080</v>
      </c>
      <c r="S272" s="112">
        <f>R270-R272</f>
        <v>55001</v>
      </c>
      <c r="T272" s="112"/>
      <c r="U272" s="112"/>
      <c r="V272" s="112"/>
      <c r="W272" s="112"/>
      <c r="X272" s="112"/>
      <c r="Y272" s="112"/>
      <c r="Z272" s="112"/>
      <c r="AA272" s="112"/>
      <c r="AB272" s="112"/>
      <c r="AC272" s="112"/>
      <c r="AD272" s="112"/>
      <c r="AE272" s="112"/>
      <c r="AF272" s="112"/>
      <c r="AG272" s="112"/>
      <c r="AH272" s="112"/>
      <c r="AI272" s="112"/>
    </row>
    <row r="273" spans="1:35" ht="25.25" customHeight="1" x14ac:dyDescent="0.2">
      <c r="A273" s="113"/>
      <c r="B273" s="113"/>
      <c r="C273" s="113"/>
      <c r="D273" s="112"/>
      <c r="E273" s="112"/>
      <c r="F273" s="112"/>
      <c r="G273" s="112"/>
      <c r="H273" s="112"/>
      <c r="I273" s="112"/>
      <c r="J273" s="112"/>
      <c r="K273" s="112"/>
      <c r="L273" s="112"/>
      <c r="M273" s="112"/>
      <c r="N273" s="837"/>
      <c r="O273" s="746"/>
      <c r="P273" s="746"/>
      <c r="Q273" s="746"/>
      <c r="R273" s="746">
        <v>55000</v>
      </c>
      <c r="S273" s="112"/>
      <c r="T273" s="112"/>
      <c r="U273" s="112"/>
      <c r="V273" s="112"/>
      <c r="W273" s="112"/>
      <c r="X273" s="112"/>
      <c r="Y273" s="112"/>
      <c r="Z273" s="112"/>
      <c r="AA273" s="112"/>
      <c r="AB273" s="112"/>
      <c r="AC273" s="112"/>
      <c r="AD273" s="112"/>
      <c r="AE273" s="112"/>
      <c r="AF273" s="112"/>
      <c r="AG273" s="112"/>
      <c r="AH273" s="112"/>
      <c r="AI273" s="112"/>
    </row>
    <row r="274" spans="1:35" ht="25.25" customHeight="1" x14ac:dyDescent="0.2">
      <c r="A274" s="113"/>
      <c r="B274" s="113"/>
      <c r="C274" s="113"/>
      <c r="D274" s="112"/>
      <c r="E274" s="112"/>
      <c r="F274" s="112"/>
      <c r="G274" s="112"/>
      <c r="H274" s="112"/>
      <c r="I274" s="112"/>
      <c r="J274" s="112"/>
      <c r="K274" s="112"/>
      <c r="L274" s="112"/>
      <c r="M274" s="112"/>
      <c r="N274" s="837"/>
      <c r="O274" s="746"/>
      <c r="P274" s="746"/>
      <c r="Q274" s="746"/>
      <c r="R274" s="746">
        <f>+R273+R272</f>
        <v>71080</v>
      </c>
      <c r="S274" s="112"/>
      <c r="T274" s="112"/>
      <c r="U274" s="112"/>
      <c r="V274" s="112"/>
      <c r="W274" s="112"/>
      <c r="X274" s="112"/>
      <c r="Y274" s="112"/>
      <c r="Z274" s="112"/>
      <c r="AA274" s="112"/>
      <c r="AB274" s="112"/>
      <c r="AC274" s="112"/>
      <c r="AD274" s="112"/>
      <c r="AE274" s="112"/>
      <c r="AF274" s="112"/>
      <c r="AG274" s="112"/>
      <c r="AH274" s="112"/>
      <c r="AI274" s="112"/>
    </row>
    <row r="275" spans="1:35" ht="25.25" customHeight="1" x14ac:dyDescent="0.2">
      <c r="A275" s="113"/>
      <c r="B275" s="113"/>
      <c r="C275" s="113"/>
      <c r="D275" s="112"/>
      <c r="E275" s="112"/>
      <c r="F275" s="112"/>
      <c r="G275" s="112"/>
      <c r="H275" s="112"/>
      <c r="I275" s="112"/>
      <c r="J275" s="112"/>
      <c r="K275" s="112"/>
      <c r="L275" s="112"/>
      <c r="M275" s="112"/>
      <c r="N275" s="837"/>
      <c r="O275" s="746"/>
      <c r="P275" s="746"/>
      <c r="Q275" s="746"/>
      <c r="R275" s="746"/>
      <c r="S275" s="112"/>
      <c r="T275" s="112"/>
      <c r="U275" s="112"/>
      <c r="V275" s="112"/>
      <c r="W275" s="112"/>
      <c r="X275" s="112"/>
      <c r="Y275" s="112"/>
      <c r="Z275" s="112"/>
      <c r="AA275" s="112"/>
      <c r="AB275" s="112"/>
      <c r="AC275" s="112"/>
      <c r="AD275" s="112"/>
      <c r="AE275" s="112"/>
      <c r="AF275" s="112"/>
      <c r="AG275" s="112"/>
      <c r="AH275" s="112"/>
      <c r="AI275" s="112"/>
    </row>
    <row r="276" spans="1:35" ht="25.25" customHeight="1" x14ac:dyDescent="0.2">
      <c r="A276" s="112"/>
      <c r="B276" s="112"/>
      <c r="C276" s="112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838"/>
      <c r="O276" s="39"/>
      <c r="P276" s="39"/>
      <c r="Q276" s="39"/>
      <c r="R276" s="39">
        <f>+R260</f>
        <v>55250</v>
      </c>
      <c r="S276" s="115"/>
      <c r="T276" s="115"/>
      <c r="U276" s="115"/>
      <c r="V276" s="115"/>
      <c r="W276" s="115"/>
      <c r="X276" s="115"/>
      <c r="Y276" s="115"/>
      <c r="Z276" s="115"/>
      <c r="AA276" s="115"/>
      <c r="AB276" s="115"/>
      <c r="AC276" s="115"/>
      <c r="AD276" s="115"/>
      <c r="AE276" s="115"/>
      <c r="AF276" s="115"/>
      <c r="AG276" s="115"/>
      <c r="AH276" s="115"/>
      <c r="AI276" s="115"/>
    </row>
    <row r="277" spans="1:35" ht="25.25" customHeight="1" x14ac:dyDescent="0.2">
      <c r="A277" s="115"/>
      <c r="B277" s="115"/>
      <c r="C277" s="115"/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N277" s="836"/>
      <c r="O277" s="745"/>
      <c r="P277" s="745"/>
      <c r="Q277" s="745"/>
      <c r="R277" s="745">
        <f>+'[4]RECAP (LA) (100824)'!$N$57</f>
        <v>17103</v>
      </c>
      <c r="S277" s="113"/>
      <c r="T277" s="113"/>
      <c r="U277" s="113"/>
      <c r="V277" s="113"/>
      <c r="W277" s="113"/>
      <c r="X277" s="113"/>
      <c r="Y277" s="113"/>
      <c r="Z277" s="113"/>
      <c r="AA277" s="113"/>
      <c r="AB277" s="113"/>
      <c r="AC277" s="113"/>
      <c r="AD277" s="113"/>
      <c r="AE277" s="113"/>
      <c r="AF277" s="113"/>
      <c r="AG277" s="113"/>
      <c r="AH277" s="113"/>
      <c r="AI277" s="113"/>
    </row>
    <row r="278" spans="1:35" ht="25.25" customHeight="1" x14ac:dyDescent="0.2">
      <c r="A278" s="113"/>
      <c r="B278" s="113"/>
      <c r="C278" s="113"/>
      <c r="D278" s="112"/>
      <c r="E278" s="112"/>
      <c r="F278" s="112"/>
      <c r="G278" s="112"/>
      <c r="H278" s="112"/>
      <c r="I278" s="112"/>
      <c r="J278" s="112"/>
      <c r="K278" s="112"/>
      <c r="L278" s="112"/>
      <c r="M278" s="112"/>
      <c r="N278" s="837"/>
      <c r="O278" s="746"/>
      <c r="P278" s="746"/>
      <c r="Q278" s="746"/>
      <c r="R278" s="746">
        <f>+R277+R276</f>
        <v>72353</v>
      </c>
      <c r="S278" s="112"/>
      <c r="T278" s="112"/>
      <c r="U278" s="112"/>
      <c r="V278" s="112"/>
      <c r="W278" s="112"/>
      <c r="X278" s="112"/>
      <c r="Y278" s="112"/>
      <c r="Z278" s="112"/>
      <c r="AA278" s="112"/>
      <c r="AB278" s="112"/>
      <c r="AC278" s="112"/>
      <c r="AD278" s="112"/>
      <c r="AE278" s="112"/>
      <c r="AF278" s="112"/>
      <c r="AG278" s="112"/>
      <c r="AH278" s="112"/>
      <c r="AI278" s="112"/>
    </row>
    <row r="279" spans="1:35" ht="25.25" customHeight="1" x14ac:dyDescent="0.2">
      <c r="A279" s="112"/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12"/>
      <c r="M279" s="112"/>
      <c r="N279" s="837"/>
      <c r="O279" s="746"/>
      <c r="P279" s="746"/>
      <c r="Q279" s="746"/>
      <c r="R279" s="746">
        <f>+R270</f>
        <v>71081</v>
      </c>
      <c r="S279" s="112"/>
      <c r="T279" s="112"/>
      <c r="U279" s="112"/>
      <c r="V279" s="112"/>
      <c r="W279" s="112"/>
      <c r="X279" s="112"/>
      <c r="Y279" s="112"/>
      <c r="Z279" s="112"/>
      <c r="AA279" s="112"/>
      <c r="AB279" s="112"/>
      <c r="AC279" s="112"/>
      <c r="AD279" s="112"/>
      <c r="AE279" s="112"/>
      <c r="AF279" s="112"/>
      <c r="AG279" s="112"/>
      <c r="AH279" s="112"/>
      <c r="AI279" s="112"/>
    </row>
    <row r="280" spans="1:35" ht="25.25" customHeight="1" x14ac:dyDescent="0.2">
      <c r="A280" s="112"/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12"/>
      <c r="M280" s="112"/>
      <c r="N280" s="837"/>
      <c r="O280" s="746"/>
      <c r="P280" s="746"/>
      <c r="Q280" s="746"/>
      <c r="R280" s="746">
        <f>+R279-R278</f>
        <v>-1272</v>
      </c>
      <c r="S280" s="112"/>
      <c r="T280" s="112">
        <f>SUM(T276:T279)</f>
        <v>0</v>
      </c>
      <c r="U280" s="112"/>
      <c r="V280" s="112"/>
      <c r="W280" s="112"/>
      <c r="X280" s="112"/>
      <c r="Y280" s="112"/>
      <c r="Z280" s="112"/>
      <c r="AA280" s="112"/>
      <c r="AB280" s="112"/>
      <c r="AC280" s="112"/>
      <c r="AD280" s="112"/>
      <c r="AE280" s="112"/>
      <c r="AF280" s="112"/>
      <c r="AG280" s="112"/>
      <c r="AH280" s="112"/>
      <c r="AI280" s="112"/>
    </row>
    <row r="281" spans="1:35" ht="25.25" customHeight="1" x14ac:dyDescent="0.2">
      <c r="A281" s="112"/>
      <c r="B281" s="112"/>
      <c r="C281" s="112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838"/>
      <c r="O281" s="39"/>
      <c r="P281" s="39"/>
      <c r="Q281" s="39"/>
      <c r="R281" s="39"/>
      <c r="S281" s="115"/>
      <c r="T281" s="115">
        <f>+T260+T280</f>
        <v>48833</v>
      </c>
      <c r="U281" s="115"/>
      <c r="V281" s="115"/>
      <c r="W281" s="115"/>
      <c r="X281" s="115"/>
      <c r="Y281" s="115"/>
      <c r="Z281" s="115"/>
      <c r="AA281" s="115"/>
      <c r="AB281" s="115"/>
      <c r="AC281" s="115"/>
      <c r="AD281" s="115"/>
      <c r="AE281" s="115"/>
      <c r="AF281" s="115"/>
      <c r="AG281" s="115"/>
      <c r="AH281" s="115"/>
      <c r="AI281" s="115"/>
    </row>
    <row r="282" spans="1:35" ht="25.25" customHeight="1" x14ac:dyDescent="0.2">
      <c r="A282" s="115"/>
      <c r="B282" s="115"/>
      <c r="C282" s="115"/>
      <c r="D282" s="113"/>
      <c r="E282" s="113"/>
      <c r="F282" s="113"/>
      <c r="G282" s="113"/>
      <c r="H282" s="113"/>
      <c r="I282" s="113"/>
      <c r="J282" s="113"/>
      <c r="K282" s="113"/>
      <c r="L282" s="113"/>
      <c r="M282" s="113"/>
      <c r="N282" s="836"/>
      <c r="O282" s="745"/>
      <c r="P282" s="745"/>
      <c r="Q282" s="745"/>
      <c r="R282" s="745"/>
      <c r="S282" s="113"/>
      <c r="T282" s="113">
        <f>+AF269</f>
        <v>54000</v>
      </c>
      <c r="U282" s="113"/>
      <c r="V282" s="113"/>
      <c r="W282" s="113"/>
      <c r="X282" s="113"/>
      <c r="Y282" s="113"/>
      <c r="Z282" s="113"/>
      <c r="AA282" s="113"/>
      <c r="AB282" s="113"/>
      <c r="AC282" s="113"/>
      <c r="AD282" s="113"/>
      <c r="AE282" s="113"/>
      <c r="AF282" s="113"/>
      <c r="AG282" s="113"/>
      <c r="AH282" s="113"/>
      <c r="AI282" s="113"/>
    </row>
    <row r="283" spans="1:35" ht="25.25" customHeight="1" x14ac:dyDescent="0.2">
      <c r="A283" s="113"/>
      <c r="B283" s="113"/>
      <c r="C283" s="113"/>
      <c r="D283" s="112"/>
      <c r="E283" s="112"/>
      <c r="F283" s="112"/>
      <c r="G283" s="112"/>
      <c r="H283" s="112"/>
      <c r="I283" s="112"/>
      <c r="J283" s="112"/>
      <c r="K283" s="112"/>
      <c r="L283" s="112"/>
      <c r="M283" s="112"/>
      <c r="N283" s="837"/>
      <c r="O283" s="746"/>
      <c r="P283" s="746"/>
      <c r="Q283" s="746"/>
      <c r="R283" s="746"/>
      <c r="S283" s="112"/>
      <c r="T283" s="112">
        <f>+T281-T282</f>
        <v>-5167</v>
      </c>
      <c r="U283" s="112"/>
      <c r="V283" s="112"/>
      <c r="W283" s="112"/>
      <c r="X283" s="112"/>
      <c r="Y283" s="112"/>
      <c r="Z283" s="112"/>
      <c r="AA283" s="112"/>
      <c r="AB283" s="112"/>
      <c r="AC283" s="112"/>
      <c r="AD283" s="112"/>
      <c r="AE283" s="112"/>
      <c r="AF283" s="112"/>
      <c r="AG283" s="112"/>
      <c r="AH283" s="112"/>
      <c r="AI283" s="112"/>
    </row>
    <row r="284" spans="1:35" ht="25.25" customHeight="1" x14ac:dyDescent="0.2">
      <c r="A284" s="112"/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12"/>
      <c r="M284" s="112"/>
      <c r="N284" s="837"/>
      <c r="O284" s="746"/>
      <c r="P284" s="746"/>
      <c r="Q284" s="746"/>
      <c r="R284" s="746"/>
      <c r="S284" s="112"/>
      <c r="T284" s="112"/>
      <c r="U284" s="112"/>
      <c r="V284" s="112"/>
      <c r="W284" s="112"/>
      <c r="X284" s="112"/>
      <c r="Y284" s="112"/>
      <c r="Z284" s="112"/>
      <c r="AA284" s="112"/>
      <c r="AB284" s="112"/>
      <c r="AC284" s="112"/>
      <c r="AD284" s="112"/>
      <c r="AE284" s="112"/>
      <c r="AF284" s="112"/>
      <c r="AG284" s="112"/>
      <c r="AH284" s="112"/>
      <c r="AI284" s="112"/>
    </row>
    <row r="285" spans="1:35" ht="25.25" customHeight="1" x14ac:dyDescent="0.2">
      <c r="A285" s="112"/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12"/>
      <c r="M285" s="112"/>
      <c r="N285" s="837"/>
      <c r="O285" s="746"/>
      <c r="P285" s="746"/>
      <c r="Q285" s="746"/>
      <c r="R285" s="746"/>
      <c r="S285" s="112"/>
      <c r="T285" s="112"/>
      <c r="U285" s="112"/>
      <c r="V285" s="112"/>
      <c r="W285" s="112"/>
      <c r="X285" s="112"/>
      <c r="Y285" s="112"/>
      <c r="Z285" s="112"/>
      <c r="AA285" s="112"/>
      <c r="AB285" s="112"/>
      <c r="AC285" s="112"/>
      <c r="AD285" s="112"/>
      <c r="AE285" s="112"/>
      <c r="AF285" s="112"/>
      <c r="AG285" s="112"/>
      <c r="AH285" s="112"/>
      <c r="AI285" s="112"/>
    </row>
    <row r="286" spans="1:35" ht="25.25" customHeight="1" x14ac:dyDescent="0.2">
      <c r="A286" s="112"/>
      <c r="B286" s="112"/>
      <c r="C286" s="112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838"/>
      <c r="O286" s="39"/>
      <c r="P286" s="39"/>
      <c r="Q286" s="39"/>
      <c r="R286" s="39"/>
      <c r="S286" s="115"/>
      <c r="T286" s="115"/>
      <c r="U286" s="115"/>
      <c r="V286" s="115"/>
      <c r="W286" s="115"/>
      <c r="X286" s="115"/>
      <c r="Y286" s="115"/>
      <c r="Z286" s="115"/>
      <c r="AA286" s="115"/>
      <c r="AB286" s="115"/>
      <c r="AC286" s="115"/>
      <c r="AD286" s="115"/>
      <c r="AE286" s="115"/>
      <c r="AF286" s="115"/>
      <c r="AG286" s="115"/>
      <c r="AH286" s="115"/>
      <c r="AI286" s="115"/>
    </row>
    <row r="287" spans="1:35" ht="25.25" customHeight="1" x14ac:dyDescent="0.2">
      <c r="A287" s="115"/>
      <c r="B287" s="115"/>
      <c r="C287" s="115"/>
      <c r="D287" s="113"/>
      <c r="E287" s="113"/>
      <c r="F287" s="113"/>
      <c r="G287" s="113"/>
      <c r="H287" s="113"/>
      <c r="I287" s="113"/>
      <c r="J287" s="113"/>
      <c r="K287" s="113"/>
      <c r="L287" s="113"/>
      <c r="M287" s="113"/>
      <c r="N287" s="836"/>
      <c r="O287" s="745"/>
      <c r="P287" s="745"/>
      <c r="Q287" s="745"/>
      <c r="R287" s="745"/>
      <c r="S287" s="113"/>
      <c r="T287" s="113"/>
      <c r="U287" s="113"/>
      <c r="V287" s="113"/>
      <c r="W287" s="113"/>
      <c r="X287" s="113"/>
      <c r="Y287" s="113"/>
      <c r="Z287" s="113"/>
      <c r="AA287" s="113"/>
      <c r="AB287" s="113"/>
      <c r="AC287" s="113"/>
      <c r="AD287" s="113"/>
      <c r="AE287" s="113"/>
      <c r="AF287" s="113"/>
      <c r="AG287" s="113"/>
      <c r="AH287" s="113"/>
      <c r="AI287" s="113"/>
    </row>
    <row r="288" spans="1:35" ht="25.25" customHeight="1" x14ac:dyDescent="0.2">
      <c r="A288" s="113"/>
      <c r="B288" s="113"/>
      <c r="C288" s="113"/>
      <c r="AB288" s="114"/>
      <c r="AC288" s="114"/>
      <c r="AD288" s="114"/>
      <c r="AE288" s="114"/>
      <c r="AF288" s="114"/>
    </row>
    <row r="289" spans="28:32" ht="25.25" customHeight="1" x14ac:dyDescent="0.2">
      <c r="AB289" s="114"/>
      <c r="AC289" s="114"/>
      <c r="AD289" s="114"/>
      <c r="AE289" s="114"/>
      <c r="AF289" s="114"/>
    </row>
    <row r="290" spans="28:32" ht="25.25" customHeight="1" x14ac:dyDescent="0.2">
      <c r="AB290" s="114"/>
      <c r="AC290" s="114"/>
      <c r="AD290" s="114"/>
      <c r="AE290" s="114"/>
      <c r="AF290" s="114"/>
    </row>
    <row r="291" spans="28:32" ht="25.25" customHeight="1" x14ac:dyDescent="0.2">
      <c r="AB291" s="114"/>
      <c r="AC291" s="114"/>
      <c r="AD291" s="114"/>
      <c r="AE291" s="114"/>
      <c r="AF291" s="114"/>
    </row>
    <row r="292" spans="28:32" ht="25.25" customHeight="1" x14ac:dyDescent="0.2">
      <c r="AB292" s="114"/>
      <c r="AC292" s="114"/>
      <c r="AD292" s="114"/>
      <c r="AE292" s="114"/>
      <c r="AF292" s="114"/>
    </row>
    <row r="293" spans="28:32" ht="25.25" customHeight="1" x14ac:dyDescent="0.2">
      <c r="AB293" s="114"/>
      <c r="AC293" s="114"/>
      <c r="AD293" s="114"/>
      <c r="AE293" s="114"/>
      <c r="AF293" s="114"/>
    </row>
    <row r="294" spans="28:32" ht="25.25" customHeight="1" x14ac:dyDescent="0.2">
      <c r="AB294" s="114"/>
      <c r="AC294" s="114"/>
      <c r="AD294" s="114"/>
      <c r="AE294" s="114"/>
      <c r="AF294" s="114"/>
    </row>
    <row r="295" spans="28:32" ht="25.25" customHeight="1" x14ac:dyDescent="0.2">
      <c r="AB295" s="114"/>
      <c r="AC295" s="114"/>
      <c r="AD295" s="114"/>
      <c r="AE295" s="114"/>
      <c r="AF295" s="114"/>
    </row>
    <row r="296" spans="28:32" ht="25.25" customHeight="1" x14ac:dyDescent="0.2">
      <c r="AB296" s="114"/>
      <c r="AC296" s="114"/>
      <c r="AD296" s="114"/>
      <c r="AE296" s="114"/>
      <c r="AF296" s="114"/>
    </row>
    <row r="297" spans="28:32" ht="25.25" customHeight="1" x14ac:dyDescent="0.2">
      <c r="AB297" s="114"/>
      <c r="AC297" s="114"/>
      <c r="AD297" s="114"/>
      <c r="AE297" s="114"/>
      <c r="AF297" s="114"/>
    </row>
    <row r="298" spans="28:32" ht="25.25" customHeight="1" x14ac:dyDescent="0.2">
      <c r="AB298" s="114"/>
      <c r="AC298" s="114"/>
      <c r="AD298" s="114"/>
      <c r="AE298" s="114"/>
      <c r="AF298" s="114"/>
    </row>
    <row r="299" spans="28:32" ht="25.25" customHeight="1" x14ac:dyDescent="0.2">
      <c r="AB299" s="114"/>
      <c r="AC299" s="114"/>
      <c r="AD299" s="114"/>
      <c r="AE299" s="114"/>
      <c r="AF299" s="114"/>
    </row>
    <row r="300" spans="28:32" ht="25.25" customHeight="1" x14ac:dyDescent="0.2">
      <c r="AB300" s="114"/>
      <c r="AC300" s="114"/>
      <c r="AD300" s="114"/>
      <c r="AE300" s="114"/>
      <c r="AF300" s="114"/>
    </row>
    <row r="301" spans="28:32" ht="25.25" customHeight="1" x14ac:dyDescent="0.2">
      <c r="AB301" s="114"/>
      <c r="AC301" s="114"/>
      <c r="AD301" s="114"/>
      <c r="AE301" s="114"/>
      <c r="AF301" s="114"/>
    </row>
    <row r="302" spans="28:32" ht="25.25" customHeight="1" x14ac:dyDescent="0.2">
      <c r="AB302" s="114"/>
      <c r="AC302" s="114"/>
      <c r="AD302" s="114"/>
      <c r="AE302" s="114"/>
      <c r="AF302" s="114"/>
    </row>
    <row r="303" spans="28:32" ht="25.25" customHeight="1" x14ac:dyDescent="0.2">
      <c r="AB303" s="114"/>
      <c r="AC303" s="114"/>
      <c r="AD303" s="114"/>
      <c r="AE303" s="114"/>
      <c r="AF303" s="114"/>
    </row>
    <row r="304" spans="28:32" ht="25.25" customHeight="1" x14ac:dyDescent="0.2">
      <c r="AB304" s="114"/>
      <c r="AC304" s="114"/>
      <c r="AD304" s="114"/>
      <c r="AE304" s="114"/>
      <c r="AF304" s="114"/>
    </row>
    <row r="305" spans="28:32" ht="25.25" customHeight="1" x14ac:dyDescent="0.2">
      <c r="AB305" s="114"/>
      <c r="AC305" s="114"/>
      <c r="AD305" s="114"/>
      <c r="AE305" s="114"/>
      <c r="AF305" s="114"/>
    </row>
    <row r="306" spans="28:32" ht="25.25" customHeight="1" x14ac:dyDescent="0.2">
      <c r="AB306" s="114"/>
      <c r="AC306" s="114"/>
      <c r="AD306" s="114"/>
      <c r="AE306" s="114"/>
      <c r="AF306" s="114"/>
    </row>
    <row r="307" spans="28:32" ht="25.25" customHeight="1" x14ac:dyDescent="0.2">
      <c r="AB307" s="114"/>
      <c r="AC307" s="114"/>
      <c r="AD307" s="114"/>
      <c r="AE307" s="114"/>
      <c r="AF307" s="114"/>
    </row>
    <row r="308" spans="28:32" ht="25.25" customHeight="1" x14ac:dyDescent="0.2">
      <c r="AB308" s="114"/>
      <c r="AC308" s="114"/>
      <c r="AD308" s="114"/>
      <c r="AE308" s="114"/>
      <c r="AF308" s="114"/>
    </row>
    <row r="309" spans="28:32" ht="25.25" customHeight="1" x14ac:dyDescent="0.2">
      <c r="AB309" s="114"/>
      <c r="AC309" s="114"/>
      <c r="AD309" s="114"/>
      <c r="AE309" s="114"/>
      <c r="AF309" s="114"/>
    </row>
    <row r="310" spans="28:32" ht="25.25" customHeight="1" x14ac:dyDescent="0.2">
      <c r="AB310" s="114"/>
      <c r="AC310" s="114"/>
      <c r="AD310" s="114"/>
      <c r="AE310" s="114"/>
      <c r="AF310" s="114"/>
    </row>
    <row r="311" spans="28:32" ht="25.25" customHeight="1" x14ac:dyDescent="0.2">
      <c r="AB311" s="114"/>
      <c r="AC311" s="114"/>
      <c r="AD311" s="114"/>
      <c r="AE311" s="114"/>
      <c r="AF311" s="114"/>
    </row>
    <row r="312" spans="28:32" ht="25.25" customHeight="1" x14ac:dyDescent="0.2">
      <c r="AB312" s="114"/>
      <c r="AC312" s="114"/>
      <c r="AD312" s="114"/>
      <c r="AE312" s="114"/>
      <c r="AF312" s="114"/>
    </row>
    <row r="313" spans="28:32" ht="25.25" customHeight="1" x14ac:dyDescent="0.2">
      <c r="AB313" s="114"/>
      <c r="AC313" s="114"/>
      <c r="AD313" s="114"/>
      <c r="AE313" s="114"/>
      <c r="AF313" s="114"/>
    </row>
    <row r="314" spans="28:32" ht="25.25" customHeight="1" x14ac:dyDescent="0.2">
      <c r="AB314" s="114"/>
      <c r="AC314" s="114"/>
      <c r="AD314" s="114"/>
      <c r="AE314" s="114"/>
      <c r="AF314" s="114"/>
    </row>
    <row r="315" spans="28:32" ht="25.25" customHeight="1" x14ac:dyDescent="0.2">
      <c r="AB315" s="114"/>
      <c r="AC315" s="114"/>
      <c r="AD315" s="114"/>
      <c r="AE315" s="114"/>
      <c r="AF315" s="114"/>
    </row>
    <row r="316" spans="28:32" ht="25.25" customHeight="1" x14ac:dyDescent="0.2">
      <c r="AB316" s="114"/>
      <c r="AC316" s="114"/>
      <c r="AD316" s="114"/>
      <c r="AE316" s="114"/>
      <c r="AF316" s="114"/>
    </row>
    <row r="317" spans="28:32" ht="25.25" customHeight="1" x14ac:dyDescent="0.2">
      <c r="AB317" s="114"/>
      <c r="AC317" s="114"/>
      <c r="AD317" s="114"/>
      <c r="AE317" s="114"/>
      <c r="AF317" s="114"/>
    </row>
    <row r="318" spans="28:32" ht="25.25" customHeight="1" x14ac:dyDescent="0.2">
      <c r="AB318" s="114"/>
      <c r="AC318" s="114"/>
      <c r="AD318" s="114"/>
      <c r="AE318" s="114"/>
      <c r="AF318" s="114"/>
    </row>
    <row r="319" spans="28:32" ht="25.25" customHeight="1" x14ac:dyDescent="0.2">
      <c r="AB319" s="114"/>
      <c r="AC319" s="114"/>
      <c r="AD319" s="114"/>
      <c r="AE319" s="114"/>
      <c r="AF319" s="114"/>
    </row>
    <row r="320" spans="28:32" ht="25.25" customHeight="1" x14ac:dyDescent="0.2">
      <c r="AB320" s="114"/>
      <c r="AC320" s="114"/>
      <c r="AD320" s="114"/>
      <c r="AE320" s="114"/>
      <c r="AF320" s="114"/>
    </row>
    <row r="321" spans="28:32" ht="25.25" customHeight="1" x14ac:dyDescent="0.2">
      <c r="AB321" s="114"/>
      <c r="AC321" s="114"/>
      <c r="AD321" s="114"/>
      <c r="AE321" s="114"/>
      <c r="AF321" s="114"/>
    </row>
    <row r="322" spans="28:32" ht="25.25" customHeight="1" x14ac:dyDescent="0.2">
      <c r="AB322" s="114"/>
      <c r="AC322" s="114"/>
      <c r="AD322" s="114"/>
      <c r="AE322" s="114"/>
      <c r="AF322" s="114"/>
    </row>
    <row r="323" spans="28:32" ht="25.25" customHeight="1" x14ac:dyDescent="0.2">
      <c r="AB323" s="114"/>
      <c r="AC323" s="114"/>
      <c r="AD323" s="114"/>
      <c r="AE323" s="114"/>
      <c r="AF323" s="114"/>
    </row>
    <row r="324" spans="28:32" ht="25.25" customHeight="1" x14ac:dyDescent="0.2">
      <c r="AB324" s="114"/>
      <c r="AC324" s="114"/>
      <c r="AD324" s="114"/>
      <c r="AE324" s="114"/>
      <c r="AF324" s="114"/>
    </row>
    <row r="325" spans="28:32" ht="25.25" customHeight="1" x14ac:dyDescent="0.2">
      <c r="AB325" s="114"/>
      <c r="AC325" s="114"/>
      <c r="AD325" s="114"/>
      <c r="AE325" s="114"/>
      <c r="AF325" s="114"/>
    </row>
    <row r="326" spans="28:32" ht="25.25" customHeight="1" x14ac:dyDescent="0.2">
      <c r="AB326" s="114"/>
      <c r="AC326" s="114"/>
      <c r="AD326" s="114"/>
      <c r="AE326" s="114"/>
      <c r="AF326" s="114"/>
    </row>
    <row r="327" spans="28:32" ht="25.25" customHeight="1" x14ac:dyDescent="0.2">
      <c r="AB327" s="114"/>
      <c r="AC327" s="114"/>
      <c r="AD327" s="114"/>
      <c r="AE327" s="114"/>
      <c r="AF327" s="114"/>
    </row>
    <row r="328" spans="28:32" ht="25.25" customHeight="1" x14ac:dyDescent="0.2">
      <c r="AB328" s="114"/>
      <c r="AC328" s="114"/>
      <c r="AD328" s="114"/>
      <c r="AE328" s="114"/>
      <c r="AF328" s="114"/>
    </row>
    <row r="329" spans="28:32" ht="25.25" customHeight="1" x14ac:dyDescent="0.2">
      <c r="AB329" s="114"/>
      <c r="AC329" s="114"/>
      <c r="AD329" s="114"/>
      <c r="AE329" s="114"/>
      <c r="AF329" s="114"/>
    </row>
    <row r="330" spans="28:32" ht="25.25" customHeight="1" x14ac:dyDescent="0.2">
      <c r="AB330" s="114"/>
      <c r="AC330" s="114"/>
      <c r="AD330" s="114"/>
      <c r="AE330" s="114"/>
      <c r="AF330" s="114"/>
    </row>
    <row r="331" spans="28:32" ht="25.25" customHeight="1" x14ac:dyDescent="0.2">
      <c r="AB331" s="114"/>
      <c r="AC331" s="114"/>
      <c r="AD331" s="114"/>
      <c r="AE331" s="114"/>
      <c r="AF331" s="114"/>
    </row>
    <row r="332" spans="28:32" ht="25.25" customHeight="1" x14ac:dyDescent="0.2">
      <c r="AB332" s="114"/>
      <c r="AC332" s="114"/>
      <c r="AD332" s="114"/>
      <c r="AE332" s="114"/>
      <c r="AF332" s="114"/>
    </row>
    <row r="333" spans="28:32" ht="25.25" customHeight="1" x14ac:dyDescent="0.2">
      <c r="AB333" s="114"/>
      <c r="AC333" s="114"/>
      <c r="AD333" s="114"/>
      <c r="AE333" s="114"/>
      <c r="AF333" s="114"/>
    </row>
    <row r="334" spans="28:32" ht="25.25" customHeight="1" x14ac:dyDescent="0.2">
      <c r="AB334" s="114"/>
      <c r="AC334" s="114"/>
      <c r="AD334" s="114"/>
      <c r="AE334" s="114"/>
      <c r="AF334" s="114"/>
    </row>
    <row r="335" spans="28:32" ht="25.25" customHeight="1" x14ac:dyDescent="0.2">
      <c r="AB335" s="114"/>
      <c r="AC335" s="114"/>
      <c r="AD335" s="114"/>
      <c r="AE335" s="114"/>
      <c r="AF335" s="114"/>
    </row>
    <row r="336" spans="28:32" ht="25.25" customHeight="1" x14ac:dyDescent="0.2">
      <c r="AB336" s="114"/>
      <c r="AC336" s="114"/>
      <c r="AD336" s="114"/>
      <c r="AE336" s="114"/>
      <c r="AF336" s="114"/>
    </row>
    <row r="337" spans="28:32" ht="25.25" customHeight="1" x14ac:dyDescent="0.2">
      <c r="AB337" s="114"/>
      <c r="AC337" s="114"/>
      <c r="AD337" s="114"/>
      <c r="AE337" s="114"/>
      <c r="AF337" s="114"/>
    </row>
    <row r="338" spans="28:32" ht="25.25" customHeight="1" x14ac:dyDescent="0.2">
      <c r="AB338" s="114"/>
      <c r="AC338" s="114"/>
      <c r="AD338" s="114"/>
      <c r="AE338" s="114"/>
      <c r="AF338" s="114"/>
    </row>
    <row r="339" spans="28:32" ht="25.25" customHeight="1" x14ac:dyDescent="0.2">
      <c r="AB339" s="114"/>
      <c r="AC339" s="114"/>
      <c r="AD339" s="114"/>
      <c r="AE339" s="114"/>
      <c r="AF339" s="114"/>
    </row>
    <row r="340" spans="28:32" ht="25.25" customHeight="1" x14ac:dyDescent="0.2">
      <c r="AB340" s="114"/>
      <c r="AC340" s="114"/>
      <c r="AD340" s="114"/>
      <c r="AE340" s="114"/>
      <c r="AF340" s="114"/>
    </row>
    <row r="341" spans="28:32" ht="25.25" customHeight="1" x14ac:dyDescent="0.2">
      <c r="AB341" s="114"/>
      <c r="AC341" s="114"/>
      <c r="AD341" s="114"/>
      <c r="AE341" s="114"/>
      <c r="AF341" s="114"/>
    </row>
    <row r="342" spans="28:32" ht="25.25" customHeight="1" x14ac:dyDescent="0.2">
      <c r="AB342" s="114"/>
      <c r="AC342" s="114"/>
      <c r="AD342" s="114"/>
      <c r="AE342" s="114"/>
      <c r="AF342" s="114"/>
    </row>
    <row r="343" spans="28:32" ht="25.25" customHeight="1" x14ac:dyDescent="0.2">
      <c r="AB343" s="114"/>
      <c r="AC343" s="114"/>
      <c r="AD343" s="114"/>
      <c r="AE343" s="114"/>
      <c r="AF343" s="114"/>
    </row>
    <row r="344" spans="28:32" ht="25.25" customHeight="1" x14ac:dyDescent="0.2">
      <c r="AB344" s="114"/>
      <c r="AC344" s="114"/>
      <c r="AD344" s="114"/>
      <c r="AE344" s="114"/>
      <c r="AF344" s="114"/>
    </row>
    <row r="345" spans="28:32" ht="25.25" customHeight="1" x14ac:dyDescent="0.2">
      <c r="AB345" s="114"/>
      <c r="AC345" s="114"/>
      <c r="AD345" s="114"/>
      <c r="AE345" s="114"/>
      <c r="AF345" s="114"/>
    </row>
    <row r="346" spans="28:32" ht="25.25" customHeight="1" x14ac:dyDescent="0.2">
      <c r="AB346" s="114"/>
      <c r="AC346" s="114"/>
      <c r="AD346" s="114"/>
      <c r="AE346" s="114"/>
      <c r="AF346" s="114"/>
    </row>
    <row r="347" spans="28:32" ht="25.25" customHeight="1" x14ac:dyDescent="0.2">
      <c r="AB347" s="114"/>
      <c r="AC347" s="114"/>
      <c r="AD347" s="114"/>
      <c r="AE347" s="114"/>
      <c r="AF347" s="114"/>
    </row>
    <row r="348" spans="28:32" ht="25.25" customHeight="1" x14ac:dyDescent="0.2">
      <c r="AB348" s="114"/>
      <c r="AC348" s="114"/>
      <c r="AD348" s="114"/>
      <c r="AE348" s="114"/>
      <c r="AF348" s="114"/>
    </row>
    <row r="349" spans="28:32" ht="25.25" customHeight="1" x14ac:dyDescent="0.2">
      <c r="AB349" s="114"/>
      <c r="AC349" s="114"/>
      <c r="AD349" s="114"/>
      <c r="AE349" s="114"/>
      <c r="AF349" s="114"/>
    </row>
    <row r="350" spans="28:32" ht="25.25" customHeight="1" x14ac:dyDescent="0.2">
      <c r="AB350" s="114"/>
      <c r="AC350" s="114"/>
      <c r="AD350" s="114"/>
      <c r="AE350" s="114"/>
      <c r="AF350" s="114"/>
    </row>
    <row r="351" spans="28:32" ht="25.25" customHeight="1" x14ac:dyDescent="0.2">
      <c r="AB351" s="114"/>
      <c r="AC351" s="114"/>
      <c r="AD351" s="114"/>
      <c r="AE351" s="114"/>
      <c r="AF351" s="114"/>
    </row>
    <row r="352" spans="28:32" ht="25.25" customHeight="1" x14ac:dyDescent="0.2">
      <c r="AB352" s="114"/>
      <c r="AC352" s="114"/>
      <c r="AD352" s="114"/>
      <c r="AE352" s="114"/>
      <c r="AF352" s="114"/>
    </row>
    <row r="353" spans="28:32" ht="25.25" customHeight="1" x14ac:dyDescent="0.2">
      <c r="AB353" s="114"/>
      <c r="AC353" s="114"/>
      <c r="AD353" s="114"/>
      <c r="AE353" s="114"/>
      <c r="AF353" s="114"/>
    </row>
    <row r="354" spans="28:32" ht="25.25" customHeight="1" x14ac:dyDescent="0.2">
      <c r="AB354" s="114"/>
      <c r="AC354" s="114"/>
      <c r="AD354" s="114"/>
      <c r="AE354" s="114"/>
      <c r="AF354" s="114"/>
    </row>
    <row r="355" spans="28:32" ht="25.25" customHeight="1" x14ac:dyDescent="0.2">
      <c r="AB355" s="114"/>
      <c r="AC355" s="114"/>
      <c r="AD355" s="114"/>
      <c r="AE355" s="114"/>
      <c r="AF355" s="114"/>
    </row>
    <row r="356" spans="28:32" ht="25.25" customHeight="1" x14ac:dyDescent="0.2">
      <c r="AB356" s="114"/>
      <c r="AC356" s="114"/>
      <c r="AD356" s="114"/>
      <c r="AE356" s="114"/>
      <c r="AF356" s="114"/>
    </row>
    <row r="357" spans="28:32" ht="25.25" customHeight="1" x14ac:dyDescent="0.2">
      <c r="AB357" s="114"/>
      <c r="AC357" s="114"/>
      <c r="AD357" s="114"/>
      <c r="AE357" s="114"/>
      <c r="AF357" s="114"/>
    </row>
    <row r="358" spans="28:32" ht="25.25" customHeight="1" x14ac:dyDescent="0.2">
      <c r="AB358" s="114"/>
      <c r="AC358" s="114"/>
      <c r="AD358" s="114"/>
      <c r="AE358" s="114"/>
      <c r="AF358" s="114"/>
    </row>
    <row r="359" spans="28:32" ht="25.25" customHeight="1" x14ac:dyDescent="0.2">
      <c r="AB359" s="114"/>
      <c r="AC359" s="114"/>
      <c r="AD359" s="114"/>
      <c r="AE359" s="114"/>
      <c r="AF359" s="114"/>
    </row>
    <row r="360" spans="28:32" ht="25.25" customHeight="1" x14ac:dyDescent="0.2">
      <c r="AB360" s="114"/>
      <c r="AC360" s="114"/>
      <c r="AD360" s="114"/>
      <c r="AE360" s="114"/>
      <c r="AF360" s="114"/>
    </row>
    <row r="361" spans="28:32" ht="25.25" customHeight="1" x14ac:dyDescent="0.2">
      <c r="AB361" s="114"/>
      <c r="AC361" s="114"/>
      <c r="AD361" s="114"/>
      <c r="AE361" s="114"/>
      <c r="AF361" s="114"/>
    </row>
    <row r="362" spans="28:32" ht="25.25" customHeight="1" x14ac:dyDescent="0.2">
      <c r="AB362" s="114"/>
      <c r="AC362" s="114"/>
      <c r="AD362" s="114"/>
      <c r="AE362" s="114"/>
      <c r="AF362" s="114"/>
    </row>
    <row r="363" spans="28:32" ht="25.25" customHeight="1" x14ac:dyDescent="0.2">
      <c r="AB363" s="114"/>
      <c r="AC363" s="114"/>
      <c r="AD363" s="114"/>
      <c r="AE363" s="114"/>
      <c r="AF363" s="114"/>
    </row>
    <row r="364" spans="28:32" ht="25.25" customHeight="1" x14ac:dyDescent="0.2">
      <c r="AB364" s="114"/>
      <c r="AC364" s="114"/>
      <c r="AD364" s="114"/>
      <c r="AE364" s="114"/>
      <c r="AF364" s="114"/>
    </row>
    <row r="365" spans="28:32" ht="25.25" customHeight="1" x14ac:dyDescent="0.2">
      <c r="AB365" s="114"/>
      <c r="AC365" s="114"/>
      <c r="AD365" s="114"/>
      <c r="AE365" s="114"/>
      <c r="AF365" s="114"/>
    </row>
    <row r="366" spans="28:32" ht="25.25" customHeight="1" x14ac:dyDescent="0.2">
      <c r="AB366" s="114"/>
      <c r="AC366" s="114"/>
      <c r="AD366" s="114"/>
      <c r="AE366" s="114"/>
      <c r="AF366" s="114"/>
    </row>
    <row r="367" spans="28:32" ht="25.25" customHeight="1" x14ac:dyDescent="0.2">
      <c r="AB367" s="114"/>
      <c r="AC367" s="114"/>
      <c r="AD367" s="114"/>
      <c r="AE367" s="114"/>
      <c r="AF367" s="114"/>
    </row>
    <row r="368" spans="28:32" ht="25.25" customHeight="1" x14ac:dyDescent="0.2">
      <c r="AB368" s="114"/>
      <c r="AC368" s="114"/>
      <c r="AD368" s="114"/>
      <c r="AE368" s="114"/>
      <c r="AF368" s="114"/>
    </row>
    <row r="369" spans="28:32" ht="25.25" customHeight="1" x14ac:dyDescent="0.2">
      <c r="AB369" s="114"/>
      <c r="AC369" s="114"/>
      <c r="AD369" s="114"/>
      <c r="AE369" s="114"/>
      <c r="AF369" s="114"/>
    </row>
    <row r="370" spans="28:32" ht="25.25" customHeight="1" x14ac:dyDescent="0.2">
      <c r="AB370" s="114"/>
      <c r="AC370" s="114"/>
      <c r="AD370" s="114"/>
      <c r="AE370" s="114"/>
      <c r="AF370" s="114"/>
    </row>
    <row r="371" spans="28:32" ht="25.25" customHeight="1" x14ac:dyDescent="0.2">
      <c r="AB371" s="114"/>
      <c r="AC371" s="114"/>
      <c r="AD371" s="114"/>
      <c r="AE371" s="114"/>
      <c r="AF371" s="114"/>
    </row>
    <row r="372" spans="28:32" ht="25.25" customHeight="1" x14ac:dyDescent="0.2">
      <c r="AB372" s="114"/>
      <c r="AC372" s="114"/>
      <c r="AD372" s="114"/>
      <c r="AE372" s="114"/>
      <c r="AF372" s="114"/>
    </row>
    <row r="373" spans="28:32" ht="25.25" customHeight="1" x14ac:dyDescent="0.2">
      <c r="AB373" s="114"/>
      <c r="AC373" s="114"/>
      <c r="AD373" s="114"/>
      <c r="AE373" s="114"/>
      <c r="AF373" s="114"/>
    </row>
    <row r="374" spans="28:32" ht="25.25" customHeight="1" x14ac:dyDescent="0.2">
      <c r="AB374" s="114"/>
      <c r="AC374" s="114"/>
      <c r="AD374" s="114"/>
      <c r="AE374" s="114"/>
      <c r="AF374" s="114"/>
    </row>
    <row r="375" spans="28:32" ht="25.25" customHeight="1" x14ac:dyDescent="0.2">
      <c r="AB375" s="114"/>
      <c r="AC375" s="114"/>
      <c r="AD375" s="114"/>
      <c r="AE375" s="114"/>
      <c r="AF375" s="114"/>
    </row>
    <row r="376" spans="28:32" ht="25.25" customHeight="1" x14ac:dyDescent="0.2">
      <c r="AB376" s="114"/>
      <c r="AC376" s="114"/>
      <c r="AD376" s="114"/>
      <c r="AE376" s="114"/>
      <c r="AF376" s="114"/>
    </row>
    <row r="377" spans="28:32" ht="25.25" customHeight="1" x14ac:dyDescent="0.2">
      <c r="AB377" s="114"/>
      <c r="AC377" s="114"/>
      <c r="AD377" s="114"/>
      <c r="AE377" s="114"/>
      <c r="AF377" s="114"/>
    </row>
    <row r="378" spans="28:32" ht="25.25" customHeight="1" x14ac:dyDescent="0.2">
      <c r="AB378" s="114"/>
      <c r="AC378" s="114"/>
      <c r="AD378" s="114"/>
      <c r="AE378" s="114"/>
      <c r="AF378" s="114"/>
    </row>
    <row r="379" spans="28:32" ht="25.25" customHeight="1" x14ac:dyDescent="0.2">
      <c r="AB379" s="114"/>
      <c r="AC379" s="114"/>
      <c r="AD379" s="114"/>
      <c r="AE379" s="114"/>
      <c r="AF379" s="114"/>
    </row>
    <row r="380" spans="28:32" ht="25.25" customHeight="1" x14ac:dyDescent="0.2">
      <c r="AB380" s="114"/>
      <c r="AC380" s="114"/>
      <c r="AD380" s="114"/>
      <c r="AE380" s="114"/>
      <c r="AF380" s="114"/>
    </row>
    <row r="381" spans="28:32" ht="25.25" customHeight="1" x14ac:dyDescent="0.2">
      <c r="AB381" s="114"/>
      <c r="AC381" s="114"/>
      <c r="AD381" s="114"/>
      <c r="AE381" s="114"/>
      <c r="AF381" s="114"/>
    </row>
    <row r="382" spans="28:32" ht="25.25" customHeight="1" x14ac:dyDescent="0.2">
      <c r="AB382" s="114"/>
      <c r="AC382" s="114"/>
      <c r="AD382" s="114"/>
      <c r="AE382" s="114"/>
      <c r="AF382" s="114"/>
    </row>
    <row r="383" spans="28:32" ht="25.25" customHeight="1" x14ac:dyDescent="0.2">
      <c r="AB383" s="114"/>
      <c r="AC383" s="114"/>
      <c r="AD383" s="114"/>
      <c r="AE383" s="114"/>
      <c r="AF383" s="114"/>
    </row>
    <row r="384" spans="28:32" ht="25.25" customHeight="1" x14ac:dyDescent="0.2">
      <c r="AB384" s="114"/>
      <c r="AC384" s="114"/>
      <c r="AD384" s="114"/>
      <c r="AE384" s="114"/>
      <c r="AF384" s="114"/>
    </row>
    <row r="385" spans="28:32" ht="25.25" customHeight="1" x14ac:dyDescent="0.2">
      <c r="AB385" s="114"/>
      <c r="AC385" s="114"/>
      <c r="AD385" s="114"/>
      <c r="AE385" s="114"/>
      <c r="AF385" s="114"/>
    </row>
    <row r="386" spans="28:32" ht="25.25" customHeight="1" x14ac:dyDescent="0.2">
      <c r="AB386" s="114"/>
      <c r="AC386" s="114"/>
      <c r="AD386" s="114"/>
      <c r="AE386" s="114"/>
      <c r="AF386" s="114"/>
    </row>
    <row r="387" spans="28:32" ht="25.25" customHeight="1" x14ac:dyDescent="0.2">
      <c r="AB387" s="114"/>
      <c r="AC387" s="114"/>
      <c r="AD387" s="114"/>
      <c r="AE387" s="114"/>
      <c r="AF387" s="114"/>
    </row>
    <row r="388" spans="28:32" ht="25.25" customHeight="1" x14ac:dyDescent="0.2">
      <c r="AB388" s="114"/>
      <c r="AC388" s="114"/>
      <c r="AD388" s="114"/>
      <c r="AE388" s="114"/>
      <c r="AF388" s="114"/>
    </row>
    <row r="389" spans="28:32" ht="25.25" customHeight="1" x14ac:dyDescent="0.2">
      <c r="AB389" s="114"/>
      <c r="AC389" s="114"/>
      <c r="AD389" s="114"/>
      <c r="AE389" s="114"/>
      <c r="AF389" s="114"/>
    </row>
    <row r="390" spans="28:32" ht="25.25" customHeight="1" x14ac:dyDescent="0.2">
      <c r="AB390" s="114"/>
      <c r="AC390" s="114"/>
      <c r="AD390" s="114"/>
      <c r="AE390" s="114"/>
      <c r="AF390" s="114"/>
    </row>
    <row r="391" spans="28:32" ht="25.25" customHeight="1" x14ac:dyDescent="0.2">
      <c r="AB391" s="114"/>
      <c r="AC391" s="114"/>
      <c r="AD391" s="114"/>
      <c r="AE391" s="114"/>
      <c r="AF391" s="114"/>
    </row>
    <row r="392" spans="28:32" ht="25.25" customHeight="1" x14ac:dyDescent="0.2">
      <c r="AB392" s="114"/>
      <c r="AC392" s="114"/>
      <c r="AD392" s="114"/>
      <c r="AE392" s="114"/>
      <c r="AF392" s="114"/>
    </row>
    <row r="393" spans="28:32" ht="25.25" customHeight="1" x14ac:dyDescent="0.2">
      <c r="AB393" s="114"/>
      <c r="AC393" s="114"/>
      <c r="AD393" s="114"/>
      <c r="AE393" s="114"/>
      <c r="AF393" s="114"/>
    </row>
    <row r="394" spans="28:32" ht="25.25" customHeight="1" x14ac:dyDescent="0.2">
      <c r="AB394" s="114"/>
      <c r="AC394" s="114"/>
      <c r="AD394" s="114"/>
      <c r="AE394" s="114"/>
      <c r="AF394" s="114"/>
    </row>
    <row r="395" spans="28:32" ht="25.25" customHeight="1" x14ac:dyDescent="0.2">
      <c r="AB395" s="114"/>
      <c r="AC395" s="114"/>
      <c r="AD395" s="114"/>
      <c r="AE395" s="114"/>
      <c r="AF395" s="114"/>
    </row>
    <row r="396" spans="28:32" ht="25.25" customHeight="1" x14ac:dyDescent="0.2">
      <c r="AB396" s="114"/>
      <c r="AC396" s="114"/>
      <c r="AD396" s="114"/>
      <c r="AE396" s="114"/>
      <c r="AF396" s="114"/>
    </row>
    <row r="397" spans="28:32" ht="25.25" customHeight="1" x14ac:dyDescent="0.2">
      <c r="AB397" s="114"/>
      <c r="AC397" s="114"/>
      <c r="AD397" s="114"/>
      <c r="AE397" s="114"/>
      <c r="AF397" s="114"/>
    </row>
    <row r="398" spans="28:32" ht="25.25" customHeight="1" x14ac:dyDescent="0.2">
      <c r="AB398" s="114"/>
      <c r="AC398" s="114"/>
      <c r="AD398" s="114"/>
      <c r="AE398" s="114"/>
      <c r="AF398" s="114"/>
    </row>
    <row r="399" spans="28:32" ht="25.25" customHeight="1" x14ac:dyDescent="0.2">
      <c r="AB399" s="114"/>
      <c r="AC399" s="114"/>
      <c r="AD399" s="114"/>
      <c r="AE399" s="114"/>
      <c r="AF399" s="114"/>
    </row>
    <row r="400" spans="28:32" ht="25.25" customHeight="1" x14ac:dyDescent="0.2">
      <c r="AB400" s="114"/>
      <c r="AC400" s="114"/>
      <c r="AD400" s="114"/>
      <c r="AE400" s="114"/>
      <c r="AF400" s="114"/>
    </row>
    <row r="401" spans="28:32" ht="25.25" customHeight="1" x14ac:dyDescent="0.2">
      <c r="AB401" s="114"/>
      <c r="AC401" s="114"/>
      <c r="AD401" s="114"/>
      <c r="AE401" s="114"/>
      <c r="AF401" s="114"/>
    </row>
    <row r="402" spans="28:32" ht="25.25" customHeight="1" x14ac:dyDescent="0.2">
      <c r="AB402" s="114"/>
      <c r="AC402" s="114"/>
      <c r="AD402" s="114"/>
      <c r="AE402" s="114"/>
      <c r="AF402" s="114"/>
    </row>
    <row r="403" spans="28:32" ht="25.25" customHeight="1" x14ac:dyDescent="0.2">
      <c r="AB403" s="114"/>
      <c r="AC403" s="114"/>
      <c r="AD403" s="114"/>
      <c r="AE403" s="114"/>
      <c r="AF403" s="114"/>
    </row>
    <row r="404" spans="28:32" ht="25.25" customHeight="1" x14ac:dyDescent="0.2">
      <c r="AB404" s="114"/>
      <c r="AC404" s="114"/>
      <c r="AD404" s="114"/>
      <c r="AE404" s="114"/>
      <c r="AF404" s="114"/>
    </row>
    <row r="405" spans="28:32" ht="25.25" customHeight="1" x14ac:dyDescent="0.2">
      <c r="AB405" s="114"/>
      <c r="AC405" s="114"/>
      <c r="AD405" s="114"/>
      <c r="AE405" s="114"/>
      <c r="AF405" s="114"/>
    </row>
    <row r="406" spans="28:32" ht="25.25" customHeight="1" x14ac:dyDescent="0.2">
      <c r="AB406" s="114"/>
      <c r="AC406" s="114"/>
      <c r="AD406" s="114"/>
      <c r="AE406" s="114"/>
      <c r="AF406" s="114"/>
    </row>
    <row r="407" spans="28:32" ht="25.25" customHeight="1" x14ac:dyDescent="0.2">
      <c r="AB407" s="114"/>
      <c r="AC407" s="114"/>
      <c r="AD407" s="114"/>
      <c r="AE407" s="114"/>
      <c r="AF407" s="114"/>
    </row>
    <row r="408" spans="28:32" ht="25.25" customHeight="1" x14ac:dyDescent="0.2">
      <c r="AB408" s="114"/>
      <c r="AC408" s="114"/>
      <c r="AD408" s="114"/>
      <c r="AE408" s="114"/>
      <c r="AF408" s="114"/>
    </row>
    <row r="409" spans="28:32" ht="25.25" customHeight="1" x14ac:dyDescent="0.2">
      <c r="AB409" s="114"/>
      <c r="AC409" s="114"/>
      <c r="AD409" s="114"/>
      <c r="AE409" s="114"/>
      <c r="AF409" s="114"/>
    </row>
    <row r="410" spans="28:32" ht="25.25" customHeight="1" x14ac:dyDescent="0.2">
      <c r="AB410" s="114"/>
      <c r="AC410" s="114"/>
      <c r="AD410" s="114"/>
      <c r="AE410" s="114"/>
      <c r="AF410" s="114"/>
    </row>
    <row r="411" spans="28:32" ht="25.25" customHeight="1" x14ac:dyDescent="0.2">
      <c r="AB411" s="114"/>
      <c r="AC411" s="114"/>
      <c r="AD411" s="114"/>
      <c r="AE411" s="114"/>
      <c r="AF411" s="114"/>
    </row>
    <row r="412" spans="28:32" ht="25.25" customHeight="1" x14ac:dyDescent="0.2">
      <c r="AB412" s="114"/>
      <c r="AC412" s="114"/>
      <c r="AD412" s="114"/>
      <c r="AE412" s="114"/>
      <c r="AF412" s="114"/>
    </row>
    <row r="413" spans="28:32" ht="25.25" customHeight="1" x14ac:dyDescent="0.2">
      <c r="AB413" s="114"/>
      <c r="AC413" s="114"/>
      <c r="AD413" s="114"/>
      <c r="AE413" s="114"/>
      <c r="AF413" s="114"/>
    </row>
    <row r="414" spans="28:32" ht="25.25" customHeight="1" x14ac:dyDescent="0.2">
      <c r="AB414" s="114"/>
      <c r="AC414" s="114"/>
      <c r="AD414" s="114"/>
      <c r="AE414" s="114"/>
      <c r="AF414" s="114"/>
    </row>
    <row r="415" spans="28:32" ht="25.25" customHeight="1" x14ac:dyDescent="0.2">
      <c r="AB415" s="114"/>
      <c r="AC415" s="114"/>
      <c r="AD415" s="114"/>
      <c r="AE415" s="114"/>
      <c r="AF415" s="114"/>
    </row>
    <row r="416" spans="28:32" ht="25.25" customHeight="1" x14ac:dyDescent="0.2">
      <c r="AB416" s="114"/>
      <c r="AC416" s="114"/>
      <c r="AD416" s="114"/>
      <c r="AE416" s="114"/>
      <c r="AF416" s="114"/>
    </row>
    <row r="417" spans="28:32" ht="25.25" customHeight="1" x14ac:dyDescent="0.2">
      <c r="AB417" s="114"/>
      <c r="AC417" s="114"/>
      <c r="AD417" s="114"/>
      <c r="AE417" s="114"/>
      <c r="AF417" s="114"/>
    </row>
    <row r="418" spans="28:32" ht="25.25" customHeight="1" x14ac:dyDescent="0.2">
      <c r="AB418" s="114"/>
      <c r="AC418" s="114"/>
      <c r="AD418" s="114"/>
      <c r="AE418" s="114"/>
      <c r="AF418" s="114"/>
    </row>
    <row r="419" spans="28:32" ht="25.25" customHeight="1" x14ac:dyDescent="0.2">
      <c r="AB419" s="114"/>
      <c r="AC419" s="114"/>
      <c r="AD419" s="114"/>
      <c r="AE419" s="114"/>
      <c r="AF419" s="114"/>
    </row>
    <row r="420" spans="28:32" ht="25.25" customHeight="1" x14ac:dyDescent="0.2">
      <c r="AB420" s="114"/>
      <c r="AC420" s="114"/>
      <c r="AD420" s="114"/>
      <c r="AE420" s="114"/>
      <c r="AF420" s="114"/>
    </row>
    <row r="421" spans="28:32" ht="25.25" customHeight="1" x14ac:dyDescent="0.2">
      <c r="AB421" s="114"/>
      <c r="AC421" s="114"/>
      <c r="AD421" s="114"/>
      <c r="AE421" s="114"/>
      <c r="AF421" s="114"/>
    </row>
    <row r="422" spans="28:32" ht="25.25" customHeight="1" x14ac:dyDescent="0.2">
      <c r="AB422" s="114"/>
      <c r="AC422" s="114"/>
      <c r="AD422" s="114"/>
      <c r="AE422" s="114"/>
      <c r="AF422" s="114"/>
    </row>
    <row r="423" spans="28:32" ht="25.25" customHeight="1" x14ac:dyDescent="0.2">
      <c r="AB423" s="114"/>
      <c r="AC423" s="114"/>
      <c r="AD423" s="114"/>
      <c r="AE423" s="114"/>
      <c r="AF423" s="114"/>
    </row>
    <row r="424" spans="28:32" ht="25.25" customHeight="1" x14ac:dyDescent="0.2">
      <c r="AB424" s="114"/>
      <c r="AC424" s="114"/>
      <c r="AD424" s="114"/>
      <c r="AE424" s="114"/>
      <c r="AF424" s="114"/>
    </row>
    <row r="425" spans="28:32" ht="25.25" customHeight="1" x14ac:dyDescent="0.2">
      <c r="AB425" s="114"/>
      <c r="AC425" s="114"/>
      <c r="AD425" s="114"/>
      <c r="AE425" s="114"/>
      <c r="AF425" s="114"/>
    </row>
    <row r="426" spans="28:32" ht="25.25" customHeight="1" x14ac:dyDescent="0.2">
      <c r="AB426" s="114"/>
      <c r="AC426" s="114"/>
      <c r="AD426" s="114"/>
      <c r="AE426" s="114"/>
      <c r="AF426" s="114"/>
    </row>
    <row r="427" spans="28:32" ht="25.25" customHeight="1" x14ac:dyDescent="0.2">
      <c r="AB427" s="114"/>
      <c r="AC427" s="114"/>
      <c r="AD427" s="114"/>
      <c r="AE427" s="114"/>
      <c r="AF427" s="114"/>
    </row>
    <row r="428" spans="28:32" ht="25.25" customHeight="1" x14ac:dyDescent="0.2">
      <c r="AB428" s="114"/>
      <c r="AC428" s="114"/>
      <c r="AD428" s="114"/>
      <c r="AE428" s="114"/>
      <c r="AF428" s="114"/>
    </row>
    <row r="429" spans="28:32" ht="25.25" customHeight="1" x14ac:dyDescent="0.2">
      <c r="AB429" s="114"/>
      <c r="AC429" s="114"/>
      <c r="AD429" s="114"/>
      <c r="AE429" s="114"/>
      <c r="AF429" s="114"/>
    </row>
    <row r="430" spans="28:32" ht="25.25" customHeight="1" x14ac:dyDescent="0.2">
      <c r="AB430" s="114"/>
      <c r="AC430" s="114"/>
      <c r="AD430" s="114"/>
      <c r="AE430" s="114"/>
      <c r="AF430" s="114"/>
    </row>
    <row r="431" spans="28:32" ht="25.25" customHeight="1" x14ac:dyDescent="0.2">
      <c r="AB431" s="114"/>
      <c r="AC431" s="114"/>
      <c r="AD431" s="114"/>
      <c r="AE431" s="114"/>
      <c r="AF431" s="114"/>
    </row>
    <row r="432" spans="28:32" ht="25.25" customHeight="1" x14ac:dyDescent="0.2">
      <c r="AB432" s="114"/>
      <c r="AC432" s="114"/>
      <c r="AD432" s="114"/>
      <c r="AE432" s="114"/>
      <c r="AF432" s="114"/>
    </row>
    <row r="433" spans="28:32" ht="25.25" customHeight="1" x14ac:dyDescent="0.2">
      <c r="AB433" s="114"/>
      <c r="AC433" s="114"/>
      <c r="AD433" s="114"/>
      <c r="AE433" s="114"/>
      <c r="AF433" s="114"/>
    </row>
    <row r="434" spans="28:32" ht="25.25" customHeight="1" x14ac:dyDescent="0.2">
      <c r="AB434" s="114"/>
      <c r="AC434" s="114"/>
      <c r="AD434" s="114"/>
      <c r="AE434" s="114"/>
      <c r="AF434" s="114"/>
    </row>
    <row r="435" spans="28:32" ht="25.25" customHeight="1" x14ac:dyDescent="0.2">
      <c r="AB435" s="114"/>
      <c r="AC435" s="114"/>
      <c r="AD435" s="114"/>
      <c r="AE435" s="114"/>
      <c r="AF435" s="114"/>
    </row>
    <row r="436" spans="28:32" ht="25.25" customHeight="1" x14ac:dyDescent="0.2">
      <c r="AB436" s="114"/>
      <c r="AC436" s="114"/>
      <c r="AD436" s="114"/>
      <c r="AE436" s="114"/>
      <c r="AF436" s="114"/>
    </row>
    <row r="437" spans="28:32" ht="25.25" customHeight="1" x14ac:dyDescent="0.2">
      <c r="AB437" s="114"/>
      <c r="AC437" s="114"/>
      <c r="AD437" s="114"/>
      <c r="AE437" s="114"/>
      <c r="AF437" s="114"/>
    </row>
    <row r="438" spans="28:32" ht="25.25" customHeight="1" x14ac:dyDescent="0.2">
      <c r="AB438" s="114"/>
      <c r="AC438" s="114"/>
      <c r="AD438" s="114"/>
      <c r="AE438" s="114"/>
      <c r="AF438" s="114"/>
    </row>
    <row r="439" spans="28:32" ht="25.25" customHeight="1" x14ac:dyDescent="0.2">
      <c r="AB439" s="114"/>
      <c r="AC439" s="114"/>
      <c r="AD439" s="114"/>
      <c r="AE439" s="114"/>
      <c r="AF439" s="114"/>
    </row>
    <row r="440" spans="28:32" ht="25.25" customHeight="1" x14ac:dyDescent="0.2">
      <c r="AB440" s="114"/>
      <c r="AC440" s="114"/>
      <c r="AD440" s="114"/>
      <c r="AE440" s="114"/>
      <c r="AF440" s="114"/>
    </row>
    <row r="441" spans="28:32" ht="25.25" customHeight="1" x14ac:dyDescent="0.2">
      <c r="AB441" s="114"/>
      <c r="AC441" s="114"/>
      <c r="AD441" s="114"/>
      <c r="AE441" s="114"/>
      <c r="AF441" s="114"/>
    </row>
    <row r="442" spans="28:32" ht="25.25" customHeight="1" x14ac:dyDescent="0.2">
      <c r="AB442" s="114"/>
      <c r="AC442" s="114"/>
      <c r="AD442" s="114"/>
      <c r="AE442" s="114"/>
      <c r="AF442" s="114"/>
    </row>
    <row r="443" spans="28:32" ht="25.25" customHeight="1" x14ac:dyDescent="0.2">
      <c r="AB443" s="114"/>
      <c r="AC443" s="114"/>
      <c r="AD443" s="114"/>
      <c r="AE443" s="114"/>
      <c r="AF443" s="114"/>
    </row>
    <row r="444" spans="28:32" ht="25.25" customHeight="1" x14ac:dyDescent="0.2">
      <c r="AB444" s="114"/>
      <c r="AC444" s="114"/>
      <c r="AD444" s="114"/>
      <c r="AE444" s="114"/>
      <c r="AF444" s="114"/>
    </row>
    <row r="445" spans="28:32" ht="25.25" customHeight="1" x14ac:dyDescent="0.2">
      <c r="AB445" s="114"/>
      <c r="AC445" s="114"/>
      <c r="AD445" s="114"/>
      <c r="AE445" s="114"/>
      <c r="AF445" s="114"/>
    </row>
    <row r="446" spans="28:32" ht="25.25" customHeight="1" x14ac:dyDescent="0.2">
      <c r="AB446" s="114"/>
      <c r="AC446" s="114"/>
      <c r="AD446" s="114"/>
      <c r="AE446" s="114"/>
      <c r="AF446" s="114"/>
    </row>
    <row r="447" spans="28:32" ht="25.25" customHeight="1" x14ac:dyDescent="0.2">
      <c r="AB447" s="114"/>
      <c r="AC447" s="114"/>
      <c r="AD447" s="114"/>
      <c r="AE447" s="114"/>
      <c r="AF447" s="114"/>
    </row>
    <row r="448" spans="28:32" ht="25.25" customHeight="1" x14ac:dyDescent="0.2">
      <c r="AB448" s="114"/>
      <c r="AC448" s="114"/>
      <c r="AD448" s="114"/>
      <c r="AE448" s="114"/>
      <c r="AF448" s="114"/>
    </row>
    <row r="449" spans="28:32" ht="25.25" customHeight="1" x14ac:dyDescent="0.2">
      <c r="AB449" s="114"/>
      <c r="AC449" s="114"/>
      <c r="AD449" s="114"/>
      <c r="AE449" s="114"/>
      <c r="AF449" s="114"/>
    </row>
    <row r="450" spans="28:32" ht="25.25" customHeight="1" x14ac:dyDescent="0.2">
      <c r="AB450" s="114"/>
      <c r="AC450" s="114"/>
      <c r="AD450" s="114"/>
      <c r="AE450" s="114"/>
      <c r="AF450" s="114"/>
    </row>
    <row r="451" spans="28:32" ht="25.25" customHeight="1" x14ac:dyDescent="0.2">
      <c r="AB451" s="114"/>
      <c r="AC451" s="114"/>
      <c r="AD451" s="114"/>
      <c r="AE451" s="114"/>
      <c r="AF451" s="114"/>
    </row>
    <row r="452" spans="28:32" ht="25.25" customHeight="1" x14ac:dyDescent="0.2">
      <c r="AB452" s="114"/>
      <c r="AC452" s="114"/>
      <c r="AD452" s="114"/>
      <c r="AE452" s="114"/>
      <c r="AF452" s="114"/>
    </row>
    <row r="453" spans="28:32" ht="25.25" customHeight="1" x14ac:dyDescent="0.2">
      <c r="AB453" s="114"/>
      <c r="AC453" s="114"/>
      <c r="AD453" s="114"/>
      <c r="AE453" s="114"/>
      <c r="AF453" s="114"/>
    </row>
    <row r="454" spans="28:32" ht="25.25" customHeight="1" x14ac:dyDescent="0.2">
      <c r="AB454" s="114"/>
      <c r="AC454" s="114"/>
      <c r="AD454" s="114"/>
      <c r="AE454" s="114"/>
      <c r="AF454" s="114"/>
    </row>
    <row r="455" spans="28:32" ht="25.25" customHeight="1" x14ac:dyDescent="0.2">
      <c r="AB455" s="114"/>
      <c r="AC455" s="114"/>
      <c r="AD455" s="114"/>
      <c r="AE455" s="114"/>
      <c r="AF455" s="114"/>
    </row>
    <row r="456" spans="28:32" ht="25.25" customHeight="1" x14ac:dyDescent="0.2">
      <c r="AB456" s="114"/>
      <c r="AC456" s="114"/>
      <c r="AD456" s="114"/>
      <c r="AE456" s="114"/>
      <c r="AF456" s="114"/>
    </row>
    <row r="457" spans="28:32" ht="25.25" customHeight="1" x14ac:dyDescent="0.2">
      <c r="AB457" s="114"/>
      <c r="AC457" s="114"/>
      <c r="AD457" s="114"/>
      <c r="AE457" s="114"/>
      <c r="AF457" s="114"/>
    </row>
    <row r="458" spans="28:32" ht="25.25" customHeight="1" x14ac:dyDescent="0.2">
      <c r="AB458" s="114"/>
      <c r="AC458" s="114"/>
      <c r="AD458" s="114"/>
      <c r="AE458" s="114"/>
      <c r="AF458" s="114"/>
    </row>
    <row r="459" spans="28:32" ht="25.25" customHeight="1" x14ac:dyDescent="0.2">
      <c r="AB459" s="114"/>
      <c r="AC459" s="114"/>
      <c r="AD459" s="114"/>
      <c r="AE459" s="114"/>
      <c r="AF459" s="114"/>
    </row>
    <row r="460" spans="28:32" ht="25.25" customHeight="1" x14ac:dyDescent="0.2">
      <c r="AB460" s="114"/>
      <c r="AC460" s="114"/>
      <c r="AD460" s="114"/>
      <c r="AE460" s="114"/>
      <c r="AF460" s="114"/>
    </row>
    <row r="461" spans="28:32" ht="25.25" customHeight="1" x14ac:dyDescent="0.2">
      <c r="AB461" s="114"/>
      <c r="AC461" s="114"/>
      <c r="AD461" s="114"/>
      <c r="AE461" s="114"/>
      <c r="AF461" s="114"/>
    </row>
    <row r="462" spans="28:32" ht="25.25" customHeight="1" x14ac:dyDescent="0.2">
      <c r="AB462" s="114"/>
      <c r="AC462" s="114"/>
      <c r="AD462" s="114"/>
      <c r="AE462" s="114"/>
      <c r="AF462" s="114"/>
    </row>
    <row r="463" spans="28:32" ht="25.25" customHeight="1" x14ac:dyDescent="0.2">
      <c r="AB463" s="114"/>
      <c r="AC463" s="114"/>
      <c r="AD463" s="114"/>
      <c r="AE463" s="114"/>
      <c r="AF463" s="114"/>
    </row>
    <row r="464" spans="28:32" ht="25.25" customHeight="1" x14ac:dyDescent="0.2">
      <c r="AB464" s="114"/>
      <c r="AC464" s="114"/>
      <c r="AD464" s="114"/>
      <c r="AE464" s="114"/>
      <c r="AF464" s="114"/>
    </row>
    <row r="465" spans="28:32" ht="25.25" customHeight="1" x14ac:dyDescent="0.2">
      <c r="AB465" s="114"/>
      <c r="AC465" s="114"/>
      <c r="AD465" s="114"/>
      <c r="AE465" s="114"/>
      <c r="AF465" s="114"/>
    </row>
    <row r="466" spans="28:32" ht="25.25" customHeight="1" x14ac:dyDescent="0.2">
      <c r="AB466" s="114"/>
      <c r="AC466" s="114"/>
      <c r="AD466" s="114"/>
      <c r="AE466" s="114"/>
      <c r="AF466" s="114"/>
    </row>
    <row r="467" spans="28:32" ht="25.25" customHeight="1" x14ac:dyDescent="0.2">
      <c r="AB467" s="114"/>
      <c r="AC467" s="114"/>
      <c r="AD467" s="114"/>
      <c r="AE467" s="114"/>
      <c r="AF467" s="114"/>
    </row>
    <row r="468" spans="28:32" ht="25.25" customHeight="1" x14ac:dyDescent="0.2">
      <c r="AB468" s="114"/>
      <c r="AC468" s="114"/>
      <c r="AD468" s="114"/>
      <c r="AE468" s="114"/>
      <c r="AF468" s="114"/>
    </row>
    <row r="469" spans="28:32" ht="25.25" customHeight="1" x14ac:dyDescent="0.2">
      <c r="AB469" s="114"/>
      <c r="AC469" s="114"/>
      <c r="AD469" s="114"/>
      <c r="AE469" s="114"/>
      <c r="AF469" s="114"/>
    </row>
    <row r="470" spans="28:32" ht="25.25" customHeight="1" x14ac:dyDescent="0.2">
      <c r="AB470" s="114"/>
      <c r="AC470" s="114"/>
      <c r="AD470" s="114"/>
      <c r="AE470" s="114"/>
      <c r="AF470" s="114"/>
    </row>
    <row r="471" spans="28:32" ht="25.25" customHeight="1" x14ac:dyDescent="0.2">
      <c r="AB471" s="114"/>
      <c r="AC471" s="114"/>
      <c r="AD471" s="114"/>
      <c r="AE471" s="114"/>
      <c r="AF471" s="114"/>
    </row>
    <row r="472" spans="28:32" ht="25.25" customHeight="1" x14ac:dyDescent="0.2">
      <c r="AB472" s="114"/>
      <c r="AC472" s="114"/>
      <c r="AD472" s="114"/>
      <c r="AE472" s="114"/>
      <c r="AF472" s="114"/>
    </row>
    <row r="473" spans="28:32" ht="25.25" customHeight="1" x14ac:dyDescent="0.2">
      <c r="AB473" s="114"/>
      <c r="AC473" s="114"/>
      <c r="AD473" s="114"/>
      <c r="AE473" s="114"/>
      <c r="AF473" s="114"/>
    </row>
    <row r="474" spans="28:32" ht="25.25" customHeight="1" x14ac:dyDescent="0.2">
      <c r="AB474" s="114"/>
      <c r="AC474" s="114"/>
      <c r="AD474" s="114"/>
      <c r="AE474" s="114"/>
      <c r="AF474" s="114"/>
    </row>
    <row r="475" spans="28:32" ht="25.25" customHeight="1" x14ac:dyDescent="0.2">
      <c r="AB475" s="114"/>
      <c r="AC475" s="114"/>
      <c r="AD475" s="114"/>
      <c r="AE475" s="114"/>
      <c r="AF475" s="114"/>
    </row>
    <row r="476" spans="28:32" ht="25.25" customHeight="1" x14ac:dyDescent="0.2">
      <c r="AB476" s="114"/>
      <c r="AC476" s="114"/>
      <c r="AD476" s="114"/>
      <c r="AE476" s="114"/>
      <c r="AF476" s="114"/>
    </row>
    <row r="477" spans="28:32" ht="25.25" customHeight="1" x14ac:dyDescent="0.2">
      <c r="AB477" s="114"/>
      <c r="AC477" s="114"/>
      <c r="AD477" s="114"/>
      <c r="AE477" s="114"/>
      <c r="AF477" s="114"/>
    </row>
    <row r="478" spans="28:32" ht="25.25" customHeight="1" x14ac:dyDescent="0.2">
      <c r="AB478" s="114"/>
      <c r="AC478" s="114"/>
      <c r="AD478" s="114"/>
      <c r="AE478" s="114"/>
      <c r="AF478" s="114"/>
    </row>
    <row r="479" spans="28:32" ht="25.25" customHeight="1" x14ac:dyDescent="0.2">
      <c r="AB479" s="114"/>
      <c r="AC479" s="114"/>
      <c r="AD479" s="114"/>
      <c r="AE479" s="114"/>
      <c r="AF479" s="114"/>
    </row>
    <row r="480" spans="28:32" ht="25.25" customHeight="1" x14ac:dyDescent="0.2">
      <c r="AB480" s="114"/>
      <c r="AC480" s="114"/>
      <c r="AD480" s="114"/>
      <c r="AE480" s="114"/>
      <c r="AF480" s="114"/>
    </row>
    <row r="481" spans="28:32" ht="25.25" customHeight="1" x14ac:dyDescent="0.2">
      <c r="AB481" s="114"/>
      <c r="AC481" s="114"/>
      <c r="AD481" s="114"/>
      <c r="AE481" s="114"/>
      <c r="AF481" s="114"/>
    </row>
    <row r="482" spans="28:32" ht="25.25" customHeight="1" x14ac:dyDescent="0.2">
      <c r="AB482" s="114"/>
      <c r="AC482" s="114"/>
      <c r="AD482" s="114"/>
      <c r="AE482" s="114"/>
      <c r="AF482" s="114"/>
    </row>
    <row r="483" spans="28:32" ht="25.25" customHeight="1" x14ac:dyDescent="0.2">
      <c r="AB483" s="114"/>
      <c r="AC483" s="114"/>
      <c r="AD483" s="114"/>
      <c r="AE483" s="114"/>
      <c r="AF483" s="114"/>
    </row>
    <row r="484" spans="28:32" ht="25.25" customHeight="1" x14ac:dyDescent="0.2">
      <c r="AB484" s="114"/>
      <c r="AC484" s="114"/>
      <c r="AD484" s="114"/>
      <c r="AE484" s="114"/>
      <c r="AF484" s="114"/>
    </row>
    <row r="485" spans="28:32" ht="25.25" customHeight="1" x14ac:dyDescent="0.2">
      <c r="AB485" s="114"/>
      <c r="AC485" s="114"/>
      <c r="AD485" s="114"/>
      <c r="AE485" s="114"/>
      <c r="AF485" s="114"/>
    </row>
    <row r="486" spans="28:32" ht="25.25" customHeight="1" x14ac:dyDescent="0.2">
      <c r="AB486" s="114"/>
      <c r="AC486" s="114"/>
      <c r="AD486" s="114"/>
      <c r="AE486" s="114"/>
      <c r="AF486" s="114"/>
    </row>
    <row r="487" spans="28:32" ht="25.25" customHeight="1" x14ac:dyDescent="0.2">
      <c r="AB487" s="114"/>
      <c r="AC487" s="114"/>
      <c r="AD487" s="114"/>
      <c r="AE487" s="114"/>
      <c r="AF487" s="114"/>
    </row>
    <row r="488" spans="28:32" ht="25.25" customHeight="1" x14ac:dyDescent="0.2">
      <c r="AB488" s="114"/>
      <c r="AC488" s="114"/>
      <c r="AD488" s="114"/>
      <c r="AE488" s="114"/>
      <c r="AF488" s="114"/>
    </row>
    <row r="489" spans="28:32" ht="25.25" customHeight="1" x14ac:dyDescent="0.2">
      <c r="AB489" s="114"/>
      <c r="AC489" s="114"/>
      <c r="AD489" s="114"/>
      <c r="AE489" s="114"/>
      <c r="AF489" s="114"/>
    </row>
    <row r="490" spans="28:32" ht="25.25" customHeight="1" x14ac:dyDescent="0.2">
      <c r="AB490" s="114"/>
      <c r="AC490" s="114"/>
      <c r="AD490" s="114"/>
      <c r="AE490" s="114"/>
      <c r="AF490" s="114"/>
    </row>
    <row r="491" spans="28:32" ht="25.25" customHeight="1" x14ac:dyDescent="0.2">
      <c r="AB491" s="114"/>
      <c r="AC491" s="114"/>
      <c r="AD491" s="114"/>
      <c r="AE491" s="114"/>
      <c r="AF491" s="114"/>
    </row>
    <row r="492" spans="28:32" ht="25.25" customHeight="1" x14ac:dyDescent="0.2">
      <c r="AB492" s="114"/>
      <c r="AC492" s="114"/>
      <c r="AD492" s="114"/>
      <c r="AE492" s="114"/>
      <c r="AF492" s="114"/>
    </row>
    <row r="493" spans="28:32" ht="25.25" customHeight="1" x14ac:dyDescent="0.2">
      <c r="AB493" s="114"/>
      <c r="AC493" s="114"/>
      <c r="AD493" s="114"/>
      <c r="AE493" s="114"/>
      <c r="AF493" s="114"/>
    </row>
    <row r="494" spans="28:32" ht="25.25" customHeight="1" x14ac:dyDescent="0.2">
      <c r="AB494" s="114"/>
      <c r="AC494" s="114"/>
      <c r="AD494" s="114"/>
      <c r="AE494" s="114"/>
      <c r="AF494" s="114"/>
    </row>
    <row r="495" spans="28:32" ht="25.25" customHeight="1" x14ac:dyDescent="0.2">
      <c r="AB495" s="114"/>
      <c r="AC495" s="114"/>
      <c r="AD495" s="114"/>
      <c r="AE495" s="114"/>
      <c r="AF495" s="114"/>
    </row>
    <row r="496" spans="28:32" ht="25.25" customHeight="1" x14ac:dyDescent="0.2">
      <c r="AB496" s="114"/>
      <c r="AC496" s="114"/>
      <c r="AD496" s="114"/>
      <c r="AE496" s="114"/>
      <c r="AF496" s="114"/>
    </row>
    <row r="497" spans="28:32" ht="25.25" customHeight="1" x14ac:dyDescent="0.2">
      <c r="AB497" s="114"/>
      <c r="AC497" s="114"/>
      <c r="AD497" s="114"/>
      <c r="AE497" s="114"/>
      <c r="AF497" s="114"/>
    </row>
    <row r="498" spans="28:32" ht="25.25" customHeight="1" x14ac:dyDescent="0.2">
      <c r="AB498" s="114"/>
      <c r="AC498" s="114"/>
      <c r="AD498" s="114"/>
      <c r="AE498" s="114"/>
      <c r="AF498" s="114"/>
    </row>
    <row r="499" spans="28:32" ht="25.25" customHeight="1" x14ac:dyDescent="0.2">
      <c r="AB499" s="114"/>
      <c r="AC499" s="114"/>
      <c r="AD499" s="114"/>
      <c r="AE499" s="114"/>
      <c r="AF499" s="114"/>
    </row>
    <row r="500" spans="28:32" ht="25.25" customHeight="1" x14ac:dyDescent="0.2">
      <c r="AB500" s="114"/>
      <c r="AC500" s="114"/>
      <c r="AD500" s="114"/>
      <c r="AE500" s="114"/>
      <c r="AF500" s="114"/>
    </row>
    <row r="501" spans="28:32" ht="25.25" customHeight="1" x14ac:dyDescent="0.2">
      <c r="AB501" s="114"/>
      <c r="AC501" s="114"/>
      <c r="AD501" s="114"/>
      <c r="AE501" s="114"/>
      <c r="AF501" s="114"/>
    </row>
    <row r="502" spans="28:32" ht="25.25" customHeight="1" x14ac:dyDescent="0.2">
      <c r="AB502" s="114"/>
      <c r="AC502" s="114"/>
      <c r="AD502" s="114"/>
      <c r="AE502" s="114"/>
      <c r="AF502" s="114"/>
    </row>
    <row r="503" spans="28:32" ht="25.25" customHeight="1" x14ac:dyDescent="0.2">
      <c r="AB503" s="114"/>
      <c r="AC503" s="114"/>
      <c r="AD503" s="114"/>
      <c r="AE503" s="114"/>
      <c r="AF503" s="114"/>
    </row>
    <row r="504" spans="28:32" ht="25.25" customHeight="1" x14ac:dyDescent="0.2">
      <c r="AB504" s="114"/>
      <c r="AC504" s="114"/>
      <c r="AD504" s="114"/>
      <c r="AE504" s="114"/>
      <c r="AF504" s="114"/>
    </row>
    <row r="505" spans="28:32" ht="25.25" customHeight="1" x14ac:dyDescent="0.2">
      <c r="AB505" s="114"/>
      <c r="AC505" s="114"/>
      <c r="AD505" s="114"/>
      <c r="AE505" s="114"/>
      <c r="AF505" s="114"/>
    </row>
    <row r="506" spans="28:32" ht="25.25" customHeight="1" x14ac:dyDescent="0.2">
      <c r="AB506" s="114"/>
      <c r="AC506" s="114"/>
      <c r="AD506" s="114"/>
      <c r="AE506" s="114"/>
      <c r="AF506" s="114"/>
    </row>
    <row r="507" spans="28:32" ht="25.25" customHeight="1" x14ac:dyDescent="0.2">
      <c r="AB507" s="114"/>
      <c r="AC507" s="114"/>
      <c r="AD507" s="114"/>
      <c r="AE507" s="114"/>
      <c r="AF507" s="114"/>
    </row>
    <row r="508" spans="28:32" ht="25.25" customHeight="1" x14ac:dyDescent="0.2">
      <c r="AB508" s="114"/>
      <c r="AC508" s="114"/>
      <c r="AD508" s="114"/>
      <c r="AE508" s="114"/>
      <c r="AF508" s="114"/>
    </row>
    <row r="509" spans="28:32" ht="25.25" customHeight="1" x14ac:dyDescent="0.2">
      <c r="AB509" s="114"/>
      <c r="AC509" s="114"/>
      <c r="AD509" s="114"/>
      <c r="AE509" s="114"/>
      <c r="AF509" s="114"/>
    </row>
    <row r="510" spans="28:32" ht="25.25" customHeight="1" x14ac:dyDescent="0.2">
      <c r="AB510" s="114"/>
      <c r="AC510" s="114"/>
      <c r="AD510" s="114"/>
      <c r="AE510" s="114"/>
      <c r="AF510" s="114"/>
    </row>
    <row r="511" spans="28:32" ht="25.25" customHeight="1" x14ac:dyDescent="0.2">
      <c r="AB511" s="114"/>
      <c r="AC511" s="114"/>
      <c r="AD511" s="114"/>
      <c r="AE511" s="114"/>
      <c r="AF511" s="114"/>
    </row>
    <row r="512" spans="28:32" ht="25.25" customHeight="1" x14ac:dyDescent="0.2">
      <c r="AB512" s="114"/>
      <c r="AC512" s="114"/>
      <c r="AD512" s="114"/>
      <c r="AE512" s="114"/>
      <c r="AF512" s="114"/>
    </row>
    <row r="513" spans="28:32" ht="25.25" customHeight="1" x14ac:dyDescent="0.2">
      <c r="AB513" s="114"/>
      <c r="AC513" s="114"/>
      <c r="AD513" s="114"/>
      <c r="AE513" s="114"/>
      <c r="AF513" s="114"/>
    </row>
    <row r="514" spans="28:32" ht="25.25" customHeight="1" x14ac:dyDescent="0.2">
      <c r="AB514" s="114"/>
      <c r="AC514" s="114"/>
      <c r="AD514" s="114"/>
      <c r="AE514" s="114"/>
      <c r="AF514" s="114"/>
    </row>
    <row r="515" spans="28:32" ht="25.25" customHeight="1" x14ac:dyDescent="0.2">
      <c r="AB515" s="114"/>
      <c r="AC515" s="114"/>
      <c r="AD515" s="114"/>
      <c r="AE515" s="114"/>
      <c r="AF515" s="114"/>
    </row>
    <row r="516" spans="28:32" ht="25.25" customHeight="1" x14ac:dyDescent="0.2">
      <c r="AB516" s="114"/>
      <c r="AC516" s="114"/>
      <c r="AD516" s="114"/>
      <c r="AE516" s="114"/>
      <c r="AF516" s="114"/>
    </row>
    <row r="517" spans="28:32" ht="25.25" customHeight="1" x14ac:dyDescent="0.2">
      <c r="AB517" s="114"/>
      <c r="AC517" s="114"/>
      <c r="AD517" s="114"/>
      <c r="AE517" s="114"/>
      <c r="AF517" s="114"/>
    </row>
    <row r="518" spans="28:32" ht="25.25" customHeight="1" x14ac:dyDescent="0.2">
      <c r="AB518" s="114"/>
      <c r="AC518" s="114"/>
      <c r="AD518" s="114"/>
      <c r="AE518" s="114"/>
      <c r="AF518" s="114"/>
    </row>
    <row r="519" spans="28:32" ht="25.25" customHeight="1" x14ac:dyDescent="0.2">
      <c r="AB519" s="114"/>
      <c r="AC519" s="114"/>
      <c r="AD519" s="114"/>
      <c r="AE519" s="114"/>
      <c r="AF519" s="114"/>
    </row>
    <row r="520" spans="28:32" ht="25.25" customHeight="1" x14ac:dyDescent="0.2">
      <c r="AB520" s="114"/>
      <c r="AC520" s="114"/>
      <c r="AD520" s="114"/>
      <c r="AE520" s="114"/>
      <c r="AF520" s="114"/>
    </row>
    <row r="521" spans="28:32" ht="25.25" customHeight="1" x14ac:dyDescent="0.2">
      <c r="AB521" s="114"/>
      <c r="AC521" s="114"/>
      <c r="AD521" s="114"/>
      <c r="AE521" s="114"/>
      <c r="AF521" s="114"/>
    </row>
    <row r="522" spans="28:32" ht="25.25" customHeight="1" x14ac:dyDescent="0.2">
      <c r="AB522" s="114"/>
      <c r="AC522" s="114"/>
      <c r="AD522" s="114"/>
      <c r="AE522" s="114"/>
      <c r="AF522" s="114"/>
    </row>
    <row r="523" spans="28:32" ht="25.25" customHeight="1" x14ac:dyDescent="0.2">
      <c r="AB523" s="114"/>
      <c r="AC523" s="114"/>
      <c r="AD523" s="114"/>
      <c r="AE523" s="114"/>
      <c r="AF523" s="114"/>
    </row>
    <row r="524" spans="28:32" ht="25.25" customHeight="1" x14ac:dyDescent="0.2">
      <c r="AB524" s="114"/>
      <c r="AC524" s="114"/>
      <c r="AD524" s="114"/>
      <c r="AE524" s="114"/>
      <c r="AF524" s="114"/>
    </row>
    <row r="525" spans="28:32" ht="25.25" customHeight="1" x14ac:dyDescent="0.2">
      <c r="AB525" s="114"/>
      <c r="AC525" s="114"/>
      <c r="AD525" s="114"/>
      <c r="AE525" s="114"/>
      <c r="AF525" s="114"/>
    </row>
    <row r="526" spans="28:32" ht="25.25" customHeight="1" x14ac:dyDescent="0.2">
      <c r="AB526" s="114"/>
      <c r="AC526" s="114"/>
      <c r="AD526" s="114"/>
      <c r="AE526" s="114"/>
      <c r="AF526" s="114"/>
    </row>
    <row r="527" spans="28:32" ht="25.25" customHeight="1" x14ac:dyDescent="0.2">
      <c r="AB527" s="114"/>
      <c r="AC527" s="114"/>
      <c r="AD527" s="114"/>
      <c r="AE527" s="114"/>
      <c r="AF527" s="114"/>
    </row>
    <row r="528" spans="28:32" ht="25.25" customHeight="1" x14ac:dyDescent="0.2">
      <c r="AB528" s="114"/>
      <c r="AC528" s="114"/>
      <c r="AD528" s="114"/>
      <c r="AE528" s="114"/>
      <c r="AF528" s="114"/>
    </row>
    <row r="529" spans="28:32" ht="25.25" customHeight="1" x14ac:dyDescent="0.2">
      <c r="AB529" s="114"/>
      <c r="AC529" s="114"/>
      <c r="AD529" s="114"/>
      <c r="AE529" s="114"/>
      <c r="AF529" s="114"/>
    </row>
    <row r="530" spans="28:32" ht="25.25" customHeight="1" x14ac:dyDescent="0.2">
      <c r="AB530" s="114"/>
      <c r="AC530" s="114"/>
      <c r="AD530" s="114"/>
      <c r="AE530" s="114"/>
      <c r="AF530" s="114"/>
    </row>
    <row r="531" spans="28:32" ht="25.25" customHeight="1" x14ac:dyDescent="0.2">
      <c r="AB531" s="114"/>
      <c r="AC531" s="114"/>
      <c r="AD531" s="114"/>
      <c r="AE531" s="114"/>
      <c r="AF531" s="114"/>
    </row>
    <row r="532" spans="28:32" ht="25.25" customHeight="1" x14ac:dyDescent="0.2">
      <c r="AB532" s="114"/>
      <c r="AC532" s="114"/>
      <c r="AD532" s="114"/>
      <c r="AE532" s="114"/>
      <c r="AF532" s="114"/>
    </row>
    <row r="533" spans="28:32" ht="25.25" customHeight="1" x14ac:dyDescent="0.2">
      <c r="AB533" s="114"/>
      <c r="AC533" s="114"/>
      <c r="AD533" s="114"/>
      <c r="AE533" s="114"/>
      <c r="AF533" s="114"/>
    </row>
    <row r="534" spans="28:32" ht="25.25" customHeight="1" x14ac:dyDescent="0.2">
      <c r="AB534" s="114"/>
      <c r="AC534" s="114"/>
      <c r="AD534" s="114"/>
      <c r="AE534" s="114"/>
      <c r="AF534" s="114"/>
    </row>
    <row r="535" spans="28:32" ht="25.25" customHeight="1" x14ac:dyDescent="0.2">
      <c r="AB535" s="114"/>
      <c r="AC535" s="114"/>
      <c r="AD535" s="114"/>
      <c r="AE535" s="114"/>
      <c r="AF535" s="114"/>
    </row>
    <row r="536" spans="28:32" ht="25.25" customHeight="1" x14ac:dyDescent="0.2">
      <c r="AB536" s="114"/>
      <c r="AC536" s="114"/>
      <c r="AD536" s="114"/>
      <c r="AE536" s="114"/>
      <c r="AF536" s="114"/>
    </row>
    <row r="537" spans="28:32" ht="25.25" customHeight="1" x14ac:dyDescent="0.2">
      <c r="AB537" s="114"/>
      <c r="AC537" s="114"/>
      <c r="AD537" s="114"/>
      <c r="AE537" s="114"/>
      <c r="AF537" s="114"/>
    </row>
    <row r="538" spans="28:32" ht="25.25" customHeight="1" x14ac:dyDescent="0.2">
      <c r="AB538" s="114"/>
      <c r="AC538" s="114"/>
      <c r="AD538" s="114"/>
      <c r="AE538" s="114"/>
      <c r="AF538" s="114"/>
    </row>
    <row r="539" spans="28:32" ht="25.25" customHeight="1" x14ac:dyDescent="0.2">
      <c r="AB539" s="114"/>
      <c r="AC539" s="114"/>
      <c r="AD539" s="114"/>
      <c r="AE539" s="114"/>
      <c r="AF539" s="114"/>
    </row>
    <row r="540" spans="28:32" ht="25.25" customHeight="1" x14ac:dyDescent="0.2">
      <c r="AB540" s="114"/>
      <c r="AC540" s="114"/>
      <c r="AD540" s="114"/>
      <c r="AE540" s="114"/>
      <c r="AF540" s="114"/>
    </row>
    <row r="541" spans="28:32" ht="25.25" customHeight="1" x14ac:dyDescent="0.2">
      <c r="AB541" s="114"/>
      <c r="AC541" s="114"/>
      <c r="AD541" s="114"/>
      <c r="AE541" s="114"/>
      <c r="AF541" s="114"/>
    </row>
    <row r="542" spans="28:32" ht="25.25" customHeight="1" x14ac:dyDescent="0.2">
      <c r="AB542" s="114"/>
      <c r="AC542" s="114"/>
      <c r="AD542" s="114"/>
      <c r="AE542" s="114"/>
      <c r="AF542" s="114"/>
    </row>
    <row r="543" spans="28:32" ht="25.25" customHeight="1" x14ac:dyDescent="0.2">
      <c r="AB543" s="114"/>
      <c r="AC543" s="114"/>
      <c r="AD543" s="114"/>
      <c r="AE543" s="114"/>
      <c r="AF543" s="114"/>
    </row>
    <row r="544" spans="28:32" ht="25.25" customHeight="1" x14ac:dyDescent="0.2">
      <c r="AB544" s="114"/>
      <c r="AC544" s="114"/>
      <c r="AD544" s="114"/>
      <c r="AE544" s="114"/>
      <c r="AF544" s="114"/>
    </row>
    <row r="545" spans="28:32" ht="25.25" customHeight="1" x14ac:dyDescent="0.2">
      <c r="AB545" s="114"/>
      <c r="AC545" s="114"/>
      <c r="AD545" s="114"/>
      <c r="AE545" s="114"/>
      <c r="AF545" s="114"/>
    </row>
    <row r="546" spans="28:32" ht="25.25" customHeight="1" x14ac:dyDescent="0.2">
      <c r="AB546" s="114"/>
      <c r="AC546" s="114"/>
      <c r="AD546" s="114"/>
      <c r="AE546" s="114"/>
      <c r="AF546" s="114"/>
    </row>
    <row r="547" spans="28:32" ht="25.25" customHeight="1" x14ac:dyDescent="0.2">
      <c r="AB547" s="114"/>
      <c r="AC547" s="114"/>
      <c r="AD547" s="114"/>
      <c r="AE547" s="114"/>
      <c r="AF547" s="114"/>
    </row>
    <row r="548" spans="28:32" ht="25.25" customHeight="1" x14ac:dyDescent="0.2">
      <c r="AB548" s="114"/>
      <c r="AC548" s="114"/>
      <c r="AD548" s="114"/>
      <c r="AE548" s="114"/>
      <c r="AF548" s="114"/>
    </row>
    <row r="549" spans="28:32" ht="25.25" customHeight="1" x14ac:dyDescent="0.2">
      <c r="AB549" s="114"/>
      <c r="AC549" s="114"/>
      <c r="AD549" s="114"/>
      <c r="AE549" s="114"/>
      <c r="AF549" s="114"/>
    </row>
    <row r="550" spans="28:32" ht="25.25" customHeight="1" x14ac:dyDescent="0.2">
      <c r="AB550" s="114"/>
      <c r="AC550" s="114"/>
      <c r="AD550" s="114"/>
      <c r="AE550" s="114"/>
      <c r="AF550" s="114"/>
    </row>
    <row r="551" spans="28:32" ht="25.25" customHeight="1" x14ac:dyDescent="0.2">
      <c r="AB551" s="114"/>
      <c r="AC551" s="114"/>
      <c r="AD551" s="114"/>
      <c r="AE551" s="114"/>
      <c r="AF551" s="114"/>
    </row>
    <row r="552" spans="28:32" ht="25.25" customHeight="1" x14ac:dyDescent="0.2">
      <c r="AB552" s="114"/>
      <c r="AC552" s="114"/>
      <c r="AD552" s="114"/>
      <c r="AE552" s="114"/>
      <c r="AF552" s="114"/>
    </row>
    <row r="553" spans="28:32" ht="25.25" customHeight="1" x14ac:dyDescent="0.2">
      <c r="AB553" s="114"/>
      <c r="AC553" s="114"/>
      <c r="AD553" s="114"/>
      <c r="AE553" s="114"/>
      <c r="AF553" s="114"/>
    </row>
    <row r="554" spans="28:32" ht="25.25" customHeight="1" x14ac:dyDescent="0.2">
      <c r="AB554" s="114"/>
      <c r="AC554" s="114"/>
      <c r="AD554" s="114"/>
      <c r="AE554" s="114"/>
      <c r="AF554" s="114"/>
    </row>
    <row r="555" spans="28:32" ht="25.25" customHeight="1" x14ac:dyDescent="0.2">
      <c r="AB555" s="114"/>
      <c r="AC555" s="114"/>
      <c r="AD555" s="114"/>
      <c r="AE555" s="114"/>
      <c r="AF555" s="114"/>
    </row>
    <row r="556" spans="28:32" ht="25.25" customHeight="1" x14ac:dyDescent="0.2">
      <c r="AB556" s="114"/>
      <c r="AC556" s="114"/>
      <c r="AD556" s="114"/>
      <c r="AE556" s="114"/>
      <c r="AF556" s="114"/>
    </row>
    <row r="557" spans="28:32" ht="25.25" customHeight="1" x14ac:dyDescent="0.2">
      <c r="AB557" s="114"/>
      <c r="AC557" s="114"/>
      <c r="AD557" s="114"/>
      <c r="AE557" s="114"/>
      <c r="AF557" s="114"/>
    </row>
    <row r="558" spans="28:32" ht="25.25" customHeight="1" x14ac:dyDescent="0.2">
      <c r="AB558" s="114"/>
      <c r="AC558" s="114"/>
      <c r="AD558" s="114"/>
      <c r="AE558" s="114"/>
      <c r="AF558" s="114"/>
    </row>
    <row r="559" spans="28:32" ht="25.25" customHeight="1" x14ac:dyDescent="0.2">
      <c r="AB559" s="114"/>
      <c r="AC559" s="114"/>
      <c r="AD559" s="114"/>
      <c r="AE559" s="114"/>
      <c r="AF559" s="114"/>
    </row>
    <row r="560" spans="28:32" ht="25.25" customHeight="1" x14ac:dyDescent="0.2">
      <c r="AB560" s="114"/>
      <c r="AC560" s="114"/>
      <c r="AD560" s="114"/>
      <c r="AE560" s="114"/>
      <c r="AF560" s="114"/>
    </row>
    <row r="561" spans="28:32" ht="25.25" customHeight="1" x14ac:dyDescent="0.2">
      <c r="AB561" s="114"/>
      <c r="AC561" s="114"/>
      <c r="AD561" s="114"/>
      <c r="AE561" s="114"/>
      <c r="AF561" s="114"/>
    </row>
    <row r="562" spans="28:32" ht="25.25" customHeight="1" x14ac:dyDescent="0.2">
      <c r="AB562" s="114"/>
      <c r="AC562" s="114"/>
      <c r="AD562" s="114"/>
      <c r="AE562" s="114"/>
      <c r="AF562" s="114"/>
    </row>
    <row r="563" spans="28:32" ht="25.25" customHeight="1" x14ac:dyDescent="0.2">
      <c r="AB563" s="114"/>
      <c r="AC563" s="114"/>
      <c r="AD563" s="114"/>
      <c r="AE563" s="114"/>
      <c r="AF563" s="114"/>
    </row>
    <row r="564" spans="28:32" ht="25.25" customHeight="1" x14ac:dyDescent="0.2">
      <c r="AB564" s="114"/>
      <c r="AC564" s="114"/>
      <c r="AD564" s="114"/>
      <c r="AE564" s="114"/>
      <c r="AF564" s="114"/>
    </row>
    <row r="565" spans="28:32" ht="25.25" customHeight="1" x14ac:dyDescent="0.2">
      <c r="AB565" s="114"/>
      <c r="AC565" s="114"/>
      <c r="AD565" s="114"/>
      <c r="AE565" s="114"/>
      <c r="AF565" s="114"/>
    </row>
    <row r="566" spans="28:32" ht="25.25" customHeight="1" x14ac:dyDescent="0.2">
      <c r="AB566" s="114"/>
      <c r="AC566" s="114"/>
      <c r="AD566" s="114"/>
      <c r="AE566" s="114"/>
      <c r="AF566" s="114"/>
    </row>
    <row r="567" spans="28:32" ht="25.25" customHeight="1" x14ac:dyDescent="0.2">
      <c r="AB567" s="114"/>
      <c r="AC567" s="114"/>
      <c r="AD567" s="114"/>
      <c r="AE567" s="114"/>
      <c r="AF567" s="114"/>
    </row>
    <row r="568" spans="28:32" ht="25.25" customHeight="1" x14ac:dyDescent="0.2">
      <c r="AB568" s="114"/>
      <c r="AC568" s="114"/>
      <c r="AD568" s="114"/>
      <c r="AE568" s="114"/>
      <c r="AF568" s="114"/>
    </row>
    <row r="569" spans="28:32" ht="25.25" customHeight="1" x14ac:dyDescent="0.2">
      <c r="AB569" s="114"/>
      <c r="AC569" s="114"/>
      <c r="AD569" s="114"/>
      <c r="AE569" s="114"/>
      <c r="AF569" s="114"/>
    </row>
    <row r="570" spans="28:32" ht="25.25" customHeight="1" x14ac:dyDescent="0.2">
      <c r="AB570" s="114"/>
      <c r="AC570" s="114"/>
      <c r="AD570" s="114"/>
      <c r="AE570" s="114"/>
      <c r="AF570" s="114"/>
    </row>
    <row r="571" spans="28:32" ht="25.25" customHeight="1" x14ac:dyDescent="0.2">
      <c r="AB571" s="114"/>
      <c r="AC571" s="114"/>
      <c r="AD571" s="114"/>
      <c r="AE571" s="114"/>
      <c r="AF571" s="114"/>
    </row>
    <row r="572" spans="28:32" ht="25.25" customHeight="1" x14ac:dyDescent="0.2">
      <c r="AB572" s="114"/>
      <c r="AC572" s="114"/>
      <c r="AD572" s="114"/>
      <c r="AE572" s="114"/>
      <c r="AF572" s="114"/>
    </row>
    <row r="573" spans="28:32" ht="25.25" customHeight="1" x14ac:dyDescent="0.2">
      <c r="AB573" s="114"/>
      <c r="AC573" s="114"/>
      <c r="AD573" s="114"/>
      <c r="AE573" s="114"/>
      <c r="AF573" s="114"/>
    </row>
    <row r="574" spans="28:32" ht="25.25" customHeight="1" x14ac:dyDescent="0.2">
      <c r="AB574" s="114"/>
      <c r="AC574" s="114"/>
      <c r="AD574" s="114"/>
      <c r="AE574" s="114"/>
      <c r="AF574" s="114"/>
    </row>
    <row r="575" spans="28:32" ht="25.25" customHeight="1" x14ac:dyDescent="0.2">
      <c r="AB575" s="114"/>
      <c r="AC575" s="114"/>
      <c r="AD575" s="114"/>
      <c r="AE575" s="114"/>
      <c r="AF575" s="114"/>
    </row>
    <row r="576" spans="28:32" ht="25.25" customHeight="1" x14ac:dyDescent="0.2">
      <c r="AB576" s="114"/>
      <c r="AC576" s="114"/>
      <c r="AD576" s="114"/>
      <c r="AE576" s="114"/>
      <c r="AF576" s="114"/>
    </row>
    <row r="577" spans="28:32" ht="25.25" customHeight="1" x14ac:dyDescent="0.2">
      <c r="AB577" s="114"/>
      <c r="AC577" s="114"/>
      <c r="AD577" s="114"/>
      <c r="AE577" s="114"/>
      <c r="AF577" s="114"/>
    </row>
    <row r="578" spans="28:32" ht="25.25" customHeight="1" x14ac:dyDescent="0.2">
      <c r="AB578" s="114"/>
      <c r="AC578" s="114"/>
      <c r="AD578" s="114"/>
      <c r="AE578" s="114"/>
      <c r="AF578" s="114"/>
    </row>
    <row r="579" spans="28:32" ht="25.25" customHeight="1" x14ac:dyDescent="0.2">
      <c r="AB579" s="114"/>
      <c r="AC579" s="114"/>
      <c r="AD579" s="114"/>
      <c r="AE579" s="114"/>
      <c r="AF579" s="114"/>
    </row>
    <row r="580" spans="28:32" ht="25.25" customHeight="1" x14ac:dyDescent="0.2">
      <c r="AB580" s="114"/>
      <c r="AC580" s="114"/>
      <c r="AD580" s="114"/>
      <c r="AE580" s="114"/>
      <c r="AF580" s="114"/>
    </row>
    <row r="581" spans="28:32" ht="25.25" customHeight="1" x14ac:dyDescent="0.2">
      <c r="AB581" s="114"/>
      <c r="AC581" s="114"/>
      <c r="AD581" s="114"/>
      <c r="AE581" s="114"/>
      <c r="AF581" s="114"/>
    </row>
    <row r="582" spans="28:32" ht="25.25" customHeight="1" x14ac:dyDescent="0.2">
      <c r="AB582" s="114"/>
      <c r="AC582" s="114"/>
      <c r="AD582" s="114"/>
      <c r="AE582" s="114"/>
      <c r="AF582" s="114"/>
    </row>
    <row r="583" spans="28:32" ht="25.25" customHeight="1" x14ac:dyDescent="0.2">
      <c r="AB583" s="114"/>
      <c r="AC583" s="114"/>
      <c r="AD583" s="114"/>
      <c r="AE583" s="114"/>
      <c r="AF583" s="114"/>
    </row>
    <row r="584" spans="28:32" ht="25.25" customHeight="1" x14ac:dyDescent="0.2">
      <c r="AB584" s="114"/>
      <c r="AC584" s="114"/>
      <c r="AD584" s="114"/>
      <c r="AE584" s="114"/>
      <c r="AF584" s="114"/>
    </row>
    <row r="585" spans="28:32" ht="25.25" customHeight="1" x14ac:dyDescent="0.2">
      <c r="AB585" s="114"/>
      <c r="AC585" s="114"/>
      <c r="AD585" s="114"/>
      <c r="AE585" s="114"/>
      <c r="AF585" s="114"/>
    </row>
    <row r="586" spans="28:32" ht="25.25" customHeight="1" x14ac:dyDescent="0.2">
      <c r="AB586" s="114"/>
      <c r="AC586" s="114"/>
      <c r="AD586" s="114"/>
      <c r="AE586" s="114"/>
      <c r="AF586" s="114"/>
    </row>
    <row r="587" spans="28:32" ht="25.25" customHeight="1" x14ac:dyDescent="0.2">
      <c r="AB587" s="114"/>
      <c r="AC587" s="114"/>
      <c r="AD587" s="114"/>
      <c r="AE587" s="114"/>
      <c r="AF587" s="114"/>
    </row>
    <row r="588" spans="28:32" ht="25.25" customHeight="1" x14ac:dyDescent="0.2">
      <c r="AB588" s="114"/>
      <c r="AC588" s="114"/>
      <c r="AD588" s="114"/>
      <c r="AE588" s="114"/>
      <c r="AF588" s="114"/>
    </row>
    <row r="589" spans="28:32" ht="25.25" customHeight="1" x14ac:dyDescent="0.2">
      <c r="AB589" s="114"/>
      <c r="AC589" s="114"/>
      <c r="AD589" s="114"/>
      <c r="AE589" s="114"/>
      <c r="AF589" s="114"/>
    </row>
    <row r="590" spans="28:32" ht="25.25" customHeight="1" x14ac:dyDescent="0.2">
      <c r="AB590" s="114"/>
      <c r="AC590" s="114"/>
      <c r="AD590" s="114"/>
      <c r="AE590" s="114"/>
      <c r="AF590" s="114"/>
    </row>
    <row r="591" spans="28:32" ht="25.25" customHeight="1" x14ac:dyDescent="0.2">
      <c r="AB591" s="114"/>
      <c r="AC591" s="114"/>
      <c r="AD591" s="114"/>
      <c r="AE591" s="114"/>
      <c r="AF591" s="114"/>
    </row>
    <row r="592" spans="28:32" ht="25.25" customHeight="1" x14ac:dyDescent="0.2">
      <c r="AB592" s="114"/>
      <c r="AC592" s="114"/>
      <c r="AD592" s="114"/>
      <c r="AE592" s="114"/>
      <c r="AF592" s="114"/>
    </row>
    <row r="593" spans="28:32" ht="25.25" customHeight="1" x14ac:dyDescent="0.2">
      <c r="AB593" s="114"/>
      <c r="AC593" s="114"/>
      <c r="AD593" s="114"/>
      <c r="AE593" s="114"/>
      <c r="AF593" s="114"/>
    </row>
    <row r="594" spans="28:32" ht="25.25" customHeight="1" x14ac:dyDescent="0.2">
      <c r="AB594" s="114"/>
      <c r="AC594" s="114"/>
      <c r="AD594" s="114"/>
      <c r="AE594" s="114"/>
      <c r="AF594" s="114"/>
    </row>
    <row r="595" spans="28:32" ht="25.25" customHeight="1" x14ac:dyDescent="0.2">
      <c r="AB595" s="114"/>
      <c r="AC595" s="114"/>
      <c r="AD595" s="114"/>
      <c r="AE595" s="114"/>
      <c r="AF595" s="114"/>
    </row>
    <row r="596" spans="28:32" ht="25.25" customHeight="1" x14ac:dyDescent="0.2">
      <c r="AB596" s="114"/>
      <c r="AC596" s="114"/>
      <c r="AD596" s="114"/>
      <c r="AE596" s="114"/>
      <c r="AF596" s="114"/>
    </row>
    <row r="597" spans="28:32" ht="25.25" customHeight="1" x14ac:dyDescent="0.2">
      <c r="AB597" s="114"/>
      <c r="AC597" s="114"/>
      <c r="AD597" s="114"/>
      <c r="AE597" s="114"/>
      <c r="AF597" s="114"/>
    </row>
    <row r="598" spans="28:32" ht="25.25" customHeight="1" x14ac:dyDescent="0.2">
      <c r="AB598" s="114"/>
      <c r="AC598" s="114"/>
      <c r="AD598" s="114"/>
      <c r="AE598" s="114"/>
      <c r="AF598" s="114"/>
    </row>
    <row r="599" spans="28:32" ht="25.25" customHeight="1" x14ac:dyDescent="0.2">
      <c r="AB599" s="114"/>
      <c r="AC599" s="114"/>
      <c r="AD599" s="114"/>
      <c r="AE599" s="114"/>
      <c r="AF599" s="114"/>
    </row>
    <row r="600" spans="28:32" ht="25.25" customHeight="1" x14ac:dyDescent="0.2">
      <c r="AB600" s="114"/>
      <c r="AC600" s="114"/>
      <c r="AD600" s="114"/>
      <c r="AE600" s="114"/>
      <c r="AF600" s="114"/>
    </row>
    <row r="601" spans="28:32" ht="25.25" customHeight="1" x14ac:dyDescent="0.2">
      <c r="AB601" s="114"/>
      <c r="AC601" s="114"/>
      <c r="AD601" s="114"/>
      <c r="AE601" s="114"/>
      <c r="AF601" s="114"/>
    </row>
    <row r="602" spans="28:32" ht="25.25" customHeight="1" x14ac:dyDescent="0.2">
      <c r="AB602" s="114"/>
      <c r="AC602" s="114"/>
      <c r="AD602" s="114"/>
      <c r="AE602" s="114"/>
      <c r="AF602" s="114"/>
    </row>
    <row r="603" spans="28:32" ht="25.25" customHeight="1" x14ac:dyDescent="0.2">
      <c r="AB603" s="114"/>
      <c r="AC603" s="114"/>
      <c r="AD603" s="114"/>
      <c r="AE603" s="114"/>
      <c r="AF603" s="114"/>
    </row>
    <row r="604" spans="28:32" ht="25.25" customHeight="1" x14ac:dyDescent="0.2">
      <c r="AB604" s="114"/>
      <c r="AC604" s="114"/>
      <c r="AD604" s="114"/>
      <c r="AE604" s="114"/>
      <c r="AF604" s="114"/>
    </row>
    <row r="605" spans="28:32" ht="25.25" customHeight="1" x14ac:dyDescent="0.2">
      <c r="AB605" s="114"/>
      <c r="AC605" s="114"/>
      <c r="AD605" s="114"/>
      <c r="AE605" s="114"/>
      <c r="AF605" s="114"/>
    </row>
    <row r="606" spans="28:32" ht="25.25" customHeight="1" x14ac:dyDescent="0.2">
      <c r="AB606" s="114"/>
      <c r="AC606" s="114"/>
      <c r="AD606" s="114"/>
      <c r="AE606" s="114"/>
      <c r="AF606" s="114"/>
    </row>
    <row r="607" spans="28:32" ht="25.25" customHeight="1" x14ac:dyDescent="0.2">
      <c r="AB607" s="114"/>
      <c r="AC607" s="114"/>
      <c r="AD607" s="114"/>
      <c r="AE607" s="114"/>
      <c r="AF607" s="114"/>
    </row>
    <row r="608" spans="28:32" ht="25.25" customHeight="1" x14ac:dyDescent="0.2">
      <c r="AB608" s="114"/>
      <c r="AC608" s="114"/>
      <c r="AD608" s="114"/>
      <c r="AE608" s="114"/>
      <c r="AF608" s="114"/>
    </row>
    <row r="609" spans="28:32" ht="25.25" customHeight="1" x14ac:dyDescent="0.2">
      <c r="AB609" s="114"/>
      <c r="AC609" s="114"/>
      <c r="AD609" s="114"/>
      <c r="AE609" s="114"/>
      <c r="AF609" s="114"/>
    </row>
    <row r="610" spans="28:32" ht="25.25" customHeight="1" x14ac:dyDescent="0.2">
      <c r="AB610" s="114"/>
      <c r="AC610" s="114"/>
      <c r="AD610" s="114"/>
      <c r="AE610" s="114"/>
      <c r="AF610" s="114"/>
    </row>
    <row r="611" spans="28:32" ht="25.25" customHeight="1" x14ac:dyDescent="0.2">
      <c r="AB611" s="114"/>
      <c r="AC611" s="114"/>
      <c r="AD611" s="114"/>
      <c r="AE611" s="114"/>
      <c r="AF611" s="114"/>
    </row>
    <row r="612" spans="28:32" ht="25.25" customHeight="1" x14ac:dyDescent="0.2">
      <c r="AB612" s="114"/>
      <c r="AC612" s="114"/>
      <c r="AD612" s="114"/>
      <c r="AE612" s="114"/>
      <c r="AF612" s="114"/>
    </row>
    <row r="613" spans="28:32" ht="25.25" customHeight="1" x14ac:dyDescent="0.2">
      <c r="AB613" s="114"/>
      <c r="AC613" s="114"/>
      <c r="AD613" s="114"/>
      <c r="AE613" s="114"/>
      <c r="AF613" s="114"/>
    </row>
    <row r="614" spans="28:32" ht="25.25" customHeight="1" x14ac:dyDescent="0.2">
      <c r="AB614" s="114"/>
      <c r="AC614" s="114"/>
      <c r="AD614" s="114"/>
      <c r="AE614" s="114"/>
      <c r="AF614" s="114"/>
    </row>
    <row r="615" spans="28:32" ht="25.25" customHeight="1" x14ac:dyDescent="0.2">
      <c r="AB615" s="114"/>
      <c r="AC615" s="114"/>
      <c r="AD615" s="114"/>
      <c r="AE615" s="114"/>
      <c r="AF615" s="114"/>
    </row>
    <row r="616" spans="28:32" ht="25.25" customHeight="1" x14ac:dyDescent="0.2">
      <c r="AB616" s="114"/>
      <c r="AC616" s="114"/>
      <c r="AD616" s="114"/>
      <c r="AE616" s="114"/>
      <c r="AF616" s="114"/>
    </row>
    <row r="617" spans="28:32" ht="25.25" customHeight="1" x14ac:dyDescent="0.2">
      <c r="AB617" s="114"/>
      <c r="AC617" s="114"/>
      <c r="AD617" s="114"/>
      <c r="AE617" s="114"/>
      <c r="AF617" s="114"/>
    </row>
    <row r="618" spans="28:32" ht="25.25" customHeight="1" x14ac:dyDescent="0.2">
      <c r="AB618" s="114"/>
      <c r="AC618" s="114"/>
      <c r="AD618" s="114"/>
      <c r="AE618" s="114"/>
      <c r="AF618" s="114"/>
    </row>
    <row r="619" spans="28:32" ht="25.25" customHeight="1" x14ac:dyDescent="0.2">
      <c r="AB619" s="114"/>
      <c r="AC619" s="114"/>
      <c r="AD619" s="114"/>
      <c r="AE619" s="114"/>
      <c r="AF619" s="114"/>
    </row>
    <row r="620" spans="28:32" ht="25.25" customHeight="1" x14ac:dyDescent="0.2">
      <c r="AB620" s="114"/>
      <c r="AC620" s="114"/>
      <c r="AD620" s="114"/>
      <c r="AE620" s="114"/>
      <c r="AF620" s="114"/>
    </row>
    <row r="621" spans="28:32" ht="25.25" customHeight="1" x14ac:dyDescent="0.2">
      <c r="AB621" s="114"/>
      <c r="AC621" s="114"/>
      <c r="AD621" s="114"/>
      <c r="AE621" s="114"/>
      <c r="AF621" s="114"/>
    </row>
    <row r="622" spans="28:32" ht="25.25" customHeight="1" x14ac:dyDescent="0.2">
      <c r="AB622" s="114"/>
      <c r="AC622" s="114"/>
      <c r="AD622" s="114"/>
      <c r="AE622" s="114"/>
      <c r="AF622" s="114"/>
    </row>
    <row r="623" spans="28:32" ht="25.25" customHeight="1" x14ac:dyDescent="0.2">
      <c r="AB623" s="114"/>
      <c r="AC623" s="114"/>
      <c r="AD623" s="114"/>
      <c r="AE623" s="114"/>
      <c r="AF623" s="114"/>
    </row>
    <row r="624" spans="28:32" ht="25.25" customHeight="1" x14ac:dyDescent="0.2">
      <c r="AB624" s="114"/>
      <c r="AC624" s="114"/>
      <c r="AD624" s="114"/>
      <c r="AE624" s="114"/>
      <c r="AF624" s="114"/>
    </row>
    <row r="625" spans="28:32" ht="25.25" customHeight="1" x14ac:dyDescent="0.2">
      <c r="AB625" s="114"/>
      <c r="AC625" s="114"/>
      <c r="AD625" s="114"/>
      <c r="AE625" s="114"/>
      <c r="AF625" s="114"/>
    </row>
    <row r="626" spans="28:32" ht="25.25" customHeight="1" x14ac:dyDescent="0.2">
      <c r="AB626" s="114"/>
      <c r="AC626" s="114"/>
      <c r="AD626" s="114"/>
      <c r="AE626" s="114"/>
      <c r="AF626" s="114"/>
    </row>
    <row r="627" spans="28:32" ht="25.25" customHeight="1" x14ac:dyDescent="0.2">
      <c r="AB627" s="114"/>
      <c r="AC627" s="114"/>
      <c r="AD627" s="114"/>
      <c r="AE627" s="114"/>
      <c r="AF627" s="114"/>
    </row>
    <row r="628" spans="28:32" ht="25.25" customHeight="1" x14ac:dyDescent="0.2">
      <c r="AB628" s="114"/>
      <c r="AC628" s="114"/>
      <c r="AD628" s="114"/>
      <c r="AE628" s="114"/>
      <c r="AF628" s="114"/>
    </row>
    <row r="629" spans="28:32" ht="25.25" customHeight="1" x14ac:dyDescent="0.2">
      <c r="AB629" s="114"/>
      <c r="AC629" s="114"/>
      <c r="AD629" s="114"/>
      <c r="AE629" s="114"/>
      <c r="AF629" s="114"/>
    </row>
    <row r="630" spans="28:32" ht="25.25" customHeight="1" x14ac:dyDescent="0.2">
      <c r="AB630" s="114"/>
      <c r="AC630" s="114"/>
      <c r="AD630" s="114"/>
      <c r="AE630" s="114"/>
      <c r="AF630" s="114"/>
    </row>
    <row r="631" spans="28:32" ht="25.25" customHeight="1" x14ac:dyDescent="0.2">
      <c r="AB631" s="114"/>
      <c r="AC631" s="114"/>
      <c r="AD631" s="114"/>
      <c r="AE631" s="114"/>
      <c r="AF631" s="114"/>
    </row>
    <row r="632" spans="28:32" ht="25.25" customHeight="1" x14ac:dyDescent="0.2">
      <c r="AB632" s="114"/>
      <c r="AC632" s="114"/>
      <c r="AD632" s="114"/>
      <c r="AE632" s="114"/>
      <c r="AF632" s="114"/>
    </row>
    <row r="633" spans="28:32" ht="25.25" customHeight="1" x14ac:dyDescent="0.2">
      <c r="AB633" s="114"/>
      <c r="AC633" s="114"/>
      <c r="AD633" s="114"/>
      <c r="AE633" s="114"/>
      <c r="AF633" s="114"/>
    </row>
    <row r="634" spans="28:32" ht="25.25" customHeight="1" x14ac:dyDescent="0.2">
      <c r="AB634" s="114"/>
      <c r="AC634" s="114"/>
      <c r="AD634" s="114"/>
      <c r="AE634" s="114"/>
      <c r="AF634" s="114"/>
    </row>
    <row r="635" spans="28:32" ht="25.25" customHeight="1" x14ac:dyDescent="0.2">
      <c r="AB635" s="114"/>
      <c r="AC635" s="114"/>
      <c r="AD635" s="114"/>
      <c r="AE635" s="114"/>
      <c r="AF635" s="114"/>
    </row>
    <row r="636" spans="28:32" ht="25.25" customHeight="1" x14ac:dyDescent="0.2">
      <c r="AB636" s="114"/>
      <c r="AC636" s="114"/>
      <c r="AD636" s="114"/>
      <c r="AE636" s="114"/>
      <c r="AF636" s="114"/>
    </row>
    <row r="637" spans="28:32" ht="25.25" customHeight="1" x14ac:dyDescent="0.2">
      <c r="AB637" s="114"/>
      <c r="AC637" s="114"/>
      <c r="AD637" s="114"/>
      <c r="AE637" s="114"/>
      <c r="AF637" s="114"/>
    </row>
    <row r="638" spans="28:32" ht="25.25" customHeight="1" x14ac:dyDescent="0.2">
      <c r="AB638" s="114"/>
      <c r="AC638" s="114"/>
      <c r="AD638" s="114"/>
      <c r="AE638" s="114"/>
      <c r="AF638" s="114"/>
    </row>
    <row r="639" spans="28:32" ht="25.25" customHeight="1" x14ac:dyDescent="0.2">
      <c r="AB639" s="114"/>
      <c r="AC639" s="114"/>
      <c r="AD639" s="114"/>
      <c r="AE639" s="114"/>
      <c r="AF639" s="114"/>
    </row>
    <row r="640" spans="28:32" ht="25.25" customHeight="1" x14ac:dyDescent="0.2">
      <c r="AB640" s="114"/>
      <c r="AC640" s="114"/>
      <c r="AD640" s="114"/>
      <c r="AE640" s="114"/>
      <c r="AF640" s="114"/>
    </row>
    <row r="641" spans="28:32" ht="25.25" customHeight="1" x14ac:dyDescent="0.2">
      <c r="AB641" s="114"/>
      <c r="AC641" s="114"/>
      <c r="AD641" s="114"/>
      <c r="AE641" s="114"/>
      <c r="AF641" s="114"/>
    </row>
    <row r="642" spans="28:32" ht="25.25" customHeight="1" x14ac:dyDescent="0.2">
      <c r="AB642" s="114"/>
      <c r="AC642" s="114"/>
      <c r="AD642" s="114"/>
      <c r="AE642" s="114"/>
      <c r="AF642" s="114"/>
    </row>
    <row r="643" spans="28:32" ht="25.25" customHeight="1" x14ac:dyDescent="0.2">
      <c r="AB643" s="114"/>
      <c r="AC643" s="114"/>
      <c r="AD643" s="114"/>
      <c r="AE643" s="114"/>
      <c r="AF643" s="114"/>
    </row>
    <row r="644" spans="28:32" ht="25.25" customHeight="1" x14ac:dyDescent="0.2">
      <c r="AB644" s="114"/>
      <c r="AC644" s="114"/>
      <c r="AD644" s="114"/>
      <c r="AE644" s="114"/>
      <c r="AF644" s="114"/>
    </row>
    <row r="645" spans="28:32" ht="25.25" customHeight="1" x14ac:dyDescent="0.2">
      <c r="AB645" s="114"/>
      <c r="AC645" s="114"/>
      <c r="AD645" s="114"/>
      <c r="AE645" s="114"/>
      <c r="AF645" s="114"/>
    </row>
    <row r="646" spans="28:32" ht="25.25" customHeight="1" x14ac:dyDescent="0.2">
      <c r="AB646" s="114"/>
      <c r="AC646" s="114"/>
      <c r="AD646" s="114"/>
      <c r="AE646" s="114"/>
      <c r="AF646" s="114"/>
    </row>
    <row r="647" spans="28:32" ht="25.25" customHeight="1" x14ac:dyDescent="0.2">
      <c r="AB647" s="114"/>
      <c r="AC647" s="114"/>
      <c r="AD647" s="114"/>
      <c r="AE647" s="114"/>
      <c r="AF647" s="114"/>
    </row>
    <row r="648" spans="28:32" ht="25.25" customHeight="1" x14ac:dyDescent="0.2">
      <c r="AB648" s="114"/>
      <c r="AC648" s="114"/>
      <c r="AD648" s="114"/>
      <c r="AE648" s="114"/>
      <c r="AF648" s="114"/>
    </row>
    <row r="649" spans="28:32" ht="25.25" customHeight="1" x14ac:dyDescent="0.2">
      <c r="AB649" s="114"/>
      <c r="AC649" s="114"/>
      <c r="AD649" s="114"/>
      <c r="AE649" s="114"/>
      <c r="AF649" s="114"/>
    </row>
    <row r="650" spans="28:32" ht="25.25" customHeight="1" x14ac:dyDescent="0.2">
      <c r="AB650" s="114"/>
      <c r="AC650" s="114"/>
      <c r="AD650" s="114"/>
      <c r="AE650" s="114"/>
      <c r="AF650" s="114"/>
    </row>
    <row r="651" spans="28:32" ht="25.25" customHeight="1" x14ac:dyDescent="0.2">
      <c r="AB651" s="114"/>
      <c r="AC651" s="114"/>
      <c r="AD651" s="114"/>
      <c r="AE651" s="114"/>
      <c r="AF651" s="114"/>
    </row>
    <row r="652" spans="28:32" ht="25.25" customHeight="1" x14ac:dyDescent="0.2">
      <c r="AB652" s="114"/>
      <c r="AC652" s="114"/>
      <c r="AD652" s="114"/>
      <c r="AE652" s="114"/>
      <c r="AF652" s="114"/>
    </row>
    <row r="653" spans="28:32" ht="25.25" customHeight="1" x14ac:dyDescent="0.2">
      <c r="AB653" s="114"/>
      <c r="AC653" s="114"/>
      <c r="AD653" s="114"/>
      <c r="AE653" s="114"/>
      <c r="AF653" s="114"/>
    </row>
    <row r="654" spans="28:32" ht="25.25" customHeight="1" x14ac:dyDescent="0.2">
      <c r="AB654" s="114"/>
      <c r="AC654" s="114"/>
      <c r="AD654" s="114"/>
      <c r="AE654" s="114"/>
      <c r="AF654" s="114"/>
    </row>
    <row r="655" spans="28:32" ht="25.25" customHeight="1" x14ac:dyDescent="0.2">
      <c r="AB655" s="114"/>
      <c r="AC655" s="114"/>
      <c r="AD655" s="114"/>
      <c r="AE655" s="114"/>
      <c r="AF655" s="114"/>
    </row>
    <row r="656" spans="28:32" ht="25.25" customHeight="1" x14ac:dyDescent="0.2">
      <c r="AB656" s="114"/>
      <c r="AC656" s="114"/>
      <c r="AD656" s="114"/>
      <c r="AE656" s="114"/>
      <c r="AF656" s="114"/>
    </row>
    <row r="657" spans="28:32" ht="25.25" customHeight="1" x14ac:dyDescent="0.2">
      <c r="AB657" s="114"/>
      <c r="AC657" s="114"/>
      <c r="AD657" s="114"/>
      <c r="AE657" s="114"/>
      <c r="AF657" s="114"/>
    </row>
    <row r="658" spans="28:32" ht="25.25" customHeight="1" x14ac:dyDescent="0.2">
      <c r="AB658" s="114"/>
      <c r="AC658" s="114"/>
      <c r="AD658" s="114"/>
      <c r="AE658" s="114"/>
      <c r="AF658" s="114"/>
    </row>
    <row r="659" spans="28:32" ht="25.25" customHeight="1" x14ac:dyDescent="0.2">
      <c r="AB659" s="114"/>
      <c r="AC659" s="114"/>
      <c r="AD659" s="114"/>
      <c r="AE659" s="114"/>
      <c r="AF659" s="114"/>
    </row>
    <row r="660" spans="28:32" ht="25.25" customHeight="1" x14ac:dyDescent="0.2">
      <c r="AB660" s="114"/>
      <c r="AC660" s="114"/>
      <c r="AD660" s="114"/>
      <c r="AE660" s="114"/>
      <c r="AF660" s="114"/>
    </row>
    <row r="661" spans="28:32" ht="25.25" customHeight="1" x14ac:dyDescent="0.2">
      <c r="AB661" s="114"/>
      <c r="AC661" s="114"/>
      <c r="AD661" s="114"/>
      <c r="AE661" s="114"/>
      <c r="AF661" s="114"/>
    </row>
    <row r="662" spans="28:32" ht="25.25" customHeight="1" x14ac:dyDescent="0.2">
      <c r="AB662" s="114"/>
      <c r="AC662" s="114"/>
      <c r="AD662" s="114"/>
      <c r="AE662" s="114"/>
      <c r="AF662" s="114"/>
    </row>
    <row r="663" spans="28:32" ht="25.25" customHeight="1" x14ac:dyDescent="0.2">
      <c r="AB663" s="114"/>
      <c r="AC663" s="114"/>
      <c r="AD663" s="114"/>
      <c r="AE663" s="114"/>
      <c r="AF663" s="114"/>
    </row>
    <row r="664" spans="28:32" ht="25.25" customHeight="1" x14ac:dyDescent="0.2">
      <c r="AB664" s="114"/>
      <c r="AC664" s="114"/>
      <c r="AD664" s="114"/>
      <c r="AE664" s="114"/>
      <c r="AF664" s="114"/>
    </row>
    <row r="665" spans="28:32" ht="25.25" customHeight="1" x14ac:dyDescent="0.2">
      <c r="AB665" s="114"/>
      <c r="AC665" s="114"/>
      <c r="AD665" s="114"/>
      <c r="AE665" s="114"/>
      <c r="AF665" s="114"/>
    </row>
    <row r="666" spans="28:32" ht="25.25" customHeight="1" x14ac:dyDescent="0.2">
      <c r="AB666" s="114"/>
      <c r="AC666" s="114"/>
      <c r="AD666" s="114"/>
      <c r="AE666" s="114"/>
      <c r="AF666" s="114"/>
    </row>
    <row r="667" spans="28:32" ht="25.25" customHeight="1" x14ac:dyDescent="0.2">
      <c r="AB667" s="114"/>
      <c r="AC667" s="114"/>
      <c r="AD667" s="114"/>
      <c r="AE667" s="114"/>
      <c r="AF667" s="114"/>
    </row>
    <row r="668" spans="28:32" ht="25.25" customHeight="1" x14ac:dyDescent="0.2">
      <c r="AB668" s="114"/>
      <c r="AC668" s="114"/>
      <c r="AD668" s="114"/>
      <c r="AE668" s="114"/>
      <c r="AF668" s="114"/>
    </row>
    <row r="669" spans="28:32" ht="25.25" customHeight="1" x14ac:dyDescent="0.2">
      <c r="AB669" s="114"/>
      <c r="AC669" s="114"/>
      <c r="AD669" s="114"/>
      <c r="AE669" s="114"/>
      <c r="AF669" s="114"/>
    </row>
    <row r="670" spans="28:32" ht="25.25" customHeight="1" x14ac:dyDescent="0.2">
      <c r="AB670" s="114"/>
      <c r="AC670" s="114"/>
      <c r="AD670" s="114"/>
      <c r="AE670" s="114"/>
      <c r="AF670" s="114"/>
    </row>
    <row r="671" spans="28:32" ht="25.25" customHeight="1" x14ac:dyDescent="0.2">
      <c r="AB671" s="114"/>
      <c r="AC671" s="114"/>
      <c r="AD671" s="114"/>
      <c r="AE671" s="114"/>
      <c r="AF671" s="114"/>
    </row>
    <row r="672" spans="28:32" ht="25.25" customHeight="1" x14ac:dyDescent="0.2">
      <c r="AB672" s="114"/>
      <c r="AC672" s="114"/>
      <c r="AD672" s="114"/>
      <c r="AE672" s="114"/>
      <c r="AF672" s="114"/>
    </row>
    <row r="673" spans="28:32" ht="25.25" customHeight="1" x14ac:dyDescent="0.2">
      <c r="AB673" s="114"/>
      <c r="AC673" s="114"/>
      <c r="AD673" s="114"/>
      <c r="AE673" s="114"/>
      <c r="AF673" s="114"/>
    </row>
    <row r="674" spans="28:32" ht="25.25" customHeight="1" x14ac:dyDescent="0.2">
      <c r="AB674" s="114"/>
      <c r="AC674" s="114"/>
      <c r="AD674" s="114"/>
      <c r="AE674" s="114"/>
      <c r="AF674" s="114"/>
    </row>
    <row r="675" spans="28:32" ht="25.25" customHeight="1" x14ac:dyDescent="0.2">
      <c r="AB675" s="114"/>
      <c r="AC675" s="114"/>
      <c r="AD675" s="114"/>
      <c r="AE675" s="114"/>
      <c r="AF675" s="114"/>
    </row>
    <row r="676" spans="28:32" ht="25.25" customHeight="1" x14ac:dyDescent="0.2">
      <c r="AB676" s="114"/>
      <c r="AC676" s="114"/>
      <c r="AD676" s="114"/>
      <c r="AE676" s="114"/>
      <c r="AF676" s="114"/>
    </row>
    <row r="677" spans="28:32" ht="25.25" customHeight="1" x14ac:dyDescent="0.2">
      <c r="AB677" s="114"/>
      <c r="AC677" s="114"/>
      <c r="AD677" s="114"/>
      <c r="AE677" s="114"/>
      <c r="AF677" s="114"/>
    </row>
    <row r="678" spans="28:32" ht="25.25" customHeight="1" x14ac:dyDescent="0.2">
      <c r="AB678" s="114"/>
      <c r="AC678" s="114"/>
      <c r="AD678" s="114"/>
      <c r="AE678" s="114"/>
      <c r="AF678" s="114"/>
    </row>
    <row r="679" spans="28:32" ht="25.25" customHeight="1" x14ac:dyDescent="0.2">
      <c r="AB679" s="114"/>
      <c r="AC679" s="114"/>
      <c r="AD679" s="114"/>
      <c r="AE679" s="114"/>
      <c r="AF679" s="114"/>
    </row>
    <row r="680" spans="28:32" ht="25.25" customHeight="1" x14ac:dyDescent="0.2">
      <c r="AB680" s="114"/>
      <c r="AC680" s="114"/>
      <c r="AD680" s="114"/>
      <c r="AE680" s="114"/>
      <c r="AF680" s="114"/>
    </row>
    <row r="681" spans="28:32" ht="25.25" customHeight="1" x14ac:dyDescent="0.2">
      <c r="AB681" s="114"/>
      <c r="AC681" s="114"/>
      <c r="AD681" s="114"/>
      <c r="AE681" s="114"/>
      <c r="AF681" s="114"/>
    </row>
    <row r="682" spans="28:32" ht="25.25" customHeight="1" x14ac:dyDescent="0.2">
      <c r="AB682" s="114"/>
      <c r="AC682" s="114"/>
      <c r="AD682" s="114"/>
      <c r="AE682" s="114"/>
      <c r="AF682" s="114"/>
    </row>
    <row r="683" spans="28:32" ht="25.25" customHeight="1" x14ac:dyDescent="0.2">
      <c r="AB683" s="114"/>
      <c r="AC683" s="114"/>
      <c r="AD683" s="114"/>
      <c r="AE683" s="114"/>
      <c r="AF683" s="114"/>
    </row>
    <row r="684" spans="28:32" ht="25.25" customHeight="1" x14ac:dyDescent="0.2">
      <c r="AB684" s="114"/>
      <c r="AC684" s="114"/>
      <c r="AD684" s="114"/>
      <c r="AE684" s="114"/>
      <c r="AF684" s="114"/>
    </row>
    <row r="685" spans="28:32" ht="25.25" customHeight="1" x14ac:dyDescent="0.2">
      <c r="AB685" s="114"/>
      <c r="AC685" s="114"/>
      <c r="AD685" s="114"/>
      <c r="AE685" s="114"/>
      <c r="AF685" s="114"/>
    </row>
    <row r="686" spans="28:32" ht="25.25" customHeight="1" x14ac:dyDescent="0.2">
      <c r="AB686" s="114"/>
      <c r="AC686" s="114"/>
      <c r="AD686" s="114"/>
      <c r="AE686" s="114"/>
      <c r="AF686" s="114"/>
    </row>
    <row r="687" spans="28:32" ht="25.25" customHeight="1" x14ac:dyDescent="0.2">
      <c r="AB687" s="114"/>
      <c r="AC687" s="114"/>
      <c r="AD687" s="114"/>
      <c r="AE687" s="114"/>
      <c r="AF687" s="114"/>
    </row>
    <row r="688" spans="28:32" ht="25.25" customHeight="1" x14ac:dyDescent="0.2">
      <c r="AB688" s="114"/>
      <c r="AC688" s="114"/>
      <c r="AD688" s="114"/>
      <c r="AE688" s="114"/>
      <c r="AF688" s="114"/>
    </row>
    <row r="689" spans="28:32" ht="25.25" customHeight="1" x14ac:dyDescent="0.2">
      <c r="AB689" s="114"/>
      <c r="AC689" s="114"/>
      <c r="AD689" s="114"/>
      <c r="AE689" s="114"/>
      <c r="AF689" s="114"/>
    </row>
    <row r="690" spans="28:32" ht="25.25" customHeight="1" x14ac:dyDescent="0.2">
      <c r="AB690" s="114"/>
      <c r="AC690" s="114"/>
      <c r="AD690" s="114"/>
      <c r="AE690" s="114"/>
      <c r="AF690" s="114"/>
    </row>
    <row r="691" spans="28:32" ht="25.25" customHeight="1" x14ac:dyDescent="0.2">
      <c r="AB691" s="114"/>
      <c r="AC691" s="114"/>
      <c r="AD691" s="114"/>
      <c r="AE691" s="114"/>
      <c r="AF691" s="114"/>
    </row>
    <row r="692" spans="28:32" ht="25.25" customHeight="1" x14ac:dyDescent="0.2">
      <c r="AB692" s="114"/>
      <c r="AC692" s="114"/>
      <c r="AD692" s="114"/>
      <c r="AE692" s="114"/>
      <c r="AF692" s="114"/>
    </row>
    <row r="693" spans="28:32" ht="25.25" customHeight="1" x14ac:dyDescent="0.2">
      <c r="AB693" s="114"/>
      <c r="AC693" s="114"/>
      <c r="AD693" s="114"/>
      <c r="AE693" s="114"/>
      <c r="AF693" s="114"/>
    </row>
    <row r="694" spans="28:32" ht="25.25" customHeight="1" x14ac:dyDescent="0.2">
      <c r="AB694" s="114"/>
      <c r="AC694" s="114"/>
      <c r="AD694" s="114"/>
      <c r="AE694" s="114"/>
      <c r="AF694" s="114"/>
    </row>
    <row r="695" spans="28:32" ht="25.25" customHeight="1" x14ac:dyDescent="0.2">
      <c r="AB695" s="114"/>
      <c r="AC695" s="114"/>
      <c r="AD695" s="114"/>
      <c r="AE695" s="114"/>
      <c r="AF695" s="114"/>
    </row>
    <row r="696" spans="28:32" ht="25.25" customHeight="1" x14ac:dyDescent="0.2">
      <c r="AB696" s="114"/>
      <c r="AC696" s="114"/>
      <c r="AD696" s="114"/>
      <c r="AE696" s="114"/>
      <c r="AF696" s="114"/>
    </row>
    <row r="697" spans="28:32" ht="25.25" customHeight="1" x14ac:dyDescent="0.2">
      <c r="AB697" s="114"/>
      <c r="AC697" s="114"/>
      <c r="AD697" s="114"/>
      <c r="AE697" s="114"/>
      <c r="AF697" s="114"/>
    </row>
    <row r="698" spans="28:32" ht="25.25" customHeight="1" x14ac:dyDescent="0.2">
      <c r="AB698" s="114"/>
      <c r="AC698" s="114"/>
      <c r="AD698" s="114"/>
      <c r="AE698" s="114"/>
      <c r="AF698" s="114"/>
    </row>
    <row r="699" spans="28:32" ht="25.25" customHeight="1" x14ac:dyDescent="0.2">
      <c r="AB699" s="114"/>
      <c r="AC699" s="114"/>
      <c r="AD699" s="114"/>
      <c r="AE699" s="114"/>
      <c r="AF699" s="114"/>
    </row>
    <row r="700" spans="28:32" ht="25.25" customHeight="1" x14ac:dyDescent="0.2">
      <c r="AB700" s="114"/>
      <c r="AC700" s="114"/>
      <c r="AD700" s="114"/>
      <c r="AE700" s="114"/>
      <c r="AF700" s="114"/>
    </row>
    <row r="701" spans="28:32" ht="25.25" customHeight="1" x14ac:dyDescent="0.2">
      <c r="AB701" s="114"/>
      <c r="AC701" s="114"/>
      <c r="AD701" s="114"/>
      <c r="AE701" s="114"/>
      <c r="AF701" s="114"/>
    </row>
    <row r="702" spans="28:32" ht="25.25" customHeight="1" x14ac:dyDescent="0.2">
      <c r="AB702" s="114"/>
      <c r="AC702" s="114"/>
      <c r="AD702" s="114"/>
      <c r="AE702" s="114"/>
      <c r="AF702" s="114"/>
    </row>
    <row r="703" spans="28:32" ht="25.25" customHeight="1" x14ac:dyDescent="0.2">
      <c r="AB703" s="114"/>
      <c r="AC703" s="114"/>
      <c r="AD703" s="114"/>
      <c r="AE703" s="114"/>
      <c r="AF703" s="114"/>
    </row>
    <row r="704" spans="28:32" ht="25.25" customHeight="1" x14ac:dyDescent="0.2">
      <c r="AB704" s="114"/>
      <c r="AC704" s="114"/>
      <c r="AD704" s="114"/>
      <c r="AE704" s="114"/>
      <c r="AF704" s="114"/>
    </row>
    <row r="705" spans="28:32" ht="25.25" customHeight="1" x14ac:dyDescent="0.2">
      <c r="AB705" s="114"/>
      <c r="AC705" s="114"/>
      <c r="AD705" s="114"/>
      <c r="AE705" s="114"/>
      <c r="AF705" s="114"/>
    </row>
    <row r="706" spans="28:32" ht="25.25" customHeight="1" x14ac:dyDescent="0.2">
      <c r="AB706" s="114"/>
      <c r="AC706" s="114"/>
      <c r="AD706" s="114"/>
      <c r="AE706" s="114"/>
      <c r="AF706" s="114"/>
    </row>
    <row r="707" spans="28:32" ht="25.25" customHeight="1" x14ac:dyDescent="0.2">
      <c r="AB707" s="114"/>
      <c r="AC707" s="114"/>
      <c r="AD707" s="114"/>
      <c r="AE707" s="114"/>
      <c r="AF707" s="114"/>
    </row>
    <row r="708" spans="28:32" ht="25.25" customHeight="1" x14ac:dyDescent="0.2">
      <c r="AB708" s="114"/>
      <c r="AC708" s="114"/>
      <c r="AD708" s="114"/>
      <c r="AE708" s="114"/>
      <c r="AF708" s="114"/>
    </row>
    <row r="709" spans="28:32" ht="25.25" customHeight="1" x14ac:dyDescent="0.2">
      <c r="AB709" s="114"/>
      <c r="AC709" s="114"/>
      <c r="AD709" s="114"/>
      <c r="AE709" s="114"/>
      <c r="AF709" s="114"/>
    </row>
    <row r="710" spans="28:32" ht="25.25" customHeight="1" x14ac:dyDescent="0.2">
      <c r="AB710" s="114"/>
      <c r="AC710" s="114"/>
      <c r="AD710" s="114"/>
      <c r="AE710" s="114"/>
      <c r="AF710" s="114"/>
    </row>
    <row r="711" spans="28:32" ht="25.25" customHeight="1" x14ac:dyDescent="0.2">
      <c r="AB711" s="114"/>
      <c r="AC711" s="114"/>
      <c r="AD711" s="114"/>
      <c r="AE711" s="114"/>
      <c r="AF711" s="114"/>
    </row>
    <row r="712" spans="28:32" ht="25.25" customHeight="1" x14ac:dyDescent="0.2">
      <c r="AB712" s="114"/>
      <c r="AC712" s="114"/>
      <c r="AD712" s="114"/>
      <c r="AE712" s="114"/>
      <c r="AF712" s="114"/>
    </row>
    <row r="713" spans="28:32" ht="25.25" customHeight="1" x14ac:dyDescent="0.2">
      <c r="AB713" s="114"/>
      <c r="AC713" s="114"/>
      <c r="AD713" s="114"/>
      <c r="AE713" s="114"/>
      <c r="AF713" s="114"/>
    </row>
    <row r="714" spans="28:32" ht="25.25" customHeight="1" x14ac:dyDescent="0.2">
      <c r="AB714" s="114"/>
      <c r="AC714" s="114"/>
      <c r="AD714" s="114"/>
      <c r="AE714" s="114"/>
      <c r="AF714" s="114"/>
    </row>
    <row r="715" spans="28:32" ht="25.25" customHeight="1" x14ac:dyDescent="0.2">
      <c r="AB715" s="114"/>
      <c r="AC715" s="114"/>
      <c r="AD715" s="114"/>
      <c r="AE715" s="114"/>
      <c r="AF715" s="114"/>
    </row>
    <row r="716" spans="28:32" ht="25.25" customHeight="1" x14ac:dyDescent="0.2">
      <c r="AB716" s="114"/>
      <c r="AC716" s="114"/>
      <c r="AD716" s="114"/>
      <c r="AE716" s="114"/>
      <c r="AF716" s="114"/>
    </row>
    <row r="717" spans="28:32" ht="25.25" customHeight="1" x14ac:dyDescent="0.2">
      <c r="AB717" s="114"/>
      <c r="AC717" s="114"/>
      <c r="AD717" s="114"/>
      <c r="AE717" s="114"/>
      <c r="AF717" s="114"/>
    </row>
    <row r="718" spans="28:32" ht="25.25" customHeight="1" x14ac:dyDescent="0.2">
      <c r="AB718" s="114"/>
      <c r="AC718" s="114"/>
      <c r="AD718" s="114"/>
      <c r="AE718" s="114"/>
      <c r="AF718" s="114"/>
    </row>
    <row r="719" spans="28:32" ht="25.25" customHeight="1" x14ac:dyDescent="0.2">
      <c r="AB719" s="114"/>
      <c r="AC719" s="114"/>
      <c r="AD719" s="114"/>
      <c r="AE719" s="114"/>
      <c r="AF719" s="114"/>
    </row>
    <row r="720" spans="28:32" ht="25.25" customHeight="1" x14ac:dyDescent="0.2">
      <c r="AB720" s="114"/>
      <c r="AC720" s="114"/>
      <c r="AD720" s="114"/>
      <c r="AE720" s="114"/>
      <c r="AF720" s="114"/>
    </row>
    <row r="721" spans="28:32" ht="25.25" customHeight="1" x14ac:dyDescent="0.2">
      <c r="AB721" s="114"/>
      <c r="AC721" s="114"/>
      <c r="AD721" s="114"/>
      <c r="AE721" s="114"/>
      <c r="AF721" s="114"/>
    </row>
    <row r="722" spans="28:32" ht="25.25" customHeight="1" x14ac:dyDescent="0.2">
      <c r="AB722" s="114"/>
      <c r="AC722" s="114"/>
      <c r="AD722" s="114"/>
      <c r="AE722" s="114"/>
      <c r="AF722" s="114"/>
    </row>
    <row r="723" spans="28:32" ht="25.25" customHeight="1" x14ac:dyDescent="0.2">
      <c r="AB723" s="114"/>
      <c r="AC723" s="114"/>
      <c r="AD723" s="114"/>
      <c r="AE723" s="114"/>
      <c r="AF723" s="114"/>
    </row>
    <row r="724" spans="28:32" ht="25.25" customHeight="1" x14ac:dyDescent="0.2">
      <c r="AB724" s="114"/>
      <c r="AC724" s="114"/>
      <c r="AD724" s="114"/>
      <c r="AE724" s="114"/>
      <c r="AF724" s="114"/>
    </row>
    <row r="725" spans="28:32" ht="25.25" customHeight="1" x14ac:dyDescent="0.2">
      <c r="AB725" s="114"/>
      <c r="AC725" s="114"/>
      <c r="AD725" s="114"/>
      <c r="AE725" s="114"/>
      <c r="AF725" s="114"/>
    </row>
    <row r="726" spans="28:32" ht="25.25" customHeight="1" x14ac:dyDescent="0.2">
      <c r="AB726" s="114"/>
      <c r="AC726" s="114"/>
      <c r="AD726" s="114"/>
      <c r="AE726" s="114"/>
      <c r="AF726" s="114"/>
    </row>
  </sheetData>
  <pageMargins left="0.7" right="0.7" top="0.75" bottom="0.75" header="0.3" footer="0.3"/>
  <pageSetup paperSize="9" orientation="portrait" r:id="rId1"/>
  <headerFooter>
    <oddFooter>&amp;L&amp;"Segoe UI,Regular"&amp;10&amp;K008000PUBLIC&amp;K000000 </oddFooter>
    <evenFooter>&amp;L&amp;"Segoe UI,Regular"&amp;10&amp;K008000PUBLIC&amp;K000000 </evenFooter>
    <firstFooter>&amp;L&amp;"Segoe UI,Regular"&amp;10&amp;K008000PUBLIC&amp;K000000 </firstFooter>
  </headerFooter>
  <customProperties>
    <customPr name="QAA_DRILLPATH_NODE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9E1DA-CCD3-46FB-B699-839DC5791F4B}">
  <sheetPr>
    <pageSetUpPr autoPageBreaks="0"/>
  </sheetPr>
  <dimension ref="A1:CQ711"/>
  <sheetViews>
    <sheetView topLeftCell="A5" zoomScale="70" zoomScaleNormal="70" workbookViewId="0">
      <selection activeCell="N52" sqref="N52"/>
    </sheetView>
  </sheetViews>
  <sheetFormatPr baseColWidth="10" defaultColWidth="7.83203125" defaultRowHeight="25.25" customHeight="1" x14ac:dyDescent="0.2"/>
  <cols>
    <col min="1" max="1" width="5.83203125" bestFit="1" customWidth="1"/>
    <col min="2" max="2" width="20.5" bestFit="1" customWidth="1"/>
    <col min="3" max="3" width="5.1640625" bestFit="1" customWidth="1"/>
    <col min="4" max="4" width="12.1640625" bestFit="1" customWidth="1"/>
    <col min="5" max="5" width="11.1640625" bestFit="1" customWidth="1"/>
    <col min="6" max="6" width="18.1640625" bestFit="1" customWidth="1"/>
    <col min="7" max="7" width="12.1640625" bestFit="1" customWidth="1"/>
    <col min="8" max="9" width="13.5" bestFit="1" customWidth="1"/>
    <col min="10" max="10" width="11.1640625" bestFit="1" customWidth="1"/>
    <col min="11" max="11" width="19.1640625" bestFit="1" customWidth="1"/>
    <col min="12" max="12" width="12.1640625" bestFit="1" customWidth="1"/>
    <col min="13" max="13" width="13" bestFit="1" customWidth="1"/>
    <col min="14" max="14" width="11.6640625" bestFit="1" customWidth="1"/>
    <col min="15" max="15" width="25.6640625" bestFit="1" customWidth="1"/>
    <col min="16" max="16" width="16.6640625" bestFit="1" customWidth="1"/>
    <col min="17" max="18" width="13" bestFit="1" customWidth="1"/>
    <col min="19" max="19" width="14.83203125" bestFit="1" customWidth="1"/>
    <col min="20" max="20" width="12" bestFit="1" customWidth="1"/>
    <col min="21" max="21" width="10.5" bestFit="1" customWidth="1"/>
    <col min="22" max="22" width="11.1640625" bestFit="1" customWidth="1"/>
    <col min="23" max="23" width="20.5" style="1" bestFit="1" customWidth="1"/>
    <col min="24" max="24" width="34.5" style="68" bestFit="1" customWidth="1"/>
    <col min="25" max="25" width="9.6640625" style="1" bestFit="1" customWidth="1"/>
    <col min="26" max="26" width="12.1640625" style="1" bestFit="1" customWidth="1"/>
    <col min="27" max="27" width="15.1640625" style="1" bestFit="1" customWidth="1"/>
    <col min="28" max="28" width="12.1640625" style="17" bestFit="1" customWidth="1"/>
    <col min="29" max="29" width="11.1640625" style="17" bestFit="1" customWidth="1"/>
    <col min="30" max="30" width="10.5" style="59" bestFit="1" customWidth="1"/>
    <col min="31" max="31" width="10" style="59" bestFit="1" customWidth="1"/>
    <col min="32" max="32" width="12.1640625" style="59" bestFit="1" customWidth="1"/>
    <col min="33" max="35" width="12.1640625" style="1" bestFit="1" customWidth="1"/>
    <col min="248" max="248" width="5.83203125" bestFit="1" customWidth="1"/>
    <col min="249" max="249" width="20.6640625" bestFit="1" customWidth="1"/>
    <col min="250" max="250" width="34.83203125" bestFit="1" customWidth="1"/>
    <col min="251" max="251" width="9.5" bestFit="1" customWidth="1"/>
    <col min="252" max="252" width="8.83203125" bestFit="1" customWidth="1"/>
    <col min="253" max="253" width="7.1640625" bestFit="1" customWidth="1"/>
    <col min="254" max="255" width="11.83203125" bestFit="1" customWidth="1"/>
    <col min="256" max="256" width="12.1640625" bestFit="1" customWidth="1"/>
    <col min="257" max="257" width="14.1640625" bestFit="1" customWidth="1"/>
    <col min="258" max="258" width="13" bestFit="1" customWidth="1"/>
    <col min="259" max="259" width="16.5" bestFit="1" customWidth="1"/>
    <col min="260" max="260" width="16.5" customWidth="1"/>
    <col min="261" max="261" width="12.6640625" bestFit="1" customWidth="1"/>
    <col min="262" max="263" width="2" bestFit="1" customWidth="1"/>
    <col min="264" max="264" width="12.6640625" bestFit="1" customWidth="1"/>
    <col min="265" max="265" width="12.83203125" bestFit="1" customWidth="1"/>
    <col min="266" max="266" width="12.6640625" bestFit="1" customWidth="1"/>
    <col min="267" max="267" width="6.83203125" bestFit="1" customWidth="1"/>
    <col min="268" max="268" width="14.5" bestFit="1" customWidth="1"/>
    <col min="269" max="269" width="24.5" bestFit="1" customWidth="1"/>
    <col min="270" max="270" width="12.6640625" bestFit="1" customWidth="1"/>
    <col min="504" max="504" width="5.83203125" bestFit="1" customWidth="1"/>
    <col min="505" max="505" width="20.6640625" bestFit="1" customWidth="1"/>
    <col min="506" max="506" width="34.83203125" bestFit="1" customWidth="1"/>
    <col min="507" max="507" width="9.5" bestFit="1" customWidth="1"/>
    <col min="508" max="508" width="8.83203125" bestFit="1" customWidth="1"/>
    <col min="509" max="509" width="7.1640625" bestFit="1" customWidth="1"/>
    <col min="510" max="511" width="11.83203125" bestFit="1" customWidth="1"/>
    <col min="512" max="512" width="12.1640625" bestFit="1" customWidth="1"/>
    <col min="513" max="513" width="14.1640625" bestFit="1" customWidth="1"/>
    <col min="514" max="514" width="13" bestFit="1" customWidth="1"/>
    <col min="515" max="515" width="16.5" bestFit="1" customWidth="1"/>
    <col min="516" max="516" width="16.5" customWidth="1"/>
    <col min="517" max="517" width="12.6640625" bestFit="1" customWidth="1"/>
    <col min="518" max="519" width="2" bestFit="1" customWidth="1"/>
    <col min="520" max="520" width="12.6640625" bestFit="1" customWidth="1"/>
    <col min="521" max="521" width="12.83203125" bestFit="1" customWidth="1"/>
    <col min="522" max="522" width="12.6640625" bestFit="1" customWidth="1"/>
    <col min="523" max="523" width="6.83203125" bestFit="1" customWidth="1"/>
    <col min="524" max="524" width="14.5" bestFit="1" customWidth="1"/>
    <col min="525" max="525" width="24.5" bestFit="1" customWidth="1"/>
    <col min="526" max="526" width="12.6640625" bestFit="1" customWidth="1"/>
    <col min="760" max="760" width="5.83203125" bestFit="1" customWidth="1"/>
    <col min="761" max="761" width="20.6640625" bestFit="1" customWidth="1"/>
    <col min="762" max="762" width="34.83203125" bestFit="1" customWidth="1"/>
    <col min="763" max="763" width="9.5" bestFit="1" customWidth="1"/>
    <col min="764" max="764" width="8.83203125" bestFit="1" customWidth="1"/>
    <col min="765" max="765" width="7.1640625" bestFit="1" customWidth="1"/>
    <col min="766" max="767" width="11.83203125" bestFit="1" customWidth="1"/>
    <col min="768" max="768" width="12.1640625" bestFit="1" customWidth="1"/>
    <col min="769" max="769" width="14.1640625" bestFit="1" customWidth="1"/>
    <col min="770" max="770" width="13" bestFit="1" customWidth="1"/>
    <col min="771" max="771" width="16.5" bestFit="1" customWidth="1"/>
    <col min="772" max="772" width="16.5" customWidth="1"/>
    <col min="773" max="773" width="12.6640625" bestFit="1" customWidth="1"/>
    <col min="774" max="775" width="2" bestFit="1" customWidth="1"/>
    <col min="776" max="776" width="12.6640625" bestFit="1" customWidth="1"/>
    <col min="777" max="777" width="12.83203125" bestFit="1" customWidth="1"/>
    <col min="778" max="778" width="12.6640625" bestFit="1" customWidth="1"/>
    <col min="779" max="779" width="6.83203125" bestFit="1" customWidth="1"/>
    <col min="780" max="780" width="14.5" bestFit="1" customWidth="1"/>
    <col min="781" max="781" width="24.5" bestFit="1" customWidth="1"/>
    <col min="782" max="782" width="12.6640625" bestFit="1" customWidth="1"/>
    <col min="1016" max="1016" width="5.83203125" bestFit="1" customWidth="1"/>
    <col min="1017" max="1017" width="20.6640625" bestFit="1" customWidth="1"/>
    <col min="1018" max="1018" width="34.83203125" bestFit="1" customWidth="1"/>
    <col min="1019" max="1019" width="9.5" bestFit="1" customWidth="1"/>
    <col min="1020" max="1020" width="8.83203125" bestFit="1" customWidth="1"/>
    <col min="1021" max="1021" width="7.1640625" bestFit="1" customWidth="1"/>
    <col min="1022" max="1023" width="11.83203125" bestFit="1" customWidth="1"/>
    <col min="1024" max="1024" width="12.1640625" bestFit="1" customWidth="1"/>
    <col min="1025" max="1025" width="14.1640625" bestFit="1" customWidth="1"/>
    <col min="1026" max="1026" width="13" bestFit="1" customWidth="1"/>
    <col min="1027" max="1027" width="16.5" bestFit="1" customWidth="1"/>
    <col min="1028" max="1028" width="16.5" customWidth="1"/>
    <col min="1029" max="1029" width="12.6640625" bestFit="1" customWidth="1"/>
    <col min="1030" max="1031" width="2" bestFit="1" customWidth="1"/>
    <col min="1032" max="1032" width="12.6640625" bestFit="1" customWidth="1"/>
    <col min="1033" max="1033" width="12.83203125" bestFit="1" customWidth="1"/>
    <col min="1034" max="1034" width="12.6640625" bestFit="1" customWidth="1"/>
    <col min="1035" max="1035" width="6.83203125" bestFit="1" customWidth="1"/>
    <col min="1036" max="1036" width="14.5" bestFit="1" customWidth="1"/>
    <col min="1037" max="1037" width="24.5" bestFit="1" customWidth="1"/>
    <col min="1038" max="1038" width="12.6640625" bestFit="1" customWidth="1"/>
    <col min="1272" max="1272" width="5.83203125" bestFit="1" customWidth="1"/>
    <col min="1273" max="1273" width="20.6640625" bestFit="1" customWidth="1"/>
    <col min="1274" max="1274" width="34.83203125" bestFit="1" customWidth="1"/>
    <col min="1275" max="1275" width="9.5" bestFit="1" customWidth="1"/>
    <col min="1276" max="1276" width="8.83203125" bestFit="1" customWidth="1"/>
    <col min="1277" max="1277" width="7.1640625" bestFit="1" customWidth="1"/>
    <col min="1278" max="1279" width="11.83203125" bestFit="1" customWidth="1"/>
    <col min="1280" max="1280" width="12.1640625" bestFit="1" customWidth="1"/>
    <col min="1281" max="1281" width="14.1640625" bestFit="1" customWidth="1"/>
    <col min="1282" max="1282" width="13" bestFit="1" customWidth="1"/>
    <col min="1283" max="1283" width="16.5" bestFit="1" customWidth="1"/>
    <col min="1284" max="1284" width="16.5" customWidth="1"/>
    <col min="1285" max="1285" width="12.6640625" bestFit="1" customWidth="1"/>
    <col min="1286" max="1287" width="2" bestFit="1" customWidth="1"/>
    <col min="1288" max="1288" width="12.6640625" bestFit="1" customWidth="1"/>
    <col min="1289" max="1289" width="12.83203125" bestFit="1" customWidth="1"/>
    <col min="1290" max="1290" width="12.6640625" bestFit="1" customWidth="1"/>
    <col min="1291" max="1291" width="6.83203125" bestFit="1" customWidth="1"/>
    <col min="1292" max="1292" width="14.5" bestFit="1" customWidth="1"/>
    <col min="1293" max="1293" width="24.5" bestFit="1" customWidth="1"/>
    <col min="1294" max="1294" width="12.6640625" bestFit="1" customWidth="1"/>
    <col min="1528" max="1528" width="5.83203125" bestFit="1" customWidth="1"/>
    <col min="1529" max="1529" width="20.6640625" bestFit="1" customWidth="1"/>
    <col min="1530" max="1530" width="34.83203125" bestFit="1" customWidth="1"/>
    <col min="1531" max="1531" width="9.5" bestFit="1" customWidth="1"/>
    <col min="1532" max="1532" width="8.83203125" bestFit="1" customWidth="1"/>
    <col min="1533" max="1533" width="7.1640625" bestFit="1" customWidth="1"/>
    <col min="1534" max="1535" width="11.83203125" bestFit="1" customWidth="1"/>
    <col min="1536" max="1536" width="12.1640625" bestFit="1" customWidth="1"/>
    <col min="1537" max="1537" width="14.1640625" bestFit="1" customWidth="1"/>
    <col min="1538" max="1538" width="13" bestFit="1" customWidth="1"/>
    <col min="1539" max="1539" width="16.5" bestFit="1" customWidth="1"/>
    <col min="1540" max="1540" width="16.5" customWidth="1"/>
    <col min="1541" max="1541" width="12.6640625" bestFit="1" customWidth="1"/>
    <col min="1542" max="1543" width="2" bestFit="1" customWidth="1"/>
    <col min="1544" max="1544" width="12.6640625" bestFit="1" customWidth="1"/>
    <col min="1545" max="1545" width="12.83203125" bestFit="1" customWidth="1"/>
    <col min="1546" max="1546" width="12.6640625" bestFit="1" customWidth="1"/>
    <col min="1547" max="1547" width="6.83203125" bestFit="1" customWidth="1"/>
    <col min="1548" max="1548" width="14.5" bestFit="1" customWidth="1"/>
    <col min="1549" max="1549" width="24.5" bestFit="1" customWidth="1"/>
    <col min="1550" max="1550" width="12.6640625" bestFit="1" customWidth="1"/>
    <col min="1784" max="1784" width="5.83203125" bestFit="1" customWidth="1"/>
    <col min="1785" max="1785" width="20.6640625" bestFit="1" customWidth="1"/>
    <col min="1786" max="1786" width="34.83203125" bestFit="1" customWidth="1"/>
    <col min="1787" max="1787" width="9.5" bestFit="1" customWidth="1"/>
    <col min="1788" max="1788" width="8.83203125" bestFit="1" customWidth="1"/>
    <col min="1789" max="1789" width="7.1640625" bestFit="1" customWidth="1"/>
    <col min="1790" max="1791" width="11.83203125" bestFit="1" customWidth="1"/>
    <col min="1792" max="1792" width="12.1640625" bestFit="1" customWidth="1"/>
    <col min="1793" max="1793" width="14.1640625" bestFit="1" customWidth="1"/>
    <col min="1794" max="1794" width="13" bestFit="1" customWidth="1"/>
    <col min="1795" max="1795" width="16.5" bestFit="1" customWidth="1"/>
    <col min="1796" max="1796" width="16.5" customWidth="1"/>
    <col min="1797" max="1797" width="12.6640625" bestFit="1" customWidth="1"/>
    <col min="1798" max="1799" width="2" bestFit="1" customWidth="1"/>
    <col min="1800" max="1800" width="12.6640625" bestFit="1" customWidth="1"/>
    <col min="1801" max="1801" width="12.83203125" bestFit="1" customWidth="1"/>
    <col min="1802" max="1802" width="12.6640625" bestFit="1" customWidth="1"/>
    <col min="1803" max="1803" width="6.83203125" bestFit="1" customWidth="1"/>
    <col min="1804" max="1804" width="14.5" bestFit="1" customWidth="1"/>
    <col min="1805" max="1805" width="24.5" bestFit="1" customWidth="1"/>
    <col min="1806" max="1806" width="12.6640625" bestFit="1" customWidth="1"/>
    <col min="2040" max="2040" width="5.83203125" bestFit="1" customWidth="1"/>
    <col min="2041" max="2041" width="20.6640625" bestFit="1" customWidth="1"/>
    <col min="2042" max="2042" width="34.83203125" bestFit="1" customWidth="1"/>
    <col min="2043" max="2043" width="9.5" bestFit="1" customWidth="1"/>
    <col min="2044" max="2044" width="8.83203125" bestFit="1" customWidth="1"/>
    <col min="2045" max="2045" width="7.1640625" bestFit="1" customWidth="1"/>
    <col min="2046" max="2047" width="11.83203125" bestFit="1" customWidth="1"/>
    <col min="2048" max="2048" width="12.1640625" bestFit="1" customWidth="1"/>
    <col min="2049" max="2049" width="14.1640625" bestFit="1" customWidth="1"/>
    <col min="2050" max="2050" width="13" bestFit="1" customWidth="1"/>
    <col min="2051" max="2051" width="16.5" bestFit="1" customWidth="1"/>
    <col min="2052" max="2052" width="16.5" customWidth="1"/>
    <col min="2053" max="2053" width="12.6640625" bestFit="1" customWidth="1"/>
    <col min="2054" max="2055" width="2" bestFit="1" customWidth="1"/>
    <col min="2056" max="2056" width="12.6640625" bestFit="1" customWidth="1"/>
    <col min="2057" max="2057" width="12.83203125" bestFit="1" customWidth="1"/>
    <col min="2058" max="2058" width="12.6640625" bestFit="1" customWidth="1"/>
    <col min="2059" max="2059" width="6.83203125" bestFit="1" customWidth="1"/>
    <col min="2060" max="2060" width="14.5" bestFit="1" customWidth="1"/>
    <col min="2061" max="2061" width="24.5" bestFit="1" customWidth="1"/>
    <col min="2062" max="2062" width="12.6640625" bestFit="1" customWidth="1"/>
    <col min="2296" max="2296" width="5.83203125" bestFit="1" customWidth="1"/>
    <col min="2297" max="2297" width="20.6640625" bestFit="1" customWidth="1"/>
    <col min="2298" max="2298" width="34.83203125" bestFit="1" customWidth="1"/>
    <col min="2299" max="2299" width="9.5" bestFit="1" customWidth="1"/>
    <col min="2300" max="2300" width="8.83203125" bestFit="1" customWidth="1"/>
    <col min="2301" max="2301" width="7.1640625" bestFit="1" customWidth="1"/>
    <col min="2302" max="2303" width="11.83203125" bestFit="1" customWidth="1"/>
    <col min="2304" max="2304" width="12.1640625" bestFit="1" customWidth="1"/>
    <col min="2305" max="2305" width="14.1640625" bestFit="1" customWidth="1"/>
    <col min="2306" max="2306" width="13" bestFit="1" customWidth="1"/>
    <col min="2307" max="2307" width="16.5" bestFit="1" customWidth="1"/>
    <col min="2308" max="2308" width="16.5" customWidth="1"/>
    <col min="2309" max="2309" width="12.6640625" bestFit="1" customWidth="1"/>
    <col min="2310" max="2311" width="2" bestFit="1" customWidth="1"/>
    <col min="2312" max="2312" width="12.6640625" bestFit="1" customWidth="1"/>
    <col min="2313" max="2313" width="12.83203125" bestFit="1" customWidth="1"/>
    <col min="2314" max="2314" width="12.6640625" bestFit="1" customWidth="1"/>
    <col min="2315" max="2315" width="6.83203125" bestFit="1" customWidth="1"/>
    <col min="2316" max="2316" width="14.5" bestFit="1" customWidth="1"/>
    <col min="2317" max="2317" width="24.5" bestFit="1" customWidth="1"/>
    <col min="2318" max="2318" width="12.6640625" bestFit="1" customWidth="1"/>
    <col min="2552" max="2552" width="5.83203125" bestFit="1" customWidth="1"/>
    <col min="2553" max="2553" width="20.6640625" bestFit="1" customWidth="1"/>
    <col min="2554" max="2554" width="34.83203125" bestFit="1" customWidth="1"/>
    <col min="2555" max="2555" width="9.5" bestFit="1" customWidth="1"/>
    <col min="2556" max="2556" width="8.83203125" bestFit="1" customWidth="1"/>
    <col min="2557" max="2557" width="7.1640625" bestFit="1" customWidth="1"/>
    <col min="2558" max="2559" width="11.83203125" bestFit="1" customWidth="1"/>
    <col min="2560" max="2560" width="12.1640625" bestFit="1" customWidth="1"/>
    <col min="2561" max="2561" width="14.1640625" bestFit="1" customWidth="1"/>
    <col min="2562" max="2562" width="13" bestFit="1" customWidth="1"/>
    <col min="2563" max="2563" width="16.5" bestFit="1" customWidth="1"/>
    <col min="2564" max="2564" width="16.5" customWidth="1"/>
    <col min="2565" max="2565" width="12.6640625" bestFit="1" customWidth="1"/>
    <col min="2566" max="2567" width="2" bestFit="1" customWidth="1"/>
    <col min="2568" max="2568" width="12.6640625" bestFit="1" customWidth="1"/>
    <col min="2569" max="2569" width="12.83203125" bestFit="1" customWidth="1"/>
    <col min="2570" max="2570" width="12.6640625" bestFit="1" customWidth="1"/>
    <col min="2571" max="2571" width="6.83203125" bestFit="1" customWidth="1"/>
    <col min="2572" max="2572" width="14.5" bestFit="1" customWidth="1"/>
    <col min="2573" max="2573" width="24.5" bestFit="1" customWidth="1"/>
    <col min="2574" max="2574" width="12.6640625" bestFit="1" customWidth="1"/>
    <col min="2808" max="2808" width="5.83203125" bestFit="1" customWidth="1"/>
    <col min="2809" max="2809" width="20.6640625" bestFit="1" customWidth="1"/>
    <col min="2810" max="2810" width="34.83203125" bestFit="1" customWidth="1"/>
    <col min="2811" max="2811" width="9.5" bestFit="1" customWidth="1"/>
    <col min="2812" max="2812" width="8.83203125" bestFit="1" customWidth="1"/>
    <col min="2813" max="2813" width="7.1640625" bestFit="1" customWidth="1"/>
    <col min="2814" max="2815" width="11.83203125" bestFit="1" customWidth="1"/>
    <col min="2816" max="2816" width="12.1640625" bestFit="1" customWidth="1"/>
    <col min="2817" max="2817" width="14.1640625" bestFit="1" customWidth="1"/>
    <col min="2818" max="2818" width="13" bestFit="1" customWidth="1"/>
    <col min="2819" max="2819" width="16.5" bestFit="1" customWidth="1"/>
    <col min="2820" max="2820" width="16.5" customWidth="1"/>
    <col min="2821" max="2821" width="12.6640625" bestFit="1" customWidth="1"/>
    <col min="2822" max="2823" width="2" bestFit="1" customWidth="1"/>
    <col min="2824" max="2824" width="12.6640625" bestFit="1" customWidth="1"/>
    <col min="2825" max="2825" width="12.83203125" bestFit="1" customWidth="1"/>
    <col min="2826" max="2826" width="12.6640625" bestFit="1" customWidth="1"/>
    <col min="2827" max="2827" width="6.83203125" bestFit="1" customWidth="1"/>
    <col min="2828" max="2828" width="14.5" bestFit="1" customWidth="1"/>
    <col min="2829" max="2829" width="24.5" bestFit="1" customWidth="1"/>
    <col min="2830" max="2830" width="12.6640625" bestFit="1" customWidth="1"/>
    <col min="3064" max="3064" width="5.83203125" bestFit="1" customWidth="1"/>
    <col min="3065" max="3065" width="20.6640625" bestFit="1" customWidth="1"/>
    <col min="3066" max="3066" width="34.83203125" bestFit="1" customWidth="1"/>
    <col min="3067" max="3067" width="9.5" bestFit="1" customWidth="1"/>
    <col min="3068" max="3068" width="8.83203125" bestFit="1" customWidth="1"/>
    <col min="3069" max="3069" width="7.1640625" bestFit="1" customWidth="1"/>
    <col min="3070" max="3071" width="11.83203125" bestFit="1" customWidth="1"/>
    <col min="3072" max="3072" width="12.1640625" bestFit="1" customWidth="1"/>
    <col min="3073" max="3073" width="14.1640625" bestFit="1" customWidth="1"/>
    <col min="3074" max="3074" width="13" bestFit="1" customWidth="1"/>
    <col min="3075" max="3075" width="16.5" bestFit="1" customWidth="1"/>
    <col min="3076" max="3076" width="16.5" customWidth="1"/>
    <col min="3077" max="3077" width="12.6640625" bestFit="1" customWidth="1"/>
    <col min="3078" max="3079" width="2" bestFit="1" customWidth="1"/>
    <col min="3080" max="3080" width="12.6640625" bestFit="1" customWidth="1"/>
    <col min="3081" max="3081" width="12.83203125" bestFit="1" customWidth="1"/>
    <col min="3082" max="3082" width="12.6640625" bestFit="1" customWidth="1"/>
    <col min="3083" max="3083" width="6.83203125" bestFit="1" customWidth="1"/>
    <col min="3084" max="3084" width="14.5" bestFit="1" customWidth="1"/>
    <col min="3085" max="3085" width="24.5" bestFit="1" customWidth="1"/>
    <col min="3086" max="3086" width="12.6640625" bestFit="1" customWidth="1"/>
    <col min="3320" max="3320" width="5.83203125" bestFit="1" customWidth="1"/>
    <col min="3321" max="3321" width="20.6640625" bestFit="1" customWidth="1"/>
    <col min="3322" max="3322" width="34.83203125" bestFit="1" customWidth="1"/>
    <col min="3323" max="3323" width="9.5" bestFit="1" customWidth="1"/>
    <col min="3324" max="3324" width="8.83203125" bestFit="1" customWidth="1"/>
    <col min="3325" max="3325" width="7.1640625" bestFit="1" customWidth="1"/>
    <col min="3326" max="3327" width="11.83203125" bestFit="1" customWidth="1"/>
    <col min="3328" max="3328" width="12.1640625" bestFit="1" customWidth="1"/>
    <col min="3329" max="3329" width="14.1640625" bestFit="1" customWidth="1"/>
    <col min="3330" max="3330" width="13" bestFit="1" customWidth="1"/>
    <col min="3331" max="3331" width="16.5" bestFit="1" customWidth="1"/>
    <col min="3332" max="3332" width="16.5" customWidth="1"/>
    <col min="3333" max="3333" width="12.6640625" bestFit="1" customWidth="1"/>
    <col min="3334" max="3335" width="2" bestFit="1" customWidth="1"/>
    <col min="3336" max="3336" width="12.6640625" bestFit="1" customWidth="1"/>
    <col min="3337" max="3337" width="12.83203125" bestFit="1" customWidth="1"/>
    <col min="3338" max="3338" width="12.6640625" bestFit="1" customWidth="1"/>
    <col min="3339" max="3339" width="6.83203125" bestFit="1" customWidth="1"/>
    <col min="3340" max="3340" width="14.5" bestFit="1" customWidth="1"/>
    <col min="3341" max="3341" width="24.5" bestFit="1" customWidth="1"/>
    <col min="3342" max="3342" width="12.6640625" bestFit="1" customWidth="1"/>
    <col min="3576" max="3576" width="5.83203125" bestFit="1" customWidth="1"/>
    <col min="3577" max="3577" width="20.6640625" bestFit="1" customWidth="1"/>
    <col min="3578" max="3578" width="34.83203125" bestFit="1" customWidth="1"/>
    <col min="3579" max="3579" width="9.5" bestFit="1" customWidth="1"/>
    <col min="3580" max="3580" width="8.83203125" bestFit="1" customWidth="1"/>
    <col min="3581" max="3581" width="7.1640625" bestFit="1" customWidth="1"/>
    <col min="3582" max="3583" width="11.83203125" bestFit="1" customWidth="1"/>
    <col min="3584" max="3584" width="12.1640625" bestFit="1" customWidth="1"/>
    <col min="3585" max="3585" width="14.1640625" bestFit="1" customWidth="1"/>
    <col min="3586" max="3586" width="13" bestFit="1" customWidth="1"/>
    <col min="3587" max="3587" width="16.5" bestFit="1" customWidth="1"/>
    <col min="3588" max="3588" width="16.5" customWidth="1"/>
    <col min="3589" max="3589" width="12.6640625" bestFit="1" customWidth="1"/>
    <col min="3590" max="3591" width="2" bestFit="1" customWidth="1"/>
    <col min="3592" max="3592" width="12.6640625" bestFit="1" customWidth="1"/>
    <col min="3593" max="3593" width="12.83203125" bestFit="1" customWidth="1"/>
    <col min="3594" max="3594" width="12.6640625" bestFit="1" customWidth="1"/>
    <col min="3595" max="3595" width="6.83203125" bestFit="1" customWidth="1"/>
    <col min="3596" max="3596" width="14.5" bestFit="1" customWidth="1"/>
    <col min="3597" max="3597" width="24.5" bestFit="1" customWidth="1"/>
    <col min="3598" max="3598" width="12.6640625" bestFit="1" customWidth="1"/>
    <col min="3832" max="3832" width="5.83203125" bestFit="1" customWidth="1"/>
    <col min="3833" max="3833" width="20.6640625" bestFit="1" customWidth="1"/>
    <col min="3834" max="3834" width="34.83203125" bestFit="1" customWidth="1"/>
    <col min="3835" max="3835" width="9.5" bestFit="1" customWidth="1"/>
    <col min="3836" max="3836" width="8.83203125" bestFit="1" customWidth="1"/>
    <col min="3837" max="3837" width="7.1640625" bestFit="1" customWidth="1"/>
    <col min="3838" max="3839" width="11.83203125" bestFit="1" customWidth="1"/>
    <col min="3840" max="3840" width="12.1640625" bestFit="1" customWidth="1"/>
    <col min="3841" max="3841" width="14.1640625" bestFit="1" customWidth="1"/>
    <col min="3842" max="3842" width="13" bestFit="1" customWidth="1"/>
    <col min="3843" max="3843" width="16.5" bestFit="1" customWidth="1"/>
    <col min="3844" max="3844" width="16.5" customWidth="1"/>
    <col min="3845" max="3845" width="12.6640625" bestFit="1" customWidth="1"/>
    <col min="3846" max="3847" width="2" bestFit="1" customWidth="1"/>
    <col min="3848" max="3848" width="12.6640625" bestFit="1" customWidth="1"/>
    <col min="3849" max="3849" width="12.83203125" bestFit="1" customWidth="1"/>
    <col min="3850" max="3850" width="12.6640625" bestFit="1" customWidth="1"/>
    <col min="3851" max="3851" width="6.83203125" bestFit="1" customWidth="1"/>
    <col min="3852" max="3852" width="14.5" bestFit="1" customWidth="1"/>
    <col min="3853" max="3853" width="24.5" bestFit="1" customWidth="1"/>
    <col min="3854" max="3854" width="12.6640625" bestFit="1" customWidth="1"/>
    <col min="4088" max="4088" width="5.83203125" bestFit="1" customWidth="1"/>
    <col min="4089" max="4089" width="20.6640625" bestFit="1" customWidth="1"/>
    <col min="4090" max="4090" width="34.83203125" bestFit="1" customWidth="1"/>
    <col min="4091" max="4091" width="9.5" bestFit="1" customWidth="1"/>
    <col min="4092" max="4092" width="8.83203125" bestFit="1" customWidth="1"/>
    <col min="4093" max="4093" width="7.1640625" bestFit="1" customWidth="1"/>
    <col min="4094" max="4095" width="11.83203125" bestFit="1" customWidth="1"/>
    <col min="4096" max="4096" width="12.1640625" bestFit="1" customWidth="1"/>
    <col min="4097" max="4097" width="14.1640625" bestFit="1" customWidth="1"/>
    <col min="4098" max="4098" width="13" bestFit="1" customWidth="1"/>
    <col min="4099" max="4099" width="16.5" bestFit="1" customWidth="1"/>
    <col min="4100" max="4100" width="16.5" customWidth="1"/>
    <col min="4101" max="4101" width="12.6640625" bestFit="1" customWidth="1"/>
    <col min="4102" max="4103" width="2" bestFit="1" customWidth="1"/>
    <col min="4104" max="4104" width="12.6640625" bestFit="1" customWidth="1"/>
    <col min="4105" max="4105" width="12.83203125" bestFit="1" customWidth="1"/>
    <col min="4106" max="4106" width="12.6640625" bestFit="1" customWidth="1"/>
    <col min="4107" max="4107" width="6.83203125" bestFit="1" customWidth="1"/>
    <col min="4108" max="4108" width="14.5" bestFit="1" customWidth="1"/>
    <col min="4109" max="4109" width="24.5" bestFit="1" customWidth="1"/>
    <col min="4110" max="4110" width="12.6640625" bestFit="1" customWidth="1"/>
    <col min="4344" max="4344" width="5.83203125" bestFit="1" customWidth="1"/>
    <col min="4345" max="4345" width="20.6640625" bestFit="1" customWidth="1"/>
    <col min="4346" max="4346" width="34.83203125" bestFit="1" customWidth="1"/>
    <col min="4347" max="4347" width="9.5" bestFit="1" customWidth="1"/>
    <col min="4348" max="4348" width="8.83203125" bestFit="1" customWidth="1"/>
    <col min="4349" max="4349" width="7.1640625" bestFit="1" customWidth="1"/>
    <col min="4350" max="4351" width="11.83203125" bestFit="1" customWidth="1"/>
    <col min="4352" max="4352" width="12.1640625" bestFit="1" customWidth="1"/>
    <col min="4353" max="4353" width="14.1640625" bestFit="1" customWidth="1"/>
    <col min="4354" max="4354" width="13" bestFit="1" customWidth="1"/>
    <col min="4355" max="4355" width="16.5" bestFit="1" customWidth="1"/>
    <col min="4356" max="4356" width="16.5" customWidth="1"/>
    <col min="4357" max="4357" width="12.6640625" bestFit="1" customWidth="1"/>
    <col min="4358" max="4359" width="2" bestFit="1" customWidth="1"/>
    <col min="4360" max="4360" width="12.6640625" bestFit="1" customWidth="1"/>
    <col min="4361" max="4361" width="12.83203125" bestFit="1" customWidth="1"/>
    <col min="4362" max="4362" width="12.6640625" bestFit="1" customWidth="1"/>
    <col min="4363" max="4363" width="6.83203125" bestFit="1" customWidth="1"/>
    <col min="4364" max="4364" width="14.5" bestFit="1" customWidth="1"/>
    <col min="4365" max="4365" width="24.5" bestFit="1" customWidth="1"/>
    <col min="4366" max="4366" width="12.6640625" bestFit="1" customWidth="1"/>
    <col min="4600" max="4600" width="5.83203125" bestFit="1" customWidth="1"/>
    <col min="4601" max="4601" width="20.6640625" bestFit="1" customWidth="1"/>
    <col min="4602" max="4602" width="34.83203125" bestFit="1" customWidth="1"/>
    <col min="4603" max="4603" width="9.5" bestFit="1" customWidth="1"/>
    <col min="4604" max="4604" width="8.83203125" bestFit="1" customWidth="1"/>
    <col min="4605" max="4605" width="7.1640625" bestFit="1" customWidth="1"/>
    <col min="4606" max="4607" width="11.83203125" bestFit="1" customWidth="1"/>
    <col min="4608" max="4608" width="12.1640625" bestFit="1" customWidth="1"/>
    <col min="4609" max="4609" width="14.1640625" bestFit="1" customWidth="1"/>
    <col min="4610" max="4610" width="13" bestFit="1" customWidth="1"/>
    <col min="4611" max="4611" width="16.5" bestFit="1" customWidth="1"/>
    <col min="4612" max="4612" width="16.5" customWidth="1"/>
    <col min="4613" max="4613" width="12.6640625" bestFit="1" customWidth="1"/>
    <col min="4614" max="4615" width="2" bestFit="1" customWidth="1"/>
    <col min="4616" max="4616" width="12.6640625" bestFit="1" customWidth="1"/>
    <col min="4617" max="4617" width="12.83203125" bestFit="1" customWidth="1"/>
    <col min="4618" max="4618" width="12.6640625" bestFit="1" customWidth="1"/>
    <col min="4619" max="4619" width="6.83203125" bestFit="1" customWidth="1"/>
    <col min="4620" max="4620" width="14.5" bestFit="1" customWidth="1"/>
    <col min="4621" max="4621" width="24.5" bestFit="1" customWidth="1"/>
    <col min="4622" max="4622" width="12.6640625" bestFit="1" customWidth="1"/>
    <col min="4856" max="4856" width="5.83203125" bestFit="1" customWidth="1"/>
    <col min="4857" max="4857" width="20.6640625" bestFit="1" customWidth="1"/>
    <col min="4858" max="4858" width="34.83203125" bestFit="1" customWidth="1"/>
    <col min="4859" max="4859" width="9.5" bestFit="1" customWidth="1"/>
    <col min="4860" max="4860" width="8.83203125" bestFit="1" customWidth="1"/>
    <col min="4861" max="4861" width="7.1640625" bestFit="1" customWidth="1"/>
    <col min="4862" max="4863" width="11.83203125" bestFit="1" customWidth="1"/>
    <col min="4864" max="4864" width="12.1640625" bestFit="1" customWidth="1"/>
    <col min="4865" max="4865" width="14.1640625" bestFit="1" customWidth="1"/>
    <col min="4866" max="4866" width="13" bestFit="1" customWidth="1"/>
    <col min="4867" max="4867" width="16.5" bestFit="1" customWidth="1"/>
    <col min="4868" max="4868" width="16.5" customWidth="1"/>
    <col min="4869" max="4869" width="12.6640625" bestFit="1" customWidth="1"/>
    <col min="4870" max="4871" width="2" bestFit="1" customWidth="1"/>
    <col min="4872" max="4872" width="12.6640625" bestFit="1" customWidth="1"/>
    <col min="4873" max="4873" width="12.83203125" bestFit="1" customWidth="1"/>
    <col min="4874" max="4874" width="12.6640625" bestFit="1" customWidth="1"/>
    <col min="4875" max="4875" width="6.83203125" bestFit="1" customWidth="1"/>
    <col min="4876" max="4876" width="14.5" bestFit="1" customWidth="1"/>
    <col min="4877" max="4877" width="24.5" bestFit="1" customWidth="1"/>
    <col min="4878" max="4878" width="12.6640625" bestFit="1" customWidth="1"/>
    <col min="5112" max="5112" width="5.83203125" bestFit="1" customWidth="1"/>
    <col min="5113" max="5113" width="20.6640625" bestFit="1" customWidth="1"/>
    <col min="5114" max="5114" width="34.83203125" bestFit="1" customWidth="1"/>
    <col min="5115" max="5115" width="9.5" bestFit="1" customWidth="1"/>
    <col min="5116" max="5116" width="8.83203125" bestFit="1" customWidth="1"/>
    <col min="5117" max="5117" width="7.1640625" bestFit="1" customWidth="1"/>
    <col min="5118" max="5119" width="11.83203125" bestFit="1" customWidth="1"/>
    <col min="5120" max="5120" width="12.1640625" bestFit="1" customWidth="1"/>
    <col min="5121" max="5121" width="14.1640625" bestFit="1" customWidth="1"/>
    <col min="5122" max="5122" width="13" bestFit="1" customWidth="1"/>
    <col min="5123" max="5123" width="16.5" bestFit="1" customWidth="1"/>
    <col min="5124" max="5124" width="16.5" customWidth="1"/>
    <col min="5125" max="5125" width="12.6640625" bestFit="1" customWidth="1"/>
    <col min="5126" max="5127" width="2" bestFit="1" customWidth="1"/>
    <col min="5128" max="5128" width="12.6640625" bestFit="1" customWidth="1"/>
    <col min="5129" max="5129" width="12.83203125" bestFit="1" customWidth="1"/>
    <col min="5130" max="5130" width="12.6640625" bestFit="1" customWidth="1"/>
    <col min="5131" max="5131" width="6.83203125" bestFit="1" customWidth="1"/>
    <col min="5132" max="5132" width="14.5" bestFit="1" customWidth="1"/>
    <col min="5133" max="5133" width="24.5" bestFit="1" customWidth="1"/>
    <col min="5134" max="5134" width="12.6640625" bestFit="1" customWidth="1"/>
    <col min="5368" max="5368" width="5.83203125" bestFit="1" customWidth="1"/>
    <col min="5369" max="5369" width="20.6640625" bestFit="1" customWidth="1"/>
    <col min="5370" max="5370" width="34.83203125" bestFit="1" customWidth="1"/>
    <col min="5371" max="5371" width="9.5" bestFit="1" customWidth="1"/>
    <col min="5372" max="5372" width="8.83203125" bestFit="1" customWidth="1"/>
    <col min="5373" max="5373" width="7.1640625" bestFit="1" customWidth="1"/>
    <col min="5374" max="5375" width="11.83203125" bestFit="1" customWidth="1"/>
    <col min="5376" max="5376" width="12.1640625" bestFit="1" customWidth="1"/>
    <col min="5377" max="5377" width="14.1640625" bestFit="1" customWidth="1"/>
    <col min="5378" max="5378" width="13" bestFit="1" customWidth="1"/>
    <col min="5379" max="5379" width="16.5" bestFit="1" customWidth="1"/>
    <col min="5380" max="5380" width="16.5" customWidth="1"/>
    <col min="5381" max="5381" width="12.6640625" bestFit="1" customWidth="1"/>
    <col min="5382" max="5383" width="2" bestFit="1" customWidth="1"/>
    <col min="5384" max="5384" width="12.6640625" bestFit="1" customWidth="1"/>
    <col min="5385" max="5385" width="12.83203125" bestFit="1" customWidth="1"/>
    <col min="5386" max="5386" width="12.6640625" bestFit="1" customWidth="1"/>
    <col min="5387" max="5387" width="6.83203125" bestFit="1" customWidth="1"/>
    <col min="5388" max="5388" width="14.5" bestFit="1" customWidth="1"/>
    <col min="5389" max="5389" width="24.5" bestFit="1" customWidth="1"/>
    <col min="5390" max="5390" width="12.6640625" bestFit="1" customWidth="1"/>
    <col min="5624" max="5624" width="5.83203125" bestFit="1" customWidth="1"/>
    <col min="5625" max="5625" width="20.6640625" bestFit="1" customWidth="1"/>
    <col min="5626" max="5626" width="34.83203125" bestFit="1" customWidth="1"/>
    <col min="5627" max="5627" width="9.5" bestFit="1" customWidth="1"/>
    <col min="5628" max="5628" width="8.83203125" bestFit="1" customWidth="1"/>
    <col min="5629" max="5629" width="7.1640625" bestFit="1" customWidth="1"/>
    <col min="5630" max="5631" width="11.83203125" bestFit="1" customWidth="1"/>
    <col min="5632" max="5632" width="12.1640625" bestFit="1" customWidth="1"/>
    <col min="5633" max="5633" width="14.1640625" bestFit="1" customWidth="1"/>
    <col min="5634" max="5634" width="13" bestFit="1" customWidth="1"/>
    <col min="5635" max="5635" width="16.5" bestFit="1" customWidth="1"/>
    <col min="5636" max="5636" width="16.5" customWidth="1"/>
    <col min="5637" max="5637" width="12.6640625" bestFit="1" customWidth="1"/>
    <col min="5638" max="5639" width="2" bestFit="1" customWidth="1"/>
    <col min="5640" max="5640" width="12.6640625" bestFit="1" customWidth="1"/>
    <col min="5641" max="5641" width="12.83203125" bestFit="1" customWidth="1"/>
    <col min="5642" max="5642" width="12.6640625" bestFit="1" customWidth="1"/>
    <col min="5643" max="5643" width="6.83203125" bestFit="1" customWidth="1"/>
    <col min="5644" max="5644" width="14.5" bestFit="1" customWidth="1"/>
    <col min="5645" max="5645" width="24.5" bestFit="1" customWidth="1"/>
    <col min="5646" max="5646" width="12.6640625" bestFit="1" customWidth="1"/>
    <col min="5880" max="5880" width="5.83203125" bestFit="1" customWidth="1"/>
    <col min="5881" max="5881" width="20.6640625" bestFit="1" customWidth="1"/>
    <col min="5882" max="5882" width="34.83203125" bestFit="1" customWidth="1"/>
    <col min="5883" max="5883" width="9.5" bestFit="1" customWidth="1"/>
    <col min="5884" max="5884" width="8.83203125" bestFit="1" customWidth="1"/>
    <col min="5885" max="5885" width="7.1640625" bestFit="1" customWidth="1"/>
    <col min="5886" max="5887" width="11.83203125" bestFit="1" customWidth="1"/>
    <col min="5888" max="5888" width="12.1640625" bestFit="1" customWidth="1"/>
    <col min="5889" max="5889" width="14.1640625" bestFit="1" customWidth="1"/>
    <col min="5890" max="5890" width="13" bestFit="1" customWidth="1"/>
    <col min="5891" max="5891" width="16.5" bestFit="1" customWidth="1"/>
    <col min="5892" max="5892" width="16.5" customWidth="1"/>
    <col min="5893" max="5893" width="12.6640625" bestFit="1" customWidth="1"/>
    <col min="5894" max="5895" width="2" bestFit="1" customWidth="1"/>
    <col min="5896" max="5896" width="12.6640625" bestFit="1" customWidth="1"/>
    <col min="5897" max="5897" width="12.83203125" bestFit="1" customWidth="1"/>
    <col min="5898" max="5898" width="12.6640625" bestFit="1" customWidth="1"/>
    <col min="5899" max="5899" width="6.83203125" bestFit="1" customWidth="1"/>
    <col min="5900" max="5900" width="14.5" bestFit="1" customWidth="1"/>
    <col min="5901" max="5901" width="24.5" bestFit="1" customWidth="1"/>
    <col min="5902" max="5902" width="12.6640625" bestFit="1" customWidth="1"/>
    <col min="6136" max="6136" width="5.83203125" bestFit="1" customWidth="1"/>
    <col min="6137" max="6137" width="20.6640625" bestFit="1" customWidth="1"/>
    <col min="6138" max="6138" width="34.83203125" bestFit="1" customWidth="1"/>
    <col min="6139" max="6139" width="9.5" bestFit="1" customWidth="1"/>
    <col min="6140" max="6140" width="8.83203125" bestFit="1" customWidth="1"/>
    <col min="6141" max="6141" width="7.1640625" bestFit="1" customWidth="1"/>
    <col min="6142" max="6143" width="11.83203125" bestFit="1" customWidth="1"/>
    <col min="6144" max="6144" width="12.1640625" bestFit="1" customWidth="1"/>
    <col min="6145" max="6145" width="14.1640625" bestFit="1" customWidth="1"/>
    <col min="6146" max="6146" width="13" bestFit="1" customWidth="1"/>
    <col min="6147" max="6147" width="16.5" bestFit="1" customWidth="1"/>
    <col min="6148" max="6148" width="16.5" customWidth="1"/>
    <col min="6149" max="6149" width="12.6640625" bestFit="1" customWidth="1"/>
    <col min="6150" max="6151" width="2" bestFit="1" customWidth="1"/>
    <col min="6152" max="6152" width="12.6640625" bestFit="1" customWidth="1"/>
    <col min="6153" max="6153" width="12.83203125" bestFit="1" customWidth="1"/>
    <col min="6154" max="6154" width="12.6640625" bestFit="1" customWidth="1"/>
    <col min="6155" max="6155" width="6.83203125" bestFit="1" customWidth="1"/>
    <col min="6156" max="6156" width="14.5" bestFit="1" customWidth="1"/>
    <col min="6157" max="6157" width="24.5" bestFit="1" customWidth="1"/>
    <col min="6158" max="6158" width="12.6640625" bestFit="1" customWidth="1"/>
    <col min="6392" max="6392" width="5.83203125" bestFit="1" customWidth="1"/>
    <col min="6393" max="6393" width="20.6640625" bestFit="1" customWidth="1"/>
    <col min="6394" max="6394" width="34.83203125" bestFit="1" customWidth="1"/>
    <col min="6395" max="6395" width="9.5" bestFit="1" customWidth="1"/>
    <col min="6396" max="6396" width="8.83203125" bestFit="1" customWidth="1"/>
    <col min="6397" max="6397" width="7.1640625" bestFit="1" customWidth="1"/>
    <col min="6398" max="6399" width="11.83203125" bestFit="1" customWidth="1"/>
    <col min="6400" max="6400" width="12.1640625" bestFit="1" customWidth="1"/>
    <col min="6401" max="6401" width="14.1640625" bestFit="1" customWidth="1"/>
    <col min="6402" max="6402" width="13" bestFit="1" customWidth="1"/>
    <col min="6403" max="6403" width="16.5" bestFit="1" customWidth="1"/>
    <col min="6404" max="6404" width="16.5" customWidth="1"/>
    <col min="6405" max="6405" width="12.6640625" bestFit="1" customWidth="1"/>
    <col min="6406" max="6407" width="2" bestFit="1" customWidth="1"/>
    <col min="6408" max="6408" width="12.6640625" bestFit="1" customWidth="1"/>
    <col min="6409" max="6409" width="12.83203125" bestFit="1" customWidth="1"/>
    <col min="6410" max="6410" width="12.6640625" bestFit="1" customWidth="1"/>
    <col min="6411" max="6411" width="6.83203125" bestFit="1" customWidth="1"/>
    <col min="6412" max="6412" width="14.5" bestFit="1" customWidth="1"/>
    <col min="6413" max="6413" width="24.5" bestFit="1" customWidth="1"/>
    <col min="6414" max="6414" width="12.6640625" bestFit="1" customWidth="1"/>
    <col min="6648" max="6648" width="5.83203125" bestFit="1" customWidth="1"/>
    <col min="6649" max="6649" width="20.6640625" bestFit="1" customWidth="1"/>
    <col min="6650" max="6650" width="34.83203125" bestFit="1" customWidth="1"/>
    <col min="6651" max="6651" width="9.5" bestFit="1" customWidth="1"/>
    <col min="6652" max="6652" width="8.83203125" bestFit="1" customWidth="1"/>
    <col min="6653" max="6653" width="7.1640625" bestFit="1" customWidth="1"/>
    <col min="6654" max="6655" width="11.83203125" bestFit="1" customWidth="1"/>
    <col min="6656" max="6656" width="12.1640625" bestFit="1" customWidth="1"/>
    <col min="6657" max="6657" width="14.1640625" bestFit="1" customWidth="1"/>
    <col min="6658" max="6658" width="13" bestFit="1" customWidth="1"/>
    <col min="6659" max="6659" width="16.5" bestFit="1" customWidth="1"/>
    <col min="6660" max="6660" width="16.5" customWidth="1"/>
    <col min="6661" max="6661" width="12.6640625" bestFit="1" customWidth="1"/>
    <col min="6662" max="6663" width="2" bestFit="1" customWidth="1"/>
    <col min="6664" max="6664" width="12.6640625" bestFit="1" customWidth="1"/>
    <col min="6665" max="6665" width="12.83203125" bestFit="1" customWidth="1"/>
    <col min="6666" max="6666" width="12.6640625" bestFit="1" customWidth="1"/>
    <col min="6667" max="6667" width="6.83203125" bestFit="1" customWidth="1"/>
    <col min="6668" max="6668" width="14.5" bestFit="1" customWidth="1"/>
    <col min="6669" max="6669" width="24.5" bestFit="1" customWidth="1"/>
    <col min="6670" max="6670" width="12.6640625" bestFit="1" customWidth="1"/>
    <col min="6904" max="6904" width="5.83203125" bestFit="1" customWidth="1"/>
    <col min="6905" max="6905" width="20.6640625" bestFit="1" customWidth="1"/>
    <col min="6906" max="6906" width="34.83203125" bestFit="1" customWidth="1"/>
    <col min="6907" max="6907" width="9.5" bestFit="1" customWidth="1"/>
    <col min="6908" max="6908" width="8.83203125" bestFit="1" customWidth="1"/>
    <col min="6909" max="6909" width="7.1640625" bestFit="1" customWidth="1"/>
    <col min="6910" max="6911" width="11.83203125" bestFit="1" customWidth="1"/>
    <col min="6912" max="6912" width="12.1640625" bestFit="1" customWidth="1"/>
    <col min="6913" max="6913" width="14.1640625" bestFit="1" customWidth="1"/>
    <col min="6914" max="6914" width="13" bestFit="1" customWidth="1"/>
    <col min="6915" max="6915" width="16.5" bestFit="1" customWidth="1"/>
    <col min="6916" max="6916" width="16.5" customWidth="1"/>
    <col min="6917" max="6917" width="12.6640625" bestFit="1" customWidth="1"/>
    <col min="6918" max="6919" width="2" bestFit="1" customWidth="1"/>
    <col min="6920" max="6920" width="12.6640625" bestFit="1" customWidth="1"/>
    <col min="6921" max="6921" width="12.83203125" bestFit="1" customWidth="1"/>
    <col min="6922" max="6922" width="12.6640625" bestFit="1" customWidth="1"/>
    <col min="6923" max="6923" width="6.83203125" bestFit="1" customWidth="1"/>
    <col min="6924" max="6924" width="14.5" bestFit="1" customWidth="1"/>
    <col min="6925" max="6925" width="24.5" bestFit="1" customWidth="1"/>
    <col min="6926" max="6926" width="12.6640625" bestFit="1" customWidth="1"/>
    <col min="7160" max="7160" width="5.83203125" bestFit="1" customWidth="1"/>
    <col min="7161" max="7161" width="20.6640625" bestFit="1" customWidth="1"/>
    <col min="7162" max="7162" width="34.83203125" bestFit="1" customWidth="1"/>
    <col min="7163" max="7163" width="9.5" bestFit="1" customWidth="1"/>
    <col min="7164" max="7164" width="8.83203125" bestFit="1" customWidth="1"/>
    <col min="7165" max="7165" width="7.1640625" bestFit="1" customWidth="1"/>
    <col min="7166" max="7167" width="11.83203125" bestFit="1" customWidth="1"/>
    <col min="7168" max="7168" width="12.1640625" bestFit="1" customWidth="1"/>
    <col min="7169" max="7169" width="14.1640625" bestFit="1" customWidth="1"/>
    <col min="7170" max="7170" width="13" bestFit="1" customWidth="1"/>
    <col min="7171" max="7171" width="16.5" bestFit="1" customWidth="1"/>
    <col min="7172" max="7172" width="16.5" customWidth="1"/>
    <col min="7173" max="7173" width="12.6640625" bestFit="1" customWidth="1"/>
    <col min="7174" max="7175" width="2" bestFit="1" customWidth="1"/>
    <col min="7176" max="7176" width="12.6640625" bestFit="1" customWidth="1"/>
    <col min="7177" max="7177" width="12.83203125" bestFit="1" customWidth="1"/>
    <col min="7178" max="7178" width="12.6640625" bestFit="1" customWidth="1"/>
    <col min="7179" max="7179" width="6.83203125" bestFit="1" customWidth="1"/>
    <col min="7180" max="7180" width="14.5" bestFit="1" customWidth="1"/>
    <col min="7181" max="7181" width="24.5" bestFit="1" customWidth="1"/>
    <col min="7182" max="7182" width="12.6640625" bestFit="1" customWidth="1"/>
    <col min="7416" max="7416" width="5.83203125" bestFit="1" customWidth="1"/>
    <col min="7417" max="7417" width="20.6640625" bestFit="1" customWidth="1"/>
    <col min="7418" max="7418" width="34.83203125" bestFit="1" customWidth="1"/>
    <col min="7419" max="7419" width="9.5" bestFit="1" customWidth="1"/>
    <col min="7420" max="7420" width="8.83203125" bestFit="1" customWidth="1"/>
    <col min="7421" max="7421" width="7.1640625" bestFit="1" customWidth="1"/>
    <col min="7422" max="7423" width="11.83203125" bestFit="1" customWidth="1"/>
    <col min="7424" max="7424" width="12.1640625" bestFit="1" customWidth="1"/>
    <col min="7425" max="7425" width="14.1640625" bestFit="1" customWidth="1"/>
    <col min="7426" max="7426" width="13" bestFit="1" customWidth="1"/>
    <col min="7427" max="7427" width="16.5" bestFit="1" customWidth="1"/>
    <col min="7428" max="7428" width="16.5" customWidth="1"/>
    <col min="7429" max="7429" width="12.6640625" bestFit="1" customWidth="1"/>
    <col min="7430" max="7431" width="2" bestFit="1" customWidth="1"/>
    <col min="7432" max="7432" width="12.6640625" bestFit="1" customWidth="1"/>
    <col min="7433" max="7433" width="12.83203125" bestFit="1" customWidth="1"/>
    <col min="7434" max="7434" width="12.6640625" bestFit="1" customWidth="1"/>
    <col min="7435" max="7435" width="6.83203125" bestFit="1" customWidth="1"/>
    <col min="7436" max="7436" width="14.5" bestFit="1" customWidth="1"/>
    <col min="7437" max="7437" width="24.5" bestFit="1" customWidth="1"/>
    <col min="7438" max="7438" width="12.6640625" bestFit="1" customWidth="1"/>
    <col min="7672" max="7672" width="5.83203125" bestFit="1" customWidth="1"/>
    <col min="7673" max="7673" width="20.6640625" bestFit="1" customWidth="1"/>
    <col min="7674" max="7674" width="34.83203125" bestFit="1" customWidth="1"/>
    <col min="7675" max="7675" width="9.5" bestFit="1" customWidth="1"/>
    <col min="7676" max="7676" width="8.83203125" bestFit="1" customWidth="1"/>
    <col min="7677" max="7677" width="7.1640625" bestFit="1" customWidth="1"/>
    <col min="7678" max="7679" width="11.83203125" bestFit="1" customWidth="1"/>
    <col min="7680" max="7680" width="12.1640625" bestFit="1" customWidth="1"/>
    <col min="7681" max="7681" width="14.1640625" bestFit="1" customWidth="1"/>
    <col min="7682" max="7682" width="13" bestFit="1" customWidth="1"/>
    <col min="7683" max="7683" width="16.5" bestFit="1" customWidth="1"/>
    <col min="7684" max="7684" width="16.5" customWidth="1"/>
    <col min="7685" max="7685" width="12.6640625" bestFit="1" customWidth="1"/>
    <col min="7686" max="7687" width="2" bestFit="1" customWidth="1"/>
    <col min="7688" max="7688" width="12.6640625" bestFit="1" customWidth="1"/>
    <col min="7689" max="7689" width="12.83203125" bestFit="1" customWidth="1"/>
    <col min="7690" max="7690" width="12.6640625" bestFit="1" customWidth="1"/>
    <col min="7691" max="7691" width="6.83203125" bestFit="1" customWidth="1"/>
    <col min="7692" max="7692" width="14.5" bestFit="1" customWidth="1"/>
    <col min="7693" max="7693" width="24.5" bestFit="1" customWidth="1"/>
    <col min="7694" max="7694" width="12.6640625" bestFit="1" customWidth="1"/>
    <col min="7928" max="7928" width="5.83203125" bestFit="1" customWidth="1"/>
    <col min="7929" max="7929" width="20.6640625" bestFit="1" customWidth="1"/>
    <col min="7930" max="7930" width="34.83203125" bestFit="1" customWidth="1"/>
    <col min="7931" max="7931" width="9.5" bestFit="1" customWidth="1"/>
    <col min="7932" max="7932" width="8.83203125" bestFit="1" customWidth="1"/>
    <col min="7933" max="7933" width="7.1640625" bestFit="1" customWidth="1"/>
    <col min="7934" max="7935" width="11.83203125" bestFit="1" customWidth="1"/>
    <col min="7936" max="7936" width="12.1640625" bestFit="1" customWidth="1"/>
    <col min="7937" max="7937" width="14.1640625" bestFit="1" customWidth="1"/>
    <col min="7938" max="7938" width="13" bestFit="1" customWidth="1"/>
    <col min="7939" max="7939" width="16.5" bestFit="1" customWidth="1"/>
    <col min="7940" max="7940" width="16.5" customWidth="1"/>
    <col min="7941" max="7941" width="12.6640625" bestFit="1" customWidth="1"/>
    <col min="7942" max="7943" width="2" bestFit="1" customWidth="1"/>
    <col min="7944" max="7944" width="12.6640625" bestFit="1" customWidth="1"/>
    <col min="7945" max="7945" width="12.83203125" bestFit="1" customWidth="1"/>
    <col min="7946" max="7946" width="12.6640625" bestFit="1" customWidth="1"/>
    <col min="7947" max="7947" width="6.83203125" bestFit="1" customWidth="1"/>
    <col min="7948" max="7948" width="14.5" bestFit="1" customWidth="1"/>
    <col min="7949" max="7949" width="24.5" bestFit="1" customWidth="1"/>
    <col min="7950" max="7950" width="12.6640625" bestFit="1" customWidth="1"/>
    <col min="8184" max="8184" width="5.83203125" bestFit="1" customWidth="1"/>
    <col min="8185" max="8185" width="20.6640625" bestFit="1" customWidth="1"/>
    <col min="8186" max="8186" width="34.83203125" bestFit="1" customWidth="1"/>
    <col min="8187" max="8187" width="9.5" bestFit="1" customWidth="1"/>
    <col min="8188" max="8188" width="8.83203125" bestFit="1" customWidth="1"/>
    <col min="8189" max="8189" width="7.1640625" bestFit="1" customWidth="1"/>
    <col min="8190" max="8191" width="11.83203125" bestFit="1" customWidth="1"/>
    <col min="8192" max="8192" width="12.1640625" bestFit="1" customWidth="1"/>
    <col min="8193" max="8193" width="14.1640625" bestFit="1" customWidth="1"/>
    <col min="8194" max="8194" width="13" bestFit="1" customWidth="1"/>
    <col min="8195" max="8195" width="16.5" bestFit="1" customWidth="1"/>
    <col min="8196" max="8196" width="16.5" customWidth="1"/>
    <col min="8197" max="8197" width="12.6640625" bestFit="1" customWidth="1"/>
    <col min="8198" max="8199" width="2" bestFit="1" customWidth="1"/>
    <col min="8200" max="8200" width="12.6640625" bestFit="1" customWidth="1"/>
    <col min="8201" max="8201" width="12.83203125" bestFit="1" customWidth="1"/>
    <col min="8202" max="8202" width="12.6640625" bestFit="1" customWidth="1"/>
    <col min="8203" max="8203" width="6.83203125" bestFit="1" customWidth="1"/>
    <col min="8204" max="8204" width="14.5" bestFit="1" customWidth="1"/>
    <col min="8205" max="8205" width="24.5" bestFit="1" customWidth="1"/>
    <col min="8206" max="8206" width="12.6640625" bestFit="1" customWidth="1"/>
    <col min="8440" max="8440" width="5.83203125" bestFit="1" customWidth="1"/>
    <col min="8441" max="8441" width="20.6640625" bestFit="1" customWidth="1"/>
    <col min="8442" max="8442" width="34.83203125" bestFit="1" customWidth="1"/>
    <col min="8443" max="8443" width="9.5" bestFit="1" customWidth="1"/>
    <col min="8444" max="8444" width="8.83203125" bestFit="1" customWidth="1"/>
    <col min="8445" max="8445" width="7.1640625" bestFit="1" customWidth="1"/>
    <col min="8446" max="8447" width="11.83203125" bestFit="1" customWidth="1"/>
    <col min="8448" max="8448" width="12.1640625" bestFit="1" customWidth="1"/>
    <col min="8449" max="8449" width="14.1640625" bestFit="1" customWidth="1"/>
    <col min="8450" max="8450" width="13" bestFit="1" customWidth="1"/>
    <col min="8451" max="8451" width="16.5" bestFit="1" customWidth="1"/>
    <col min="8452" max="8452" width="16.5" customWidth="1"/>
    <col min="8453" max="8453" width="12.6640625" bestFit="1" customWidth="1"/>
    <col min="8454" max="8455" width="2" bestFit="1" customWidth="1"/>
    <col min="8456" max="8456" width="12.6640625" bestFit="1" customWidth="1"/>
    <col min="8457" max="8457" width="12.83203125" bestFit="1" customWidth="1"/>
    <col min="8458" max="8458" width="12.6640625" bestFit="1" customWidth="1"/>
    <col min="8459" max="8459" width="6.83203125" bestFit="1" customWidth="1"/>
    <col min="8460" max="8460" width="14.5" bestFit="1" customWidth="1"/>
    <col min="8461" max="8461" width="24.5" bestFit="1" customWidth="1"/>
    <col min="8462" max="8462" width="12.6640625" bestFit="1" customWidth="1"/>
    <col min="8696" max="8696" width="5.83203125" bestFit="1" customWidth="1"/>
    <col min="8697" max="8697" width="20.6640625" bestFit="1" customWidth="1"/>
    <col min="8698" max="8698" width="34.83203125" bestFit="1" customWidth="1"/>
    <col min="8699" max="8699" width="9.5" bestFit="1" customWidth="1"/>
    <col min="8700" max="8700" width="8.83203125" bestFit="1" customWidth="1"/>
    <col min="8701" max="8701" width="7.1640625" bestFit="1" customWidth="1"/>
    <col min="8702" max="8703" width="11.83203125" bestFit="1" customWidth="1"/>
    <col min="8704" max="8704" width="12.1640625" bestFit="1" customWidth="1"/>
    <col min="8705" max="8705" width="14.1640625" bestFit="1" customWidth="1"/>
    <col min="8706" max="8706" width="13" bestFit="1" customWidth="1"/>
    <col min="8707" max="8707" width="16.5" bestFit="1" customWidth="1"/>
    <col min="8708" max="8708" width="16.5" customWidth="1"/>
    <col min="8709" max="8709" width="12.6640625" bestFit="1" customWidth="1"/>
    <col min="8710" max="8711" width="2" bestFit="1" customWidth="1"/>
    <col min="8712" max="8712" width="12.6640625" bestFit="1" customWidth="1"/>
    <col min="8713" max="8713" width="12.83203125" bestFit="1" customWidth="1"/>
    <col min="8714" max="8714" width="12.6640625" bestFit="1" customWidth="1"/>
    <col min="8715" max="8715" width="6.83203125" bestFit="1" customWidth="1"/>
    <col min="8716" max="8716" width="14.5" bestFit="1" customWidth="1"/>
    <col min="8717" max="8717" width="24.5" bestFit="1" customWidth="1"/>
    <col min="8718" max="8718" width="12.6640625" bestFit="1" customWidth="1"/>
    <col min="8952" max="8952" width="5.83203125" bestFit="1" customWidth="1"/>
    <col min="8953" max="8953" width="20.6640625" bestFit="1" customWidth="1"/>
    <col min="8954" max="8954" width="34.83203125" bestFit="1" customWidth="1"/>
    <col min="8955" max="8955" width="9.5" bestFit="1" customWidth="1"/>
    <col min="8956" max="8956" width="8.83203125" bestFit="1" customWidth="1"/>
    <col min="8957" max="8957" width="7.1640625" bestFit="1" customWidth="1"/>
    <col min="8958" max="8959" width="11.83203125" bestFit="1" customWidth="1"/>
    <col min="8960" max="8960" width="12.1640625" bestFit="1" customWidth="1"/>
    <col min="8961" max="8961" width="14.1640625" bestFit="1" customWidth="1"/>
    <col min="8962" max="8962" width="13" bestFit="1" customWidth="1"/>
    <col min="8963" max="8963" width="16.5" bestFit="1" customWidth="1"/>
    <col min="8964" max="8964" width="16.5" customWidth="1"/>
    <col min="8965" max="8965" width="12.6640625" bestFit="1" customWidth="1"/>
    <col min="8966" max="8967" width="2" bestFit="1" customWidth="1"/>
    <col min="8968" max="8968" width="12.6640625" bestFit="1" customWidth="1"/>
    <col min="8969" max="8969" width="12.83203125" bestFit="1" customWidth="1"/>
    <col min="8970" max="8970" width="12.6640625" bestFit="1" customWidth="1"/>
    <col min="8971" max="8971" width="6.83203125" bestFit="1" customWidth="1"/>
    <col min="8972" max="8972" width="14.5" bestFit="1" customWidth="1"/>
    <col min="8973" max="8973" width="24.5" bestFit="1" customWidth="1"/>
    <col min="8974" max="8974" width="12.6640625" bestFit="1" customWidth="1"/>
    <col min="9208" max="9208" width="5.83203125" bestFit="1" customWidth="1"/>
    <col min="9209" max="9209" width="20.6640625" bestFit="1" customWidth="1"/>
    <col min="9210" max="9210" width="34.83203125" bestFit="1" customWidth="1"/>
    <col min="9211" max="9211" width="9.5" bestFit="1" customWidth="1"/>
    <col min="9212" max="9212" width="8.83203125" bestFit="1" customWidth="1"/>
    <col min="9213" max="9213" width="7.1640625" bestFit="1" customWidth="1"/>
    <col min="9214" max="9215" width="11.83203125" bestFit="1" customWidth="1"/>
    <col min="9216" max="9216" width="12.1640625" bestFit="1" customWidth="1"/>
    <col min="9217" max="9217" width="14.1640625" bestFit="1" customWidth="1"/>
    <col min="9218" max="9218" width="13" bestFit="1" customWidth="1"/>
    <col min="9219" max="9219" width="16.5" bestFit="1" customWidth="1"/>
    <col min="9220" max="9220" width="16.5" customWidth="1"/>
    <col min="9221" max="9221" width="12.6640625" bestFit="1" customWidth="1"/>
    <col min="9222" max="9223" width="2" bestFit="1" customWidth="1"/>
    <col min="9224" max="9224" width="12.6640625" bestFit="1" customWidth="1"/>
    <col min="9225" max="9225" width="12.83203125" bestFit="1" customWidth="1"/>
    <col min="9226" max="9226" width="12.6640625" bestFit="1" customWidth="1"/>
    <col min="9227" max="9227" width="6.83203125" bestFit="1" customWidth="1"/>
    <col min="9228" max="9228" width="14.5" bestFit="1" customWidth="1"/>
    <col min="9229" max="9229" width="24.5" bestFit="1" customWidth="1"/>
    <col min="9230" max="9230" width="12.6640625" bestFit="1" customWidth="1"/>
    <col min="9464" max="9464" width="5.83203125" bestFit="1" customWidth="1"/>
    <col min="9465" max="9465" width="20.6640625" bestFit="1" customWidth="1"/>
    <col min="9466" max="9466" width="34.83203125" bestFit="1" customWidth="1"/>
    <col min="9467" max="9467" width="9.5" bestFit="1" customWidth="1"/>
    <col min="9468" max="9468" width="8.83203125" bestFit="1" customWidth="1"/>
    <col min="9469" max="9469" width="7.1640625" bestFit="1" customWidth="1"/>
    <col min="9470" max="9471" width="11.83203125" bestFit="1" customWidth="1"/>
    <col min="9472" max="9472" width="12.1640625" bestFit="1" customWidth="1"/>
    <col min="9473" max="9473" width="14.1640625" bestFit="1" customWidth="1"/>
    <col min="9474" max="9474" width="13" bestFit="1" customWidth="1"/>
    <col min="9475" max="9475" width="16.5" bestFit="1" customWidth="1"/>
    <col min="9476" max="9476" width="16.5" customWidth="1"/>
    <col min="9477" max="9477" width="12.6640625" bestFit="1" customWidth="1"/>
    <col min="9478" max="9479" width="2" bestFit="1" customWidth="1"/>
    <col min="9480" max="9480" width="12.6640625" bestFit="1" customWidth="1"/>
    <col min="9481" max="9481" width="12.83203125" bestFit="1" customWidth="1"/>
    <col min="9482" max="9482" width="12.6640625" bestFit="1" customWidth="1"/>
    <col min="9483" max="9483" width="6.83203125" bestFit="1" customWidth="1"/>
    <col min="9484" max="9484" width="14.5" bestFit="1" customWidth="1"/>
    <col min="9485" max="9485" width="24.5" bestFit="1" customWidth="1"/>
    <col min="9486" max="9486" width="12.6640625" bestFit="1" customWidth="1"/>
    <col min="9720" max="9720" width="5.83203125" bestFit="1" customWidth="1"/>
    <col min="9721" max="9721" width="20.6640625" bestFit="1" customWidth="1"/>
    <col min="9722" max="9722" width="34.83203125" bestFit="1" customWidth="1"/>
    <col min="9723" max="9723" width="9.5" bestFit="1" customWidth="1"/>
    <col min="9724" max="9724" width="8.83203125" bestFit="1" customWidth="1"/>
    <col min="9725" max="9725" width="7.1640625" bestFit="1" customWidth="1"/>
    <col min="9726" max="9727" width="11.83203125" bestFit="1" customWidth="1"/>
    <col min="9728" max="9728" width="12.1640625" bestFit="1" customWidth="1"/>
    <col min="9729" max="9729" width="14.1640625" bestFit="1" customWidth="1"/>
    <col min="9730" max="9730" width="13" bestFit="1" customWidth="1"/>
    <col min="9731" max="9731" width="16.5" bestFit="1" customWidth="1"/>
    <col min="9732" max="9732" width="16.5" customWidth="1"/>
    <col min="9733" max="9733" width="12.6640625" bestFit="1" customWidth="1"/>
    <col min="9734" max="9735" width="2" bestFit="1" customWidth="1"/>
    <col min="9736" max="9736" width="12.6640625" bestFit="1" customWidth="1"/>
    <col min="9737" max="9737" width="12.83203125" bestFit="1" customWidth="1"/>
    <col min="9738" max="9738" width="12.6640625" bestFit="1" customWidth="1"/>
    <col min="9739" max="9739" width="6.83203125" bestFit="1" customWidth="1"/>
    <col min="9740" max="9740" width="14.5" bestFit="1" customWidth="1"/>
    <col min="9741" max="9741" width="24.5" bestFit="1" customWidth="1"/>
    <col min="9742" max="9742" width="12.6640625" bestFit="1" customWidth="1"/>
    <col min="9976" max="9976" width="5.83203125" bestFit="1" customWidth="1"/>
    <col min="9977" max="9977" width="20.6640625" bestFit="1" customWidth="1"/>
    <col min="9978" max="9978" width="34.83203125" bestFit="1" customWidth="1"/>
    <col min="9979" max="9979" width="9.5" bestFit="1" customWidth="1"/>
    <col min="9980" max="9980" width="8.83203125" bestFit="1" customWidth="1"/>
    <col min="9981" max="9981" width="7.1640625" bestFit="1" customWidth="1"/>
    <col min="9982" max="9983" width="11.83203125" bestFit="1" customWidth="1"/>
    <col min="9984" max="9984" width="12.1640625" bestFit="1" customWidth="1"/>
    <col min="9985" max="9985" width="14.1640625" bestFit="1" customWidth="1"/>
    <col min="9986" max="9986" width="13" bestFit="1" customWidth="1"/>
    <col min="9987" max="9987" width="16.5" bestFit="1" customWidth="1"/>
    <col min="9988" max="9988" width="16.5" customWidth="1"/>
    <col min="9989" max="9989" width="12.6640625" bestFit="1" customWidth="1"/>
    <col min="9990" max="9991" width="2" bestFit="1" customWidth="1"/>
    <col min="9992" max="9992" width="12.6640625" bestFit="1" customWidth="1"/>
    <col min="9993" max="9993" width="12.83203125" bestFit="1" customWidth="1"/>
    <col min="9994" max="9994" width="12.6640625" bestFit="1" customWidth="1"/>
    <col min="9995" max="9995" width="6.83203125" bestFit="1" customWidth="1"/>
    <col min="9996" max="9996" width="14.5" bestFit="1" customWidth="1"/>
    <col min="9997" max="9997" width="24.5" bestFit="1" customWidth="1"/>
    <col min="9998" max="9998" width="12.6640625" bestFit="1" customWidth="1"/>
    <col min="10232" max="10232" width="5.83203125" bestFit="1" customWidth="1"/>
    <col min="10233" max="10233" width="20.6640625" bestFit="1" customWidth="1"/>
    <col min="10234" max="10234" width="34.83203125" bestFit="1" customWidth="1"/>
    <col min="10235" max="10235" width="9.5" bestFit="1" customWidth="1"/>
    <col min="10236" max="10236" width="8.83203125" bestFit="1" customWidth="1"/>
    <col min="10237" max="10237" width="7.1640625" bestFit="1" customWidth="1"/>
    <col min="10238" max="10239" width="11.83203125" bestFit="1" customWidth="1"/>
    <col min="10240" max="10240" width="12.1640625" bestFit="1" customWidth="1"/>
    <col min="10241" max="10241" width="14.1640625" bestFit="1" customWidth="1"/>
    <col min="10242" max="10242" width="13" bestFit="1" customWidth="1"/>
    <col min="10243" max="10243" width="16.5" bestFit="1" customWidth="1"/>
    <col min="10244" max="10244" width="16.5" customWidth="1"/>
    <col min="10245" max="10245" width="12.6640625" bestFit="1" customWidth="1"/>
    <col min="10246" max="10247" width="2" bestFit="1" customWidth="1"/>
    <col min="10248" max="10248" width="12.6640625" bestFit="1" customWidth="1"/>
    <col min="10249" max="10249" width="12.83203125" bestFit="1" customWidth="1"/>
    <col min="10250" max="10250" width="12.6640625" bestFit="1" customWidth="1"/>
    <col min="10251" max="10251" width="6.83203125" bestFit="1" customWidth="1"/>
    <col min="10252" max="10252" width="14.5" bestFit="1" customWidth="1"/>
    <col min="10253" max="10253" width="24.5" bestFit="1" customWidth="1"/>
    <col min="10254" max="10254" width="12.6640625" bestFit="1" customWidth="1"/>
    <col min="10488" max="10488" width="5.83203125" bestFit="1" customWidth="1"/>
    <col min="10489" max="10489" width="20.6640625" bestFit="1" customWidth="1"/>
    <col min="10490" max="10490" width="34.83203125" bestFit="1" customWidth="1"/>
    <col min="10491" max="10491" width="9.5" bestFit="1" customWidth="1"/>
    <col min="10492" max="10492" width="8.83203125" bestFit="1" customWidth="1"/>
    <col min="10493" max="10493" width="7.1640625" bestFit="1" customWidth="1"/>
    <col min="10494" max="10495" width="11.83203125" bestFit="1" customWidth="1"/>
    <col min="10496" max="10496" width="12.1640625" bestFit="1" customWidth="1"/>
    <col min="10497" max="10497" width="14.1640625" bestFit="1" customWidth="1"/>
    <col min="10498" max="10498" width="13" bestFit="1" customWidth="1"/>
    <col min="10499" max="10499" width="16.5" bestFit="1" customWidth="1"/>
    <col min="10500" max="10500" width="16.5" customWidth="1"/>
    <col min="10501" max="10501" width="12.6640625" bestFit="1" customWidth="1"/>
    <col min="10502" max="10503" width="2" bestFit="1" customWidth="1"/>
    <col min="10504" max="10504" width="12.6640625" bestFit="1" customWidth="1"/>
    <col min="10505" max="10505" width="12.83203125" bestFit="1" customWidth="1"/>
    <col min="10506" max="10506" width="12.6640625" bestFit="1" customWidth="1"/>
    <col min="10507" max="10507" width="6.83203125" bestFit="1" customWidth="1"/>
    <col min="10508" max="10508" width="14.5" bestFit="1" customWidth="1"/>
    <col min="10509" max="10509" width="24.5" bestFit="1" customWidth="1"/>
    <col min="10510" max="10510" width="12.6640625" bestFit="1" customWidth="1"/>
    <col min="10744" max="10744" width="5.83203125" bestFit="1" customWidth="1"/>
    <col min="10745" max="10745" width="20.6640625" bestFit="1" customWidth="1"/>
    <col min="10746" max="10746" width="34.83203125" bestFit="1" customWidth="1"/>
    <col min="10747" max="10747" width="9.5" bestFit="1" customWidth="1"/>
    <col min="10748" max="10748" width="8.83203125" bestFit="1" customWidth="1"/>
    <col min="10749" max="10749" width="7.1640625" bestFit="1" customWidth="1"/>
    <col min="10750" max="10751" width="11.83203125" bestFit="1" customWidth="1"/>
    <col min="10752" max="10752" width="12.1640625" bestFit="1" customWidth="1"/>
    <col min="10753" max="10753" width="14.1640625" bestFit="1" customWidth="1"/>
    <col min="10754" max="10754" width="13" bestFit="1" customWidth="1"/>
    <col min="10755" max="10755" width="16.5" bestFit="1" customWidth="1"/>
    <col min="10756" max="10756" width="16.5" customWidth="1"/>
    <col min="10757" max="10757" width="12.6640625" bestFit="1" customWidth="1"/>
    <col min="10758" max="10759" width="2" bestFit="1" customWidth="1"/>
    <col min="10760" max="10760" width="12.6640625" bestFit="1" customWidth="1"/>
    <col min="10761" max="10761" width="12.83203125" bestFit="1" customWidth="1"/>
    <col min="10762" max="10762" width="12.6640625" bestFit="1" customWidth="1"/>
    <col min="10763" max="10763" width="6.83203125" bestFit="1" customWidth="1"/>
    <col min="10764" max="10764" width="14.5" bestFit="1" customWidth="1"/>
    <col min="10765" max="10765" width="24.5" bestFit="1" customWidth="1"/>
    <col min="10766" max="10766" width="12.6640625" bestFit="1" customWidth="1"/>
    <col min="11000" max="11000" width="5.83203125" bestFit="1" customWidth="1"/>
    <col min="11001" max="11001" width="20.6640625" bestFit="1" customWidth="1"/>
    <col min="11002" max="11002" width="34.83203125" bestFit="1" customWidth="1"/>
    <col min="11003" max="11003" width="9.5" bestFit="1" customWidth="1"/>
    <col min="11004" max="11004" width="8.83203125" bestFit="1" customWidth="1"/>
    <col min="11005" max="11005" width="7.1640625" bestFit="1" customWidth="1"/>
    <col min="11006" max="11007" width="11.83203125" bestFit="1" customWidth="1"/>
    <col min="11008" max="11008" width="12.1640625" bestFit="1" customWidth="1"/>
    <col min="11009" max="11009" width="14.1640625" bestFit="1" customWidth="1"/>
    <col min="11010" max="11010" width="13" bestFit="1" customWidth="1"/>
    <col min="11011" max="11011" width="16.5" bestFit="1" customWidth="1"/>
    <col min="11012" max="11012" width="16.5" customWidth="1"/>
    <col min="11013" max="11013" width="12.6640625" bestFit="1" customWidth="1"/>
    <col min="11014" max="11015" width="2" bestFit="1" customWidth="1"/>
    <col min="11016" max="11016" width="12.6640625" bestFit="1" customWidth="1"/>
    <col min="11017" max="11017" width="12.83203125" bestFit="1" customWidth="1"/>
    <col min="11018" max="11018" width="12.6640625" bestFit="1" customWidth="1"/>
    <col min="11019" max="11019" width="6.83203125" bestFit="1" customWidth="1"/>
    <col min="11020" max="11020" width="14.5" bestFit="1" customWidth="1"/>
    <col min="11021" max="11021" width="24.5" bestFit="1" customWidth="1"/>
    <col min="11022" max="11022" width="12.6640625" bestFit="1" customWidth="1"/>
    <col min="11256" max="11256" width="5.83203125" bestFit="1" customWidth="1"/>
    <col min="11257" max="11257" width="20.6640625" bestFit="1" customWidth="1"/>
    <col min="11258" max="11258" width="34.83203125" bestFit="1" customWidth="1"/>
    <col min="11259" max="11259" width="9.5" bestFit="1" customWidth="1"/>
    <col min="11260" max="11260" width="8.83203125" bestFit="1" customWidth="1"/>
    <col min="11261" max="11261" width="7.1640625" bestFit="1" customWidth="1"/>
    <col min="11262" max="11263" width="11.83203125" bestFit="1" customWidth="1"/>
    <col min="11264" max="11264" width="12.1640625" bestFit="1" customWidth="1"/>
    <col min="11265" max="11265" width="14.1640625" bestFit="1" customWidth="1"/>
    <col min="11266" max="11266" width="13" bestFit="1" customWidth="1"/>
    <col min="11267" max="11267" width="16.5" bestFit="1" customWidth="1"/>
    <col min="11268" max="11268" width="16.5" customWidth="1"/>
    <col min="11269" max="11269" width="12.6640625" bestFit="1" customWidth="1"/>
    <col min="11270" max="11271" width="2" bestFit="1" customWidth="1"/>
    <col min="11272" max="11272" width="12.6640625" bestFit="1" customWidth="1"/>
    <col min="11273" max="11273" width="12.83203125" bestFit="1" customWidth="1"/>
    <col min="11274" max="11274" width="12.6640625" bestFit="1" customWidth="1"/>
    <col min="11275" max="11275" width="6.83203125" bestFit="1" customWidth="1"/>
    <col min="11276" max="11276" width="14.5" bestFit="1" customWidth="1"/>
    <col min="11277" max="11277" width="24.5" bestFit="1" customWidth="1"/>
    <col min="11278" max="11278" width="12.6640625" bestFit="1" customWidth="1"/>
    <col min="11512" max="11512" width="5.83203125" bestFit="1" customWidth="1"/>
    <col min="11513" max="11513" width="20.6640625" bestFit="1" customWidth="1"/>
    <col min="11514" max="11514" width="34.83203125" bestFit="1" customWidth="1"/>
    <col min="11515" max="11515" width="9.5" bestFit="1" customWidth="1"/>
    <col min="11516" max="11516" width="8.83203125" bestFit="1" customWidth="1"/>
    <col min="11517" max="11517" width="7.1640625" bestFit="1" customWidth="1"/>
    <col min="11518" max="11519" width="11.83203125" bestFit="1" customWidth="1"/>
    <col min="11520" max="11520" width="12.1640625" bestFit="1" customWidth="1"/>
    <col min="11521" max="11521" width="14.1640625" bestFit="1" customWidth="1"/>
    <col min="11522" max="11522" width="13" bestFit="1" customWidth="1"/>
    <col min="11523" max="11523" width="16.5" bestFit="1" customWidth="1"/>
    <col min="11524" max="11524" width="16.5" customWidth="1"/>
    <col min="11525" max="11525" width="12.6640625" bestFit="1" customWidth="1"/>
    <col min="11526" max="11527" width="2" bestFit="1" customWidth="1"/>
    <col min="11528" max="11528" width="12.6640625" bestFit="1" customWidth="1"/>
    <col min="11529" max="11529" width="12.83203125" bestFit="1" customWidth="1"/>
    <col min="11530" max="11530" width="12.6640625" bestFit="1" customWidth="1"/>
    <col min="11531" max="11531" width="6.83203125" bestFit="1" customWidth="1"/>
    <col min="11532" max="11532" width="14.5" bestFit="1" customWidth="1"/>
    <col min="11533" max="11533" width="24.5" bestFit="1" customWidth="1"/>
    <col min="11534" max="11534" width="12.6640625" bestFit="1" customWidth="1"/>
    <col min="11768" max="11768" width="5.83203125" bestFit="1" customWidth="1"/>
    <col min="11769" max="11769" width="20.6640625" bestFit="1" customWidth="1"/>
    <col min="11770" max="11770" width="34.83203125" bestFit="1" customWidth="1"/>
    <col min="11771" max="11771" width="9.5" bestFit="1" customWidth="1"/>
    <col min="11772" max="11772" width="8.83203125" bestFit="1" customWidth="1"/>
    <col min="11773" max="11773" width="7.1640625" bestFit="1" customWidth="1"/>
    <col min="11774" max="11775" width="11.83203125" bestFit="1" customWidth="1"/>
    <col min="11776" max="11776" width="12.1640625" bestFit="1" customWidth="1"/>
    <col min="11777" max="11777" width="14.1640625" bestFit="1" customWidth="1"/>
    <col min="11778" max="11778" width="13" bestFit="1" customWidth="1"/>
    <col min="11779" max="11779" width="16.5" bestFit="1" customWidth="1"/>
    <col min="11780" max="11780" width="16.5" customWidth="1"/>
    <col min="11781" max="11781" width="12.6640625" bestFit="1" customWidth="1"/>
    <col min="11782" max="11783" width="2" bestFit="1" customWidth="1"/>
    <col min="11784" max="11784" width="12.6640625" bestFit="1" customWidth="1"/>
    <col min="11785" max="11785" width="12.83203125" bestFit="1" customWidth="1"/>
    <col min="11786" max="11786" width="12.6640625" bestFit="1" customWidth="1"/>
    <col min="11787" max="11787" width="6.83203125" bestFit="1" customWidth="1"/>
    <col min="11788" max="11788" width="14.5" bestFit="1" customWidth="1"/>
    <col min="11789" max="11789" width="24.5" bestFit="1" customWidth="1"/>
    <col min="11790" max="11790" width="12.6640625" bestFit="1" customWidth="1"/>
    <col min="12024" max="12024" width="5.83203125" bestFit="1" customWidth="1"/>
    <col min="12025" max="12025" width="20.6640625" bestFit="1" customWidth="1"/>
    <col min="12026" max="12026" width="34.83203125" bestFit="1" customWidth="1"/>
    <col min="12027" max="12027" width="9.5" bestFit="1" customWidth="1"/>
    <col min="12028" max="12028" width="8.83203125" bestFit="1" customWidth="1"/>
    <col min="12029" max="12029" width="7.1640625" bestFit="1" customWidth="1"/>
    <col min="12030" max="12031" width="11.83203125" bestFit="1" customWidth="1"/>
    <col min="12032" max="12032" width="12.1640625" bestFit="1" customWidth="1"/>
    <col min="12033" max="12033" width="14.1640625" bestFit="1" customWidth="1"/>
    <col min="12034" max="12034" width="13" bestFit="1" customWidth="1"/>
    <col min="12035" max="12035" width="16.5" bestFit="1" customWidth="1"/>
    <col min="12036" max="12036" width="16.5" customWidth="1"/>
    <col min="12037" max="12037" width="12.6640625" bestFit="1" customWidth="1"/>
    <col min="12038" max="12039" width="2" bestFit="1" customWidth="1"/>
    <col min="12040" max="12040" width="12.6640625" bestFit="1" customWidth="1"/>
    <col min="12041" max="12041" width="12.83203125" bestFit="1" customWidth="1"/>
    <col min="12042" max="12042" width="12.6640625" bestFit="1" customWidth="1"/>
    <col min="12043" max="12043" width="6.83203125" bestFit="1" customWidth="1"/>
    <col min="12044" max="12044" width="14.5" bestFit="1" customWidth="1"/>
    <col min="12045" max="12045" width="24.5" bestFit="1" customWidth="1"/>
    <col min="12046" max="12046" width="12.6640625" bestFit="1" customWidth="1"/>
    <col min="12280" max="12280" width="5.83203125" bestFit="1" customWidth="1"/>
    <col min="12281" max="12281" width="20.6640625" bestFit="1" customWidth="1"/>
    <col min="12282" max="12282" width="34.83203125" bestFit="1" customWidth="1"/>
    <col min="12283" max="12283" width="9.5" bestFit="1" customWidth="1"/>
    <col min="12284" max="12284" width="8.83203125" bestFit="1" customWidth="1"/>
    <col min="12285" max="12285" width="7.1640625" bestFit="1" customWidth="1"/>
    <col min="12286" max="12287" width="11.83203125" bestFit="1" customWidth="1"/>
    <col min="12288" max="12288" width="12.1640625" bestFit="1" customWidth="1"/>
    <col min="12289" max="12289" width="14.1640625" bestFit="1" customWidth="1"/>
    <col min="12290" max="12290" width="13" bestFit="1" customWidth="1"/>
    <col min="12291" max="12291" width="16.5" bestFit="1" customWidth="1"/>
    <col min="12292" max="12292" width="16.5" customWidth="1"/>
    <col min="12293" max="12293" width="12.6640625" bestFit="1" customWidth="1"/>
    <col min="12294" max="12295" width="2" bestFit="1" customWidth="1"/>
    <col min="12296" max="12296" width="12.6640625" bestFit="1" customWidth="1"/>
    <col min="12297" max="12297" width="12.83203125" bestFit="1" customWidth="1"/>
    <col min="12298" max="12298" width="12.6640625" bestFit="1" customWidth="1"/>
    <col min="12299" max="12299" width="6.83203125" bestFit="1" customWidth="1"/>
    <col min="12300" max="12300" width="14.5" bestFit="1" customWidth="1"/>
    <col min="12301" max="12301" width="24.5" bestFit="1" customWidth="1"/>
    <col min="12302" max="12302" width="12.6640625" bestFit="1" customWidth="1"/>
    <col min="12536" max="12536" width="5.83203125" bestFit="1" customWidth="1"/>
    <col min="12537" max="12537" width="20.6640625" bestFit="1" customWidth="1"/>
    <col min="12538" max="12538" width="34.83203125" bestFit="1" customWidth="1"/>
    <col min="12539" max="12539" width="9.5" bestFit="1" customWidth="1"/>
    <col min="12540" max="12540" width="8.83203125" bestFit="1" customWidth="1"/>
    <col min="12541" max="12541" width="7.1640625" bestFit="1" customWidth="1"/>
    <col min="12542" max="12543" width="11.83203125" bestFit="1" customWidth="1"/>
    <col min="12544" max="12544" width="12.1640625" bestFit="1" customWidth="1"/>
    <col min="12545" max="12545" width="14.1640625" bestFit="1" customWidth="1"/>
    <col min="12546" max="12546" width="13" bestFit="1" customWidth="1"/>
    <col min="12547" max="12547" width="16.5" bestFit="1" customWidth="1"/>
    <col min="12548" max="12548" width="16.5" customWidth="1"/>
    <col min="12549" max="12549" width="12.6640625" bestFit="1" customWidth="1"/>
    <col min="12550" max="12551" width="2" bestFit="1" customWidth="1"/>
    <col min="12552" max="12552" width="12.6640625" bestFit="1" customWidth="1"/>
    <col min="12553" max="12553" width="12.83203125" bestFit="1" customWidth="1"/>
    <col min="12554" max="12554" width="12.6640625" bestFit="1" customWidth="1"/>
    <col min="12555" max="12555" width="6.83203125" bestFit="1" customWidth="1"/>
    <col min="12556" max="12556" width="14.5" bestFit="1" customWidth="1"/>
    <col min="12557" max="12557" width="24.5" bestFit="1" customWidth="1"/>
    <col min="12558" max="12558" width="12.6640625" bestFit="1" customWidth="1"/>
    <col min="12792" max="12792" width="5.83203125" bestFit="1" customWidth="1"/>
    <col min="12793" max="12793" width="20.6640625" bestFit="1" customWidth="1"/>
    <col min="12794" max="12794" width="34.83203125" bestFit="1" customWidth="1"/>
    <col min="12795" max="12795" width="9.5" bestFit="1" customWidth="1"/>
    <col min="12796" max="12796" width="8.83203125" bestFit="1" customWidth="1"/>
    <col min="12797" max="12797" width="7.1640625" bestFit="1" customWidth="1"/>
    <col min="12798" max="12799" width="11.83203125" bestFit="1" customWidth="1"/>
    <col min="12800" max="12800" width="12.1640625" bestFit="1" customWidth="1"/>
    <col min="12801" max="12801" width="14.1640625" bestFit="1" customWidth="1"/>
    <col min="12802" max="12802" width="13" bestFit="1" customWidth="1"/>
    <col min="12803" max="12803" width="16.5" bestFit="1" customWidth="1"/>
    <col min="12804" max="12804" width="16.5" customWidth="1"/>
    <col min="12805" max="12805" width="12.6640625" bestFit="1" customWidth="1"/>
    <col min="12806" max="12807" width="2" bestFit="1" customWidth="1"/>
    <col min="12808" max="12808" width="12.6640625" bestFit="1" customWidth="1"/>
    <col min="12809" max="12809" width="12.83203125" bestFit="1" customWidth="1"/>
    <col min="12810" max="12810" width="12.6640625" bestFit="1" customWidth="1"/>
    <col min="12811" max="12811" width="6.83203125" bestFit="1" customWidth="1"/>
    <col min="12812" max="12812" width="14.5" bestFit="1" customWidth="1"/>
    <col min="12813" max="12813" width="24.5" bestFit="1" customWidth="1"/>
    <col min="12814" max="12814" width="12.6640625" bestFit="1" customWidth="1"/>
    <col min="13048" max="13048" width="5.83203125" bestFit="1" customWidth="1"/>
    <col min="13049" max="13049" width="20.6640625" bestFit="1" customWidth="1"/>
    <col min="13050" max="13050" width="34.83203125" bestFit="1" customWidth="1"/>
    <col min="13051" max="13051" width="9.5" bestFit="1" customWidth="1"/>
    <col min="13052" max="13052" width="8.83203125" bestFit="1" customWidth="1"/>
    <col min="13053" max="13053" width="7.1640625" bestFit="1" customWidth="1"/>
    <col min="13054" max="13055" width="11.83203125" bestFit="1" customWidth="1"/>
    <col min="13056" max="13056" width="12.1640625" bestFit="1" customWidth="1"/>
    <col min="13057" max="13057" width="14.1640625" bestFit="1" customWidth="1"/>
    <col min="13058" max="13058" width="13" bestFit="1" customWidth="1"/>
    <col min="13059" max="13059" width="16.5" bestFit="1" customWidth="1"/>
    <col min="13060" max="13060" width="16.5" customWidth="1"/>
    <col min="13061" max="13061" width="12.6640625" bestFit="1" customWidth="1"/>
    <col min="13062" max="13063" width="2" bestFit="1" customWidth="1"/>
    <col min="13064" max="13064" width="12.6640625" bestFit="1" customWidth="1"/>
    <col min="13065" max="13065" width="12.83203125" bestFit="1" customWidth="1"/>
    <col min="13066" max="13066" width="12.6640625" bestFit="1" customWidth="1"/>
    <col min="13067" max="13067" width="6.83203125" bestFit="1" customWidth="1"/>
    <col min="13068" max="13068" width="14.5" bestFit="1" customWidth="1"/>
    <col min="13069" max="13069" width="24.5" bestFit="1" customWidth="1"/>
    <col min="13070" max="13070" width="12.6640625" bestFit="1" customWidth="1"/>
    <col min="13304" max="13304" width="5.83203125" bestFit="1" customWidth="1"/>
    <col min="13305" max="13305" width="20.6640625" bestFit="1" customWidth="1"/>
    <col min="13306" max="13306" width="34.83203125" bestFit="1" customWidth="1"/>
    <col min="13307" max="13307" width="9.5" bestFit="1" customWidth="1"/>
    <col min="13308" max="13308" width="8.83203125" bestFit="1" customWidth="1"/>
    <col min="13309" max="13309" width="7.1640625" bestFit="1" customWidth="1"/>
    <col min="13310" max="13311" width="11.83203125" bestFit="1" customWidth="1"/>
    <col min="13312" max="13312" width="12.1640625" bestFit="1" customWidth="1"/>
    <col min="13313" max="13313" width="14.1640625" bestFit="1" customWidth="1"/>
    <col min="13314" max="13314" width="13" bestFit="1" customWidth="1"/>
    <col min="13315" max="13315" width="16.5" bestFit="1" customWidth="1"/>
    <col min="13316" max="13316" width="16.5" customWidth="1"/>
    <col min="13317" max="13317" width="12.6640625" bestFit="1" customWidth="1"/>
    <col min="13318" max="13319" width="2" bestFit="1" customWidth="1"/>
    <col min="13320" max="13320" width="12.6640625" bestFit="1" customWidth="1"/>
    <col min="13321" max="13321" width="12.83203125" bestFit="1" customWidth="1"/>
    <col min="13322" max="13322" width="12.6640625" bestFit="1" customWidth="1"/>
    <col min="13323" max="13323" width="6.83203125" bestFit="1" customWidth="1"/>
    <col min="13324" max="13324" width="14.5" bestFit="1" customWidth="1"/>
    <col min="13325" max="13325" width="24.5" bestFit="1" customWidth="1"/>
    <col min="13326" max="13326" width="12.6640625" bestFit="1" customWidth="1"/>
    <col min="13560" max="13560" width="5.83203125" bestFit="1" customWidth="1"/>
    <col min="13561" max="13561" width="20.6640625" bestFit="1" customWidth="1"/>
    <col min="13562" max="13562" width="34.83203125" bestFit="1" customWidth="1"/>
    <col min="13563" max="13563" width="9.5" bestFit="1" customWidth="1"/>
    <col min="13564" max="13564" width="8.83203125" bestFit="1" customWidth="1"/>
    <col min="13565" max="13565" width="7.1640625" bestFit="1" customWidth="1"/>
    <col min="13566" max="13567" width="11.83203125" bestFit="1" customWidth="1"/>
    <col min="13568" max="13568" width="12.1640625" bestFit="1" customWidth="1"/>
    <col min="13569" max="13569" width="14.1640625" bestFit="1" customWidth="1"/>
    <col min="13570" max="13570" width="13" bestFit="1" customWidth="1"/>
    <col min="13571" max="13571" width="16.5" bestFit="1" customWidth="1"/>
    <col min="13572" max="13572" width="16.5" customWidth="1"/>
    <col min="13573" max="13573" width="12.6640625" bestFit="1" customWidth="1"/>
    <col min="13574" max="13575" width="2" bestFit="1" customWidth="1"/>
    <col min="13576" max="13576" width="12.6640625" bestFit="1" customWidth="1"/>
    <col min="13577" max="13577" width="12.83203125" bestFit="1" customWidth="1"/>
    <col min="13578" max="13578" width="12.6640625" bestFit="1" customWidth="1"/>
    <col min="13579" max="13579" width="6.83203125" bestFit="1" customWidth="1"/>
    <col min="13580" max="13580" width="14.5" bestFit="1" customWidth="1"/>
    <col min="13581" max="13581" width="24.5" bestFit="1" customWidth="1"/>
    <col min="13582" max="13582" width="12.6640625" bestFit="1" customWidth="1"/>
    <col min="13816" max="13816" width="5.83203125" bestFit="1" customWidth="1"/>
    <col min="13817" max="13817" width="20.6640625" bestFit="1" customWidth="1"/>
    <col min="13818" max="13818" width="34.83203125" bestFit="1" customWidth="1"/>
    <col min="13819" max="13819" width="9.5" bestFit="1" customWidth="1"/>
    <col min="13820" max="13820" width="8.83203125" bestFit="1" customWidth="1"/>
    <col min="13821" max="13821" width="7.1640625" bestFit="1" customWidth="1"/>
    <col min="13822" max="13823" width="11.83203125" bestFit="1" customWidth="1"/>
    <col min="13824" max="13824" width="12.1640625" bestFit="1" customWidth="1"/>
    <col min="13825" max="13825" width="14.1640625" bestFit="1" customWidth="1"/>
    <col min="13826" max="13826" width="13" bestFit="1" customWidth="1"/>
    <col min="13827" max="13827" width="16.5" bestFit="1" customWidth="1"/>
    <col min="13828" max="13828" width="16.5" customWidth="1"/>
    <col min="13829" max="13829" width="12.6640625" bestFit="1" customWidth="1"/>
    <col min="13830" max="13831" width="2" bestFit="1" customWidth="1"/>
    <col min="13832" max="13832" width="12.6640625" bestFit="1" customWidth="1"/>
    <col min="13833" max="13833" width="12.83203125" bestFit="1" customWidth="1"/>
    <col min="13834" max="13834" width="12.6640625" bestFit="1" customWidth="1"/>
    <col min="13835" max="13835" width="6.83203125" bestFit="1" customWidth="1"/>
    <col min="13836" max="13836" width="14.5" bestFit="1" customWidth="1"/>
    <col min="13837" max="13837" width="24.5" bestFit="1" customWidth="1"/>
    <col min="13838" max="13838" width="12.6640625" bestFit="1" customWidth="1"/>
    <col min="14072" max="14072" width="5.83203125" bestFit="1" customWidth="1"/>
    <col min="14073" max="14073" width="20.6640625" bestFit="1" customWidth="1"/>
    <col min="14074" max="14074" width="34.83203125" bestFit="1" customWidth="1"/>
    <col min="14075" max="14075" width="9.5" bestFit="1" customWidth="1"/>
    <col min="14076" max="14076" width="8.83203125" bestFit="1" customWidth="1"/>
    <col min="14077" max="14077" width="7.1640625" bestFit="1" customWidth="1"/>
    <col min="14078" max="14079" width="11.83203125" bestFit="1" customWidth="1"/>
    <col min="14080" max="14080" width="12.1640625" bestFit="1" customWidth="1"/>
    <col min="14081" max="14081" width="14.1640625" bestFit="1" customWidth="1"/>
    <col min="14082" max="14082" width="13" bestFit="1" customWidth="1"/>
    <col min="14083" max="14083" width="16.5" bestFit="1" customWidth="1"/>
    <col min="14084" max="14084" width="16.5" customWidth="1"/>
    <col min="14085" max="14085" width="12.6640625" bestFit="1" customWidth="1"/>
    <col min="14086" max="14087" width="2" bestFit="1" customWidth="1"/>
    <col min="14088" max="14088" width="12.6640625" bestFit="1" customWidth="1"/>
    <col min="14089" max="14089" width="12.83203125" bestFit="1" customWidth="1"/>
    <col min="14090" max="14090" width="12.6640625" bestFit="1" customWidth="1"/>
    <col min="14091" max="14091" width="6.83203125" bestFit="1" customWidth="1"/>
    <col min="14092" max="14092" width="14.5" bestFit="1" customWidth="1"/>
    <col min="14093" max="14093" width="24.5" bestFit="1" customWidth="1"/>
    <col min="14094" max="14094" width="12.6640625" bestFit="1" customWidth="1"/>
    <col min="14328" max="14328" width="5.83203125" bestFit="1" customWidth="1"/>
    <col min="14329" max="14329" width="20.6640625" bestFit="1" customWidth="1"/>
    <col min="14330" max="14330" width="34.83203125" bestFit="1" customWidth="1"/>
    <col min="14331" max="14331" width="9.5" bestFit="1" customWidth="1"/>
    <col min="14332" max="14332" width="8.83203125" bestFit="1" customWidth="1"/>
    <col min="14333" max="14333" width="7.1640625" bestFit="1" customWidth="1"/>
    <col min="14334" max="14335" width="11.83203125" bestFit="1" customWidth="1"/>
    <col min="14336" max="14336" width="12.1640625" bestFit="1" customWidth="1"/>
    <col min="14337" max="14337" width="14.1640625" bestFit="1" customWidth="1"/>
    <col min="14338" max="14338" width="13" bestFit="1" customWidth="1"/>
    <col min="14339" max="14339" width="16.5" bestFit="1" customWidth="1"/>
    <col min="14340" max="14340" width="16.5" customWidth="1"/>
    <col min="14341" max="14341" width="12.6640625" bestFit="1" customWidth="1"/>
    <col min="14342" max="14343" width="2" bestFit="1" customWidth="1"/>
    <col min="14344" max="14344" width="12.6640625" bestFit="1" customWidth="1"/>
    <col min="14345" max="14345" width="12.83203125" bestFit="1" customWidth="1"/>
    <col min="14346" max="14346" width="12.6640625" bestFit="1" customWidth="1"/>
    <col min="14347" max="14347" width="6.83203125" bestFit="1" customWidth="1"/>
    <col min="14348" max="14348" width="14.5" bestFit="1" customWidth="1"/>
    <col min="14349" max="14349" width="24.5" bestFit="1" customWidth="1"/>
    <col min="14350" max="14350" width="12.6640625" bestFit="1" customWidth="1"/>
    <col min="14584" max="14584" width="5.83203125" bestFit="1" customWidth="1"/>
    <col min="14585" max="14585" width="20.6640625" bestFit="1" customWidth="1"/>
    <col min="14586" max="14586" width="34.83203125" bestFit="1" customWidth="1"/>
    <col min="14587" max="14587" width="9.5" bestFit="1" customWidth="1"/>
    <col min="14588" max="14588" width="8.83203125" bestFit="1" customWidth="1"/>
    <col min="14589" max="14589" width="7.1640625" bestFit="1" customWidth="1"/>
    <col min="14590" max="14591" width="11.83203125" bestFit="1" customWidth="1"/>
    <col min="14592" max="14592" width="12.1640625" bestFit="1" customWidth="1"/>
    <col min="14593" max="14593" width="14.1640625" bestFit="1" customWidth="1"/>
    <col min="14594" max="14594" width="13" bestFit="1" customWidth="1"/>
    <col min="14595" max="14595" width="16.5" bestFit="1" customWidth="1"/>
    <col min="14596" max="14596" width="16.5" customWidth="1"/>
    <col min="14597" max="14597" width="12.6640625" bestFit="1" customWidth="1"/>
    <col min="14598" max="14599" width="2" bestFit="1" customWidth="1"/>
    <col min="14600" max="14600" width="12.6640625" bestFit="1" customWidth="1"/>
    <col min="14601" max="14601" width="12.83203125" bestFit="1" customWidth="1"/>
    <col min="14602" max="14602" width="12.6640625" bestFit="1" customWidth="1"/>
    <col min="14603" max="14603" width="6.83203125" bestFit="1" customWidth="1"/>
    <col min="14604" max="14604" width="14.5" bestFit="1" customWidth="1"/>
    <col min="14605" max="14605" width="24.5" bestFit="1" customWidth="1"/>
    <col min="14606" max="14606" width="12.6640625" bestFit="1" customWidth="1"/>
    <col min="14840" max="14840" width="5.83203125" bestFit="1" customWidth="1"/>
    <col min="14841" max="14841" width="20.6640625" bestFit="1" customWidth="1"/>
    <col min="14842" max="14842" width="34.83203125" bestFit="1" customWidth="1"/>
    <col min="14843" max="14843" width="9.5" bestFit="1" customWidth="1"/>
    <col min="14844" max="14844" width="8.83203125" bestFit="1" customWidth="1"/>
    <col min="14845" max="14845" width="7.1640625" bestFit="1" customWidth="1"/>
    <col min="14846" max="14847" width="11.83203125" bestFit="1" customWidth="1"/>
    <col min="14848" max="14848" width="12.1640625" bestFit="1" customWidth="1"/>
    <col min="14849" max="14849" width="14.1640625" bestFit="1" customWidth="1"/>
    <col min="14850" max="14850" width="13" bestFit="1" customWidth="1"/>
    <col min="14851" max="14851" width="16.5" bestFit="1" customWidth="1"/>
    <col min="14852" max="14852" width="16.5" customWidth="1"/>
    <col min="14853" max="14853" width="12.6640625" bestFit="1" customWidth="1"/>
    <col min="14854" max="14855" width="2" bestFit="1" customWidth="1"/>
    <col min="14856" max="14856" width="12.6640625" bestFit="1" customWidth="1"/>
    <col min="14857" max="14857" width="12.83203125" bestFit="1" customWidth="1"/>
    <col min="14858" max="14858" width="12.6640625" bestFit="1" customWidth="1"/>
    <col min="14859" max="14859" width="6.83203125" bestFit="1" customWidth="1"/>
    <col min="14860" max="14860" width="14.5" bestFit="1" customWidth="1"/>
    <col min="14861" max="14861" width="24.5" bestFit="1" customWidth="1"/>
    <col min="14862" max="14862" width="12.6640625" bestFit="1" customWidth="1"/>
    <col min="15096" max="15096" width="5.83203125" bestFit="1" customWidth="1"/>
    <col min="15097" max="15097" width="20.6640625" bestFit="1" customWidth="1"/>
    <col min="15098" max="15098" width="34.83203125" bestFit="1" customWidth="1"/>
    <col min="15099" max="15099" width="9.5" bestFit="1" customWidth="1"/>
    <col min="15100" max="15100" width="8.83203125" bestFit="1" customWidth="1"/>
    <col min="15101" max="15101" width="7.1640625" bestFit="1" customWidth="1"/>
    <col min="15102" max="15103" width="11.83203125" bestFit="1" customWidth="1"/>
    <col min="15104" max="15104" width="12.1640625" bestFit="1" customWidth="1"/>
    <col min="15105" max="15105" width="14.1640625" bestFit="1" customWidth="1"/>
    <col min="15106" max="15106" width="13" bestFit="1" customWidth="1"/>
    <col min="15107" max="15107" width="16.5" bestFit="1" customWidth="1"/>
    <col min="15108" max="15108" width="16.5" customWidth="1"/>
    <col min="15109" max="15109" width="12.6640625" bestFit="1" customWidth="1"/>
    <col min="15110" max="15111" width="2" bestFit="1" customWidth="1"/>
    <col min="15112" max="15112" width="12.6640625" bestFit="1" customWidth="1"/>
    <col min="15113" max="15113" width="12.83203125" bestFit="1" customWidth="1"/>
    <col min="15114" max="15114" width="12.6640625" bestFit="1" customWidth="1"/>
    <col min="15115" max="15115" width="6.83203125" bestFit="1" customWidth="1"/>
    <col min="15116" max="15116" width="14.5" bestFit="1" customWidth="1"/>
    <col min="15117" max="15117" width="24.5" bestFit="1" customWidth="1"/>
    <col min="15118" max="15118" width="12.6640625" bestFit="1" customWidth="1"/>
    <col min="15352" max="15352" width="5.83203125" bestFit="1" customWidth="1"/>
    <col min="15353" max="15353" width="20.6640625" bestFit="1" customWidth="1"/>
    <col min="15354" max="15354" width="34.83203125" bestFit="1" customWidth="1"/>
    <col min="15355" max="15355" width="9.5" bestFit="1" customWidth="1"/>
    <col min="15356" max="15356" width="8.83203125" bestFit="1" customWidth="1"/>
    <col min="15357" max="15357" width="7.1640625" bestFit="1" customWidth="1"/>
    <col min="15358" max="15359" width="11.83203125" bestFit="1" customWidth="1"/>
    <col min="15360" max="15360" width="12.1640625" bestFit="1" customWidth="1"/>
    <col min="15361" max="15361" width="14.1640625" bestFit="1" customWidth="1"/>
    <col min="15362" max="15362" width="13" bestFit="1" customWidth="1"/>
    <col min="15363" max="15363" width="16.5" bestFit="1" customWidth="1"/>
    <col min="15364" max="15364" width="16.5" customWidth="1"/>
    <col min="15365" max="15365" width="12.6640625" bestFit="1" customWidth="1"/>
    <col min="15366" max="15367" width="2" bestFit="1" customWidth="1"/>
    <col min="15368" max="15368" width="12.6640625" bestFit="1" customWidth="1"/>
    <col min="15369" max="15369" width="12.83203125" bestFit="1" customWidth="1"/>
    <col min="15370" max="15370" width="12.6640625" bestFit="1" customWidth="1"/>
    <col min="15371" max="15371" width="6.83203125" bestFit="1" customWidth="1"/>
    <col min="15372" max="15372" width="14.5" bestFit="1" customWidth="1"/>
    <col min="15373" max="15373" width="24.5" bestFit="1" customWidth="1"/>
    <col min="15374" max="15374" width="12.6640625" bestFit="1" customWidth="1"/>
    <col min="15608" max="15608" width="5.83203125" bestFit="1" customWidth="1"/>
    <col min="15609" max="15609" width="20.6640625" bestFit="1" customWidth="1"/>
    <col min="15610" max="15610" width="34.83203125" bestFit="1" customWidth="1"/>
    <col min="15611" max="15611" width="9.5" bestFit="1" customWidth="1"/>
    <col min="15612" max="15612" width="8.83203125" bestFit="1" customWidth="1"/>
    <col min="15613" max="15613" width="7.1640625" bestFit="1" customWidth="1"/>
    <col min="15614" max="15615" width="11.83203125" bestFit="1" customWidth="1"/>
    <col min="15616" max="15616" width="12.1640625" bestFit="1" customWidth="1"/>
    <col min="15617" max="15617" width="14.1640625" bestFit="1" customWidth="1"/>
    <col min="15618" max="15618" width="13" bestFit="1" customWidth="1"/>
    <col min="15619" max="15619" width="16.5" bestFit="1" customWidth="1"/>
    <col min="15620" max="15620" width="16.5" customWidth="1"/>
    <col min="15621" max="15621" width="12.6640625" bestFit="1" customWidth="1"/>
    <col min="15622" max="15623" width="2" bestFit="1" customWidth="1"/>
    <col min="15624" max="15624" width="12.6640625" bestFit="1" customWidth="1"/>
    <col min="15625" max="15625" width="12.83203125" bestFit="1" customWidth="1"/>
    <col min="15626" max="15626" width="12.6640625" bestFit="1" customWidth="1"/>
    <col min="15627" max="15627" width="6.83203125" bestFit="1" customWidth="1"/>
    <col min="15628" max="15628" width="14.5" bestFit="1" customWidth="1"/>
    <col min="15629" max="15629" width="24.5" bestFit="1" customWidth="1"/>
    <col min="15630" max="15630" width="12.6640625" bestFit="1" customWidth="1"/>
    <col min="15864" max="15864" width="5.83203125" bestFit="1" customWidth="1"/>
    <col min="15865" max="15865" width="20.6640625" bestFit="1" customWidth="1"/>
    <col min="15866" max="15866" width="34.83203125" bestFit="1" customWidth="1"/>
    <col min="15867" max="15867" width="9.5" bestFit="1" customWidth="1"/>
    <col min="15868" max="15868" width="8.83203125" bestFit="1" customWidth="1"/>
    <col min="15869" max="15869" width="7.1640625" bestFit="1" customWidth="1"/>
    <col min="15870" max="15871" width="11.83203125" bestFit="1" customWidth="1"/>
    <col min="15872" max="15872" width="12.1640625" bestFit="1" customWidth="1"/>
    <col min="15873" max="15873" width="14.1640625" bestFit="1" customWidth="1"/>
    <col min="15874" max="15874" width="13" bestFit="1" customWidth="1"/>
    <col min="15875" max="15875" width="16.5" bestFit="1" customWidth="1"/>
    <col min="15876" max="15876" width="16.5" customWidth="1"/>
    <col min="15877" max="15877" width="12.6640625" bestFit="1" customWidth="1"/>
    <col min="15878" max="15879" width="2" bestFit="1" customWidth="1"/>
    <col min="15880" max="15880" width="12.6640625" bestFit="1" customWidth="1"/>
    <col min="15881" max="15881" width="12.83203125" bestFit="1" customWidth="1"/>
    <col min="15882" max="15882" width="12.6640625" bestFit="1" customWidth="1"/>
    <col min="15883" max="15883" width="6.83203125" bestFit="1" customWidth="1"/>
    <col min="15884" max="15884" width="14.5" bestFit="1" customWidth="1"/>
    <col min="15885" max="15885" width="24.5" bestFit="1" customWidth="1"/>
    <col min="15886" max="15886" width="12.6640625" bestFit="1" customWidth="1"/>
    <col min="16120" max="16120" width="5.83203125" bestFit="1" customWidth="1"/>
    <col min="16121" max="16121" width="20.6640625" bestFit="1" customWidth="1"/>
    <col min="16122" max="16122" width="34.83203125" bestFit="1" customWidth="1"/>
    <col min="16123" max="16123" width="9.5" bestFit="1" customWidth="1"/>
    <col min="16124" max="16124" width="8.83203125" bestFit="1" customWidth="1"/>
    <col min="16125" max="16125" width="7.1640625" bestFit="1" customWidth="1"/>
    <col min="16126" max="16127" width="11.83203125" bestFit="1" customWidth="1"/>
    <col min="16128" max="16128" width="12.1640625" bestFit="1" customWidth="1"/>
    <col min="16129" max="16129" width="14.1640625" bestFit="1" customWidth="1"/>
    <col min="16130" max="16130" width="13" bestFit="1" customWidth="1"/>
    <col min="16131" max="16131" width="16.5" bestFit="1" customWidth="1"/>
    <col min="16132" max="16132" width="16.5" customWidth="1"/>
    <col min="16133" max="16133" width="12.6640625" bestFit="1" customWidth="1"/>
    <col min="16134" max="16135" width="2" bestFit="1" customWidth="1"/>
    <col min="16136" max="16136" width="12.6640625" bestFit="1" customWidth="1"/>
    <col min="16137" max="16137" width="12.83203125" bestFit="1" customWidth="1"/>
    <col min="16138" max="16138" width="12.6640625" bestFit="1" customWidth="1"/>
    <col min="16139" max="16139" width="6.83203125" bestFit="1" customWidth="1"/>
    <col min="16140" max="16140" width="14.5" bestFit="1" customWidth="1"/>
    <col min="16141" max="16141" width="24.5" bestFit="1" customWidth="1"/>
    <col min="16142" max="16142" width="12.6640625" bestFit="1" customWidth="1"/>
  </cols>
  <sheetData>
    <row r="1" spans="1:95" ht="51.5" customHeight="1" thickTop="1" thickBot="1" x14ac:dyDescent="0.25">
      <c r="A1" s="42"/>
      <c r="B1" s="43"/>
      <c r="C1" s="42" t="e">
        <f>#REF!-#REF!</f>
        <v>#REF!</v>
      </c>
      <c r="D1" s="527" t="e">
        <f>SUM(#REF!)</f>
        <v>#REF!</v>
      </c>
      <c r="E1" s="532" t="e">
        <f>SUM(#REF!)</f>
        <v>#REF!</v>
      </c>
      <c r="F1" s="532" t="e">
        <f>SUM(#REF!)</f>
        <v>#REF!</v>
      </c>
      <c r="G1" s="532" t="e">
        <f>SUM(#REF!)</f>
        <v>#REF!</v>
      </c>
      <c r="H1" s="532" t="e">
        <f>SUM(#REF!)</f>
        <v>#REF!</v>
      </c>
      <c r="I1" s="532" t="e">
        <f>SUM(#REF!)</f>
        <v>#REF!</v>
      </c>
      <c r="J1" s="614" t="e">
        <f>SUM(#REF!)</f>
        <v>#REF!</v>
      </c>
      <c r="K1" s="61" t="e">
        <f>SUM(#REF!)</f>
        <v>#REF!</v>
      </c>
      <c r="L1" s="61" t="e">
        <f>SUM(#REF!)</f>
        <v>#REF!</v>
      </c>
      <c r="M1" s="628" t="e">
        <f>SUM(#REF!)</f>
        <v>#REF!</v>
      </c>
      <c r="N1" s="129">
        <v>0</v>
      </c>
      <c r="O1" s="129">
        <v>0</v>
      </c>
      <c r="P1" s="129" t="e">
        <f>SUM(#REF!)</f>
        <v>#REF!</v>
      </c>
      <c r="Q1" s="129">
        <v>0</v>
      </c>
      <c r="R1" s="109" t="e">
        <f>SUM(#REF!)</f>
        <v>#REF!</v>
      </c>
      <c r="S1" s="61" t="e">
        <f>SUM(#REF!)</f>
        <v>#REF!</v>
      </c>
      <c r="T1" s="129" t="e">
        <f>SUM(#REF!)</f>
        <v>#REF!</v>
      </c>
      <c r="U1" s="61" t="e">
        <f>SUM(#REF!)</f>
        <v>#REF!</v>
      </c>
      <c r="V1" s="657" t="e">
        <f>SUM(#REF!)</f>
        <v>#REF!</v>
      </c>
      <c r="W1" s="61" t="e">
        <f>SUM(#REF!)</f>
        <v>#REF!</v>
      </c>
      <c r="X1" s="61" t="e">
        <f>SUM(#REF!)</f>
        <v>#REF!</v>
      </c>
      <c r="Y1" s="61" t="e">
        <f>SUM(#REF!)</f>
        <v>#REF!</v>
      </c>
      <c r="Z1" s="61" t="e">
        <f>SUM(#REF!)</f>
        <v>#REF!</v>
      </c>
      <c r="AA1" s="61" t="e">
        <f>SUM(#REF!)</f>
        <v>#REF!</v>
      </c>
      <c r="AB1" s="61" t="e">
        <f>SUM(#REF!)</f>
        <v>#REF!</v>
      </c>
      <c r="AC1" s="61" t="e">
        <f>SUM(#REF!)</f>
        <v>#REF!</v>
      </c>
      <c r="AD1" s="61" t="e">
        <f>SUM(#REF!)</f>
        <v>#REF!</v>
      </c>
      <c r="AE1" s="61" t="e">
        <f>SUM(#REF!)</f>
        <v>#REF!</v>
      </c>
      <c r="AF1" s="61" t="e">
        <f>SUM(#REF!)</f>
        <v>#REF!</v>
      </c>
      <c r="AG1" s="5"/>
      <c r="AH1" s="5"/>
      <c r="AI1" s="5"/>
    </row>
    <row r="2" spans="1:95" ht="25.25" customHeight="1" thickTop="1" thickBot="1" x14ac:dyDescent="0.25">
      <c r="A2" s="21">
        <v>41</v>
      </c>
      <c r="B2" s="7" t="s">
        <v>44</v>
      </c>
      <c r="C2" s="42">
        <f>D2-L2</f>
        <v>0</v>
      </c>
      <c r="D2" s="122">
        <v>3600</v>
      </c>
      <c r="E2" s="175">
        <v>41</v>
      </c>
      <c r="F2" s="681" t="s">
        <v>44</v>
      </c>
      <c r="G2" s="174">
        <v>3600</v>
      </c>
      <c r="H2" s="193">
        <f>+D2-S2</f>
        <v>800</v>
      </c>
      <c r="I2" s="193">
        <f>+H2-T2</f>
        <v>0</v>
      </c>
      <c r="J2" s="149">
        <v>41</v>
      </c>
      <c r="K2" s="142" t="s">
        <v>44</v>
      </c>
      <c r="L2" s="119">
        <v>3600</v>
      </c>
      <c r="M2" s="150">
        <v>1500</v>
      </c>
      <c r="N2" s="634"/>
      <c r="O2" s="639"/>
      <c r="P2" s="644"/>
      <c r="Q2" s="405" t="s">
        <v>356</v>
      </c>
      <c r="R2" s="451">
        <v>1300</v>
      </c>
      <c r="S2" s="92">
        <f>+M2+P2+R2</f>
        <v>2800</v>
      </c>
      <c r="T2" s="166">
        <f>+L2-S2</f>
        <v>800</v>
      </c>
      <c r="U2" s="42">
        <f>M2-AA2</f>
        <v>0</v>
      </c>
      <c r="V2" s="132">
        <v>41</v>
      </c>
      <c r="W2" s="18" t="s">
        <v>44</v>
      </c>
      <c r="X2" s="70" t="s">
        <v>197</v>
      </c>
      <c r="Y2" s="18" t="s">
        <v>195</v>
      </c>
      <c r="Z2" s="4">
        <v>3600</v>
      </c>
      <c r="AA2" s="4">
        <v>1500</v>
      </c>
      <c r="AB2" s="22">
        <f>Z2-AA2</f>
        <v>2100</v>
      </c>
      <c r="AC2" s="22">
        <f>AB2*2/3</f>
        <v>1400</v>
      </c>
      <c r="AD2" s="82"/>
      <c r="AE2" s="83">
        <v>56</v>
      </c>
      <c r="AF2" s="86">
        <v>1300</v>
      </c>
      <c r="AG2" s="27">
        <v>1300</v>
      </c>
      <c r="AH2" s="23"/>
      <c r="AI2" s="23">
        <f>+AH2+AG2</f>
        <v>1300</v>
      </c>
    </row>
    <row r="3" spans="1:95" ht="25.25" customHeight="1" thickTop="1" thickBot="1" x14ac:dyDescent="0.25">
      <c r="A3" s="6">
        <v>45</v>
      </c>
      <c r="B3" s="18" t="s">
        <v>48</v>
      </c>
      <c r="C3" s="42">
        <f>D3-L3</f>
        <v>0</v>
      </c>
      <c r="D3" s="122">
        <v>3600</v>
      </c>
      <c r="E3" s="175">
        <v>45</v>
      </c>
      <c r="F3" s="106" t="s">
        <v>48</v>
      </c>
      <c r="G3" s="174">
        <v>3600</v>
      </c>
      <c r="H3" s="193">
        <f>+D3-S3</f>
        <v>1450</v>
      </c>
      <c r="I3" s="193">
        <f>+H3-T3</f>
        <v>0</v>
      </c>
      <c r="J3" s="149">
        <v>45</v>
      </c>
      <c r="K3" s="142" t="s">
        <v>48</v>
      </c>
      <c r="L3" s="119">
        <v>3600</v>
      </c>
      <c r="M3" s="150">
        <v>1500</v>
      </c>
      <c r="N3" s="717">
        <v>45444</v>
      </c>
      <c r="O3" s="718"/>
      <c r="P3" s="719">
        <v>150</v>
      </c>
      <c r="Q3" s="405" t="s">
        <v>356</v>
      </c>
      <c r="R3" s="451">
        <v>500</v>
      </c>
      <c r="S3" s="92">
        <f>+M3+P3+R3</f>
        <v>2150</v>
      </c>
      <c r="T3" s="166">
        <f>+L3-S3</f>
        <v>1450</v>
      </c>
      <c r="U3" s="42">
        <f>M3-AA3</f>
        <v>0</v>
      </c>
      <c r="V3" s="132">
        <v>45</v>
      </c>
      <c r="W3" s="18" t="s">
        <v>48</v>
      </c>
      <c r="X3" s="70" t="s">
        <v>166</v>
      </c>
      <c r="Y3" s="18" t="s">
        <v>157</v>
      </c>
      <c r="Z3" s="4">
        <v>3600</v>
      </c>
      <c r="AA3" s="4">
        <v>1500</v>
      </c>
      <c r="AB3" s="22">
        <f>Z3-AA3</f>
        <v>2100</v>
      </c>
      <c r="AC3" s="22">
        <f>AB3*2/3</f>
        <v>1400</v>
      </c>
      <c r="AD3" s="82"/>
      <c r="AE3" s="83" t="s">
        <v>344</v>
      </c>
      <c r="AF3" s="86">
        <f>500+500</f>
        <v>1000</v>
      </c>
      <c r="AG3" s="23">
        <v>500</v>
      </c>
      <c r="AH3" s="27">
        <v>500</v>
      </c>
      <c r="AI3" s="23">
        <f>+AH3+AG3</f>
        <v>1000</v>
      </c>
    </row>
    <row r="4" spans="1:95" ht="25.25" customHeight="1" thickTop="1" thickBot="1" x14ac:dyDescent="0.25">
      <c r="A4" s="21">
        <v>55</v>
      </c>
      <c r="B4" s="7" t="s">
        <v>58</v>
      </c>
      <c r="C4" s="42">
        <f>D4-L4</f>
        <v>0</v>
      </c>
      <c r="D4" s="122">
        <v>3600</v>
      </c>
      <c r="E4" s="175">
        <v>55</v>
      </c>
      <c r="F4" s="106" t="s">
        <v>58</v>
      </c>
      <c r="G4" s="174">
        <v>3600</v>
      </c>
      <c r="H4" s="193">
        <f>+D4-S4</f>
        <v>0</v>
      </c>
      <c r="I4" s="193">
        <f>+H4-T4</f>
        <v>0</v>
      </c>
      <c r="J4" s="149">
        <v>55</v>
      </c>
      <c r="K4" s="142" t="s">
        <v>58</v>
      </c>
      <c r="L4" s="119">
        <v>3600</v>
      </c>
      <c r="M4" s="150">
        <v>2500</v>
      </c>
      <c r="N4" s="549">
        <v>45445</v>
      </c>
      <c r="O4" s="550">
        <v>127</v>
      </c>
      <c r="P4" s="550">
        <v>350</v>
      </c>
      <c r="Q4" s="405" t="s">
        <v>356</v>
      </c>
      <c r="R4" s="451">
        <v>750</v>
      </c>
      <c r="S4" s="92">
        <f>+M4+P4+R4</f>
        <v>3600</v>
      </c>
      <c r="T4" s="166">
        <f>+L4-S4</f>
        <v>0</v>
      </c>
      <c r="U4" s="42">
        <f>M4-AA4</f>
        <v>0</v>
      </c>
      <c r="V4" s="132">
        <v>55</v>
      </c>
      <c r="W4" s="18" t="s">
        <v>58</v>
      </c>
      <c r="X4" s="70" t="s">
        <v>169</v>
      </c>
      <c r="Y4" s="18" t="s">
        <v>157</v>
      </c>
      <c r="Z4" s="4">
        <v>3600</v>
      </c>
      <c r="AA4" s="4">
        <v>2500</v>
      </c>
      <c r="AB4" s="22">
        <f>Z4-AA4</f>
        <v>1100</v>
      </c>
      <c r="AC4" s="22">
        <f>AB4*2/3</f>
        <v>733.33333333333337</v>
      </c>
      <c r="AD4" s="82"/>
      <c r="AE4" s="83">
        <v>31</v>
      </c>
      <c r="AF4" s="86">
        <v>750</v>
      </c>
      <c r="AG4" s="23">
        <v>750</v>
      </c>
      <c r="AH4" s="23"/>
      <c r="AI4" s="23">
        <f>+AH4+AG4</f>
        <v>750</v>
      </c>
    </row>
    <row r="5" spans="1:95" ht="25.25" customHeight="1" thickTop="1" thickBot="1" x14ac:dyDescent="0.25">
      <c r="A5" s="25">
        <v>102</v>
      </c>
      <c r="B5" s="102" t="s">
        <v>103</v>
      </c>
      <c r="C5" s="42">
        <f>D5-L5</f>
        <v>0</v>
      </c>
      <c r="D5" s="122">
        <v>4000</v>
      </c>
      <c r="E5" s="172">
        <v>102</v>
      </c>
      <c r="F5" s="176" t="s">
        <v>103</v>
      </c>
      <c r="G5" s="174">
        <v>4000</v>
      </c>
      <c r="H5" s="193">
        <f>+D5-S5</f>
        <v>2350</v>
      </c>
      <c r="I5" s="193">
        <f>+H5-T5</f>
        <v>0</v>
      </c>
      <c r="J5" s="149">
        <v>102</v>
      </c>
      <c r="K5" s="142" t="s">
        <v>103</v>
      </c>
      <c r="L5" s="119">
        <v>4000</v>
      </c>
      <c r="M5" s="150">
        <v>1500</v>
      </c>
      <c r="N5" s="705">
        <v>45482</v>
      </c>
      <c r="O5" s="706">
        <v>2</v>
      </c>
      <c r="P5" s="707">
        <v>150</v>
      </c>
      <c r="Q5" s="405"/>
      <c r="R5" s="111"/>
      <c r="S5" s="92">
        <f>+M5+P5+R5</f>
        <v>1650</v>
      </c>
      <c r="T5" s="166">
        <f>+L5-S5</f>
        <v>2350</v>
      </c>
      <c r="U5" s="42">
        <f>M5-AA5</f>
        <v>0</v>
      </c>
      <c r="V5" s="131">
        <v>102</v>
      </c>
      <c r="W5" s="26" t="s">
        <v>103</v>
      </c>
      <c r="X5" s="71" t="s">
        <v>171</v>
      </c>
      <c r="Y5" s="18" t="s">
        <v>157</v>
      </c>
      <c r="Z5" s="4">
        <v>4000</v>
      </c>
      <c r="AA5" s="4">
        <v>1500</v>
      </c>
      <c r="AB5" s="22">
        <f>Z5-AA5</f>
        <v>2500</v>
      </c>
      <c r="AC5" s="22">
        <f>AB5*2/3</f>
        <v>1666.6666666666667</v>
      </c>
      <c r="AD5" s="82"/>
      <c r="AE5" s="83"/>
      <c r="AF5" s="86"/>
      <c r="AG5" s="23">
        <v>2000</v>
      </c>
      <c r="AH5" s="27">
        <v>1000</v>
      </c>
      <c r="AI5" s="23">
        <f>+AH5+AG5</f>
        <v>3000</v>
      </c>
    </row>
    <row r="6" spans="1:95" ht="25.25" customHeight="1" thickTop="1" thickBot="1" x14ac:dyDescent="0.25">
      <c r="A6" s="25">
        <v>102</v>
      </c>
      <c r="B6" s="8" t="s">
        <v>103</v>
      </c>
      <c r="C6" s="42"/>
      <c r="D6" s="122"/>
      <c r="E6" s="172"/>
      <c r="F6" s="181"/>
      <c r="G6" s="174"/>
      <c r="H6" s="193"/>
      <c r="I6" s="193"/>
      <c r="J6" s="149"/>
      <c r="K6" s="142"/>
      <c r="L6" s="119"/>
      <c r="M6" s="150"/>
      <c r="N6" s="541"/>
      <c r="O6" s="542"/>
      <c r="P6" s="543"/>
      <c r="Q6" s="405" t="s">
        <v>356</v>
      </c>
      <c r="R6" s="453">
        <v>1000</v>
      </c>
      <c r="S6" s="92"/>
      <c r="T6" s="166"/>
      <c r="U6" s="42"/>
      <c r="V6" s="131"/>
      <c r="W6" s="26"/>
      <c r="X6" s="71"/>
      <c r="Y6" s="18"/>
      <c r="Z6" s="4"/>
      <c r="AA6" s="4"/>
      <c r="AB6" s="22"/>
      <c r="AC6" s="22"/>
      <c r="AD6" s="82"/>
      <c r="AE6" s="83"/>
      <c r="AF6" s="86"/>
      <c r="AG6" s="23"/>
      <c r="AH6" s="27"/>
      <c r="AI6" s="23"/>
    </row>
    <row r="7" spans="1:95" ht="25.25" customHeight="1" thickTop="1" thickBot="1" x14ac:dyDescent="0.25">
      <c r="A7" s="21">
        <v>6</v>
      </c>
      <c r="B7" s="18" t="s">
        <v>9</v>
      </c>
      <c r="C7" s="42">
        <f>D7-L7</f>
        <v>0</v>
      </c>
      <c r="D7" s="122">
        <v>3600</v>
      </c>
      <c r="E7" s="175">
        <v>6</v>
      </c>
      <c r="F7" s="106" t="s">
        <v>9</v>
      </c>
      <c r="G7" s="174">
        <v>3600</v>
      </c>
      <c r="H7" s="193">
        <f>+D7-S7</f>
        <v>200</v>
      </c>
      <c r="I7" s="193">
        <f>+H7-T7</f>
        <v>0</v>
      </c>
      <c r="J7" s="149">
        <v>6</v>
      </c>
      <c r="K7" s="142" t="s">
        <v>9</v>
      </c>
      <c r="L7" s="119">
        <v>3600</v>
      </c>
      <c r="M7" s="150">
        <v>2500</v>
      </c>
      <c r="N7" s="708">
        <v>45482</v>
      </c>
      <c r="O7" s="709">
        <v>7</v>
      </c>
      <c r="P7" s="710">
        <v>200</v>
      </c>
      <c r="Q7" s="405" t="s">
        <v>356</v>
      </c>
      <c r="R7" s="451">
        <v>700</v>
      </c>
      <c r="S7" s="92">
        <f t="shared" ref="S7:S15" si="0">+M7+P7+R7</f>
        <v>3400</v>
      </c>
      <c r="T7" s="166">
        <f t="shared" ref="T7:T15" si="1">+L7-S7</f>
        <v>200</v>
      </c>
      <c r="U7" s="42">
        <f t="shared" ref="U7:U15" si="2">M7-AA7</f>
        <v>0</v>
      </c>
      <c r="V7" s="132">
        <v>6</v>
      </c>
      <c r="W7" s="18" t="s">
        <v>9</v>
      </c>
      <c r="X7" s="70" t="s">
        <v>156</v>
      </c>
      <c r="Y7" s="18" t="s">
        <v>157</v>
      </c>
      <c r="Z7" s="4">
        <v>3600</v>
      </c>
      <c r="AA7" s="4">
        <v>2500</v>
      </c>
      <c r="AB7" s="22">
        <f t="shared" ref="AB7:AB15" si="3">Z7-AA7</f>
        <v>1100</v>
      </c>
      <c r="AC7" s="22">
        <f t="shared" ref="AC7:AC15" si="4">AB7*2/3</f>
        <v>733.33333333333337</v>
      </c>
      <c r="AD7" s="90"/>
      <c r="AE7" s="91">
        <v>46</v>
      </c>
      <c r="AF7" s="92">
        <v>700</v>
      </c>
      <c r="AG7" s="23">
        <v>700</v>
      </c>
      <c r="AH7" s="23"/>
      <c r="AI7" s="23">
        <f t="shared" ref="AI7:AI15" si="5">+AH7+AG7</f>
        <v>700</v>
      </c>
    </row>
    <row r="8" spans="1:95" ht="25.25" customHeight="1" thickTop="1" thickBot="1" x14ac:dyDescent="0.25">
      <c r="A8" s="25">
        <v>60</v>
      </c>
      <c r="B8" s="26" t="s">
        <v>63</v>
      </c>
      <c r="C8" s="42">
        <f>D8-L8</f>
        <v>0</v>
      </c>
      <c r="D8" s="122">
        <v>3600</v>
      </c>
      <c r="E8" s="415">
        <v>60</v>
      </c>
      <c r="F8" s="416" t="s">
        <v>63</v>
      </c>
      <c r="G8" s="3">
        <v>3600</v>
      </c>
      <c r="H8" s="193">
        <f>+D8-S8</f>
        <v>400</v>
      </c>
      <c r="I8" s="193">
        <f>+H8-T8</f>
        <v>0</v>
      </c>
      <c r="J8" s="417">
        <v>60</v>
      </c>
      <c r="K8" s="418" t="s">
        <v>63</v>
      </c>
      <c r="L8" s="145">
        <v>3600</v>
      </c>
      <c r="M8" s="419">
        <v>2000</v>
      </c>
      <c r="N8" s="711">
        <v>45483</v>
      </c>
      <c r="O8" s="712">
        <v>11</v>
      </c>
      <c r="P8" s="713">
        <v>200</v>
      </c>
      <c r="Q8" s="422"/>
      <c r="R8" s="452">
        <v>1000</v>
      </c>
      <c r="S8" s="423">
        <f t="shared" si="0"/>
        <v>3200</v>
      </c>
      <c r="T8" s="424">
        <f t="shared" si="1"/>
        <v>400</v>
      </c>
      <c r="U8" s="42">
        <f t="shared" si="2"/>
        <v>0</v>
      </c>
      <c r="V8" s="131">
        <v>60</v>
      </c>
      <c r="W8" s="26" t="s">
        <v>63</v>
      </c>
      <c r="X8" s="71" t="s">
        <v>198</v>
      </c>
      <c r="Y8" s="18" t="s">
        <v>195</v>
      </c>
      <c r="Z8" s="4">
        <v>3600</v>
      </c>
      <c r="AA8" s="4">
        <v>2000</v>
      </c>
      <c r="AB8" s="22">
        <f t="shared" si="3"/>
        <v>1600</v>
      </c>
      <c r="AC8" s="22">
        <f t="shared" si="4"/>
        <v>1066.6666666666667</v>
      </c>
      <c r="AD8" s="425"/>
      <c r="AE8" s="426">
        <v>14</v>
      </c>
      <c r="AF8" s="427">
        <v>1000</v>
      </c>
      <c r="AG8" s="23"/>
      <c r="AH8" s="23"/>
      <c r="AI8" s="23">
        <f t="shared" si="5"/>
        <v>0</v>
      </c>
      <c r="AJ8" s="428"/>
      <c r="AK8" s="428"/>
      <c r="AL8" s="428"/>
      <c r="AM8" s="428"/>
      <c r="AN8" s="428"/>
      <c r="AO8" s="428"/>
      <c r="AP8" s="428"/>
      <c r="AQ8" s="428"/>
      <c r="AR8" s="428"/>
      <c r="AS8" s="428"/>
      <c r="AT8" s="428"/>
      <c r="AU8" s="428"/>
      <c r="AV8" s="428"/>
      <c r="AW8" s="428"/>
      <c r="AX8" s="428"/>
      <c r="AY8" s="428"/>
      <c r="AZ8" s="428"/>
      <c r="BA8" s="428"/>
      <c r="BB8" s="428"/>
      <c r="BC8" s="428"/>
      <c r="BD8" s="428"/>
      <c r="BE8" s="428"/>
      <c r="BF8" s="428"/>
      <c r="BG8" s="428"/>
      <c r="BH8" s="428"/>
      <c r="BI8" s="428"/>
      <c r="BJ8" s="428"/>
      <c r="BK8" s="428"/>
      <c r="BL8" s="428"/>
      <c r="BM8" s="428"/>
      <c r="BN8" s="428"/>
      <c r="BO8" s="428"/>
      <c r="BP8" s="428"/>
      <c r="BQ8" s="428"/>
      <c r="BR8" s="428"/>
      <c r="BS8" s="428"/>
      <c r="BT8" s="428"/>
      <c r="BU8" s="428"/>
      <c r="BV8" s="428"/>
      <c r="BW8" s="428"/>
      <c r="BX8" s="428"/>
      <c r="BY8" s="428"/>
      <c r="BZ8" s="428"/>
      <c r="CA8" s="428"/>
      <c r="CB8" s="428"/>
      <c r="CC8" s="428"/>
      <c r="CD8" s="428"/>
      <c r="CE8" s="428"/>
      <c r="CF8" s="428"/>
      <c r="CG8" s="428"/>
      <c r="CH8" s="428"/>
      <c r="CI8" s="428"/>
      <c r="CJ8" s="428"/>
      <c r="CK8" s="428"/>
      <c r="CL8" s="428"/>
      <c r="CM8" s="428"/>
      <c r="CN8" s="428"/>
      <c r="CO8" s="428"/>
      <c r="CP8" s="428"/>
      <c r="CQ8" s="428"/>
    </row>
    <row r="9" spans="1:95" ht="25.25" customHeight="1" thickTop="1" thickBot="1" x14ac:dyDescent="0.25">
      <c r="A9" s="21">
        <v>140</v>
      </c>
      <c r="B9" s="18" t="s">
        <v>138</v>
      </c>
      <c r="C9" s="42">
        <f>D5-L5</f>
        <v>0</v>
      </c>
      <c r="D9" s="122">
        <v>4000</v>
      </c>
      <c r="E9" s="172">
        <v>141</v>
      </c>
      <c r="F9" s="176" t="s">
        <v>139</v>
      </c>
      <c r="G9" s="174">
        <v>4000</v>
      </c>
      <c r="H9" s="193">
        <f>+D9-S9</f>
        <v>1400</v>
      </c>
      <c r="I9" s="193">
        <f>+H9-T9</f>
        <v>0</v>
      </c>
      <c r="J9" s="149">
        <v>141</v>
      </c>
      <c r="K9" s="142" t="s">
        <v>139</v>
      </c>
      <c r="L9" s="119">
        <v>4000</v>
      </c>
      <c r="M9" s="150">
        <v>2600</v>
      </c>
      <c r="N9" s="544"/>
      <c r="O9" s="545"/>
      <c r="P9" s="546"/>
      <c r="Q9" s="405"/>
      <c r="R9" s="111"/>
      <c r="S9" s="92">
        <f t="shared" si="0"/>
        <v>2600</v>
      </c>
      <c r="T9" s="166">
        <f t="shared" si="1"/>
        <v>1400</v>
      </c>
      <c r="U9" s="42">
        <f t="shared" si="2"/>
        <v>0</v>
      </c>
      <c r="V9" s="131">
        <v>141</v>
      </c>
      <c r="W9" s="26" t="s">
        <v>139</v>
      </c>
      <c r="X9" s="71" t="s">
        <v>219</v>
      </c>
      <c r="Y9" s="18" t="s">
        <v>195</v>
      </c>
      <c r="Z9" s="4">
        <v>4000</v>
      </c>
      <c r="AA9" s="4">
        <v>2600</v>
      </c>
      <c r="AB9" s="22">
        <f t="shared" si="3"/>
        <v>1400</v>
      </c>
      <c r="AC9" s="22">
        <f t="shared" si="4"/>
        <v>933.33333333333337</v>
      </c>
      <c r="AD9" s="82"/>
      <c r="AE9" s="83">
        <v>61</v>
      </c>
      <c r="AF9" s="86">
        <v>1000</v>
      </c>
      <c r="AG9" s="23"/>
      <c r="AH9" s="27">
        <v>1000</v>
      </c>
      <c r="AI9" s="23">
        <f t="shared" si="5"/>
        <v>1000</v>
      </c>
    </row>
    <row r="10" spans="1:95" ht="25.25" customHeight="1" thickTop="1" thickBot="1" x14ac:dyDescent="0.25">
      <c r="A10" s="25">
        <v>141</v>
      </c>
      <c r="B10" s="26" t="s">
        <v>139</v>
      </c>
      <c r="C10" s="42"/>
      <c r="D10" s="122"/>
      <c r="E10" s="172"/>
      <c r="F10" s="176"/>
      <c r="G10" s="174"/>
      <c r="H10" s="193"/>
      <c r="I10" s="193"/>
      <c r="J10" s="149"/>
      <c r="K10" s="142"/>
      <c r="L10" s="119"/>
      <c r="M10" s="150"/>
      <c r="N10" s="708">
        <v>45484</v>
      </c>
      <c r="O10" s="709">
        <v>44</v>
      </c>
      <c r="P10" s="714">
        <v>200</v>
      </c>
      <c r="Q10" s="405"/>
      <c r="R10" s="111"/>
      <c r="S10" s="92">
        <f t="shared" si="0"/>
        <v>200</v>
      </c>
      <c r="T10" s="166">
        <f t="shared" si="1"/>
        <v>-200</v>
      </c>
      <c r="U10" s="42">
        <f t="shared" si="2"/>
        <v>-1000</v>
      </c>
      <c r="V10" s="131">
        <v>142</v>
      </c>
      <c r="W10" s="26" t="s">
        <v>140</v>
      </c>
      <c r="X10" s="71" t="s">
        <v>190</v>
      </c>
      <c r="Y10" s="18" t="s">
        <v>157</v>
      </c>
      <c r="Z10" s="4">
        <v>4000</v>
      </c>
      <c r="AA10" s="4">
        <v>1000</v>
      </c>
      <c r="AB10" s="22">
        <f t="shared" si="3"/>
        <v>3000</v>
      </c>
      <c r="AC10" s="22">
        <f t="shared" si="4"/>
        <v>2000</v>
      </c>
      <c r="AD10" s="90"/>
      <c r="AE10" s="91">
        <v>19</v>
      </c>
      <c r="AF10" s="92">
        <v>3000</v>
      </c>
      <c r="AG10" s="23">
        <v>3000</v>
      </c>
      <c r="AH10" s="23"/>
      <c r="AI10" s="23">
        <f t="shared" si="5"/>
        <v>3000</v>
      </c>
    </row>
    <row r="11" spans="1:95" ht="25.25" customHeight="1" thickTop="1" thickBot="1" x14ac:dyDescent="0.25">
      <c r="A11" s="21">
        <v>110</v>
      </c>
      <c r="B11" s="18" t="s">
        <v>110</v>
      </c>
      <c r="C11" s="42">
        <f>D11-L11</f>
        <v>0</v>
      </c>
      <c r="D11" s="122">
        <v>4000</v>
      </c>
      <c r="E11" s="175">
        <v>110</v>
      </c>
      <c r="F11" s="106" t="s">
        <v>210</v>
      </c>
      <c r="G11" s="174">
        <v>4000</v>
      </c>
      <c r="H11" s="193">
        <f>+D11-S11</f>
        <v>1000</v>
      </c>
      <c r="I11" s="193">
        <f>+H11-T11</f>
        <v>0</v>
      </c>
      <c r="J11" s="149">
        <v>110</v>
      </c>
      <c r="K11" s="142" t="s">
        <v>210</v>
      </c>
      <c r="L11" s="119">
        <v>4000</v>
      </c>
      <c r="M11" s="150">
        <v>1000</v>
      </c>
      <c r="N11" s="705">
        <v>45484</v>
      </c>
      <c r="O11" s="706">
        <v>45</v>
      </c>
      <c r="P11" s="714">
        <v>1000</v>
      </c>
      <c r="Q11" s="435"/>
      <c r="R11" s="451">
        <v>1000</v>
      </c>
      <c r="S11" s="92">
        <f t="shared" si="0"/>
        <v>3000</v>
      </c>
      <c r="T11" s="166">
        <f t="shared" si="1"/>
        <v>1000</v>
      </c>
      <c r="U11" s="42">
        <f t="shared" si="2"/>
        <v>0</v>
      </c>
      <c r="V11" s="131">
        <v>110</v>
      </c>
      <c r="W11" s="30" t="s">
        <v>210</v>
      </c>
      <c r="X11" s="72" t="s">
        <v>211</v>
      </c>
      <c r="Y11" s="18" t="s">
        <v>195</v>
      </c>
      <c r="Z11" s="4">
        <v>4000</v>
      </c>
      <c r="AA11" s="4">
        <v>1000</v>
      </c>
      <c r="AB11" s="22">
        <f t="shared" si="3"/>
        <v>3000</v>
      </c>
      <c r="AC11" s="22">
        <f t="shared" si="4"/>
        <v>2000</v>
      </c>
      <c r="AD11" s="82"/>
      <c r="AE11" s="83">
        <v>65</v>
      </c>
      <c r="AF11" s="86">
        <v>1000</v>
      </c>
      <c r="AG11" s="29"/>
      <c r="AH11" s="29"/>
      <c r="AI11" s="23">
        <f t="shared" si="5"/>
        <v>0</v>
      </c>
    </row>
    <row r="12" spans="1:95" ht="25.25" customHeight="1" thickTop="1" thickBot="1" x14ac:dyDescent="0.25">
      <c r="A12" s="25">
        <v>126</v>
      </c>
      <c r="B12" s="30" t="s">
        <v>125</v>
      </c>
      <c r="C12" s="42">
        <f>D12-L12</f>
        <v>0</v>
      </c>
      <c r="D12" s="122">
        <v>4000</v>
      </c>
      <c r="E12" s="172">
        <v>126</v>
      </c>
      <c r="F12" s="176" t="s">
        <v>125</v>
      </c>
      <c r="G12" s="174">
        <v>4000</v>
      </c>
      <c r="H12" s="193">
        <f>+D12-S12</f>
        <v>500</v>
      </c>
      <c r="I12" s="193">
        <f>+H12-T12</f>
        <v>0</v>
      </c>
      <c r="J12" s="149">
        <v>126</v>
      </c>
      <c r="K12" s="142" t="s">
        <v>125</v>
      </c>
      <c r="L12" s="119">
        <v>4000</v>
      </c>
      <c r="M12" s="150">
        <v>2000</v>
      </c>
      <c r="N12" s="705">
        <v>45484</v>
      </c>
      <c r="O12" s="706">
        <v>46</v>
      </c>
      <c r="P12" s="714">
        <v>200</v>
      </c>
      <c r="Q12" s="405" t="s">
        <v>356</v>
      </c>
      <c r="R12" s="451">
        <v>1300</v>
      </c>
      <c r="S12" s="92">
        <f t="shared" si="0"/>
        <v>3500</v>
      </c>
      <c r="T12" s="166">
        <f t="shared" si="1"/>
        <v>500</v>
      </c>
      <c r="U12" s="42">
        <f t="shared" si="2"/>
        <v>0</v>
      </c>
      <c r="V12" s="131">
        <v>126</v>
      </c>
      <c r="W12" s="30" t="s">
        <v>125</v>
      </c>
      <c r="X12" s="72" t="s">
        <v>183</v>
      </c>
      <c r="Y12" s="18" t="s">
        <v>157</v>
      </c>
      <c r="Z12" s="4">
        <v>4000</v>
      </c>
      <c r="AA12" s="4">
        <v>2000</v>
      </c>
      <c r="AB12" s="22">
        <f t="shared" si="3"/>
        <v>2000</v>
      </c>
      <c r="AC12" s="22">
        <f t="shared" si="4"/>
        <v>1333.3333333333333</v>
      </c>
      <c r="AD12" s="90"/>
      <c r="AE12" s="91">
        <v>32</v>
      </c>
      <c r="AF12" s="92">
        <v>1300</v>
      </c>
      <c r="AG12" s="29">
        <v>1300</v>
      </c>
      <c r="AH12" s="29"/>
      <c r="AI12" s="23">
        <f t="shared" si="5"/>
        <v>1300</v>
      </c>
    </row>
    <row r="13" spans="1:95" ht="25.25" customHeight="1" thickTop="1" thickBot="1" x14ac:dyDescent="0.25">
      <c r="A13" s="21">
        <v>112</v>
      </c>
      <c r="B13" s="64" t="s">
        <v>112</v>
      </c>
      <c r="C13" s="42">
        <f>D13-L13</f>
        <v>0</v>
      </c>
      <c r="D13" s="122">
        <v>4000</v>
      </c>
      <c r="E13" s="175">
        <v>112</v>
      </c>
      <c r="F13" s="598" t="s">
        <v>112</v>
      </c>
      <c r="G13" s="174">
        <v>4000</v>
      </c>
      <c r="H13" s="193">
        <f>+D13-S13</f>
        <v>400</v>
      </c>
      <c r="I13" s="193">
        <f>+H13-T13</f>
        <v>0</v>
      </c>
      <c r="J13" s="149">
        <v>112</v>
      </c>
      <c r="K13" s="146" t="s">
        <v>112</v>
      </c>
      <c r="L13" s="119">
        <v>4000</v>
      </c>
      <c r="M13" s="150">
        <v>2400</v>
      </c>
      <c r="N13" s="705">
        <v>45484</v>
      </c>
      <c r="O13" s="706">
        <v>47</v>
      </c>
      <c r="P13" s="707">
        <v>200</v>
      </c>
      <c r="Q13" s="422" t="s">
        <v>356</v>
      </c>
      <c r="R13" s="450">
        <v>1000</v>
      </c>
      <c r="S13" s="92">
        <f t="shared" si="0"/>
        <v>3600</v>
      </c>
      <c r="T13" s="166">
        <f t="shared" si="1"/>
        <v>400</v>
      </c>
      <c r="U13" s="42">
        <f t="shared" si="2"/>
        <v>0</v>
      </c>
      <c r="V13" s="132">
        <v>112</v>
      </c>
      <c r="W13" s="21" t="s">
        <v>112</v>
      </c>
      <c r="X13" s="76" t="s">
        <v>176</v>
      </c>
      <c r="Y13" s="18" t="s">
        <v>157</v>
      </c>
      <c r="Z13" s="4">
        <v>4000</v>
      </c>
      <c r="AA13" s="4">
        <v>2400</v>
      </c>
      <c r="AB13" s="22">
        <f t="shared" si="3"/>
        <v>1600</v>
      </c>
      <c r="AC13" s="22">
        <f t="shared" si="4"/>
        <v>1066.6666666666667</v>
      </c>
      <c r="AD13" s="82"/>
      <c r="AE13" s="83"/>
      <c r="AF13" s="86"/>
      <c r="AG13" s="23">
        <v>1000</v>
      </c>
      <c r="AH13" s="23"/>
      <c r="AI13" s="23">
        <f t="shared" si="5"/>
        <v>1000</v>
      </c>
    </row>
    <row r="14" spans="1:95" ht="25.25" customHeight="1" thickTop="1" thickBot="1" x14ac:dyDescent="0.25">
      <c r="A14" s="21">
        <v>19</v>
      </c>
      <c r="B14" s="7" t="s">
        <v>22</v>
      </c>
      <c r="C14" s="42">
        <f>D14-L14</f>
        <v>0</v>
      </c>
      <c r="D14" s="122">
        <v>3600</v>
      </c>
      <c r="E14" s="175">
        <v>19</v>
      </c>
      <c r="F14" s="106" t="s">
        <v>22</v>
      </c>
      <c r="G14" s="174">
        <v>3600</v>
      </c>
      <c r="H14" s="193">
        <f>+D14-S14</f>
        <v>300</v>
      </c>
      <c r="I14" s="193">
        <f>+H14-T14</f>
        <v>0</v>
      </c>
      <c r="J14" s="149">
        <v>19</v>
      </c>
      <c r="K14" s="142" t="s">
        <v>22</v>
      </c>
      <c r="L14" s="119">
        <v>3600</v>
      </c>
      <c r="M14" s="150">
        <v>2500</v>
      </c>
      <c r="N14" s="705">
        <v>45485</v>
      </c>
      <c r="O14" s="715">
        <v>48</v>
      </c>
      <c r="P14" s="715">
        <v>200</v>
      </c>
      <c r="Q14" s="405" t="s">
        <v>356</v>
      </c>
      <c r="R14" s="451">
        <v>600</v>
      </c>
      <c r="S14" s="92">
        <f t="shared" si="0"/>
        <v>3300</v>
      </c>
      <c r="T14" s="166">
        <f t="shared" si="1"/>
        <v>300</v>
      </c>
      <c r="U14" s="42">
        <f t="shared" si="2"/>
        <v>0</v>
      </c>
      <c r="V14" s="132">
        <v>19</v>
      </c>
      <c r="W14" s="18" t="s">
        <v>22</v>
      </c>
      <c r="X14" s="70" t="s">
        <v>160</v>
      </c>
      <c r="Y14" s="18" t="s">
        <v>157</v>
      </c>
      <c r="Z14" s="4">
        <v>3600</v>
      </c>
      <c r="AA14" s="4">
        <v>2500</v>
      </c>
      <c r="AB14" s="22">
        <f t="shared" si="3"/>
        <v>1100</v>
      </c>
      <c r="AC14" s="22">
        <f t="shared" si="4"/>
        <v>733.33333333333337</v>
      </c>
      <c r="AD14" s="90"/>
      <c r="AE14" s="91">
        <v>13</v>
      </c>
      <c r="AF14" s="92">
        <v>600</v>
      </c>
      <c r="AG14" s="23">
        <v>600</v>
      </c>
      <c r="AH14" s="23"/>
      <c r="AI14" s="23">
        <f t="shared" si="5"/>
        <v>600</v>
      </c>
    </row>
    <row r="15" spans="1:95" ht="25.25" customHeight="1" thickTop="1" thickBot="1" x14ac:dyDescent="0.25">
      <c r="A15" s="25">
        <v>138</v>
      </c>
      <c r="B15" s="8" t="s">
        <v>136</v>
      </c>
      <c r="C15" s="42">
        <f>D13-L13</f>
        <v>0</v>
      </c>
      <c r="D15" s="122">
        <v>4000</v>
      </c>
      <c r="E15" s="172">
        <v>139</v>
      </c>
      <c r="F15" s="176" t="s">
        <v>137</v>
      </c>
      <c r="G15" s="174">
        <v>4000</v>
      </c>
      <c r="H15" s="193">
        <f>+D15-S15</f>
        <v>1300</v>
      </c>
      <c r="I15" s="193">
        <f>+H15-T15</f>
        <v>0</v>
      </c>
      <c r="J15" s="149">
        <v>139</v>
      </c>
      <c r="K15" s="142" t="s">
        <v>137</v>
      </c>
      <c r="L15" s="119">
        <v>4000</v>
      </c>
      <c r="M15" s="150">
        <v>2500</v>
      </c>
      <c r="N15" s="708">
        <v>45485</v>
      </c>
      <c r="O15" s="709">
        <v>49</v>
      </c>
      <c r="P15" s="714">
        <v>200</v>
      </c>
      <c r="Q15" s="405"/>
      <c r="R15" s="111"/>
      <c r="S15" s="92">
        <f t="shared" si="0"/>
        <v>2700</v>
      </c>
      <c r="T15" s="166">
        <f t="shared" si="1"/>
        <v>1300</v>
      </c>
      <c r="U15" s="42">
        <f t="shared" si="2"/>
        <v>0</v>
      </c>
      <c r="V15" s="131">
        <v>139</v>
      </c>
      <c r="W15" s="26" t="s">
        <v>137</v>
      </c>
      <c r="X15" s="71" t="s">
        <v>189</v>
      </c>
      <c r="Y15" s="18" t="s">
        <v>157</v>
      </c>
      <c r="Z15" s="4">
        <v>4000</v>
      </c>
      <c r="AA15" s="4">
        <v>2500</v>
      </c>
      <c r="AB15" s="22">
        <f t="shared" si="3"/>
        <v>1500</v>
      </c>
      <c r="AC15" s="22">
        <f t="shared" si="4"/>
        <v>1000</v>
      </c>
      <c r="AD15" s="82"/>
      <c r="AE15" s="83">
        <v>41</v>
      </c>
      <c r="AF15" s="86">
        <v>1000</v>
      </c>
      <c r="AG15" s="23">
        <v>1000</v>
      </c>
      <c r="AH15" s="23"/>
      <c r="AI15" s="23">
        <f t="shared" si="5"/>
        <v>1000</v>
      </c>
    </row>
    <row r="16" spans="1:95" ht="25.25" customHeight="1" thickTop="1" thickBot="1" x14ac:dyDescent="0.25">
      <c r="A16" s="21">
        <v>45</v>
      </c>
      <c r="B16" s="7" t="s">
        <v>48</v>
      </c>
      <c r="C16" s="42"/>
      <c r="D16" s="122"/>
      <c r="E16" s="175"/>
      <c r="F16" s="106"/>
      <c r="G16" s="174"/>
      <c r="H16" s="193"/>
      <c r="I16" s="193"/>
      <c r="J16" s="149"/>
      <c r="K16" s="142"/>
      <c r="L16" s="119"/>
      <c r="M16" s="150"/>
      <c r="N16" s="711">
        <v>45485</v>
      </c>
      <c r="O16" s="712">
        <v>53</v>
      </c>
      <c r="P16" s="713">
        <v>275</v>
      </c>
      <c r="Q16" s="405" t="s">
        <v>356</v>
      </c>
      <c r="R16" s="451">
        <v>500</v>
      </c>
      <c r="S16" s="92"/>
      <c r="T16" s="166"/>
      <c r="U16" s="42"/>
      <c r="V16" s="132"/>
      <c r="W16" s="18"/>
      <c r="X16" s="70"/>
      <c r="Y16" s="18"/>
      <c r="Z16" s="4"/>
      <c r="AA16" s="4"/>
      <c r="AB16" s="22"/>
      <c r="AC16" s="22"/>
      <c r="AD16" s="82"/>
      <c r="AE16" s="83"/>
      <c r="AF16" s="86"/>
      <c r="AG16" s="23"/>
      <c r="AH16" s="27"/>
      <c r="AI16" s="23"/>
    </row>
    <row r="17" spans="1:95" ht="25.25" customHeight="1" thickTop="1" thickBot="1" x14ac:dyDescent="0.25">
      <c r="A17" s="25">
        <v>95</v>
      </c>
      <c r="B17" s="26" t="s">
        <v>96</v>
      </c>
      <c r="C17" s="42">
        <f>D17-L17</f>
        <v>0</v>
      </c>
      <c r="D17" s="37">
        <v>3600</v>
      </c>
      <c r="E17" s="172">
        <v>95</v>
      </c>
      <c r="F17" s="176" t="s">
        <v>96</v>
      </c>
      <c r="G17" s="174">
        <v>3600</v>
      </c>
      <c r="H17" s="193">
        <f>+D17-S17</f>
        <v>900</v>
      </c>
      <c r="I17" s="193">
        <f>+H17-T17</f>
        <v>0</v>
      </c>
      <c r="J17" s="149">
        <v>95</v>
      </c>
      <c r="K17" s="142" t="s">
        <v>96</v>
      </c>
      <c r="L17" s="119">
        <v>3600</v>
      </c>
      <c r="M17" s="150">
        <v>2000</v>
      </c>
      <c r="N17" s="705">
        <v>45485</v>
      </c>
      <c r="O17" s="706">
        <v>56</v>
      </c>
      <c r="P17" s="707">
        <v>200</v>
      </c>
      <c r="Q17" s="405"/>
      <c r="R17" s="451">
        <v>500</v>
      </c>
      <c r="S17" s="92">
        <f>+M17+P17+R17</f>
        <v>2700</v>
      </c>
      <c r="T17" s="166">
        <f>+L17-S17</f>
        <v>900</v>
      </c>
      <c r="U17" s="42">
        <f>M17-AA17</f>
        <v>0</v>
      </c>
      <c r="V17" s="131">
        <v>95</v>
      </c>
      <c r="W17" s="26" t="s">
        <v>96</v>
      </c>
      <c r="X17" s="71" t="s">
        <v>205</v>
      </c>
      <c r="Y17" s="18" t="s">
        <v>195</v>
      </c>
      <c r="Z17" s="4">
        <v>3600</v>
      </c>
      <c r="AA17" s="4">
        <v>2000</v>
      </c>
      <c r="AB17" s="22">
        <f>Z17-AA17</f>
        <v>1600</v>
      </c>
      <c r="AC17" s="22">
        <f>AB17*2/3</f>
        <v>1066.6666666666667</v>
      </c>
      <c r="AD17" s="82"/>
      <c r="AE17" s="83">
        <v>68</v>
      </c>
      <c r="AF17" s="86">
        <v>500</v>
      </c>
      <c r="AG17" s="23"/>
      <c r="AH17" s="27"/>
      <c r="AI17" s="23">
        <f>+AH17+AG17</f>
        <v>0</v>
      </c>
    </row>
    <row r="18" spans="1:95" ht="25.25" customHeight="1" thickTop="1" thickBot="1" x14ac:dyDescent="0.25">
      <c r="A18" s="35">
        <v>137</v>
      </c>
      <c r="B18" s="36" t="s">
        <v>135</v>
      </c>
      <c r="C18" s="42">
        <f>D17-L17</f>
        <v>0</v>
      </c>
      <c r="D18" s="37">
        <v>4000</v>
      </c>
      <c r="E18" s="172">
        <v>138</v>
      </c>
      <c r="F18" s="176" t="s">
        <v>136</v>
      </c>
      <c r="G18" s="174">
        <v>4000</v>
      </c>
      <c r="H18" s="193">
        <f>+D18-S18</f>
        <v>1150</v>
      </c>
      <c r="I18" s="193">
        <f>+H18-T18</f>
        <v>0</v>
      </c>
      <c r="J18" s="149">
        <v>138</v>
      </c>
      <c r="K18" s="142" t="s">
        <v>136</v>
      </c>
      <c r="L18" s="119">
        <v>4000</v>
      </c>
      <c r="M18" s="150">
        <v>2000</v>
      </c>
      <c r="N18" s="705">
        <v>45486</v>
      </c>
      <c r="O18" s="706">
        <v>64</v>
      </c>
      <c r="P18" s="707">
        <v>150</v>
      </c>
      <c r="Q18" s="405" t="s">
        <v>356</v>
      </c>
      <c r="R18" s="451">
        <v>700</v>
      </c>
      <c r="S18" s="92">
        <f>+M18+P18+R18</f>
        <v>2850</v>
      </c>
      <c r="T18" s="166">
        <f>+L18-S18</f>
        <v>1150</v>
      </c>
      <c r="U18" s="42">
        <f>M18-AA18</f>
        <v>0</v>
      </c>
      <c r="V18" s="35">
        <v>138</v>
      </c>
      <c r="W18" s="36" t="s">
        <v>136</v>
      </c>
      <c r="X18" s="79" t="s">
        <v>188</v>
      </c>
      <c r="Y18" s="41" t="s">
        <v>157</v>
      </c>
      <c r="Z18" s="37">
        <v>4000</v>
      </c>
      <c r="AA18" s="37">
        <v>2000</v>
      </c>
      <c r="AB18" s="22">
        <f>Z18-AA18</f>
        <v>2000</v>
      </c>
      <c r="AC18" s="38">
        <f>AB18*2/3</f>
        <v>1333.3333333333333</v>
      </c>
      <c r="AD18" s="82"/>
      <c r="AE18" s="83">
        <v>40</v>
      </c>
      <c r="AF18" s="86">
        <v>1350</v>
      </c>
      <c r="AG18" s="39">
        <v>1350</v>
      </c>
      <c r="AH18" s="39"/>
      <c r="AI18" s="39">
        <f>+AH18+AG18</f>
        <v>1350</v>
      </c>
    </row>
    <row r="19" spans="1:95" ht="25.25" customHeight="1" thickTop="1" thickBot="1" x14ac:dyDescent="0.25">
      <c r="A19" s="2">
        <v>144</v>
      </c>
      <c r="B19" s="679" t="s">
        <v>142</v>
      </c>
      <c r="C19" s="42"/>
      <c r="D19" s="680"/>
      <c r="E19" s="172"/>
      <c r="F19" s="176"/>
      <c r="G19" s="174"/>
      <c r="H19" s="193"/>
      <c r="I19" s="193"/>
      <c r="J19" s="149"/>
      <c r="K19" s="142"/>
      <c r="L19" s="119"/>
      <c r="M19" s="150"/>
      <c r="N19" s="705">
        <v>45486</v>
      </c>
      <c r="O19" s="706">
        <v>66</v>
      </c>
      <c r="P19" s="707">
        <v>200</v>
      </c>
      <c r="Q19" s="405"/>
      <c r="R19" s="111"/>
      <c r="S19" s="92"/>
      <c r="T19" s="166"/>
      <c r="U19" s="42"/>
      <c r="V19" s="689"/>
      <c r="W19" s="690"/>
      <c r="X19" s="691"/>
      <c r="Y19" s="41"/>
      <c r="Z19" s="3"/>
      <c r="AA19" s="3"/>
      <c r="AB19" s="38"/>
      <c r="AC19" s="38"/>
      <c r="AD19" s="90"/>
      <c r="AE19" s="91"/>
      <c r="AF19" s="92"/>
      <c r="AG19" s="39"/>
      <c r="AH19" s="39"/>
      <c r="AI19" s="23"/>
    </row>
    <row r="20" spans="1:95" ht="25.25" customHeight="1" thickTop="1" thickBot="1" x14ac:dyDescent="0.25">
      <c r="A20" s="25">
        <v>151</v>
      </c>
      <c r="B20" s="678" t="s">
        <v>149</v>
      </c>
      <c r="C20" s="42"/>
      <c r="D20" s="122"/>
      <c r="E20" s="593"/>
      <c r="F20" s="600"/>
      <c r="G20" s="608"/>
      <c r="H20" s="193"/>
      <c r="I20" s="193"/>
      <c r="J20" s="149"/>
      <c r="K20" s="142"/>
      <c r="L20" s="119"/>
      <c r="M20" s="150"/>
      <c r="N20" s="705">
        <v>45486</v>
      </c>
      <c r="O20" s="706">
        <v>67</v>
      </c>
      <c r="P20" s="707">
        <v>200</v>
      </c>
      <c r="Q20" s="405"/>
      <c r="R20" s="451"/>
      <c r="S20" s="92"/>
      <c r="T20" s="166"/>
      <c r="U20" s="42"/>
      <c r="V20" s="131"/>
      <c r="W20" s="26"/>
      <c r="X20" s="71"/>
      <c r="Y20" s="18"/>
      <c r="Z20" s="4"/>
      <c r="AA20" s="4"/>
      <c r="AB20" s="22"/>
      <c r="AC20" s="22"/>
      <c r="AD20" s="82"/>
      <c r="AE20" s="83"/>
      <c r="AF20" s="86"/>
      <c r="AG20" s="23"/>
      <c r="AH20" s="23"/>
      <c r="AI20" s="23"/>
    </row>
    <row r="21" spans="1:95" ht="25.25" customHeight="1" thickTop="1" thickBot="1" x14ac:dyDescent="0.25">
      <c r="A21" s="25">
        <v>104</v>
      </c>
      <c r="B21" s="678" t="s">
        <v>105</v>
      </c>
      <c r="C21" s="42">
        <f t="shared" ref="C21:C27" si="6">D21-L21</f>
        <v>0</v>
      </c>
      <c r="D21" s="122">
        <v>4000</v>
      </c>
      <c r="E21" s="172">
        <v>104</v>
      </c>
      <c r="F21" s="176" t="s">
        <v>105</v>
      </c>
      <c r="G21" s="174">
        <v>4000</v>
      </c>
      <c r="H21" s="193">
        <f t="shared" ref="H21:H29" si="7">+D21-S21</f>
        <v>1150</v>
      </c>
      <c r="I21" s="193">
        <f t="shared" ref="I21:I29" si="8">+H21-T21</f>
        <v>0</v>
      </c>
      <c r="J21" s="149">
        <v>104</v>
      </c>
      <c r="K21" s="142" t="s">
        <v>105</v>
      </c>
      <c r="L21" s="119">
        <v>4000</v>
      </c>
      <c r="M21" s="150">
        <v>1500</v>
      </c>
      <c r="N21" s="705">
        <v>45486</v>
      </c>
      <c r="O21" s="706">
        <v>68</v>
      </c>
      <c r="P21" s="707">
        <v>350</v>
      </c>
      <c r="Q21" s="405" t="s">
        <v>356</v>
      </c>
      <c r="R21" s="451">
        <v>1000</v>
      </c>
      <c r="S21" s="92">
        <f t="shared" ref="S21:S29" si="9">+M21+P21+R21</f>
        <v>2850</v>
      </c>
      <c r="T21" s="166">
        <f t="shared" ref="T21:T29" si="10">+L21-S21</f>
        <v>1150</v>
      </c>
      <c r="U21" s="42">
        <f t="shared" ref="U21:U29" si="11">M21-AA21</f>
        <v>0</v>
      </c>
      <c r="V21" s="131">
        <v>104</v>
      </c>
      <c r="W21" s="26" t="s">
        <v>105</v>
      </c>
      <c r="X21" s="71" t="s">
        <v>172</v>
      </c>
      <c r="Y21" s="18" t="s">
        <v>157</v>
      </c>
      <c r="Z21" s="4">
        <v>4000</v>
      </c>
      <c r="AA21" s="4">
        <v>1500</v>
      </c>
      <c r="AB21" s="22">
        <f t="shared" ref="AB21:AB29" si="12">Z21-AA21</f>
        <v>2500</v>
      </c>
      <c r="AC21" s="22">
        <f t="shared" ref="AC21:AC29" si="13">AB21*2/3</f>
        <v>1666.6666666666667</v>
      </c>
      <c r="AD21" s="90"/>
      <c r="AE21" s="91">
        <v>29</v>
      </c>
      <c r="AF21" s="92">
        <v>1000</v>
      </c>
      <c r="AG21" s="23">
        <v>1000</v>
      </c>
      <c r="AH21" s="23"/>
      <c r="AI21" s="23">
        <f t="shared" ref="AI21:AI29" si="14">+AH21+AG21</f>
        <v>1000</v>
      </c>
    </row>
    <row r="22" spans="1:95" ht="25.25" customHeight="1" thickTop="1" thickBot="1" x14ac:dyDescent="0.25">
      <c r="A22" s="21">
        <v>11</v>
      </c>
      <c r="B22" s="7" t="s">
        <v>14</v>
      </c>
      <c r="C22" s="42">
        <f t="shared" si="6"/>
        <v>0</v>
      </c>
      <c r="D22" s="122">
        <v>3600</v>
      </c>
      <c r="E22" s="175">
        <v>11</v>
      </c>
      <c r="F22" s="106" t="s">
        <v>14</v>
      </c>
      <c r="G22" s="174">
        <v>3600</v>
      </c>
      <c r="H22" s="193">
        <f t="shared" si="7"/>
        <v>0</v>
      </c>
      <c r="I22" s="193">
        <f t="shared" si="8"/>
        <v>0</v>
      </c>
      <c r="J22" s="149">
        <v>11</v>
      </c>
      <c r="K22" s="142" t="s">
        <v>14</v>
      </c>
      <c r="L22" s="119">
        <v>3600</v>
      </c>
      <c r="M22" s="150">
        <v>3500</v>
      </c>
      <c r="N22" s="705">
        <v>45488</v>
      </c>
      <c r="O22" s="706">
        <v>74</v>
      </c>
      <c r="P22" s="716">
        <v>100</v>
      </c>
      <c r="Q22" s="405"/>
      <c r="R22" s="111"/>
      <c r="S22" s="92">
        <f t="shared" si="9"/>
        <v>3600</v>
      </c>
      <c r="T22" s="166">
        <f t="shared" si="10"/>
        <v>0</v>
      </c>
      <c r="U22" s="42">
        <f t="shared" si="11"/>
        <v>0</v>
      </c>
      <c r="V22" s="132">
        <v>11</v>
      </c>
      <c r="W22" s="18" t="s">
        <v>14</v>
      </c>
      <c r="X22" s="70" t="s">
        <v>196</v>
      </c>
      <c r="Y22" s="18" t="s">
        <v>195</v>
      </c>
      <c r="Z22" s="4">
        <v>3600</v>
      </c>
      <c r="AA22" s="4">
        <v>3500</v>
      </c>
      <c r="AB22" s="22">
        <f t="shared" si="12"/>
        <v>100</v>
      </c>
      <c r="AC22" s="22">
        <f t="shared" si="13"/>
        <v>66.666666666666671</v>
      </c>
      <c r="AD22" s="82"/>
      <c r="AE22" s="83"/>
      <c r="AF22" s="86"/>
      <c r="AG22" s="23"/>
      <c r="AH22" s="23"/>
      <c r="AI22" s="23">
        <f t="shared" si="14"/>
        <v>0</v>
      </c>
    </row>
    <row r="23" spans="1:95" ht="25.25" customHeight="1" thickTop="1" thickBot="1" x14ac:dyDescent="0.25">
      <c r="A23" s="21">
        <v>47</v>
      </c>
      <c r="B23" s="95" t="s">
        <v>50</v>
      </c>
      <c r="C23" s="42">
        <f t="shared" si="6"/>
        <v>0</v>
      </c>
      <c r="D23" s="124">
        <v>3600</v>
      </c>
      <c r="E23" s="175">
        <v>47</v>
      </c>
      <c r="F23" s="106" t="s">
        <v>50</v>
      </c>
      <c r="G23" s="174">
        <v>3600</v>
      </c>
      <c r="H23" s="193">
        <f t="shared" si="7"/>
        <v>650</v>
      </c>
      <c r="I23" s="193">
        <f t="shared" si="8"/>
        <v>0</v>
      </c>
      <c r="J23" s="149">
        <v>47</v>
      </c>
      <c r="K23" s="142" t="s">
        <v>50</v>
      </c>
      <c r="L23" s="119">
        <v>3600</v>
      </c>
      <c r="M23" s="150">
        <v>1000</v>
      </c>
      <c r="N23" s="717">
        <v>45488</v>
      </c>
      <c r="O23" s="718">
        <v>76</v>
      </c>
      <c r="P23" s="719">
        <v>200</v>
      </c>
      <c r="Q23" s="405" t="s">
        <v>356</v>
      </c>
      <c r="R23" s="451">
        <v>1750</v>
      </c>
      <c r="S23" s="92">
        <f t="shared" si="9"/>
        <v>2950</v>
      </c>
      <c r="T23" s="166">
        <f t="shared" si="10"/>
        <v>650</v>
      </c>
      <c r="U23" s="42">
        <f t="shared" si="11"/>
        <v>0</v>
      </c>
      <c r="V23" s="136">
        <v>47</v>
      </c>
      <c r="W23" s="96" t="s">
        <v>50</v>
      </c>
      <c r="X23" s="97" t="s">
        <v>167</v>
      </c>
      <c r="Y23" s="18" t="s">
        <v>157</v>
      </c>
      <c r="Z23" s="4">
        <v>3600</v>
      </c>
      <c r="AA23" s="4">
        <v>1000</v>
      </c>
      <c r="AB23" s="22">
        <f t="shared" si="12"/>
        <v>2600</v>
      </c>
      <c r="AC23" s="22">
        <f t="shared" si="13"/>
        <v>1733.3333333333333</v>
      </c>
      <c r="AD23" s="90"/>
      <c r="AE23" s="91">
        <v>36</v>
      </c>
      <c r="AF23" s="92">
        <v>1750</v>
      </c>
      <c r="AG23" s="23">
        <v>1750</v>
      </c>
      <c r="AH23" s="23"/>
      <c r="AI23" s="23">
        <f t="shared" si="14"/>
        <v>1750</v>
      </c>
    </row>
    <row r="24" spans="1:95" ht="25.25" customHeight="1" thickTop="1" thickBot="1" x14ac:dyDescent="0.25">
      <c r="A24" s="21">
        <v>109</v>
      </c>
      <c r="B24" s="7" t="s">
        <v>109</v>
      </c>
      <c r="C24" s="42">
        <f t="shared" si="6"/>
        <v>0</v>
      </c>
      <c r="D24" s="122">
        <v>4000</v>
      </c>
      <c r="E24" s="175">
        <v>109</v>
      </c>
      <c r="F24" s="106" t="s">
        <v>109</v>
      </c>
      <c r="G24" s="174">
        <v>4000</v>
      </c>
      <c r="H24" s="193">
        <f t="shared" si="7"/>
        <v>650</v>
      </c>
      <c r="I24" s="193">
        <f t="shared" si="8"/>
        <v>0</v>
      </c>
      <c r="J24" s="149">
        <v>109</v>
      </c>
      <c r="K24" s="142" t="s">
        <v>109</v>
      </c>
      <c r="L24" s="119">
        <v>4000</v>
      </c>
      <c r="M24" s="150">
        <v>1500</v>
      </c>
      <c r="N24" s="708">
        <v>45489</v>
      </c>
      <c r="O24" s="706">
        <v>79</v>
      </c>
      <c r="P24" s="707">
        <v>200</v>
      </c>
      <c r="Q24" s="405" t="s">
        <v>356</v>
      </c>
      <c r="R24" s="451">
        <v>1650</v>
      </c>
      <c r="S24" s="92">
        <f t="shared" si="9"/>
        <v>3350</v>
      </c>
      <c r="T24" s="166">
        <f t="shared" si="10"/>
        <v>650</v>
      </c>
      <c r="U24" s="42">
        <f t="shared" si="11"/>
        <v>0</v>
      </c>
      <c r="V24" s="132">
        <v>109</v>
      </c>
      <c r="W24" s="18" t="s">
        <v>109</v>
      </c>
      <c r="X24" s="70" t="s">
        <v>175</v>
      </c>
      <c r="Y24" s="18" t="s">
        <v>157</v>
      </c>
      <c r="Z24" s="4">
        <v>4000</v>
      </c>
      <c r="AA24" s="4">
        <v>1500</v>
      </c>
      <c r="AB24" s="22">
        <f t="shared" si="12"/>
        <v>2500</v>
      </c>
      <c r="AC24" s="22">
        <f t="shared" si="13"/>
        <v>1666.6666666666667</v>
      </c>
      <c r="AD24" s="82"/>
      <c r="AE24" s="83">
        <v>17</v>
      </c>
      <c r="AF24" s="86">
        <v>1650</v>
      </c>
      <c r="AG24" s="23">
        <v>1650</v>
      </c>
      <c r="AH24" s="23"/>
      <c r="AI24" s="23">
        <f t="shared" si="14"/>
        <v>1650</v>
      </c>
    </row>
    <row r="25" spans="1:95" ht="25.25" customHeight="1" thickTop="1" thickBot="1" x14ac:dyDescent="0.25">
      <c r="A25" s="21">
        <v>114</v>
      </c>
      <c r="B25" s="15" t="s">
        <v>114</v>
      </c>
      <c r="C25" s="42">
        <f t="shared" si="6"/>
        <v>0</v>
      </c>
      <c r="D25" s="122">
        <v>4000</v>
      </c>
      <c r="E25" s="175">
        <v>114</v>
      </c>
      <c r="F25" s="106" t="s">
        <v>114</v>
      </c>
      <c r="G25" s="174">
        <v>4000</v>
      </c>
      <c r="H25" s="193">
        <f t="shared" si="7"/>
        <v>3000</v>
      </c>
      <c r="I25" s="193">
        <f t="shared" si="8"/>
        <v>0</v>
      </c>
      <c r="J25" s="149">
        <v>114</v>
      </c>
      <c r="K25" s="142" t="s">
        <v>114</v>
      </c>
      <c r="L25" s="119">
        <v>4000</v>
      </c>
      <c r="M25" s="150">
        <v>1000</v>
      </c>
      <c r="N25" s="544"/>
      <c r="O25" s="542"/>
      <c r="P25" s="543"/>
      <c r="Q25" s="405"/>
      <c r="R25" s="111"/>
      <c r="S25" s="92">
        <f t="shared" si="9"/>
        <v>1000</v>
      </c>
      <c r="T25" s="166">
        <f t="shared" si="10"/>
        <v>3000</v>
      </c>
      <c r="U25" s="42">
        <f t="shared" si="11"/>
        <v>0</v>
      </c>
      <c r="V25" s="132">
        <v>114</v>
      </c>
      <c r="W25" s="28" t="s">
        <v>114</v>
      </c>
      <c r="X25" s="78" t="s">
        <v>213</v>
      </c>
      <c r="Y25" s="18" t="s">
        <v>195</v>
      </c>
      <c r="Z25" s="4">
        <v>4000</v>
      </c>
      <c r="AA25" s="4">
        <v>1000</v>
      </c>
      <c r="AB25" s="22">
        <f t="shared" si="12"/>
        <v>3000</v>
      </c>
      <c r="AC25" s="22">
        <f t="shared" si="13"/>
        <v>2000</v>
      </c>
      <c r="AD25" s="90"/>
      <c r="AE25" s="91"/>
      <c r="AF25" s="92"/>
      <c r="AG25" s="29"/>
      <c r="AH25" s="29"/>
      <c r="AI25" s="23">
        <f t="shared" si="14"/>
        <v>0</v>
      </c>
    </row>
    <row r="26" spans="1:95" ht="25.25" customHeight="1" thickTop="1" thickBot="1" x14ac:dyDescent="0.25">
      <c r="A26" s="25">
        <v>124</v>
      </c>
      <c r="B26" s="8" t="s">
        <v>123</v>
      </c>
      <c r="C26" s="42">
        <f t="shared" si="6"/>
        <v>0</v>
      </c>
      <c r="D26" s="122">
        <v>4000</v>
      </c>
      <c r="E26" s="172">
        <v>124</v>
      </c>
      <c r="F26" s="176" t="s">
        <v>123</v>
      </c>
      <c r="G26" s="174">
        <v>4000</v>
      </c>
      <c r="H26" s="193">
        <f t="shared" si="7"/>
        <v>200</v>
      </c>
      <c r="I26" s="193">
        <f t="shared" si="8"/>
        <v>0</v>
      </c>
      <c r="J26" s="149">
        <v>124</v>
      </c>
      <c r="K26" s="142" t="s">
        <v>123</v>
      </c>
      <c r="L26" s="119">
        <v>4000</v>
      </c>
      <c r="M26" s="150">
        <v>2750</v>
      </c>
      <c r="N26" s="705">
        <v>45491</v>
      </c>
      <c r="O26" s="706">
        <v>84</v>
      </c>
      <c r="P26" s="707">
        <v>200</v>
      </c>
      <c r="Q26" s="405" t="s">
        <v>356</v>
      </c>
      <c r="R26" s="451">
        <v>850</v>
      </c>
      <c r="S26" s="92">
        <f t="shared" si="9"/>
        <v>3800</v>
      </c>
      <c r="T26" s="166">
        <f t="shared" si="10"/>
        <v>200</v>
      </c>
      <c r="U26" s="42">
        <f t="shared" si="11"/>
        <v>0</v>
      </c>
      <c r="V26" s="131">
        <v>124</v>
      </c>
      <c r="W26" s="26" t="s">
        <v>123</v>
      </c>
      <c r="X26" s="71" t="s">
        <v>181</v>
      </c>
      <c r="Y26" s="18" t="s">
        <v>157</v>
      </c>
      <c r="Z26" s="4">
        <v>4000</v>
      </c>
      <c r="AA26" s="4">
        <v>2750</v>
      </c>
      <c r="AB26" s="22">
        <f t="shared" si="12"/>
        <v>1250</v>
      </c>
      <c r="AC26" s="22">
        <f t="shared" si="13"/>
        <v>833.33333333333337</v>
      </c>
      <c r="AD26" s="90"/>
      <c r="AE26" s="91">
        <v>16</v>
      </c>
      <c r="AF26" s="92">
        <v>850</v>
      </c>
      <c r="AG26" s="23">
        <v>850</v>
      </c>
      <c r="AH26" s="23"/>
      <c r="AI26" s="23">
        <f t="shared" si="14"/>
        <v>850</v>
      </c>
    </row>
    <row r="27" spans="1:95" ht="25.25" customHeight="1" thickTop="1" thickBot="1" x14ac:dyDescent="0.25">
      <c r="A27" s="6">
        <v>113</v>
      </c>
      <c r="B27" s="28" t="s">
        <v>113</v>
      </c>
      <c r="C27" s="42">
        <f t="shared" si="6"/>
        <v>0</v>
      </c>
      <c r="D27" s="122">
        <v>4000</v>
      </c>
      <c r="E27" s="175">
        <v>113</v>
      </c>
      <c r="F27" s="106" t="s">
        <v>113</v>
      </c>
      <c r="G27" s="174">
        <v>4000</v>
      </c>
      <c r="H27" s="193">
        <f t="shared" si="7"/>
        <v>650</v>
      </c>
      <c r="I27" s="193">
        <f t="shared" si="8"/>
        <v>0</v>
      </c>
      <c r="J27" s="149">
        <v>113</v>
      </c>
      <c r="K27" s="142" t="s">
        <v>113</v>
      </c>
      <c r="L27" s="119">
        <v>4000</v>
      </c>
      <c r="M27" s="150">
        <v>1500</v>
      </c>
      <c r="N27" s="705">
        <v>45491</v>
      </c>
      <c r="O27" s="706">
        <v>89</v>
      </c>
      <c r="P27" s="707">
        <v>200</v>
      </c>
      <c r="Q27" s="405" t="s">
        <v>356</v>
      </c>
      <c r="R27" s="451">
        <v>1650</v>
      </c>
      <c r="S27" s="92">
        <f t="shared" si="9"/>
        <v>3350</v>
      </c>
      <c r="T27" s="166">
        <f t="shared" si="10"/>
        <v>650</v>
      </c>
      <c r="U27" s="42">
        <f t="shared" si="11"/>
        <v>0</v>
      </c>
      <c r="V27" s="132">
        <v>113</v>
      </c>
      <c r="W27" s="28" t="s">
        <v>113</v>
      </c>
      <c r="X27" s="78" t="s">
        <v>177</v>
      </c>
      <c r="Y27" s="18" t="s">
        <v>157</v>
      </c>
      <c r="Z27" s="4">
        <v>4000</v>
      </c>
      <c r="AA27" s="4">
        <v>1500</v>
      </c>
      <c r="AB27" s="22">
        <f t="shared" si="12"/>
        <v>2500</v>
      </c>
      <c r="AC27" s="22">
        <f t="shared" si="13"/>
        <v>1666.6666666666667</v>
      </c>
      <c r="AD27" s="90"/>
      <c r="AE27" s="91">
        <v>33</v>
      </c>
      <c r="AF27" s="92">
        <v>1650</v>
      </c>
      <c r="AG27" s="29">
        <v>1650</v>
      </c>
      <c r="AH27" s="29"/>
      <c r="AI27" s="23">
        <f t="shared" si="14"/>
        <v>1650</v>
      </c>
    </row>
    <row r="28" spans="1:95" ht="25.25" customHeight="1" thickTop="1" thickBot="1" x14ac:dyDescent="0.25">
      <c r="A28" s="21">
        <v>127</v>
      </c>
      <c r="B28" s="7" t="s">
        <v>126</v>
      </c>
      <c r="C28" s="42">
        <f>D26-L26</f>
        <v>0</v>
      </c>
      <c r="D28" s="122">
        <v>4000</v>
      </c>
      <c r="E28" s="172">
        <v>128</v>
      </c>
      <c r="F28" s="176" t="s">
        <v>127</v>
      </c>
      <c r="G28" s="174">
        <v>4000</v>
      </c>
      <c r="H28" s="193">
        <f t="shared" si="7"/>
        <v>1700</v>
      </c>
      <c r="I28" s="193">
        <f t="shared" si="8"/>
        <v>0</v>
      </c>
      <c r="J28" s="149">
        <v>128</v>
      </c>
      <c r="K28" s="142" t="s">
        <v>127</v>
      </c>
      <c r="L28" s="119">
        <v>4000</v>
      </c>
      <c r="M28" s="150">
        <v>500</v>
      </c>
      <c r="N28" s="705">
        <v>45491</v>
      </c>
      <c r="O28" s="706">
        <v>90</v>
      </c>
      <c r="P28" s="707">
        <v>200</v>
      </c>
      <c r="Q28" s="405"/>
      <c r="R28" s="451">
        <v>1600</v>
      </c>
      <c r="S28" s="92">
        <f t="shared" si="9"/>
        <v>2300</v>
      </c>
      <c r="T28" s="166">
        <f t="shared" si="10"/>
        <v>1700</v>
      </c>
      <c r="U28" s="42">
        <f t="shared" si="11"/>
        <v>0</v>
      </c>
      <c r="V28" s="131">
        <v>128</v>
      </c>
      <c r="W28" s="30" t="s">
        <v>127</v>
      </c>
      <c r="X28" s="72" t="s">
        <v>214</v>
      </c>
      <c r="Y28" s="18" t="s">
        <v>195</v>
      </c>
      <c r="Z28" s="4">
        <v>4000</v>
      </c>
      <c r="AA28" s="4">
        <v>500</v>
      </c>
      <c r="AB28" s="22">
        <f t="shared" si="12"/>
        <v>3500</v>
      </c>
      <c r="AC28" s="22">
        <f t="shared" si="13"/>
        <v>2333.3333333333335</v>
      </c>
      <c r="AD28" s="82"/>
      <c r="AE28" s="83">
        <v>59</v>
      </c>
      <c r="AF28" s="86">
        <v>2300</v>
      </c>
      <c r="AG28" s="29"/>
      <c r="AH28" s="31">
        <v>2300</v>
      </c>
      <c r="AI28" s="23">
        <f t="shared" si="14"/>
        <v>2300</v>
      </c>
    </row>
    <row r="29" spans="1:95" ht="25.25" customHeight="1" thickTop="1" thickBot="1" x14ac:dyDescent="0.25">
      <c r="A29" s="25">
        <v>130</v>
      </c>
      <c r="B29" s="8" t="s">
        <v>129</v>
      </c>
      <c r="C29" s="42">
        <f>D28-L28</f>
        <v>0</v>
      </c>
      <c r="D29" s="122">
        <v>4000</v>
      </c>
      <c r="E29" s="172">
        <v>131</v>
      </c>
      <c r="F29" s="176" t="s">
        <v>130</v>
      </c>
      <c r="G29" s="174">
        <v>4000</v>
      </c>
      <c r="H29" s="193">
        <f t="shared" si="7"/>
        <v>1650</v>
      </c>
      <c r="I29" s="193">
        <f t="shared" si="8"/>
        <v>0</v>
      </c>
      <c r="J29" s="149">
        <v>131</v>
      </c>
      <c r="K29" s="142" t="s">
        <v>130</v>
      </c>
      <c r="L29" s="119">
        <v>4000</v>
      </c>
      <c r="M29" s="150">
        <v>1500</v>
      </c>
      <c r="N29" s="705">
        <v>45492</v>
      </c>
      <c r="O29" s="706">
        <v>91</v>
      </c>
      <c r="P29" s="707">
        <v>200</v>
      </c>
      <c r="Q29" s="405" t="s">
        <v>356</v>
      </c>
      <c r="R29" s="451">
        <v>650</v>
      </c>
      <c r="S29" s="92">
        <f t="shared" si="9"/>
        <v>2350</v>
      </c>
      <c r="T29" s="166">
        <f t="shared" si="10"/>
        <v>1650</v>
      </c>
      <c r="U29" s="42">
        <f t="shared" si="11"/>
        <v>0</v>
      </c>
      <c r="V29" s="131">
        <v>131</v>
      </c>
      <c r="W29" s="26" t="s">
        <v>130</v>
      </c>
      <c r="X29" s="71" t="s">
        <v>185</v>
      </c>
      <c r="Y29" s="18" t="s">
        <v>157</v>
      </c>
      <c r="Z29" s="4">
        <v>4000</v>
      </c>
      <c r="AA29" s="4">
        <v>1500</v>
      </c>
      <c r="AB29" s="22">
        <f t="shared" si="12"/>
        <v>2500</v>
      </c>
      <c r="AC29" s="22">
        <f t="shared" si="13"/>
        <v>1666.6666666666667</v>
      </c>
      <c r="AD29" s="90"/>
      <c r="AE29" s="91">
        <v>42</v>
      </c>
      <c r="AF29" s="92">
        <v>1550</v>
      </c>
      <c r="AG29" s="23">
        <v>1550</v>
      </c>
      <c r="AH29" s="23"/>
      <c r="AI29" s="23">
        <f t="shared" si="14"/>
        <v>1550</v>
      </c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</row>
    <row r="30" spans="1:95" ht="25.25" customHeight="1" thickTop="1" thickBot="1" x14ac:dyDescent="0.25">
      <c r="A30" s="25">
        <v>139</v>
      </c>
      <c r="B30" s="8" t="s">
        <v>137</v>
      </c>
      <c r="C30" s="42"/>
      <c r="D30" s="122"/>
      <c r="E30" s="175"/>
      <c r="F30" s="106"/>
      <c r="G30" s="192"/>
      <c r="H30" s="193"/>
      <c r="I30" s="193"/>
      <c r="J30" s="149"/>
      <c r="K30" s="142"/>
      <c r="L30" s="119"/>
      <c r="M30" s="150"/>
      <c r="N30" s="705">
        <v>45492</v>
      </c>
      <c r="O30" s="706">
        <v>94</v>
      </c>
      <c r="P30" s="707">
        <v>200</v>
      </c>
      <c r="Q30" s="405"/>
      <c r="R30" s="111"/>
      <c r="S30" s="92"/>
      <c r="T30" s="166"/>
      <c r="U30" s="42"/>
      <c r="V30" s="132"/>
      <c r="W30" s="18"/>
      <c r="X30" s="70"/>
      <c r="Y30" s="18"/>
      <c r="Z30" s="4"/>
      <c r="AA30" s="4"/>
      <c r="AB30" s="22"/>
      <c r="AC30" s="22"/>
      <c r="AD30" s="90"/>
      <c r="AE30" s="91"/>
      <c r="AF30" s="92"/>
      <c r="AG30" s="23"/>
      <c r="AH30" s="23"/>
      <c r="AI30" s="23"/>
    </row>
    <row r="31" spans="1:95" ht="25.25" customHeight="1" thickTop="1" thickBot="1" x14ac:dyDescent="0.25">
      <c r="A31" s="25">
        <v>105</v>
      </c>
      <c r="B31" s="8" t="s">
        <v>106</v>
      </c>
      <c r="C31" s="42">
        <f>D31-L31</f>
        <v>0</v>
      </c>
      <c r="D31" s="122">
        <v>4000</v>
      </c>
      <c r="E31" s="172">
        <v>105</v>
      </c>
      <c r="F31" s="176" t="s">
        <v>106</v>
      </c>
      <c r="G31" s="174">
        <v>4000</v>
      </c>
      <c r="H31" s="193">
        <f>+D31-S31</f>
        <v>300</v>
      </c>
      <c r="I31" s="193">
        <f>+H31-T31</f>
        <v>0</v>
      </c>
      <c r="J31" s="149">
        <v>105</v>
      </c>
      <c r="K31" s="142" t="s">
        <v>106</v>
      </c>
      <c r="L31" s="119">
        <v>4000</v>
      </c>
      <c r="M31" s="150">
        <v>2500</v>
      </c>
      <c r="N31" s="705">
        <v>45493</v>
      </c>
      <c r="O31" s="706">
        <v>102</v>
      </c>
      <c r="P31" s="707">
        <v>200</v>
      </c>
      <c r="Q31" s="405" t="s">
        <v>356</v>
      </c>
      <c r="R31" s="451">
        <v>1000</v>
      </c>
      <c r="S31" s="92">
        <f>+M31+P31+R31</f>
        <v>3700</v>
      </c>
      <c r="T31" s="166">
        <f>+L31-S31</f>
        <v>300</v>
      </c>
      <c r="U31" s="42">
        <f>M31-AA31</f>
        <v>0</v>
      </c>
      <c r="V31" s="661">
        <v>105</v>
      </c>
      <c r="W31" s="8" t="s">
        <v>106</v>
      </c>
      <c r="X31" s="71" t="s">
        <v>173</v>
      </c>
      <c r="Y31" s="18" t="s">
        <v>157</v>
      </c>
      <c r="Z31" s="4">
        <v>4000</v>
      </c>
      <c r="AA31" s="4">
        <v>2500</v>
      </c>
      <c r="AB31" s="22">
        <f>Z31-AA31</f>
        <v>1500</v>
      </c>
      <c r="AC31" s="22">
        <f>AB31*2/3</f>
        <v>1000</v>
      </c>
      <c r="AD31" s="82"/>
      <c r="AE31" s="83">
        <v>47</v>
      </c>
      <c r="AF31" s="86">
        <v>1000</v>
      </c>
      <c r="AG31" s="23">
        <v>1000</v>
      </c>
      <c r="AH31" s="27">
        <v>1000</v>
      </c>
      <c r="AI31" s="23">
        <f>+AH31+AG31</f>
        <v>2000</v>
      </c>
    </row>
    <row r="32" spans="1:95" ht="25.25" customHeight="1" thickTop="1" thickBot="1" x14ac:dyDescent="0.25">
      <c r="A32" s="2">
        <v>118</v>
      </c>
      <c r="B32" s="30" t="s">
        <v>178</v>
      </c>
      <c r="C32" s="42">
        <f>D32-L32</f>
        <v>0</v>
      </c>
      <c r="D32" s="122">
        <v>4000</v>
      </c>
      <c r="E32" s="172">
        <v>118</v>
      </c>
      <c r="F32" s="176" t="s">
        <v>349</v>
      </c>
      <c r="G32" s="174">
        <v>4000</v>
      </c>
      <c r="H32" s="193">
        <f>+D32-S32</f>
        <v>200</v>
      </c>
      <c r="I32" s="193">
        <f>+H32-T32</f>
        <v>0</v>
      </c>
      <c r="J32" s="149">
        <v>118</v>
      </c>
      <c r="K32" s="142" t="s">
        <v>178</v>
      </c>
      <c r="L32" s="119">
        <v>4000</v>
      </c>
      <c r="M32" s="150">
        <v>3000</v>
      </c>
      <c r="N32" s="705">
        <v>45493</v>
      </c>
      <c r="O32" s="706">
        <v>103</v>
      </c>
      <c r="P32" s="707">
        <v>100</v>
      </c>
      <c r="Q32" s="405" t="s">
        <v>356</v>
      </c>
      <c r="R32" s="451">
        <f>700</f>
        <v>700</v>
      </c>
      <c r="S32" s="92">
        <f>+M32+P32+R32</f>
        <v>3800</v>
      </c>
      <c r="T32" s="166">
        <f>+L32-S32</f>
        <v>200</v>
      </c>
      <c r="U32" s="42">
        <f>M32-AA32</f>
        <v>0</v>
      </c>
      <c r="V32" s="131">
        <v>118</v>
      </c>
      <c r="W32" s="30" t="s">
        <v>178</v>
      </c>
      <c r="X32" s="72" t="s">
        <v>179</v>
      </c>
      <c r="Y32" s="18" t="s">
        <v>157</v>
      </c>
      <c r="Z32" s="4">
        <v>4000</v>
      </c>
      <c r="AA32" s="4">
        <v>3000</v>
      </c>
      <c r="AB32" s="22">
        <f>Z32-AA32</f>
        <v>1000</v>
      </c>
      <c r="AC32" s="22">
        <f>AB32*2/3</f>
        <v>666.66666666666663</v>
      </c>
      <c r="AD32" s="82"/>
      <c r="AE32" s="83" t="s">
        <v>346</v>
      </c>
      <c r="AF32" s="86">
        <f>700+200</f>
        <v>900</v>
      </c>
      <c r="AG32" s="29">
        <v>700</v>
      </c>
      <c r="AH32" s="31">
        <v>700</v>
      </c>
      <c r="AI32" s="23">
        <f>+AH32+AG32</f>
        <v>1400</v>
      </c>
    </row>
    <row r="33" spans="1:95" ht="25.25" customHeight="1" thickTop="1" thickBot="1" x14ac:dyDescent="0.25">
      <c r="A33" s="25">
        <v>123</v>
      </c>
      <c r="B33" s="8" t="s">
        <v>122</v>
      </c>
      <c r="C33" s="42">
        <f>D33-L33</f>
        <v>0</v>
      </c>
      <c r="D33" s="122">
        <v>4000</v>
      </c>
      <c r="E33" s="172">
        <v>123</v>
      </c>
      <c r="F33" s="176" t="s">
        <v>334</v>
      </c>
      <c r="G33" s="174">
        <v>4000</v>
      </c>
      <c r="H33" s="193">
        <f>+D33-S33</f>
        <v>650</v>
      </c>
      <c r="I33" s="193">
        <f>+H33-T33</f>
        <v>0</v>
      </c>
      <c r="J33" s="149">
        <v>123</v>
      </c>
      <c r="K33" s="142" t="s">
        <v>334</v>
      </c>
      <c r="L33" s="119">
        <v>4000</v>
      </c>
      <c r="M33" s="150">
        <v>1500</v>
      </c>
      <c r="N33" s="705">
        <v>45496</v>
      </c>
      <c r="O33" s="706">
        <v>104</v>
      </c>
      <c r="P33" s="707">
        <v>200</v>
      </c>
      <c r="Q33" s="405" t="s">
        <v>356</v>
      </c>
      <c r="R33" s="451">
        <v>1650</v>
      </c>
      <c r="S33" s="92">
        <f>+M33+P33+R33</f>
        <v>3350</v>
      </c>
      <c r="T33" s="166">
        <f>+L33-S33</f>
        <v>650</v>
      </c>
      <c r="U33" s="42">
        <f>M33-AA33</f>
        <v>0</v>
      </c>
      <c r="V33" s="131">
        <v>123</v>
      </c>
      <c r="W33" s="26" t="s">
        <v>122</v>
      </c>
      <c r="X33" s="71" t="s">
        <v>324</v>
      </c>
      <c r="Y33" s="18" t="s">
        <v>157</v>
      </c>
      <c r="Z33" s="4">
        <v>4000</v>
      </c>
      <c r="AA33" s="4">
        <v>1500</v>
      </c>
      <c r="AB33" s="22">
        <f>Z33-AA33</f>
        <v>2500</v>
      </c>
      <c r="AC33" s="22">
        <f>AB33*2/3</f>
        <v>1666.6666666666667</v>
      </c>
      <c r="AD33" s="82"/>
      <c r="AE33" s="83">
        <v>27</v>
      </c>
      <c r="AF33" s="86">
        <v>1650</v>
      </c>
      <c r="AG33" s="23">
        <v>1650</v>
      </c>
      <c r="AH33" s="23"/>
      <c r="AI33" s="23">
        <f>+AH33+AG33</f>
        <v>1650</v>
      </c>
    </row>
    <row r="34" spans="1:95" ht="25.25" customHeight="1" thickTop="1" thickBot="1" x14ac:dyDescent="0.25">
      <c r="A34" s="25">
        <v>128</v>
      </c>
      <c r="B34" s="16" t="s">
        <v>127</v>
      </c>
      <c r="C34" s="42">
        <f>D33-L33</f>
        <v>0</v>
      </c>
      <c r="D34" s="122"/>
      <c r="E34" s="172"/>
      <c r="F34" s="176"/>
      <c r="G34" s="174"/>
      <c r="H34" s="193"/>
      <c r="I34" s="193"/>
      <c r="J34" s="149"/>
      <c r="K34" s="142"/>
      <c r="L34" s="119"/>
      <c r="M34" s="150"/>
      <c r="N34" s="705">
        <v>45497</v>
      </c>
      <c r="O34" s="706">
        <v>105</v>
      </c>
      <c r="P34" s="707">
        <v>200</v>
      </c>
      <c r="Q34" s="405" t="s">
        <v>356</v>
      </c>
      <c r="R34" s="451">
        <v>2300</v>
      </c>
      <c r="S34" s="92"/>
      <c r="T34" s="166"/>
      <c r="U34" s="42"/>
      <c r="V34" s="131"/>
      <c r="W34" s="30"/>
      <c r="X34" s="72"/>
      <c r="Y34" s="18"/>
      <c r="Z34" s="4"/>
      <c r="AA34" s="4"/>
      <c r="AB34" s="22"/>
      <c r="AC34" s="22"/>
      <c r="AD34" s="82"/>
      <c r="AE34" s="83"/>
      <c r="AF34" s="86"/>
      <c r="AG34" s="29"/>
      <c r="AH34" s="31"/>
      <c r="AI34" s="23"/>
    </row>
    <row r="35" spans="1:95" ht="25.25" customHeight="1" thickTop="1" thickBot="1" x14ac:dyDescent="0.25">
      <c r="A35" s="25">
        <v>125</v>
      </c>
      <c r="B35" s="8" t="s">
        <v>124</v>
      </c>
      <c r="C35" s="42">
        <f>D35-L35</f>
        <v>0</v>
      </c>
      <c r="D35" s="122">
        <v>4000</v>
      </c>
      <c r="E35" s="172">
        <v>125</v>
      </c>
      <c r="F35" s="176" t="s">
        <v>124</v>
      </c>
      <c r="G35" s="174">
        <v>4000</v>
      </c>
      <c r="H35" s="193">
        <f>+D35-S35</f>
        <v>450</v>
      </c>
      <c r="I35" s="193">
        <f>+H35-T35</f>
        <v>0</v>
      </c>
      <c r="J35" s="149">
        <v>125</v>
      </c>
      <c r="K35" s="142" t="s">
        <v>124</v>
      </c>
      <c r="L35" s="119">
        <v>4000</v>
      </c>
      <c r="M35" s="150">
        <v>2900</v>
      </c>
      <c r="N35" s="705">
        <v>45497</v>
      </c>
      <c r="O35" s="706">
        <v>106</v>
      </c>
      <c r="P35" s="707">
        <v>150</v>
      </c>
      <c r="Q35" s="405" t="s">
        <v>356</v>
      </c>
      <c r="R35" s="453">
        <v>500</v>
      </c>
      <c r="S35" s="92">
        <f>+M35+P35+R35</f>
        <v>3550</v>
      </c>
      <c r="T35" s="166">
        <f>+L35-S35</f>
        <v>450</v>
      </c>
      <c r="U35" s="42">
        <f>M35-AA35</f>
        <v>0</v>
      </c>
      <c r="V35" s="131">
        <v>125</v>
      </c>
      <c r="W35" s="26" t="s">
        <v>124</v>
      </c>
      <c r="X35" s="71" t="s">
        <v>182</v>
      </c>
      <c r="Y35" s="18" t="s">
        <v>157</v>
      </c>
      <c r="Z35" s="4">
        <v>4000</v>
      </c>
      <c r="AA35" s="4">
        <v>2900</v>
      </c>
      <c r="AB35" s="22">
        <f>Z35-AA35</f>
        <v>1100</v>
      </c>
      <c r="AC35" s="22">
        <f>AB35*2/3</f>
        <v>733.33333333333337</v>
      </c>
      <c r="AD35" s="82"/>
      <c r="AE35" s="100">
        <v>8</v>
      </c>
      <c r="AF35" s="101">
        <v>500</v>
      </c>
      <c r="AG35" s="23">
        <v>500</v>
      </c>
      <c r="AH35" s="23"/>
      <c r="AI35" s="23">
        <f>+AH35+AG35</f>
        <v>500</v>
      </c>
    </row>
    <row r="36" spans="1:95" ht="25.25" customHeight="1" thickTop="1" thickBot="1" x14ac:dyDescent="0.25">
      <c r="A36" s="21">
        <v>106</v>
      </c>
      <c r="B36" s="7" t="s">
        <v>107</v>
      </c>
      <c r="C36" s="42">
        <f>D36-L36</f>
        <v>0</v>
      </c>
      <c r="D36" s="122">
        <v>4000</v>
      </c>
      <c r="E36" s="175">
        <v>106</v>
      </c>
      <c r="F36" s="106" t="s">
        <v>107</v>
      </c>
      <c r="G36" s="174">
        <v>4000</v>
      </c>
      <c r="H36" s="193">
        <f>+D36-S36</f>
        <v>450</v>
      </c>
      <c r="I36" s="193">
        <f>+H36-T36</f>
        <v>0</v>
      </c>
      <c r="J36" s="149">
        <v>106</v>
      </c>
      <c r="K36" s="142" t="s">
        <v>107</v>
      </c>
      <c r="L36" s="119">
        <v>4000</v>
      </c>
      <c r="M36" s="150">
        <v>2500</v>
      </c>
      <c r="N36" s="705">
        <v>45497</v>
      </c>
      <c r="O36" s="706">
        <v>107</v>
      </c>
      <c r="P36" s="707">
        <v>150</v>
      </c>
      <c r="Q36" s="405"/>
      <c r="R36" s="451">
        <f>400+500</f>
        <v>900</v>
      </c>
      <c r="S36" s="92">
        <f>+M36+P36+R36</f>
        <v>3550</v>
      </c>
      <c r="T36" s="166">
        <f>+L36-S36</f>
        <v>450</v>
      </c>
      <c r="U36" s="42">
        <f>M36-AA36</f>
        <v>0</v>
      </c>
      <c r="V36" s="132">
        <v>106</v>
      </c>
      <c r="W36" s="18" t="s">
        <v>107</v>
      </c>
      <c r="X36" s="70" t="s">
        <v>174</v>
      </c>
      <c r="Y36" s="18" t="s">
        <v>157</v>
      </c>
      <c r="Z36" s="4">
        <v>4000</v>
      </c>
      <c r="AA36" s="4">
        <v>2500</v>
      </c>
      <c r="AB36" s="22">
        <f>Z36-AA36</f>
        <v>1500</v>
      </c>
      <c r="AC36" s="22">
        <f>AB36*2/3</f>
        <v>1000</v>
      </c>
      <c r="AD36" s="82"/>
      <c r="AE36" s="83" t="s">
        <v>345</v>
      </c>
      <c r="AF36" s="86">
        <f>400+500</f>
        <v>900</v>
      </c>
      <c r="AG36" s="23">
        <v>900</v>
      </c>
      <c r="AH36" s="23"/>
      <c r="AI36" s="23">
        <f>+AH36+AG36</f>
        <v>900</v>
      </c>
    </row>
    <row r="37" spans="1:95" ht="25.25" customHeight="1" thickTop="1" thickBot="1" x14ac:dyDescent="0.25">
      <c r="A37" s="21"/>
      <c r="B37" s="7"/>
      <c r="C37" s="42"/>
      <c r="D37" s="122"/>
      <c r="E37" s="175"/>
      <c r="F37" s="106"/>
      <c r="G37" s="174"/>
      <c r="H37" s="193"/>
      <c r="I37" s="193"/>
      <c r="J37" s="149"/>
      <c r="K37" s="142"/>
      <c r="L37" s="119"/>
      <c r="M37" s="150"/>
      <c r="N37" s="717">
        <v>45497</v>
      </c>
      <c r="O37" s="718">
        <v>111</v>
      </c>
      <c r="P37" s="719">
        <v>200</v>
      </c>
      <c r="Q37" s="405"/>
      <c r="R37" s="451"/>
      <c r="S37" s="92"/>
      <c r="T37" s="166"/>
      <c r="U37" s="42"/>
      <c r="V37" s="132"/>
      <c r="W37" s="18"/>
      <c r="X37" s="70"/>
      <c r="Y37" s="18"/>
      <c r="Z37" s="4"/>
      <c r="AA37" s="4"/>
      <c r="AB37" s="22"/>
      <c r="AC37" s="22"/>
      <c r="AD37" s="82"/>
      <c r="AE37" s="83"/>
      <c r="AF37" s="86"/>
      <c r="AG37" s="27"/>
      <c r="AH37" s="23"/>
      <c r="AI37" s="23"/>
    </row>
    <row r="38" spans="1:95" ht="25.25" customHeight="1" thickTop="1" thickBot="1" x14ac:dyDescent="0.25">
      <c r="A38" s="21">
        <v>121</v>
      </c>
      <c r="B38" s="7" t="s">
        <v>120</v>
      </c>
      <c r="C38" s="42">
        <f>D38-L38</f>
        <v>0</v>
      </c>
      <c r="D38" s="122">
        <v>4000</v>
      </c>
      <c r="E38" s="175">
        <v>121</v>
      </c>
      <c r="F38" s="106" t="s">
        <v>120</v>
      </c>
      <c r="G38" s="174">
        <v>4000</v>
      </c>
      <c r="H38" s="193">
        <f t="shared" ref="H38:H43" si="15">+D38-S38</f>
        <v>300</v>
      </c>
      <c r="I38" s="193">
        <f t="shared" ref="I38:I43" si="16">+H38-T38</f>
        <v>0</v>
      </c>
      <c r="J38" s="149">
        <v>121</v>
      </c>
      <c r="K38" s="142" t="s">
        <v>120</v>
      </c>
      <c r="L38" s="119">
        <v>4000</v>
      </c>
      <c r="M38" s="150">
        <v>3000</v>
      </c>
      <c r="N38" s="717">
        <v>45497</v>
      </c>
      <c r="O38" s="718">
        <v>114</v>
      </c>
      <c r="P38" s="719">
        <v>200</v>
      </c>
      <c r="Q38" s="405" t="s">
        <v>356</v>
      </c>
      <c r="R38" s="451">
        <v>500</v>
      </c>
      <c r="S38" s="92">
        <f t="shared" ref="S38:S43" si="17">+M38+P38+R38</f>
        <v>3700</v>
      </c>
      <c r="T38" s="166">
        <f t="shared" ref="T38:T43" si="18">+L38-S38</f>
        <v>300</v>
      </c>
      <c r="U38" s="42">
        <f t="shared" ref="U38:U43" si="19">M38-AA38</f>
        <v>0</v>
      </c>
      <c r="V38" s="132">
        <v>121</v>
      </c>
      <c r="W38" s="18" t="s">
        <v>120</v>
      </c>
      <c r="X38" s="70" t="s">
        <v>323</v>
      </c>
      <c r="Y38" s="18" t="s">
        <v>195</v>
      </c>
      <c r="Z38" s="4">
        <v>4000</v>
      </c>
      <c r="AA38" s="4">
        <v>3000</v>
      </c>
      <c r="AB38" s="22">
        <f t="shared" ref="AB38:AB43" si="20">Z38-AA38</f>
        <v>1000</v>
      </c>
      <c r="AC38" s="22">
        <f t="shared" ref="AC38:AC43" si="21">AB38*2/3</f>
        <v>666.66666666666663</v>
      </c>
      <c r="AD38" s="82"/>
      <c r="AE38" s="83">
        <v>63</v>
      </c>
      <c r="AF38" s="86">
        <v>500</v>
      </c>
      <c r="AG38" s="23"/>
      <c r="AH38" s="27">
        <v>500</v>
      </c>
      <c r="AI38" s="23">
        <f>+AH38+AG38</f>
        <v>500</v>
      </c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</row>
    <row r="39" spans="1:95" ht="25.25" customHeight="1" thickTop="1" thickBot="1" x14ac:dyDescent="0.25">
      <c r="A39" s="25">
        <v>143</v>
      </c>
      <c r="B39" s="8" t="s">
        <v>141</v>
      </c>
      <c r="C39" s="42">
        <f>D38-L38</f>
        <v>0</v>
      </c>
      <c r="D39" s="122">
        <v>4000</v>
      </c>
      <c r="E39" s="172">
        <v>144</v>
      </c>
      <c r="F39" s="176" t="s">
        <v>142</v>
      </c>
      <c r="G39" s="174">
        <v>4000</v>
      </c>
      <c r="H39" s="193">
        <f t="shared" si="15"/>
        <v>750</v>
      </c>
      <c r="I39" s="193">
        <f t="shared" si="16"/>
        <v>0</v>
      </c>
      <c r="J39" s="149">
        <v>144</v>
      </c>
      <c r="K39" s="142" t="s">
        <v>142</v>
      </c>
      <c r="L39" s="119">
        <v>4000</v>
      </c>
      <c r="M39" s="150">
        <v>2000</v>
      </c>
      <c r="N39" s="705">
        <v>45500</v>
      </c>
      <c r="O39" s="706">
        <v>116</v>
      </c>
      <c r="P39" s="707">
        <v>250</v>
      </c>
      <c r="Q39" s="405" t="s">
        <v>356</v>
      </c>
      <c r="R39" s="451">
        <f>1000</f>
        <v>1000</v>
      </c>
      <c r="S39" s="92">
        <f t="shared" si="17"/>
        <v>3250</v>
      </c>
      <c r="T39" s="166">
        <f t="shared" si="18"/>
        <v>750</v>
      </c>
      <c r="U39" s="42">
        <f t="shared" si="19"/>
        <v>0</v>
      </c>
      <c r="V39" s="131">
        <v>144</v>
      </c>
      <c r="W39" s="26" t="s">
        <v>142</v>
      </c>
      <c r="X39" s="71" t="s">
        <v>192</v>
      </c>
      <c r="Y39" s="18" t="s">
        <v>157</v>
      </c>
      <c r="Z39" s="4">
        <v>4000</v>
      </c>
      <c r="AA39" s="4">
        <v>2000</v>
      </c>
      <c r="AB39" s="22">
        <f t="shared" si="20"/>
        <v>2000</v>
      </c>
      <c r="AC39" s="22">
        <f t="shared" si="21"/>
        <v>1333.3333333333333</v>
      </c>
      <c r="AD39" s="82"/>
      <c r="AE39" s="83">
        <v>28</v>
      </c>
      <c r="AF39" s="86">
        <v>1300</v>
      </c>
      <c r="AG39" s="23">
        <v>1300</v>
      </c>
      <c r="AH39" s="23"/>
      <c r="AI39" s="23">
        <f>+AH39+AG39</f>
        <v>1300</v>
      </c>
    </row>
    <row r="40" spans="1:95" ht="25.25" customHeight="1" thickTop="1" thickBot="1" x14ac:dyDescent="0.25">
      <c r="A40" s="21">
        <v>7</v>
      </c>
      <c r="B40" s="7" t="s">
        <v>158</v>
      </c>
      <c r="C40" s="42">
        <f>D40-L40</f>
        <v>0</v>
      </c>
      <c r="D40" s="122">
        <v>3600</v>
      </c>
      <c r="E40" s="175">
        <v>7</v>
      </c>
      <c r="F40" s="106" t="s">
        <v>158</v>
      </c>
      <c r="G40" s="174">
        <v>3600</v>
      </c>
      <c r="H40" s="193">
        <f t="shared" si="15"/>
        <v>175</v>
      </c>
      <c r="I40" s="193">
        <f t="shared" si="16"/>
        <v>0</v>
      </c>
      <c r="J40" s="149">
        <v>7</v>
      </c>
      <c r="K40" s="142" t="s">
        <v>158</v>
      </c>
      <c r="L40" s="119">
        <v>3600</v>
      </c>
      <c r="M40" s="150">
        <v>2500</v>
      </c>
      <c r="N40" s="705">
        <v>45503</v>
      </c>
      <c r="O40" s="706">
        <v>118</v>
      </c>
      <c r="P40" s="716">
        <v>175</v>
      </c>
      <c r="Q40" s="405" t="s">
        <v>356</v>
      </c>
      <c r="R40" s="451">
        <v>750</v>
      </c>
      <c r="S40" s="92">
        <f t="shared" si="17"/>
        <v>3425</v>
      </c>
      <c r="T40" s="166">
        <f t="shared" si="18"/>
        <v>175</v>
      </c>
      <c r="U40" s="42">
        <f t="shared" si="19"/>
        <v>0</v>
      </c>
      <c r="V40" s="132">
        <v>7</v>
      </c>
      <c r="W40" s="18" t="s">
        <v>158</v>
      </c>
      <c r="X40" s="70" t="s">
        <v>159</v>
      </c>
      <c r="Y40" s="18" t="s">
        <v>157</v>
      </c>
      <c r="Z40" s="4">
        <v>3600</v>
      </c>
      <c r="AA40" s="4">
        <v>2500</v>
      </c>
      <c r="AB40" s="22">
        <f t="shared" si="20"/>
        <v>1100</v>
      </c>
      <c r="AC40" s="22">
        <f t="shared" si="21"/>
        <v>733.33333333333337</v>
      </c>
      <c r="AD40" s="82"/>
      <c r="AE40" s="83">
        <v>51</v>
      </c>
      <c r="AF40" s="86">
        <v>750</v>
      </c>
      <c r="AG40" s="23">
        <v>750</v>
      </c>
      <c r="AH40" s="24">
        <v>750</v>
      </c>
      <c r="AI40" s="23">
        <f>+AH40+AG40</f>
        <v>1500</v>
      </c>
    </row>
    <row r="41" spans="1:95" ht="25.25" customHeight="1" thickTop="1" thickBot="1" x14ac:dyDescent="0.25">
      <c r="A41" s="2">
        <v>148</v>
      </c>
      <c r="B41" s="26" t="s">
        <v>146</v>
      </c>
      <c r="C41" s="42">
        <f>D40-L40</f>
        <v>0</v>
      </c>
      <c r="D41" s="122">
        <v>4000</v>
      </c>
      <c r="E41" s="172">
        <v>149</v>
      </c>
      <c r="F41" s="176" t="s">
        <v>147</v>
      </c>
      <c r="G41" s="174">
        <v>4000</v>
      </c>
      <c r="H41" s="193">
        <f t="shared" si="15"/>
        <v>-1200</v>
      </c>
      <c r="I41" s="193">
        <f t="shared" si="16"/>
        <v>0</v>
      </c>
      <c r="J41" s="149">
        <v>149</v>
      </c>
      <c r="K41" s="142" t="s">
        <v>147</v>
      </c>
      <c r="L41" s="119">
        <v>4000</v>
      </c>
      <c r="M41" s="150">
        <v>4000</v>
      </c>
      <c r="N41" s="705">
        <v>45503</v>
      </c>
      <c r="O41" s="706">
        <v>119</v>
      </c>
      <c r="P41" s="716">
        <v>200</v>
      </c>
      <c r="Q41" s="405" t="s">
        <v>356</v>
      </c>
      <c r="R41" s="451">
        <v>1000</v>
      </c>
      <c r="S41" s="92">
        <f t="shared" si="17"/>
        <v>5200</v>
      </c>
      <c r="T41" s="166">
        <f t="shared" si="18"/>
        <v>-1200</v>
      </c>
      <c r="U41" s="42">
        <f t="shared" si="19"/>
        <v>0</v>
      </c>
      <c r="V41" s="131">
        <v>149</v>
      </c>
      <c r="W41" s="26" t="s">
        <v>147</v>
      </c>
      <c r="X41" s="71" t="s">
        <v>314</v>
      </c>
      <c r="Y41" s="18" t="s">
        <v>223</v>
      </c>
      <c r="Z41" s="4">
        <v>4000</v>
      </c>
      <c r="AA41" s="4">
        <v>4000</v>
      </c>
      <c r="AB41" s="22">
        <f t="shared" si="20"/>
        <v>0</v>
      </c>
      <c r="AC41" s="22">
        <f t="shared" si="21"/>
        <v>0</v>
      </c>
      <c r="AD41" s="90"/>
      <c r="AE41" s="91"/>
      <c r="AF41" s="92"/>
      <c r="AG41" s="23"/>
      <c r="AH41" s="23"/>
      <c r="AI41" s="23">
        <f>+AH41+AG41</f>
        <v>0</v>
      </c>
    </row>
    <row r="42" spans="1:95" ht="25.25" customHeight="1" thickTop="1" thickBot="1" x14ac:dyDescent="0.25">
      <c r="A42" s="25">
        <v>98</v>
      </c>
      <c r="B42" s="8" t="s">
        <v>99</v>
      </c>
      <c r="C42" s="42">
        <f>D42-L42</f>
        <v>0</v>
      </c>
      <c r="D42" s="122">
        <v>4000</v>
      </c>
      <c r="E42" s="436">
        <v>98</v>
      </c>
      <c r="F42" s="437" t="s">
        <v>99</v>
      </c>
      <c r="G42" s="438">
        <v>4000</v>
      </c>
      <c r="H42" s="193">
        <f t="shared" si="15"/>
        <v>500</v>
      </c>
      <c r="I42" s="193">
        <f t="shared" si="16"/>
        <v>0</v>
      </c>
      <c r="J42" s="149">
        <v>98</v>
      </c>
      <c r="K42" s="142" t="s">
        <v>99</v>
      </c>
      <c r="L42" s="119">
        <v>4000</v>
      </c>
      <c r="M42" s="150">
        <v>2000</v>
      </c>
      <c r="N42" s="705">
        <v>45503</v>
      </c>
      <c r="O42" s="706">
        <v>121</v>
      </c>
      <c r="P42" s="707">
        <v>200</v>
      </c>
      <c r="Q42" s="405" t="s">
        <v>356</v>
      </c>
      <c r="R42" s="451">
        <v>1300</v>
      </c>
      <c r="S42" s="92">
        <f t="shared" si="17"/>
        <v>3500</v>
      </c>
      <c r="T42" s="166">
        <f t="shared" si="18"/>
        <v>500</v>
      </c>
      <c r="U42" s="42">
        <f t="shared" si="19"/>
        <v>0</v>
      </c>
      <c r="V42" s="131">
        <v>98</v>
      </c>
      <c r="W42" s="26" t="s">
        <v>99</v>
      </c>
      <c r="X42" s="71" t="s">
        <v>206</v>
      </c>
      <c r="Y42" s="18" t="s">
        <v>195</v>
      </c>
      <c r="Z42" s="4">
        <v>4000</v>
      </c>
      <c r="AA42" s="4">
        <v>2000</v>
      </c>
      <c r="AB42" s="22">
        <f t="shared" si="20"/>
        <v>2000</v>
      </c>
      <c r="AC42" s="22">
        <f t="shared" si="21"/>
        <v>1333.3333333333333</v>
      </c>
      <c r="AD42" s="82"/>
      <c r="AE42" s="83">
        <v>58</v>
      </c>
      <c r="AF42" s="86">
        <v>1300</v>
      </c>
      <c r="AG42" s="23"/>
      <c r="AH42" s="27">
        <v>1300</v>
      </c>
      <c r="AI42" s="23">
        <f>+AH42+AG42</f>
        <v>1300</v>
      </c>
    </row>
    <row r="43" spans="1:95" ht="25.25" customHeight="1" thickTop="1" thickBot="1" x14ac:dyDescent="0.25">
      <c r="A43" s="25">
        <v>107</v>
      </c>
      <c r="B43" s="16" t="s">
        <v>207</v>
      </c>
      <c r="C43" s="42">
        <f>D43-L43</f>
        <v>0</v>
      </c>
      <c r="D43" s="122">
        <v>4000</v>
      </c>
      <c r="E43" s="172">
        <v>107</v>
      </c>
      <c r="F43" s="176" t="s">
        <v>207</v>
      </c>
      <c r="G43" s="174">
        <v>4000</v>
      </c>
      <c r="H43" s="193">
        <f t="shared" si="15"/>
        <v>750</v>
      </c>
      <c r="I43" s="193">
        <f t="shared" si="16"/>
        <v>0</v>
      </c>
      <c r="J43" s="149">
        <v>107</v>
      </c>
      <c r="K43" s="142" t="s">
        <v>207</v>
      </c>
      <c r="L43" s="119">
        <v>4000</v>
      </c>
      <c r="M43" s="150">
        <v>1000</v>
      </c>
      <c r="N43" s="705">
        <v>45503</v>
      </c>
      <c r="O43" s="706">
        <v>124</v>
      </c>
      <c r="P43" s="707">
        <v>250</v>
      </c>
      <c r="Q43" s="405" t="s">
        <v>356</v>
      </c>
      <c r="R43" s="451">
        <v>2000</v>
      </c>
      <c r="S43" s="92">
        <f t="shared" si="17"/>
        <v>3250</v>
      </c>
      <c r="T43" s="166">
        <f t="shared" si="18"/>
        <v>750</v>
      </c>
      <c r="U43" s="42">
        <f t="shared" si="19"/>
        <v>0</v>
      </c>
      <c r="V43" s="131">
        <v>107</v>
      </c>
      <c r="W43" s="30" t="s">
        <v>207</v>
      </c>
      <c r="X43" s="72" t="s">
        <v>326</v>
      </c>
      <c r="Y43" s="18" t="s">
        <v>195</v>
      </c>
      <c r="Z43" s="4">
        <v>4000</v>
      </c>
      <c r="AA43" s="4">
        <v>1000</v>
      </c>
      <c r="AB43" s="22">
        <f t="shared" si="20"/>
        <v>3000</v>
      </c>
      <c r="AC43" s="22">
        <f t="shared" si="21"/>
        <v>2000</v>
      </c>
      <c r="AD43" s="82"/>
      <c r="AE43" s="83">
        <v>63</v>
      </c>
      <c r="AF43" s="86">
        <v>2000</v>
      </c>
      <c r="AG43" s="29"/>
      <c r="AH43" s="31"/>
      <c r="AI43" s="23"/>
    </row>
    <row r="44" spans="1:95" ht="25.25" customHeight="1" thickTop="1" thickBot="1" x14ac:dyDescent="0.25">
      <c r="A44" s="25">
        <v>137</v>
      </c>
      <c r="B44" s="8" t="s">
        <v>135</v>
      </c>
      <c r="C44" s="42"/>
      <c r="D44" s="122"/>
      <c r="E44" s="172"/>
      <c r="F44" s="176"/>
      <c r="G44" s="174"/>
      <c r="H44" s="193"/>
      <c r="I44" s="193"/>
      <c r="J44" s="149"/>
      <c r="K44" s="142"/>
      <c r="L44" s="119"/>
      <c r="M44" s="150"/>
      <c r="N44" s="692">
        <v>45509</v>
      </c>
      <c r="O44" s="693">
        <v>5</v>
      </c>
      <c r="P44" s="694">
        <v>150</v>
      </c>
      <c r="Q44" s="405"/>
      <c r="R44" s="111"/>
      <c r="S44" s="92"/>
      <c r="T44" s="166"/>
      <c r="U44" s="42"/>
      <c r="V44" s="131"/>
      <c r="W44" s="26"/>
      <c r="X44" s="71"/>
      <c r="Y44" s="18"/>
      <c r="Z44" s="4"/>
      <c r="AA44" s="4"/>
      <c r="AB44" s="22"/>
      <c r="AC44" s="22"/>
      <c r="AD44" s="82"/>
      <c r="AE44" s="83"/>
      <c r="AF44" s="86"/>
      <c r="AG44" s="23"/>
      <c r="AH44" s="23"/>
      <c r="AI44" s="23"/>
    </row>
    <row r="45" spans="1:95" ht="25.25" customHeight="1" thickTop="1" thickBot="1" x14ac:dyDescent="0.25">
      <c r="A45" s="25">
        <v>102</v>
      </c>
      <c r="B45" s="8" t="s">
        <v>103</v>
      </c>
      <c r="C45" s="42"/>
      <c r="D45" s="122"/>
      <c r="E45" s="172"/>
      <c r="F45" s="176"/>
      <c r="G45" s="174"/>
      <c r="H45" s="193"/>
      <c r="I45" s="193"/>
      <c r="J45" s="149"/>
      <c r="K45" s="142"/>
      <c r="L45" s="119"/>
      <c r="M45" s="150"/>
      <c r="N45" s="692">
        <v>45509</v>
      </c>
      <c r="O45" s="693">
        <v>9</v>
      </c>
      <c r="P45" s="694">
        <v>200</v>
      </c>
      <c r="Q45" s="405"/>
      <c r="R45" s="111"/>
      <c r="S45" s="92"/>
      <c r="T45" s="166"/>
      <c r="U45" s="42"/>
      <c r="V45" s="131"/>
      <c r="W45" s="26"/>
      <c r="X45" s="71"/>
      <c r="Y45" s="18"/>
      <c r="Z45" s="4"/>
      <c r="AA45" s="4"/>
      <c r="AB45" s="22"/>
      <c r="AC45" s="22"/>
      <c r="AD45" s="82"/>
      <c r="AE45" s="83"/>
      <c r="AF45" s="86"/>
      <c r="AG45" s="23"/>
      <c r="AH45" s="27"/>
      <c r="AI45" s="23"/>
    </row>
    <row r="46" spans="1:95" ht="25.25" customHeight="1" thickTop="1" thickBot="1" x14ac:dyDescent="0.25">
      <c r="A46" s="25">
        <v>144</v>
      </c>
      <c r="B46" s="8" t="s">
        <v>142</v>
      </c>
      <c r="C46" s="42"/>
      <c r="D46" s="124"/>
      <c r="E46" s="172"/>
      <c r="F46" s="176"/>
      <c r="G46" s="174"/>
      <c r="H46" s="193"/>
      <c r="I46" s="193"/>
      <c r="J46" s="149"/>
      <c r="K46" s="142"/>
      <c r="L46" s="119"/>
      <c r="M46" s="150"/>
      <c r="N46" s="695">
        <v>45510</v>
      </c>
      <c r="O46" s="696">
        <v>11</v>
      </c>
      <c r="P46" s="694">
        <v>200</v>
      </c>
      <c r="Q46" s="405"/>
      <c r="R46" s="111"/>
      <c r="S46" s="92"/>
      <c r="T46" s="166"/>
      <c r="U46" s="42"/>
      <c r="V46" s="659"/>
      <c r="W46" s="98"/>
      <c r="X46" s="99"/>
      <c r="Y46" s="18"/>
      <c r="Z46" s="4"/>
      <c r="AA46" s="4"/>
      <c r="AB46" s="22"/>
      <c r="AC46" s="22"/>
      <c r="AD46" s="90"/>
      <c r="AE46" s="91"/>
      <c r="AF46" s="92"/>
      <c r="AG46" s="23"/>
      <c r="AH46" s="23"/>
      <c r="AI46" s="23"/>
    </row>
    <row r="47" spans="1:95" ht="25.25" customHeight="1" thickTop="1" thickBot="1" x14ac:dyDescent="0.25">
      <c r="A47" s="21">
        <v>109</v>
      </c>
      <c r="B47" s="7" t="s">
        <v>109</v>
      </c>
      <c r="C47" s="42"/>
      <c r="D47" s="122"/>
      <c r="E47" s="175"/>
      <c r="F47" s="106"/>
      <c r="G47" s="174"/>
      <c r="H47" s="193"/>
      <c r="I47" s="193"/>
      <c r="J47" s="149"/>
      <c r="K47" s="142"/>
      <c r="L47" s="119"/>
      <c r="M47" s="150"/>
      <c r="N47" s="692">
        <v>45510</v>
      </c>
      <c r="O47" s="693">
        <v>14</v>
      </c>
      <c r="P47" s="694">
        <v>200</v>
      </c>
      <c r="Q47" s="405"/>
      <c r="R47" s="111"/>
      <c r="S47" s="92"/>
      <c r="T47" s="166"/>
      <c r="U47" s="42"/>
      <c r="V47" s="132"/>
      <c r="W47" s="18"/>
      <c r="X47" s="70"/>
      <c r="Y47" s="18"/>
      <c r="Z47" s="4"/>
      <c r="AA47" s="4"/>
      <c r="AB47" s="22"/>
      <c r="AC47" s="22"/>
      <c r="AD47" s="82"/>
      <c r="AE47" s="83"/>
      <c r="AF47" s="86"/>
      <c r="AG47" s="23"/>
      <c r="AH47" s="23"/>
      <c r="AI47" s="23"/>
    </row>
    <row r="48" spans="1:95" ht="25.25" customHeight="1" thickTop="1" thickBot="1" x14ac:dyDescent="0.25">
      <c r="A48" s="25">
        <v>126</v>
      </c>
      <c r="B48" s="16" t="s">
        <v>125</v>
      </c>
      <c r="C48" s="42"/>
      <c r="D48" s="122"/>
      <c r="E48" s="172"/>
      <c r="F48" s="176"/>
      <c r="G48" s="174"/>
      <c r="H48" s="193"/>
      <c r="I48" s="193"/>
      <c r="J48" s="149"/>
      <c r="K48" s="142"/>
      <c r="L48" s="119"/>
      <c r="M48" s="150"/>
      <c r="N48" s="692">
        <v>45510</v>
      </c>
      <c r="O48" s="693">
        <v>25</v>
      </c>
      <c r="P48" s="694">
        <v>200</v>
      </c>
      <c r="Q48" s="405"/>
      <c r="R48" s="111"/>
      <c r="S48" s="92"/>
      <c r="T48" s="166"/>
      <c r="U48" s="42"/>
      <c r="V48" s="131"/>
      <c r="W48" s="30"/>
      <c r="X48" s="72"/>
      <c r="Y48" s="18"/>
      <c r="Z48" s="4"/>
      <c r="AA48" s="4"/>
      <c r="AB48" s="22"/>
      <c r="AC48" s="22"/>
      <c r="AD48" s="90"/>
      <c r="AE48" s="91"/>
      <c r="AF48" s="92"/>
      <c r="AG48" s="29"/>
      <c r="AH48" s="29"/>
      <c r="AI48" s="23"/>
    </row>
    <row r="49" spans="1:95" ht="25.25" customHeight="1" thickTop="1" thickBot="1" x14ac:dyDescent="0.25">
      <c r="A49" s="21">
        <v>112</v>
      </c>
      <c r="B49" s="64" t="s">
        <v>112</v>
      </c>
      <c r="C49" s="42"/>
      <c r="D49" s="122"/>
      <c r="E49" s="175"/>
      <c r="F49" s="598"/>
      <c r="G49" s="174"/>
      <c r="H49" s="193"/>
      <c r="I49" s="193"/>
      <c r="J49" s="149"/>
      <c r="K49" s="146"/>
      <c r="L49" s="119"/>
      <c r="M49" s="150"/>
      <c r="N49" s="697">
        <v>45513</v>
      </c>
      <c r="O49" s="698">
        <v>38</v>
      </c>
      <c r="P49" s="699">
        <v>200</v>
      </c>
      <c r="Q49" s="405"/>
      <c r="R49" s="111"/>
      <c r="S49" s="92">
        <f>+M49+P49+R49</f>
        <v>200</v>
      </c>
      <c r="T49" s="166">
        <v>-1600</v>
      </c>
      <c r="U49" s="42"/>
      <c r="V49" s="132"/>
      <c r="W49" s="21"/>
      <c r="X49" s="76"/>
      <c r="Y49" s="18"/>
      <c r="Z49" s="4"/>
      <c r="AA49" s="4"/>
      <c r="AB49" s="22"/>
      <c r="AC49" s="22"/>
      <c r="AD49" s="82"/>
      <c r="AE49" s="83"/>
      <c r="AF49" s="86"/>
      <c r="AG49" s="23"/>
      <c r="AH49" s="23"/>
      <c r="AI49" s="23"/>
    </row>
    <row r="50" spans="1:95" ht="25.25" customHeight="1" thickTop="1" thickBot="1" x14ac:dyDescent="0.25">
      <c r="A50" s="25">
        <v>151</v>
      </c>
      <c r="B50" s="8" t="s">
        <v>149</v>
      </c>
      <c r="C50" s="42">
        <f>D48-L48</f>
        <v>0</v>
      </c>
      <c r="D50" s="122"/>
      <c r="E50" s="593"/>
      <c r="F50" s="600"/>
      <c r="G50" s="608"/>
      <c r="H50" s="193"/>
      <c r="I50" s="193"/>
      <c r="J50" s="149"/>
      <c r="K50" s="142"/>
      <c r="L50" s="119"/>
      <c r="M50" s="150"/>
      <c r="N50" s="697">
        <v>45514</v>
      </c>
      <c r="O50" s="698">
        <v>43</v>
      </c>
      <c r="P50" s="699">
        <v>200</v>
      </c>
      <c r="Q50" s="405"/>
      <c r="R50" s="111"/>
      <c r="S50" s="92">
        <f>+M50+P50+R50</f>
        <v>200</v>
      </c>
      <c r="T50" s="166">
        <v>208</v>
      </c>
      <c r="U50" s="42"/>
      <c r="V50" s="131"/>
      <c r="W50" s="26"/>
      <c r="X50" s="71"/>
      <c r="Y50" s="18"/>
      <c r="Z50" s="4"/>
      <c r="AA50" s="4"/>
      <c r="AB50" s="22"/>
      <c r="AC50" s="22"/>
      <c r="AD50" s="82"/>
      <c r="AE50" s="83"/>
      <c r="AF50" s="86"/>
      <c r="AG50" s="23"/>
      <c r="AH50" s="23"/>
      <c r="AI50" s="23"/>
    </row>
    <row r="51" spans="1:95" ht="25.25" customHeight="1" thickTop="1" thickBot="1" x14ac:dyDescent="0.25">
      <c r="A51" s="25">
        <v>148</v>
      </c>
      <c r="B51" s="8" t="s">
        <v>146</v>
      </c>
      <c r="C51" s="42"/>
      <c r="D51" s="122"/>
      <c r="E51" s="172"/>
      <c r="F51" s="176"/>
      <c r="G51" s="174"/>
      <c r="H51" s="193"/>
      <c r="I51" s="193"/>
      <c r="J51" s="149"/>
      <c r="K51" s="142"/>
      <c r="L51" s="119"/>
      <c r="M51" s="150"/>
      <c r="N51" s="697">
        <v>45515</v>
      </c>
      <c r="O51" s="698">
        <v>56</v>
      </c>
      <c r="P51" s="700">
        <v>100</v>
      </c>
      <c r="Q51" s="405"/>
      <c r="R51" s="111"/>
      <c r="S51" s="92"/>
      <c r="T51" s="166"/>
      <c r="U51" s="42"/>
      <c r="V51" s="131"/>
      <c r="W51" s="26"/>
      <c r="X51" s="71"/>
      <c r="Y51" s="18"/>
      <c r="Z51" s="4"/>
      <c r="AA51" s="4"/>
      <c r="AB51" s="22"/>
      <c r="AC51" s="22"/>
      <c r="AD51" s="90"/>
      <c r="AE51" s="91"/>
      <c r="AF51" s="92"/>
      <c r="AG51" s="23"/>
      <c r="AH51" s="23"/>
      <c r="AI51" s="23"/>
    </row>
    <row r="52" spans="1:95" ht="25.25" customHeight="1" thickTop="1" thickBot="1" x14ac:dyDescent="0.25">
      <c r="A52" s="25">
        <v>139</v>
      </c>
      <c r="B52" s="8" t="s">
        <v>137</v>
      </c>
      <c r="C52" s="42"/>
      <c r="D52" s="122"/>
      <c r="E52" s="175"/>
      <c r="F52" s="106"/>
      <c r="G52" s="174"/>
      <c r="H52" s="193"/>
      <c r="I52" s="193"/>
      <c r="J52" s="149"/>
      <c r="K52" s="142"/>
      <c r="L52" s="119"/>
      <c r="M52" s="150"/>
      <c r="N52" s="697">
        <v>45516</v>
      </c>
      <c r="O52" s="698">
        <v>59</v>
      </c>
      <c r="P52" s="699">
        <v>100</v>
      </c>
      <c r="Q52" s="405"/>
      <c r="R52" s="111"/>
      <c r="S52" s="92"/>
      <c r="T52" s="166"/>
      <c r="U52" s="42"/>
      <c r="V52" s="132"/>
      <c r="W52" s="18"/>
      <c r="X52" s="70"/>
      <c r="Y52" s="18"/>
      <c r="Z52" s="4"/>
      <c r="AA52" s="4"/>
      <c r="AB52" s="22"/>
      <c r="AC52" s="22"/>
      <c r="AD52" s="90"/>
      <c r="AE52" s="91"/>
      <c r="AF52" s="92"/>
      <c r="AG52" s="23"/>
      <c r="AH52" s="23"/>
      <c r="AI52" s="23"/>
    </row>
    <row r="53" spans="1:95" ht="25.25" customHeight="1" thickTop="1" thickBot="1" x14ac:dyDescent="0.25">
      <c r="A53" s="25">
        <v>138</v>
      </c>
      <c r="B53" s="8" t="s">
        <v>136</v>
      </c>
      <c r="C53" s="42"/>
      <c r="D53" s="122"/>
      <c r="E53" s="172"/>
      <c r="F53" s="176"/>
      <c r="G53" s="174"/>
      <c r="H53" s="193"/>
      <c r="I53" s="193"/>
      <c r="J53" s="149"/>
      <c r="K53" s="142"/>
      <c r="L53" s="119"/>
      <c r="M53" s="150"/>
      <c r="N53" s="692">
        <v>45516</v>
      </c>
      <c r="O53" s="693">
        <v>58</v>
      </c>
      <c r="P53" s="694">
        <v>150</v>
      </c>
      <c r="Q53" s="405" t="s">
        <v>356</v>
      </c>
      <c r="R53" s="451">
        <v>1350</v>
      </c>
      <c r="S53" s="92"/>
      <c r="T53" s="166"/>
      <c r="U53" s="42"/>
      <c r="V53" s="131"/>
      <c r="W53" s="26"/>
      <c r="X53" s="71"/>
      <c r="Y53" s="18"/>
      <c r="Z53" s="4"/>
      <c r="AA53" s="4"/>
      <c r="AB53" s="22"/>
      <c r="AC53" s="22"/>
      <c r="AD53" s="82"/>
      <c r="AE53" s="83"/>
      <c r="AF53" s="86"/>
      <c r="AG53" s="23"/>
      <c r="AH53" s="23"/>
      <c r="AI53" s="23"/>
    </row>
    <row r="54" spans="1:95" ht="25.25" customHeight="1" thickTop="1" thickBot="1" x14ac:dyDescent="0.25">
      <c r="A54" s="6">
        <v>6</v>
      </c>
      <c r="B54" s="18" t="s">
        <v>9</v>
      </c>
      <c r="C54" s="42"/>
      <c r="D54" s="122"/>
      <c r="E54" s="175"/>
      <c r="F54" s="106"/>
      <c r="G54" s="174"/>
      <c r="H54" s="193"/>
      <c r="I54" s="193"/>
      <c r="J54" s="149"/>
      <c r="K54" s="142"/>
      <c r="L54" s="119"/>
      <c r="M54" s="150"/>
      <c r="N54" s="692">
        <v>45519</v>
      </c>
      <c r="O54" s="693">
        <v>63</v>
      </c>
      <c r="P54" s="701">
        <v>100</v>
      </c>
      <c r="Q54" s="405"/>
      <c r="R54" s="111"/>
      <c r="S54" s="92"/>
      <c r="T54" s="166"/>
      <c r="U54" s="42"/>
      <c r="V54" s="132"/>
      <c r="W54" s="18"/>
      <c r="X54" s="70"/>
      <c r="Y54" s="18"/>
      <c r="Z54" s="4"/>
      <c r="AA54" s="4"/>
      <c r="AB54" s="22"/>
      <c r="AC54" s="22"/>
      <c r="AD54" s="90"/>
      <c r="AE54" s="91"/>
      <c r="AF54" s="92"/>
      <c r="AG54" s="23"/>
      <c r="AH54" s="23"/>
      <c r="AI54" s="23"/>
    </row>
    <row r="55" spans="1:95" ht="25.25" customHeight="1" thickTop="1" thickBot="1" x14ac:dyDescent="0.25">
      <c r="A55" s="2">
        <v>130</v>
      </c>
      <c r="B55" s="26" t="s">
        <v>129</v>
      </c>
      <c r="C55" s="42"/>
      <c r="D55" s="122"/>
      <c r="E55" s="172"/>
      <c r="F55" s="176"/>
      <c r="G55" s="174"/>
      <c r="H55" s="193"/>
      <c r="I55" s="193"/>
      <c r="J55" s="149"/>
      <c r="K55" s="142"/>
      <c r="L55" s="119"/>
      <c r="M55" s="150"/>
      <c r="N55" s="697">
        <v>45519</v>
      </c>
      <c r="O55" s="698">
        <v>64</v>
      </c>
      <c r="P55" s="699">
        <v>100</v>
      </c>
      <c r="Q55" s="405"/>
      <c r="R55" s="111"/>
      <c r="S55" s="92"/>
      <c r="T55" s="166"/>
      <c r="U55" s="42"/>
      <c r="V55" s="131"/>
      <c r="W55" s="26"/>
      <c r="X55" s="71"/>
      <c r="Y55" s="18"/>
      <c r="Z55" s="4"/>
      <c r="AA55" s="4"/>
      <c r="AB55" s="22"/>
      <c r="AC55" s="22"/>
      <c r="AD55" s="90"/>
      <c r="AE55" s="91"/>
      <c r="AF55" s="92"/>
      <c r="AG55" s="23"/>
      <c r="AH55" s="23"/>
      <c r="AI55" s="23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  <c r="CQ55" s="49"/>
    </row>
    <row r="56" spans="1:95" ht="25.25" customHeight="1" thickTop="1" thickBot="1" x14ac:dyDescent="0.45">
      <c r="A56" s="25">
        <v>125</v>
      </c>
      <c r="B56" s="8" t="s">
        <v>124</v>
      </c>
      <c r="C56" s="431"/>
      <c r="D56" s="547"/>
      <c r="E56" s="172"/>
      <c r="F56" s="176"/>
      <c r="G56" s="174"/>
      <c r="H56" s="193"/>
      <c r="I56" s="193"/>
      <c r="J56" s="149"/>
      <c r="K56" s="142"/>
      <c r="L56" s="119"/>
      <c r="M56" s="150"/>
      <c r="N56" s="702">
        <v>45519</v>
      </c>
      <c r="O56" s="703">
        <v>66</v>
      </c>
      <c r="P56" s="694">
        <v>100</v>
      </c>
      <c r="Q56" s="405"/>
      <c r="R56" s="402"/>
      <c r="S56" s="92">
        <f>+M56+P56+R56</f>
        <v>100</v>
      </c>
      <c r="T56" s="166">
        <v>400</v>
      </c>
      <c r="U56" s="42"/>
      <c r="V56" s="131"/>
      <c r="W56" s="26"/>
      <c r="X56" s="71"/>
      <c r="Y56" s="18"/>
      <c r="Z56" s="4"/>
      <c r="AA56" s="4"/>
      <c r="AB56" s="22"/>
      <c r="AC56" s="22"/>
      <c r="AD56" s="82"/>
      <c r="AE56" s="100"/>
      <c r="AF56" s="101"/>
      <c r="AG56" s="23"/>
      <c r="AH56" s="23"/>
      <c r="AI56" s="23"/>
    </row>
    <row r="57" spans="1:95" ht="25.25" customHeight="1" thickTop="1" thickBot="1" x14ac:dyDescent="0.25">
      <c r="A57" s="21">
        <v>113</v>
      </c>
      <c r="B57" s="15" t="s">
        <v>113</v>
      </c>
      <c r="C57" s="42"/>
      <c r="D57" s="122"/>
      <c r="E57" s="175"/>
      <c r="F57" s="106"/>
      <c r="G57" s="174"/>
      <c r="H57" s="193"/>
      <c r="I57" s="193"/>
      <c r="J57" s="149"/>
      <c r="K57" s="142"/>
      <c r="L57" s="119"/>
      <c r="M57" s="150"/>
      <c r="N57" s="697">
        <v>45520</v>
      </c>
      <c r="O57" s="698">
        <v>68</v>
      </c>
      <c r="P57" s="699">
        <v>200</v>
      </c>
      <c r="Q57" s="405"/>
      <c r="R57" s="111"/>
      <c r="S57" s="92"/>
      <c r="T57" s="166"/>
      <c r="U57" s="42"/>
      <c r="V57" s="132"/>
      <c r="W57" s="28"/>
      <c r="X57" s="78"/>
      <c r="Y57" s="18"/>
      <c r="Z57" s="4"/>
      <c r="AA57" s="4"/>
      <c r="AB57" s="22"/>
      <c r="AC57" s="22"/>
      <c r="AD57" s="90"/>
      <c r="AE57" s="91"/>
      <c r="AF57" s="92"/>
      <c r="AG57" s="29"/>
      <c r="AH57" s="29"/>
      <c r="AI57" s="23"/>
    </row>
    <row r="58" spans="1:95" ht="25.25" customHeight="1" thickTop="1" thickBot="1" x14ac:dyDescent="0.25">
      <c r="A58" s="25">
        <v>60</v>
      </c>
      <c r="B58" s="8" t="s">
        <v>63</v>
      </c>
      <c r="C58" s="42"/>
      <c r="D58" s="122"/>
      <c r="E58" s="172"/>
      <c r="F58" s="176"/>
      <c r="G58" s="174"/>
      <c r="H58" s="193"/>
      <c r="I58" s="193"/>
      <c r="J58" s="149"/>
      <c r="K58" s="142"/>
      <c r="L58" s="119"/>
      <c r="M58" s="150"/>
      <c r="N58" s="580">
        <v>45521</v>
      </c>
      <c r="O58" s="581">
        <v>69</v>
      </c>
      <c r="P58" s="582">
        <v>150</v>
      </c>
      <c r="Q58" s="405"/>
      <c r="R58" s="111"/>
      <c r="S58" s="92">
        <f>+M58+P58+R58</f>
        <v>150</v>
      </c>
      <c r="T58" s="166">
        <v>-600</v>
      </c>
      <c r="U58" s="42"/>
      <c r="V58" s="131"/>
      <c r="W58" s="26"/>
      <c r="X58" s="71"/>
      <c r="Y58" s="18"/>
      <c r="Z58" s="4"/>
      <c r="AA58" s="4"/>
      <c r="AB58" s="22"/>
      <c r="AC58" s="22"/>
      <c r="AD58" s="82"/>
      <c r="AE58" s="83"/>
      <c r="AF58" s="86"/>
      <c r="AG58" s="23"/>
      <c r="AH58" s="23"/>
      <c r="AI58" s="23"/>
    </row>
    <row r="59" spans="1:95" ht="25.25" customHeight="1" thickTop="1" thickBot="1" x14ac:dyDescent="0.25">
      <c r="A59" s="21">
        <v>19</v>
      </c>
      <c r="B59" s="7" t="s">
        <v>22</v>
      </c>
      <c r="C59" s="42"/>
      <c r="D59" s="122"/>
      <c r="E59" s="175"/>
      <c r="F59" s="106"/>
      <c r="G59" s="174"/>
      <c r="H59" s="193"/>
      <c r="I59" s="193"/>
      <c r="J59" s="149"/>
      <c r="K59" s="142"/>
      <c r="L59" s="119"/>
      <c r="M59" s="150"/>
      <c r="N59" s="697">
        <v>45523</v>
      </c>
      <c r="O59" s="704">
        <v>72</v>
      </c>
      <c r="P59" s="704">
        <v>150</v>
      </c>
      <c r="Q59" s="405"/>
      <c r="R59" s="111"/>
      <c r="S59" s="92"/>
      <c r="T59" s="166"/>
      <c r="U59" s="42"/>
      <c r="V59" s="132"/>
      <c r="W59" s="18"/>
      <c r="X59" s="70"/>
      <c r="Y59" s="18"/>
      <c r="Z59" s="4"/>
      <c r="AA59" s="4"/>
      <c r="AB59" s="22"/>
      <c r="AC59" s="22"/>
      <c r="AD59" s="90"/>
      <c r="AE59" s="91"/>
      <c r="AF59" s="92"/>
      <c r="AG59" s="23"/>
      <c r="AH59" s="23"/>
      <c r="AI59" s="23"/>
    </row>
    <row r="60" spans="1:95" ht="25.25" customHeight="1" thickTop="1" thickBot="1" x14ac:dyDescent="0.25">
      <c r="A60" s="21">
        <v>121</v>
      </c>
      <c r="B60" s="7" t="s">
        <v>120</v>
      </c>
      <c r="C60" s="42"/>
      <c r="D60" s="122"/>
      <c r="E60" s="175"/>
      <c r="F60" s="106"/>
      <c r="G60" s="174"/>
      <c r="H60" s="193"/>
      <c r="I60" s="193"/>
      <c r="J60" s="149"/>
      <c r="K60" s="142"/>
      <c r="L60" s="119"/>
      <c r="M60" s="150"/>
      <c r="N60" s="683">
        <v>45523</v>
      </c>
      <c r="O60" s="685">
        <v>74</v>
      </c>
      <c r="P60" s="686">
        <v>100</v>
      </c>
      <c r="Q60" s="405"/>
      <c r="R60" s="451"/>
      <c r="S60" s="92"/>
      <c r="T60" s="166"/>
      <c r="U60" s="42"/>
      <c r="V60" s="132"/>
      <c r="W60" s="18"/>
      <c r="X60" s="70"/>
      <c r="Y60" s="18"/>
      <c r="Z60" s="4"/>
      <c r="AA60" s="4"/>
      <c r="AB60" s="22"/>
      <c r="AC60" s="22"/>
      <c r="AD60" s="82"/>
      <c r="AE60" s="83"/>
      <c r="AF60" s="86"/>
      <c r="AG60" s="23"/>
      <c r="AH60" s="27"/>
      <c r="AI60" s="23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</row>
    <row r="61" spans="1:95" ht="25.25" customHeight="1" thickTop="1" thickBot="1" x14ac:dyDescent="0.25">
      <c r="A61" s="21"/>
      <c r="B61" s="7"/>
      <c r="C61" s="42"/>
      <c r="D61" s="122"/>
      <c r="E61" s="175"/>
      <c r="F61" s="106"/>
      <c r="G61" s="174"/>
      <c r="H61" s="193"/>
      <c r="I61" s="193"/>
      <c r="J61" s="149"/>
      <c r="K61" s="142"/>
      <c r="L61" s="119"/>
      <c r="M61" s="150"/>
      <c r="N61" s="580">
        <v>45523</v>
      </c>
      <c r="O61" s="581">
        <v>77</v>
      </c>
      <c r="P61" s="582">
        <v>200</v>
      </c>
      <c r="Q61" s="405"/>
      <c r="R61" s="111"/>
      <c r="S61" s="92"/>
      <c r="T61" s="166"/>
      <c r="U61" s="42"/>
      <c r="V61" s="132"/>
      <c r="W61" s="18"/>
      <c r="X61" s="70"/>
      <c r="Y61" s="18"/>
      <c r="Z61" s="4"/>
      <c r="AA61" s="4"/>
      <c r="AB61" s="22"/>
      <c r="AC61" s="22"/>
      <c r="AD61" s="82"/>
      <c r="AE61" s="83"/>
      <c r="AF61" s="86"/>
      <c r="AG61" s="27"/>
      <c r="AH61" s="23"/>
      <c r="AI61" s="23"/>
    </row>
    <row r="62" spans="1:95" ht="25.25" customHeight="1" thickTop="1" thickBot="1" x14ac:dyDescent="0.25">
      <c r="A62" s="25">
        <v>124</v>
      </c>
      <c r="B62" s="8" t="s">
        <v>123</v>
      </c>
      <c r="C62" s="42"/>
      <c r="D62" s="122"/>
      <c r="E62" s="172"/>
      <c r="F62" s="176"/>
      <c r="G62" s="174"/>
      <c r="H62" s="193"/>
      <c r="I62" s="193"/>
      <c r="J62" s="149"/>
      <c r="K62" s="142"/>
      <c r="L62" s="119"/>
      <c r="M62" s="150"/>
      <c r="N62" s="697">
        <v>45534</v>
      </c>
      <c r="O62" s="698">
        <v>103</v>
      </c>
      <c r="P62" s="699">
        <v>100</v>
      </c>
      <c r="Q62" s="405"/>
      <c r="R62" s="111"/>
      <c r="S62" s="92"/>
      <c r="T62" s="166"/>
      <c r="U62" s="42"/>
      <c r="V62" s="131"/>
      <c r="W62" s="26"/>
      <c r="X62" s="71"/>
      <c r="Y62" s="18"/>
      <c r="Z62" s="4"/>
      <c r="AA62" s="4"/>
      <c r="AB62" s="22"/>
      <c r="AC62" s="22"/>
      <c r="AD62" s="90"/>
      <c r="AE62" s="91"/>
      <c r="AF62" s="92"/>
      <c r="AG62" s="23"/>
      <c r="AH62" s="23"/>
      <c r="AI62" s="23"/>
    </row>
    <row r="63" spans="1:95" ht="25.25" customHeight="1" thickTop="1" thickBot="1" x14ac:dyDescent="0.25">
      <c r="A63" s="25">
        <v>105</v>
      </c>
      <c r="B63" s="8" t="s">
        <v>106</v>
      </c>
      <c r="C63" s="42"/>
      <c r="D63" s="122"/>
      <c r="E63" s="172"/>
      <c r="F63" s="176"/>
      <c r="G63" s="174"/>
      <c r="H63" s="193"/>
      <c r="I63" s="193"/>
      <c r="J63" s="149"/>
      <c r="K63" s="142"/>
      <c r="L63" s="119"/>
      <c r="M63" s="150"/>
      <c r="N63" s="697">
        <v>45535</v>
      </c>
      <c r="O63" s="698">
        <v>106</v>
      </c>
      <c r="P63" s="699">
        <v>150</v>
      </c>
      <c r="Q63" s="405"/>
      <c r="R63" s="111"/>
      <c r="S63" s="92"/>
      <c r="T63" s="166"/>
      <c r="U63" s="42"/>
      <c r="V63" s="131"/>
      <c r="W63" s="26"/>
      <c r="X63" s="71"/>
      <c r="Y63" s="18"/>
      <c r="Z63" s="4"/>
      <c r="AA63" s="4"/>
      <c r="AB63" s="22"/>
      <c r="AC63" s="22"/>
      <c r="AD63" s="82"/>
      <c r="AE63" s="83"/>
      <c r="AF63" s="86"/>
      <c r="AG63" s="23"/>
      <c r="AH63" s="27"/>
      <c r="AI63" s="23"/>
    </row>
    <row r="64" spans="1:95" ht="25.25" customHeight="1" thickTop="1" thickBot="1" x14ac:dyDescent="0.25">
      <c r="A64" s="25">
        <v>123</v>
      </c>
      <c r="B64" s="8" t="s">
        <v>122</v>
      </c>
      <c r="C64" s="42"/>
      <c r="D64" s="122"/>
      <c r="E64" s="172"/>
      <c r="F64" s="176"/>
      <c r="G64" s="174"/>
      <c r="H64" s="193"/>
      <c r="I64" s="193"/>
      <c r="J64" s="149"/>
      <c r="K64" s="142"/>
      <c r="L64" s="119"/>
      <c r="M64" s="150"/>
      <c r="N64" s="692">
        <v>45535</v>
      </c>
      <c r="O64" s="693">
        <v>107</v>
      </c>
      <c r="P64" s="694">
        <v>150</v>
      </c>
      <c r="Q64" s="405"/>
      <c r="R64" s="111"/>
      <c r="S64" s="92"/>
      <c r="T64" s="166"/>
      <c r="U64" s="42"/>
      <c r="V64" s="131"/>
      <c r="W64" s="26"/>
      <c r="X64" s="71"/>
      <c r="Y64" s="18"/>
      <c r="Z64" s="4"/>
      <c r="AA64" s="4"/>
      <c r="AB64" s="22"/>
      <c r="AC64" s="22"/>
      <c r="AD64" s="82"/>
      <c r="AE64" s="83"/>
      <c r="AF64" s="86"/>
      <c r="AG64" s="23"/>
      <c r="AH64" s="23"/>
      <c r="AI64" s="23"/>
    </row>
    <row r="65" spans="1:95" ht="25.25" customHeight="1" thickTop="1" thickBot="1" x14ac:dyDescent="0.25">
      <c r="A65" s="25">
        <v>128</v>
      </c>
      <c r="B65" s="16" t="s">
        <v>127</v>
      </c>
      <c r="C65" s="42"/>
      <c r="D65" s="122">
        <v>4000</v>
      </c>
      <c r="E65" s="172">
        <v>129</v>
      </c>
      <c r="F65" s="176" t="s">
        <v>128</v>
      </c>
      <c r="G65" s="174">
        <v>4000</v>
      </c>
      <c r="H65" s="193">
        <f>+D65-S65</f>
        <v>1800</v>
      </c>
      <c r="I65" s="193">
        <f>+H65-T65</f>
        <v>0</v>
      </c>
      <c r="J65" s="149">
        <v>129</v>
      </c>
      <c r="K65" s="142" t="s">
        <v>128</v>
      </c>
      <c r="L65" s="119">
        <v>4000</v>
      </c>
      <c r="M65" s="150">
        <v>2000</v>
      </c>
      <c r="N65" s="692">
        <v>45535</v>
      </c>
      <c r="O65" s="693">
        <v>108</v>
      </c>
      <c r="P65" s="694">
        <v>200</v>
      </c>
      <c r="Q65" s="405"/>
      <c r="R65" s="111"/>
      <c r="S65" s="92">
        <f>+M65+P65+R65</f>
        <v>2200</v>
      </c>
      <c r="T65" s="166">
        <f>+L65-S65</f>
        <v>1800</v>
      </c>
      <c r="U65" s="42">
        <f>M65-AA65</f>
        <v>0</v>
      </c>
      <c r="V65" s="131">
        <v>129</v>
      </c>
      <c r="W65" s="26" t="s">
        <v>128</v>
      </c>
      <c r="X65" s="71" t="s">
        <v>215</v>
      </c>
      <c r="Y65" s="18" t="s">
        <v>195</v>
      </c>
      <c r="Z65" s="4">
        <v>4000</v>
      </c>
      <c r="AA65" s="4">
        <v>2000</v>
      </c>
      <c r="AB65" s="22">
        <f>Z65-AA65</f>
        <v>2000</v>
      </c>
      <c r="AC65" s="22">
        <f>AB65*2/3</f>
        <v>1333.3333333333333</v>
      </c>
      <c r="AD65" s="82"/>
      <c r="AE65" s="83">
        <v>54</v>
      </c>
      <c r="AF65" s="86">
        <v>2000</v>
      </c>
      <c r="AG65" s="27">
        <v>2000</v>
      </c>
      <c r="AH65" s="23"/>
      <c r="AI65" s="23">
        <f>+AH65+AG65</f>
        <v>2000</v>
      </c>
    </row>
    <row r="66" spans="1:95" s="12" customFormat="1" ht="25.25" customHeight="1" thickTop="1" thickBot="1" x14ac:dyDescent="0.25">
      <c r="A66" s="25">
        <v>141</v>
      </c>
      <c r="B66" s="8" t="s">
        <v>139</v>
      </c>
      <c r="C66" s="42">
        <f>D65-L65</f>
        <v>0</v>
      </c>
      <c r="D66" s="122"/>
      <c r="E66" s="172"/>
      <c r="F66" s="176"/>
      <c r="G66" s="174"/>
      <c r="H66" s="193"/>
      <c r="I66" s="193"/>
      <c r="J66" s="149"/>
      <c r="K66" s="142"/>
      <c r="L66" s="119"/>
      <c r="M66" s="150"/>
      <c r="N66" s="692">
        <v>45535</v>
      </c>
      <c r="O66" s="693">
        <v>113</v>
      </c>
      <c r="P66" s="694">
        <v>200</v>
      </c>
      <c r="Q66" s="405" t="s">
        <v>356</v>
      </c>
      <c r="R66" s="451">
        <v>1000</v>
      </c>
      <c r="S66" s="92"/>
      <c r="T66" s="166"/>
      <c r="U66" s="42"/>
      <c r="V66" s="131"/>
      <c r="W66" s="26"/>
      <c r="X66" s="71"/>
      <c r="Y66" s="18"/>
      <c r="Z66" s="4"/>
      <c r="AA66" s="4"/>
      <c r="AB66" s="22"/>
      <c r="AC66" s="22"/>
      <c r="AD66" s="82"/>
      <c r="AE66" s="83"/>
      <c r="AF66" s="86"/>
      <c r="AG66" s="23"/>
      <c r="AH66" s="27"/>
      <c r="AI66" s="23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</row>
    <row r="67" spans="1:95" ht="25.25" customHeight="1" thickTop="1" thickBot="1" x14ac:dyDescent="0.25">
      <c r="A67" s="21">
        <v>45</v>
      </c>
      <c r="B67" s="7" t="s">
        <v>48</v>
      </c>
      <c r="C67" s="42"/>
      <c r="D67" s="122"/>
      <c r="E67" s="175"/>
      <c r="F67" s="106"/>
      <c r="G67" s="174"/>
      <c r="H67" s="193"/>
      <c r="I67" s="193"/>
      <c r="J67" s="149"/>
      <c r="K67" s="142"/>
      <c r="L67" s="119"/>
      <c r="M67" s="150"/>
      <c r="N67" s="717">
        <v>45536</v>
      </c>
      <c r="O67" s="718"/>
      <c r="P67" s="719">
        <v>475</v>
      </c>
      <c r="Q67" s="405"/>
      <c r="R67" s="451"/>
      <c r="S67" s="92"/>
      <c r="T67" s="166"/>
      <c r="U67" s="42"/>
      <c r="V67" s="132"/>
      <c r="W67" s="18"/>
      <c r="X67" s="70"/>
      <c r="Y67" s="18"/>
      <c r="Z67" s="4"/>
      <c r="AA67" s="4"/>
      <c r="AB67" s="22"/>
      <c r="AC67" s="22"/>
      <c r="AD67" s="82"/>
      <c r="AE67" s="83"/>
      <c r="AF67" s="86"/>
      <c r="AG67" s="23"/>
      <c r="AH67" s="27"/>
      <c r="AI67" s="23"/>
    </row>
    <row r="68" spans="1:95" ht="25.25" customHeight="1" thickTop="1" thickBot="1" x14ac:dyDescent="0.25">
      <c r="A68" s="25">
        <v>102</v>
      </c>
      <c r="B68" s="8" t="s">
        <v>103</v>
      </c>
      <c r="C68" s="42"/>
      <c r="D68" s="122"/>
      <c r="E68" s="172"/>
      <c r="F68" s="176"/>
      <c r="G68" s="174"/>
      <c r="H68" s="193"/>
      <c r="I68" s="193"/>
      <c r="J68" s="149"/>
      <c r="K68" s="142"/>
      <c r="L68" s="119"/>
      <c r="M68" s="150"/>
      <c r="N68" s="569">
        <v>45549</v>
      </c>
      <c r="O68" s="570">
        <v>17</v>
      </c>
      <c r="P68" s="571">
        <v>100</v>
      </c>
      <c r="Q68" s="405" t="s">
        <v>356</v>
      </c>
      <c r="R68" s="451">
        <v>1000</v>
      </c>
      <c r="S68" s="92"/>
      <c r="T68" s="166"/>
      <c r="U68" s="42"/>
      <c r="V68" s="131"/>
      <c r="W68" s="26"/>
      <c r="X68" s="71"/>
      <c r="Y68" s="18"/>
      <c r="Z68" s="4"/>
      <c r="AA68" s="4"/>
      <c r="AB68" s="22"/>
      <c r="AC68" s="22"/>
      <c r="AD68" s="82"/>
      <c r="AE68" s="83"/>
      <c r="AF68" s="86"/>
      <c r="AG68" s="23"/>
      <c r="AH68" s="27"/>
      <c r="AI68" s="23"/>
    </row>
    <row r="69" spans="1:95" ht="25.25" customHeight="1" thickTop="1" thickBot="1" x14ac:dyDescent="0.25">
      <c r="A69" s="21">
        <v>112</v>
      </c>
      <c r="B69" s="64" t="s">
        <v>112</v>
      </c>
      <c r="C69" s="42"/>
      <c r="D69" s="122"/>
      <c r="E69" s="175"/>
      <c r="F69" s="598"/>
      <c r="G69" s="174"/>
      <c r="H69" s="193"/>
      <c r="I69" s="193"/>
      <c r="J69" s="149"/>
      <c r="K69" s="146"/>
      <c r="L69" s="119"/>
      <c r="M69" s="150"/>
      <c r="N69" s="569">
        <v>45553</v>
      </c>
      <c r="O69" s="570">
        <v>47</v>
      </c>
      <c r="P69" s="571">
        <v>100</v>
      </c>
      <c r="Q69" s="405"/>
      <c r="R69" s="111"/>
      <c r="S69" s="92">
        <f>+M69+P69+R69</f>
        <v>100</v>
      </c>
      <c r="T69" s="166">
        <v>600</v>
      </c>
      <c r="U69" s="42"/>
      <c r="V69" s="132"/>
      <c r="W69" s="21"/>
      <c r="X69" s="76"/>
      <c r="Y69" s="18"/>
      <c r="Z69" s="4"/>
      <c r="AA69" s="4"/>
      <c r="AB69" s="22"/>
      <c r="AC69" s="22"/>
      <c r="AD69" s="82"/>
      <c r="AE69" s="83"/>
      <c r="AF69" s="86"/>
      <c r="AG69" s="23"/>
      <c r="AH69" s="23"/>
      <c r="AI69" s="23"/>
    </row>
    <row r="70" spans="1:95" ht="25.25" customHeight="1" thickTop="1" thickBot="1" x14ac:dyDescent="0.25">
      <c r="A70" s="21">
        <v>41</v>
      </c>
      <c r="B70" s="7" t="s">
        <v>44</v>
      </c>
      <c r="C70" s="42"/>
      <c r="D70" s="122"/>
      <c r="E70" s="175"/>
      <c r="F70" s="106"/>
      <c r="G70" s="174"/>
      <c r="H70" s="193"/>
      <c r="I70" s="193"/>
      <c r="J70" s="149"/>
      <c r="K70" s="142"/>
      <c r="L70" s="119"/>
      <c r="M70" s="150"/>
      <c r="N70" s="575">
        <v>45553</v>
      </c>
      <c r="O70" s="576">
        <v>48</v>
      </c>
      <c r="P70" s="577">
        <v>150</v>
      </c>
      <c r="Q70" s="405"/>
      <c r="R70" s="111"/>
      <c r="S70" s="92"/>
      <c r="T70" s="166"/>
      <c r="U70" s="42"/>
      <c r="V70" s="132"/>
      <c r="W70" s="18"/>
      <c r="X70" s="70"/>
      <c r="Y70" s="18"/>
      <c r="Z70" s="4"/>
      <c r="AA70" s="4"/>
      <c r="AB70" s="22"/>
      <c r="AC70" s="22"/>
      <c r="AD70" s="82"/>
      <c r="AE70" s="83"/>
      <c r="AF70" s="86"/>
      <c r="AG70" s="27"/>
      <c r="AH70" s="23"/>
      <c r="AI70" s="23"/>
    </row>
    <row r="71" spans="1:95" ht="25.25" customHeight="1" thickTop="1" thickBot="1" x14ac:dyDescent="0.45">
      <c r="A71" s="25">
        <v>126</v>
      </c>
      <c r="B71" s="16" t="s">
        <v>125</v>
      </c>
      <c r="C71" s="432"/>
      <c r="D71" s="122"/>
      <c r="E71" s="175"/>
      <c r="F71" s="106"/>
      <c r="G71" s="174"/>
      <c r="H71" s="193"/>
      <c r="I71" s="193"/>
      <c r="J71" s="149"/>
      <c r="K71" s="142"/>
      <c r="L71" s="119"/>
      <c r="M71" s="150"/>
      <c r="N71" s="569">
        <v>45555</v>
      </c>
      <c r="O71" s="570">
        <v>51</v>
      </c>
      <c r="P71" s="571">
        <v>100</v>
      </c>
      <c r="Q71" s="405"/>
      <c r="R71" s="111"/>
      <c r="S71" s="92"/>
      <c r="T71" s="166"/>
      <c r="U71" s="42"/>
      <c r="V71" s="132"/>
      <c r="W71" s="18"/>
      <c r="X71" s="70"/>
      <c r="Y71" s="18"/>
      <c r="Z71" s="4"/>
      <c r="AA71" s="4"/>
      <c r="AB71" s="22"/>
      <c r="AC71" s="22"/>
      <c r="AD71" s="82"/>
      <c r="AE71" s="83"/>
      <c r="AF71" s="86"/>
      <c r="AG71" s="23"/>
      <c r="AH71" s="23"/>
      <c r="AI71" s="23"/>
    </row>
    <row r="72" spans="1:95" ht="25.25" customHeight="1" thickTop="1" thickBot="1" x14ac:dyDescent="0.25">
      <c r="A72" s="80">
        <v>106</v>
      </c>
      <c r="B72" s="41" t="s">
        <v>107</v>
      </c>
      <c r="C72" s="42"/>
      <c r="D72" s="37"/>
      <c r="E72" s="175"/>
      <c r="F72" s="106"/>
      <c r="G72" s="174"/>
      <c r="H72" s="193"/>
      <c r="I72" s="193"/>
      <c r="J72" s="149"/>
      <c r="K72" s="142"/>
      <c r="L72" s="119"/>
      <c r="M72" s="150"/>
      <c r="N72" s="569">
        <v>45555</v>
      </c>
      <c r="O72" s="570">
        <v>52</v>
      </c>
      <c r="P72" s="571">
        <v>150</v>
      </c>
      <c r="Q72" s="405"/>
      <c r="R72" s="111"/>
      <c r="S72" s="92"/>
      <c r="T72" s="166"/>
      <c r="U72" s="42"/>
      <c r="V72" s="80"/>
      <c r="W72" s="41"/>
      <c r="X72" s="69"/>
      <c r="Y72" s="41"/>
      <c r="Z72" s="37"/>
      <c r="AA72" s="37"/>
      <c r="AB72" s="38"/>
      <c r="AC72" s="38"/>
      <c r="AD72" s="82"/>
      <c r="AE72" s="83"/>
      <c r="AF72" s="86"/>
      <c r="AG72" s="39"/>
      <c r="AH72" s="39"/>
      <c r="AI72" s="39"/>
    </row>
    <row r="73" spans="1:95" ht="25.25" customHeight="1" thickTop="1" thickBot="1" x14ac:dyDescent="0.25">
      <c r="A73" s="21">
        <v>19</v>
      </c>
      <c r="B73" s="7" t="s">
        <v>22</v>
      </c>
      <c r="C73" s="42"/>
      <c r="D73" s="122"/>
      <c r="E73" s="175"/>
      <c r="F73" s="106"/>
      <c r="G73" s="174"/>
      <c r="H73" s="193"/>
      <c r="I73" s="193"/>
      <c r="J73" s="149"/>
      <c r="K73" s="142"/>
      <c r="L73" s="119"/>
      <c r="M73" s="150"/>
      <c r="N73" s="569">
        <v>45556</v>
      </c>
      <c r="O73" s="578">
        <v>61</v>
      </c>
      <c r="P73" s="578">
        <v>100</v>
      </c>
      <c r="Q73" s="405"/>
      <c r="R73" s="111"/>
      <c r="S73" s="92"/>
      <c r="T73" s="166"/>
      <c r="U73" s="42"/>
      <c r="V73" s="132"/>
      <c r="W73" s="18"/>
      <c r="X73" s="70"/>
      <c r="Y73" s="18"/>
      <c r="Z73" s="4"/>
      <c r="AA73" s="4"/>
      <c r="AB73" s="22"/>
      <c r="AC73" s="22"/>
      <c r="AD73" s="90"/>
      <c r="AE73" s="91"/>
      <c r="AF73" s="92"/>
      <c r="AG73" s="23"/>
      <c r="AH73" s="23"/>
      <c r="AI73" s="23"/>
    </row>
    <row r="74" spans="1:95" ht="25.25" customHeight="1" thickTop="1" thickBot="1" x14ac:dyDescent="0.25">
      <c r="A74" s="25">
        <v>143</v>
      </c>
      <c r="B74" s="8" t="s">
        <v>141</v>
      </c>
      <c r="C74" s="42"/>
      <c r="D74" s="122"/>
      <c r="E74" s="172"/>
      <c r="F74" s="176"/>
      <c r="G74" s="174"/>
      <c r="H74" s="193"/>
      <c r="I74" s="193"/>
      <c r="J74" s="149"/>
      <c r="K74" s="142"/>
      <c r="L74" s="119"/>
      <c r="M74" s="150"/>
      <c r="N74" s="569">
        <v>45556</v>
      </c>
      <c r="O74" s="570">
        <v>62</v>
      </c>
      <c r="P74" s="571">
        <v>200</v>
      </c>
      <c r="Q74" s="405" t="s">
        <v>356</v>
      </c>
      <c r="R74" s="451">
        <f>1000</f>
        <v>1000</v>
      </c>
      <c r="S74" s="92"/>
      <c r="T74" s="166"/>
      <c r="U74" s="42"/>
      <c r="V74" s="131"/>
      <c r="W74" s="26"/>
      <c r="X74" s="71"/>
      <c r="Y74" s="18"/>
      <c r="Z74" s="4"/>
      <c r="AA74" s="4"/>
      <c r="AB74" s="22"/>
      <c r="AC74" s="22"/>
      <c r="AD74" s="82"/>
      <c r="AE74" s="83"/>
      <c r="AF74" s="86"/>
      <c r="AG74" s="23"/>
      <c r="AH74" s="23"/>
      <c r="AI74" s="23"/>
    </row>
    <row r="75" spans="1:95" ht="25.25" customHeight="1" thickTop="1" thickBot="1" x14ac:dyDescent="0.25">
      <c r="A75" s="25">
        <v>144</v>
      </c>
      <c r="B75" s="8" t="s">
        <v>142</v>
      </c>
      <c r="C75" s="42">
        <f>D72-L72</f>
        <v>0</v>
      </c>
      <c r="D75" s="124">
        <v>4000</v>
      </c>
      <c r="E75" s="172">
        <v>145</v>
      </c>
      <c r="F75" s="176" t="s">
        <v>335</v>
      </c>
      <c r="G75" s="174">
        <v>4000</v>
      </c>
      <c r="H75" s="193">
        <f>+D75-S75</f>
        <v>1350</v>
      </c>
      <c r="I75" s="193">
        <f>+H75-T75</f>
        <v>0</v>
      </c>
      <c r="J75" s="149">
        <v>145</v>
      </c>
      <c r="K75" s="142" t="s">
        <v>335</v>
      </c>
      <c r="L75" s="119">
        <v>4000</v>
      </c>
      <c r="M75" s="150">
        <v>1200</v>
      </c>
      <c r="N75" s="430">
        <v>45556</v>
      </c>
      <c r="O75" s="405">
        <v>64</v>
      </c>
      <c r="P75" s="444">
        <v>150</v>
      </c>
      <c r="Q75" s="405" t="s">
        <v>356</v>
      </c>
      <c r="R75" s="451">
        <v>1300</v>
      </c>
      <c r="S75" s="92">
        <f>+M75+P75+R75</f>
        <v>2650</v>
      </c>
      <c r="T75" s="166">
        <f>+L75-S75</f>
        <v>1350</v>
      </c>
      <c r="U75" s="42">
        <f>M75-AA75</f>
        <v>0</v>
      </c>
      <c r="V75" s="659">
        <v>145</v>
      </c>
      <c r="W75" s="98" t="s">
        <v>143</v>
      </c>
      <c r="X75" s="99" t="s">
        <v>167</v>
      </c>
      <c r="Y75" s="18" t="s">
        <v>195</v>
      </c>
      <c r="Z75" s="4">
        <v>4000</v>
      </c>
      <c r="AA75" s="4">
        <v>1200</v>
      </c>
      <c r="AB75" s="22">
        <f>Z75-AA75</f>
        <v>2800</v>
      </c>
      <c r="AC75" s="22">
        <f>AB75*2/3</f>
        <v>1866.6666666666667</v>
      </c>
      <c r="AD75" s="90"/>
      <c r="AE75" s="91"/>
      <c r="AF75" s="92"/>
      <c r="AG75" s="23"/>
      <c r="AH75" s="23"/>
      <c r="AI75" s="23">
        <f>+AH75+AG75</f>
        <v>0</v>
      </c>
    </row>
    <row r="76" spans="1:95" s="428" customFormat="1" ht="25.25" customHeight="1" thickTop="1" thickBot="1" x14ac:dyDescent="0.25">
      <c r="A76" s="25">
        <v>144</v>
      </c>
      <c r="B76" s="8" t="s">
        <v>142</v>
      </c>
      <c r="C76" s="42"/>
      <c r="D76" s="124"/>
      <c r="E76" s="172"/>
      <c r="F76" s="176"/>
      <c r="G76" s="174"/>
      <c r="H76" s="193"/>
      <c r="I76" s="193"/>
      <c r="J76" s="149"/>
      <c r="K76" s="142"/>
      <c r="L76" s="119"/>
      <c r="M76" s="150"/>
      <c r="N76" s="572">
        <v>45556</v>
      </c>
      <c r="O76" s="573">
        <v>64</v>
      </c>
      <c r="P76" s="574">
        <v>150</v>
      </c>
      <c r="Q76" s="405"/>
      <c r="R76" s="111"/>
      <c r="S76" s="92"/>
      <c r="T76" s="166"/>
      <c r="U76" s="42"/>
      <c r="V76" s="659"/>
      <c r="W76" s="98"/>
      <c r="X76" s="99"/>
      <c r="Y76" s="18"/>
      <c r="Z76" s="4"/>
      <c r="AA76" s="4"/>
      <c r="AB76" s="22"/>
      <c r="AC76" s="22"/>
      <c r="AD76" s="90"/>
      <c r="AE76" s="91"/>
      <c r="AF76" s="92"/>
      <c r="AG76" s="23"/>
      <c r="AH76" s="23"/>
      <c r="AI76" s="23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</row>
    <row r="77" spans="1:95" ht="25.25" customHeight="1" thickTop="1" thickBot="1" x14ac:dyDescent="0.25">
      <c r="A77" s="25">
        <v>139</v>
      </c>
      <c r="B77" s="8" t="s">
        <v>137</v>
      </c>
      <c r="C77" s="42">
        <f>D73-L73</f>
        <v>0</v>
      </c>
      <c r="D77" s="122">
        <v>4000</v>
      </c>
      <c r="E77" s="175">
        <v>140</v>
      </c>
      <c r="F77" s="106" t="s">
        <v>138</v>
      </c>
      <c r="G77" s="174">
        <v>4000</v>
      </c>
      <c r="H77" s="193">
        <f>+D77-S77</f>
        <v>-1100</v>
      </c>
      <c r="I77" s="193">
        <f>+H77-T77</f>
        <v>0</v>
      </c>
      <c r="J77" s="149">
        <v>140</v>
      </c>
      <c r="K77" s="142" t="s">
        <v>138</v>
      </c>
      <c r="L77" s="119">
        <v>4000</v>
      </c>
      <c r="M77" s="150">
        <v>4000</v>
      </c>
      <c r="N77" s="684">
        <v>45558</v>
      </c>
      <c r="O77" s="119">
        <v>69</v>
      </c>
      <c r="P77" s="687">
        <v>100</v>
      </c>
      <c r="Q77" s="405" t="s">
        <v>356</v>
      </c>
      <c r="R77" s="451">
        <v>1000</v>
      </c>
      <c r="S77" s="92">
        <f>+M77+P77+R77</f>
        <v>5100</v>
      </c>
      <c r="T77" s="166">
        <f>+L77-S77</f>
        <v>-1100</v>
      </c>
      <c r="U77" s="42">
        <f>M77-AA77</f>
        <v>0</v>
      </c>
      <c r="V77" s="132">
        <v>140</v>
      </c>
      <c r="W77" s="18" t="s">
        <v>138</v>
      </c>
      <c r="X77" s="70" t="s">
        <v>313</v>
      </c>
      <c r="Y77" s="18" t="s">
        <v>223</v>
      </c>
      <c r="Z77" s="4">
        <v>4000</v>
      </c>
      <c r="AA77" s="4">
        <v>4000</v>
      </c>
      <c r="AB77" s="22">
        <f>Z77-AA77</f>
        <v>0</v>
      </c>
      <c r="AC77" s="22">
        <f>AB77*2/3</f>
        <v>0</v>
      </c>
      <c r="AD77" s="90"/>
      <c r="AE77" s="91"/>
      <c r="AF77" s="92"/>
      <c r="AG77" s="23"/>
      <c r="AH77" s="23"/>
      <c r="AI77" s="23">
        <f>+AH77+AG77</f>
        <v>0</v>
      </c>
    </row>
    <row r="78" spans="1:95" ht="25.25" customHeight="1" thickTop="1" thickBot="1" x14ac:dyDescent="0.25">
      <c r="A78" s="25">
        <v>139</v>
      </c>
      <c r="B78" s="8" t="s">
        <v>137</v>
      </c>
      <c r="C78" s="42"/>
      <c r="D78" s="122"/>
      <c r="E78" s="175"/>
      <c r="F78" s="106"/>
      <c r="G78" s="174"/>
      <c r="H78" s="193"/>
      <c r="I78" s="193"/>
      <c r="J78" s="149"/>
      <c r="K78" s="142"/>
      <c r="L78" s="119"/>
      <c r="M78" s="150"/>
      <c r="N78" s="572">
        <v>45558</v>
      </c>
      <c r="O78" s="573">
        <v>69</v>
      </c>
      <c r="P78" s="574">
        <v>100</v>
      </c>
      <c r="Q78" s="405"/>
      <c r="R78" s="111"/>
      <c r="S78" s="92"/>
      <c r="T78" s="166"/>
      <c r="U78" s="42"/>
      <c r="V78" s="132"/>
      <c r="W78" s="18"/>
      <c r="X78" s="70"/>
      <c r="Y78" s="18"/>
      <c r="Z78" s="4"/>
      <c r="AA78" s="4"/>
      <c r="AB78" s="22"/>
      <c r="AC78" s="22"/>
      <c r="AD78" s="90"/>
      <c r="AE78" s="91"/>
      <c r="AF78" s="92"/>
      <c r="AG78" s="23"/>
      <c r="AH78" s="23"/>
      <c r="AI78" s="23"/>
    </row>
    <row r="79" spans="1:95" ht="25.25" customHeight="1" thickTop="1" thickBot="1" x14ac:dyDescent="0.25">
      <c r="A79" s="25">
        <v>138</v>
      </c>
      <c r="B79" s="8" t="s">
        <v>136</v>
      </c>
      <c r="C79" s="42"/>
      <c r="D79" s="122"/>
      <c r="E79" s="172"/>
      <c r="F79" s="176"/>
      <c r="G79" s="174"/>
      <c r="H79" s="193"/>
      <c r="I79" s="193"/>
      <c r="J79" s="149"/>
      <c r="K79" s="142"/>
      <c r="L79" s="119"/>
      <c r="M79" s="150"/>
      <c r="N79" s="569">
        <v>45558</v>
      </c>
      <c r="O79" s="570">
        <v>70</v>
      </c>
      <c r="P79" s="571">
        <v>150</v>
      </c>
      <c r="Q79" s="405"/>
      <c r="R79" s="111"/>
      <c r="S79" s="92"/>
      <c r="T79" s="166"/>
      <c r="U79" s="42"/>
      <c r="V79" s="131"/>
      <c r="W79" s="26"/>
      <c r="X79" s="71"/>
      <c r="Y79" s="18"/>
      <c r="Z79" s="4"/>
      <c r="AA79" s="4"/>
      <c r="AB79" s="22"/>
      <c r="AC79" s="22"/>
      <c r="AD79" s="82"/>
      <c r="AE79" s="83"/>
      <c r="AF79" s="86"/>
      <c r="AG79" s="23"/>
      <c r="AH79" s="23"/>
      <c r="AI79" s="23"/>
    </row>
    <row r="80" spans="1:95" ht="25.25" customHeight="1" thickTop="1" thickBot="1" x14ac:dyDescent="0.25">
      <c r="A80" s="21">
        <v>6</v>
      </c>
      <c r="B80" s="7" t="s">
        <v>9</v>
      </c>
      <c r="C80" s="42"/>
      <c r="D80" s="122"/>
      <c r="E80" s="175"/>
      <c r="F80" s="106"/>
      <c r="G80" s="174"/>
      <c r="H80" s="193"/>
      <c r="I80" s="193"/>
      <c r="J80" s="149"/>
      <c r="K80" s="142"/>
      <c r="L80" s="119"/>
      <c r="M80" s="150"/>
      <c r="N80" s="569">
        <v>45560</v>
      </c>
      <c r="O80" s="570">
        <v>74</v>
      </c>
      <c r="P80" s="688">
        <v>100</v>
      </c>
      <c r="Q80" s="405"/>
      <c r="R80" s="111"/>
      <c r="S80" s="92"/>
      <c r="T80" s="166"/>
      <c r="U80" s="42"/>
      <c r="V80" s="132"/>
      <c r="W80" s="18"/>
      <c r="X80" s="70"/>
      <c r="Y80" s="18"/>
      <c r="Z80" s="4"/>
      <c r="AA80" s="4"/>
      <c r="AB80" s="22"/>
      <c r="AC80" s="22"/>
      <c r="AD80" s="90"/>
      <c r="AE80" s="91"/>
      <c r="AF80" s="92"/>
      <c r="AG80" s="23"/>
      <c r="AH80" s="23"/>
      <c r="AI80" s="23"/>
    </row>
    <row r="81" spans="1:35" ht="25.25" customHeight="1" thickTop="1" thickBot="1" x14ac:dyDescent="0.25">
      <c r="A81" s="21">
        <v>109</v>
      </c>
      <c r="B81" s="7" t="s">
        <v>109</v>
      </c>
      <c r="C81" s="42"/>
      <c r="D81" s="122"/>
      <c r="E81" s="175"/>
      <c r="F81" s="106"/>
      <c r="G81" s="174"/>
      <c r="H81" s="193"/>
      <c r="I81" s="193"/>
      <c r="J81" s="149"/>
      <c r="K81" s="142"/>
      <c r="L81" s="119"/>
      <c r="M81" s="150"/>
      <c r="N81" s="569">
        <v>45560</v>
      </c>
      <c r="O81" s="570">
        <v>75</v>
      </c>
      <c r="P81" s="571">
        <v>100</v>
      </c>
      <c r="Q81" s="405"/>
      <c r="R81" s="111"/>
      <c r="S81" s="92"/>
      <c r="T81" s="166"/>
      <c r="U81" s="42"/>
      <c r="V81" s="132"/>
      <c r="W81" s="18"/>
      <c r="X81" s="70"/>
      <c r="Y81" s="18"/>
      <c r="Z81" s="4"/>
      <c r="AA81" s="4"/>
      <c r="AB81" s="22"/>
      <c r="AC81" s="22"/>
      <c r="AD81" s="82"/>
      <c r="AE81" s="83"/>
      <c r="AF81" s="86"/>
      <c r="AG81" s="23"/>
      <c r="AH81" s="23"/>
      <c r="AI81" s="23"/>
    </row>
    <row r="82" spans="1:35" ht="25.25" customHeight="1" thickTop="1" thickBot="1" x14ac:dyDescent="0.25">
      <c r="A82" s="25">
        <v>105</v>
      </c>
      <c r="B82" s="8" t="s">
        <v>106</v>
      </c>
      <c r="C82" s="42"/>
      <c r="D82" s="122"/>
      <c r="E82" s="172"/>
      <c r="F82" s="176"/>
      <c r="G82" s="174"/>
      <c r="H82" s="193"/>
      <c r="I82" s="193"/>
      <c r="J82" s="149"/>
      <c r="K82" s="142"/>
      <c r="L82" s="119"/>
      <c r="M82" s="150"/>
      <c r="N82" s="569">
        <v>45564</v>
      </c>
      <c r="O82" s="570">
        <v>86</v>
      </c>
      <c r="P82" s="571">
        <v>150</v>
      </c>
      <c r="Q82" s="405"/>
      <c r="R82" s="111"/>
      <c r="S82" s="92"/>
      <c r="T82" s="166"/>
      <c r="U82" s="42"/>
      <c r="V82" s="131"/>
      <c r="W82" s="26"/>
      <c r="X82" s="71"/>
      <c r="Y82" s="18"/>
      <c r="Z82" s="4"/>
      <c r="AA82" s="4"/>
      <c r="AB82" s="22"/>
      <c r="AC82" s="22"/>
      <c r="AD82" s="82"/>
      <c r="AE82" s="83"/>
      <c r="AF82" s="86"/>
      <c r="AG82" s="23"/>
      <c r="AH82" s="27"/>
      <c r="AI82" s="23"/>
    </row>
    <row r="83" spans="1:35" ht="25.25" customHeight="1" thickTop="1" thickBot="1" x14ac:dyDescent="0.25">
      <c r="A83" s="21">
        <v>113</v>
      </c>
      <c r="B83" s="15" t="s">
        <v>113</v>
      </c>
      <c r="C83" s="42"/>
      <c r="D83" s="122"/>
      <c r="E83" s="175"/>
      <c r="F83" s="106"/>
      <c r="G83" s="174"/>
      <c r="H83" s="193"/>
      <c r="I83" s="193"/>
      <c r="J83" s="149"/>
      <c r="K83" s="142"/>
      <c r="L83" s="119"/>
      <c r="M83" s="150"/>
      <c r="N83" s="569">
        <v>45565</v>
      </c>
      <c r="O83" s="570">
        <v>88</v>
      </c>
      <c r="P83" s="571">
        <v>150</v>
      </c>
      <c r="Q83" s="405"/>
      <c r="R83" s="111"/>
      <c r="S83" s="92"/>
      <c r="T83" s="166"/>
      <c r="U83" s="42"/>
      <c r="V83" s="132"/>
      <c r="W83" s="28"/>
      <c r="X83" s="78"/>
      <c r="Y83" s="18"/>
      <c r="Z83" s="4"/>
      <c r="AA83" s="4"/>
      <c r="AB83" s="22"/>
      <c r="AC83" s="22"/>
      <c r="AD83" s="90"/>
      <c r="AE83" s="91"/>
      <c r="AF83" s="92"/>
      <c r="AG83" s="29"/>
      <c r="AH83" s="29"/>
      <c r="AI83" s="23"/>
    </row>
    <row r="84" spans="1:35" ht="25.25" customHeight="1" thickTop="1" thickBot="1" x14ac:dyDescent="0.25">
      <c r="A84" s="25">
        <v>124</v>
      </c>
      <c r="B84" s="8" t="s">
        <v>123</v>
      </c>
      <c r="C84" s="42"/>
      <c r="D84" s="122"/>
      <c r="E84" s="172"/>
      <c r="F84" s="176"/>
      <c r="G84" s="174"/>
      <c r="H84" s="193"/>
      <c r="I84" s="193"/>
      <c r="J84" s="149"/>
      <c r="K84" s="142"/>
      <c r="L84" s="119"/>
      <c r="M84" s="150"/>
      <c r="N84" s="569">
        <v>45565</v>
      </c>
      <c r="O84" s="570">
        <v>90</v>
      </c>
      <c r="P84" s="571">
        <v>100</v>
      </c>
      <c r="Q84" s="405"/>
      <c r="R84" s="111"/>
      <c r="S84" s="92"/>
      <c r="T84" s="166"/>
      <c r="U84" s="42"/>
      <c r="V84" s="131"/>
      <c r="W84" s="26"/>
      <c r="X84" s="71"/>
      <c r="Y84" s="18"/>
      <c r="Z84" s="4"/>
      <c r="AA84" s="4"/>
      <c r="AB84" s="22"/>
      <c r="AC84" s="22"/>
      <c r="AD84" s="90"/>
      <c r="AE84" s="91"/>
      <c r="AF84" s="92"/>
      <c r="AG84" s="23"/>
      <c r="AH84" s="23"/>
      <c r="AI84" s="23"/>
    </row>
    <row r="85" spans="1:35" ht="25.25" customHeight="1" thickTop="1" thickBot="1" x14ac:dyDescent="0.25">
      <c r="A85" s="25">
        <v>151</v>
      </c>
      <c r="B85" s="8" t="s">
        <v>149</v>
      </c>
      <c r="C85" s="42"/>
      <c r="D85" s="128"/>
      <c r="E85" s="172"/>
      <c r="F85" s="176"/>
      <c r="G85" s="174"/>
      <c r="H85" s="193"/>
      <c r="I85" s="193"/>
      <c r="J85" s="149"/>
      <c r="K85" s="142"/>
      <c r="L85" s="119"/>
      <c r="M85" s="150"/>
      <c r="N85" s="569">
        <v>45565</v>
      </c>
      <c r="O85" s="570">
        <v>91</v>
      </c>
      <c r="P85" s="578">
        <v>150</v>
      </c>
      <c r="Q85" s="405"/>
      <c r="R85" s="109"/>
      <c r="S85" s="92">
        <f>+M85+P85+R85</f>
        <v>150</v>
      </c>
      <c r="T85" s="166">
        <f>+L85-S85</f>
        <v>-150</v>
      </c>
      <c r="U85" s="42">
        <f>M85-AA85</f>
        <v>0</v>
      </c>
      <c r="V85" s="140"/>
      <c r="W85" s="5"/>
      <c r="X85" s="77"/>
      <c r="Y85" s="5"/>
      <c r="Z85" s="5"/>
      <c r="AA85" s="5"/>
      <c r="AB85" s="32"/>
      <c r="AC85" s="32"/>
      <c r="AD85" s="61"/>
      <c r="AE85" s="61"/>
      <c r="AF85" s="61"/>
      <c r="AG85" s="5"/>
      <c r="AH85" s="5"/>
      <c r="AI85" s="5"/>
    </row>
    <row r="86" spans="1:35" ht="25.25" customHeight="1" thickTop="1" thickBot="1" x14ac:dyDescent="0.25">
      <c r="A86" s="25">
        <v>125</v>
      </c>
      <c r="B86" s="8" t="s">
        <v>124</v>
      </c>
      <c r="C86" s="42"/>
      <c r="D86" s="122"/>
      <c r="E86" s="172"/>
      <c r="F86" s="176"/>
      <c r="G86" s="174"/>
      <c r="H86" s="193"/>
      <c r="I86" s="193"/>
      <c r="J86" s="149"/>
      <c r="K86" s="142"/>
      <c r="L86" s="119"/>
      <c r="M86" s="150"/>
      <c r="N86" s="579">
        <v>45565</v>
      </c>
      <c r="O86" s="578">
        <v>94</v>
      </c>
      <c r="P86" s="578">
        <v>100</v>
      </c>
      <c r="Q86" s="405"/>
      <c r="R86" s="449"/>
      <c r="S86" s="92">
        <f>+M86+P86+R86</f>
        <v>100</v>
      </c>
      <c r="T86" s="166">
        <v>-600</v>
      </c>
      <c r="U86" s="42"/>
      <c r="V86" s="131"/>
      <c r="W86" s="26"/>
      <c r="X86" s="71"/>
      <c r="Y86" s="18"/>
      <c r="Z86" s="4"/>
      <c r="AA86" s="4"/>
      <c r="AB86" s="22"/>
      <c r="AC86" s="22"/>
      <c r="AD86" s="82"/>
      <c r="AE86" s="100"/>
      <c r="AF86" s="101"/>
      <c r="AG86" s="23"/>
      <c r="AH86" s="23"/>
      <c r="AI86" s="23"/>
    </row>
    <row r="87" spans="1:35" ht="25.25" customHeight="1" thickTop="1" thickBot="1" x14ac:dyDescent="0.45">
      <c r="A87" s="25"/>
      <c r="B87" s="16"/>
      <c r="C87" s="432"/>
      <c r="D87" s="122"/>
      <c r="E87" s="175"/>
      <c r="F87" s="106"/>
      <c r="G87" s="174"/>
      <c r="H87" s="193"/>
      <c r="I87" s="193"/>
      <c r="J87" s="149"/>
      <c r="K87" s="142"/>
      <c r="L87" s="119"/>
      <c r="M87" s="150"/>
      <c r="N87" s="555">
        <v>45581</v>
      </c>
      <c r="O87" s="556">
        <v>46</v>
      </c>
      <c r="P87" s="557">
        <v>100</v>
      </c>
      <c r="Q87" s="405"/>
      <c r="R87" s="111"/>
      <c r="S87" s="92"/>
      <c r="T87" s="166"/>
      <c r="U87" s="42"/>
      <c r="V87" s="132"/>
      <c r="W87" s="18"/>
      <c r="X87" s="70"/>
      <c r="Y87" s="18"/>
      <c r="Z87" s="4"/>
      <c r="AA87" s="4"/>
      <c r="AB87" s="22"/>
      <c r="AC87" s="22"/>
      <c r="AD87" s="82"/>
      <c r="AE87" s="83"/>
      <c r="AF87" s="86"/>
      <c r="AG87" s="23"/>
      <c r="AH87" s="23"/>
      <c r="AI87" s="23"/>
    </row>
    <row r="88" spans="1:35" ht="25.25" customHeight="1" thickTop="1" thickBot="1" x14ac:dyDescent="0.25">
      <c r="A88" s="80"/>
      <c r="B88" s="41"/>
      <c r="C88" s="42"/>
      <c r="D88" s="37"/>
      <c r="E88" s="175"/>
      <c r="F88" s="106"/>
      <c r="G88" s="174"/>
      <c r="H88" s="193"/>
      <c r="I88" s="193"/>
      <c r="J88" s="149"/>
      <c r="K88" s="142"/>
      <c r="L88" s="119"/>
      <c r="M88" s="150"/>
      <c r="N88" s="633">
        <v>45588</v>
      </c>
      <c r="O88" s="638">
        <v>67</v>
      </c>
      <c r="P88" s="643">
        <v>150</v>
      </c>
      <c r="Q88" s="405"/>
      <c r="R88" s="451"/>
      <c r="S88" s="92"/>
      <c r="T88" s="166"/>
      <c r="U88" s="42"/>
      <c r="V88" s="80"/>
      <c r="W88" s="41"/>
      <c r="X88" s="69"/>
      <c r="Y88" s="41"/>
      <c r="Z88" s="37"/>
      <c r="AA88" s="37"/>
      <c r="AB88" s="38"/>
      <c r="AC88" s="38"/>
      <c r="AD88" s="82"/>
      <c r="AE88" s="83"/>
      <c r="AF88" s="86"/>
      <c r="AG88" s="89"/>
      <c r="AH88" s="39"/>
      <c r="AI88" s="39"/>
    </row>
    <row r="89" spans="1:35" ht="25.25" customHeight="1" thickTop="1" thickBot="1" x14ac:dyDescent="0.25">
      <c r="A89" s="80">
        <v>109</v>
      </c>
      <c r="B89" s="41" t="s">
        <v>109</v>
      </c>
      <c r="C89" s="42"/>
      <c r="D89" s="37"/>
      <c r="E89" s="175"/>
      <c r="F89" s="106"/>
      <c r="G89" s="174"/>
      <c r="H89" s="193"/>
      <c r="I89" s="193"/>
      <c r="J89" s="149"/>
      <c r="K89" s="142"/>
      <c r="L89" s="119"/>
      <c r="M89" s="150"/>
      <c r="N89" s="555">
        <v>45588</v>
      </c>
      <c r="O89" s="556">
        <v>70</v>
      </c>
      <c r="P89" s="557">
        <v>100</v>
      </c>
      <c r="Q89" s="405"/>
      <c r="R89" s="111"/>
      <c r="S89" s="92"/>
      <c r="T89" s="166"/>
      <c r="U89" s="42"/>
      <c r="V89" s="80"/>
      <c r="W89" s="41"/>
      <c r="X89" s="69"/>
      <c r="Y89" s="41"/>
      <c r="Z89" s="37"/>
      <c r="AA89" s="37"/>
      <c r="AB89" s="38"/>
      <c r="AC89" s="38"/>
      <c r="AD89" s="82"/>
      <c r="AE89" s="83"/>
      <c r="AF89" s="86"/>
      <c r="AG89" s="39"/>
      <c r="AH89" s="39"/>
      <c r="AI89" s="39"/>
    </row>
    <row r="90" spans="1:35" ht="25.25" customHeight="1" thickTop="1" thickBot="1" x14ac:dyDescent="0.45">
      <c r="A90" s="25">
        <v>125</v>
      </c>
      <c r="B90" s="8" t="s">
        <v>124</v>
      </c>
      <c r="C90" s="431"/>
      <c r="D90" s="547"/>
      <c r="E90" s="172"/>
      <c r="F90" s="176"/>
      <c r="G90" s="174"/>
      <c r="H90" s="193"/>
      <c r="I90" s="193"/>
      <c r="J90" s="149"/>
      <c r="K90" s="142"/>
      <c r="L90" s="119"/>
      <c r="M90" s="150"/>
      <c r="N90" s="555">
        <v>45594</v>
      </c>
      <c r="O90" s="556">
        <v>100</v>
      </c>
      <c r="P90" s="557">
        <v>50</v>
      </c>
      <c r="Q90" s="405"/>
      <c r="R90" s="402"/>
      <c r="S90" s="92"/>
      <c r="T90" s="166"/>
      <c r="U90" s="42"/>
      <c r="V90" s="131"/>
      <c r="W90" s="26"/>
      <c r="X90" s="71"/>
      <c r="Y90" s="18"/>
      <c r="Z90" s="4"/>
      <c r="AA90" s="4"/>
      <c r="AB90" s="22"/>
      <c r="AC90" s="22"/>
      <c r="AD90" s="82"/>
      <c r="AE90" s="100"/>
      <c r="AF90" s="101"/>
      <c r="AG90" s="23"/>
      <c r="AH90" s="23"/>
      <c r="AI90" s="23"/>
    </row>
    <row r="91" spans="1:35" ht="25.25" customHeight="1" thickTop="1" thickBot="1" x14ac:dyDescent="0.25">
      <c r="A91" s="25">
        <v>104</v>
      </c>
      <c r="B91" s="8" t="s">
        <v>105</v>
      </c>
      <c r="C91" s="42"/>
      <c r="D91" s="122"/>
      <c r="E91" s="172"/>
      <c r="F91" s="176"/>
      <c r="G91" s="174"/>
      <c r="H91" s="193"/>
      <c r="I91" s="193"/>
      <c r="J91" s="149"/>
      <c r="K91" s="142"/>
      <c r="L91" s="119"/>
      <c r="M91" s="150"/>
      <c r="N91" s="555">
        <v>45595</v>
      </c>
      <c r="O91" s="556">
        <v>102</v>
      </c>
      <c r="P91" s="557">
        <v>150</v>
      </c>
      <c r="Q91" s="405"/>
      <c r="R91" s="451"/>
      <c r="S91" s="92"/>
      <c r="T91" s="166"/>
      <c r="U91" s="42"/>
      <c r="V91" s="131"/>
      <c r="W91" s="26"/>
      <c r="X91" s="71"/>
      <c r="Y91" s="18"/>
      <c r="Z91" s="4"/>
      <c r="AA91" s="4"/>
      <c r="AB91" s="22"/>
      <c r="AC91" s="22"/>
      <c r="AD91" s="90"/>
      <c r="AE91" s="91"/>
      <c r="AF91" s="92"/>
      <c r="AG91" s="23"/>
      <c r="AH91" s="23"/>
      <c r="AI91" s="23"/>
    </row>
    <row r="92" spans="1:35" ht="25.25" customHeight="1" thickTop="1" thickBot="1" x14ac:dyDescent="0.25">
      <c r="A92" s="25">
        <v>151</v>
      </c>
      <c r="B92" s="8" t="s">
        <v>149</v>
      </c>
      <c r="C92" s="42">
        <f>D91-L91</f>
        <v>0</v>
      </c>
      <c r="D92" s="122"/>
      <c r="E92" s="593"/>
      <c r="F92" s="682"/>
      <c r="G92" s="608"/>
      <c r="H92" s="193">
        <f>+D92-S92</f>
        <v>-1800</v>
      </c>
      <c r="I92" s="193">
        <f>+H92-T92</f>
        <v>0</v>
      </c>
      <c r="J92" s="149">
        <v>151</v>
      </c>
      <c r="K92" s="142" t="s">
        <v>149</v>
      </c>
      <c r="L92" s="119"/>
      <c r="M92" s="150"/>
      <c r="N92" s="555">
        <v>45596</v>
      </c>
      <c r="O92" s="556">
        <v>105</v>
      </c>
      <c r="P92" s="557">
        <v>150</v>
      </c>
      <c r="Q92" s="405" t="s">
        <v>356</v>
      </c>
      <c r="R92" s="451">
        <v>1650</v>
      </c>
      <c r="S92" s="92">
        <f>+M92+P92+R92</f>
        <v>1800</v>
      </c>
      <c r="T92" s="166">
        <f>+L92-S92</f>
        <v>-1800</v>
      </c>
      <c r="U92" s="42">
        <f>M92-AA92</f>
        <v>-1500</v>
      </c>
      <c r="V92" s="131">
        <v>151</v>
      </c>
      <c r="W92" s="26" t="s">
        <v>149</v>
      </c>
      <c r="X92" s="71" t="s">
        <v>193</v>
      </c>
      <c r="Y92" s="18" t="s">
        <v>157</v>
      </c>
      <c r="Z92" s="4">
        <v>4000</v>
      </c>
      <c r="AA92" s="4">
        <v>1500</v>
      </c>
      <c r="AB92" s="22">
        <f>Z92-AA92</f>
        <v>2500</v>
      </c>
      <c r="AC92" s="22">
        <f>AB92*2/3</f>
        <v>1666.6666666666667</v>
      </c>
      <c r="AD92" s="82"/>
      <c r="AE92" s="83">
        <v>43</v>
      </c>
      <c r="AF92" s="86">
        <v>208</v>
      </c>
      <c r="AG92" s="23">
        <v>1650</v>
      </c>
      <c r="AH92" s="23"/>
      <c r="AI92" s="23">
        <f>+AH92+AG92</f>
        <v>1650</v>
      </c>
    </row>
    <row r="93" spans="1:35" ht="25.25" customHeight="1" thickTop="1" thickBot="1" x14ac:dyDescent="0.25">
      <c r="A93" s="25">
        <v>123</v>
      </c>
      <c r="B93" s="8" t="s">
        <v>122</v>
      </c>
      <c r="C93" s="42"/>
      <c r="D93" s="122"/>
      <c r="E93" s="172"/>
      <c r="F93" s="176"/>
      <c r="G93" s="174"/>
      <c r="H93" s="193"/>
      <c r="I93" s="193"/>
      <c r="J93" s="149"/>
      <c r="K93" s="142"/>
      <c r="L93" s="119"/>
      <c r="M93" s="150"/>
      <c r="N93" s="555">
        <v>45596</v>
      </c>
      <c r="O93" s="556">
        <v>108</v>
      </c>
      <c r="P93" s="557">
        <v>200</v>
      </c>
      <c r="Q93" s="405"/>
      <c r="R93" s="111"/>
      <c r="S93" s="92"/>
      <c r="T93" s="166"/>
      <c r="U93" s="42"/>
      <c r="V93" s="131"/>
      <c r="W93" s="26"/>
      <c r="X93" s="71"/>
      <c r="Y93" s="18"/>
      <c r="Z93" s="4"/>
      <c r="AA93" s="4"/>
      <c r="AB93" s="22"/>
      <c r="AC93" s="22"/>
      <c r="AD93" s="82"/>
      <c r="AE93" s="83"/>
      <c r="AF93" s="86"/>
      <c r="AG93" s="23"/>
      <c r="AH93" s="23"/>
      <c r="AI93" s="23"/>
    </row>
    <row r="94" spans="1:35" ht="25.25" customHeight="1" thickTop="1" thickBot="1" x14ac:dyDescent="0.25">
      <c r="A94" s="25">
        <v>123</v>
      </c>
      <c r="B94" s="8" t="s">
        <v>122</v>
      </c>
      <c r="C94" s="42"/>
      <c r="D94" s="122"/>
      <c r="E94" s="172"/>
      <c r="F94" s="176"/>
      <c r="G94" s="174"/>
      <c r="H94" s="193"/>
      <c r="I94" s="193"/>
      <c r="J94" s="149"/>
      <c r="K94" s="142"/>
      <c r="L94" s="119"/>
      <c r="M94" s="150"/>
      <c r="N94" s="555">
        <v>45596</v>
      </c>
      <c r="O94" s="556">
        <v>108</v>
      </c>
      <c r="P94" s="557">
        <v>100</v>
      </c>
      <c r="Q94" s="405"/>
      <c r="R94" s="111"/>
      <c r="S94" s="92"/>
      <c r="T94" s="166"/>
      <c r="U94" s="42"/>
      <c r="V94" s="131"/>
      <c r="W94" s="26"/>
      <c r="X94" s="71"/>
      <c r="Y94" s="18"/>
      <c r="Z94" s="4"/>
      <c r="AA94" s="4"/>
      <c r="AB94" s="22"/>
      <c r="AC94" s="22"/>
      <c r="AD94" s="82"/>
      <c r="AE94" s="83"/>
      <c r="AF94" s="86"/>
      <c r="AG94" s="23"/>
      <c r="AH94" s="23"/>
      <c r="AI94" s="23"/>
    </row>
    <row r="95" spans="1:35" ht="25.25" customHeight="1" thickTop="1" thickBot="1" x14ac:dyDescent="0.25">
      <c r="A95" s="21">
        <v>7</v>
      </c>
      <c r="B95" s="7" t="s">
        <v>158</v>
      </c>
      <c r="C95" s="42"/>
      <c r="D95" s="122"/>
      <c r="E95" s="175"/>
      <c r="F95" s="177"/>
      <c r="G95" s="174"/>
      <c r="H95" s="193"/>
      <c r="I95" s="193"/>
      <c r="J95" s="149"/>
      <c r="K95" s="142"/>
      <c r="L95" s="119"/>
      <c r="M95" s="150"/>
      <c r="N95" s="555">
        <v>45596</v>
      </c>
      <c r="O95" s="556">
        <v>113</v>
      </c>
      <c r="P95" s="649">
        <v>75</v>
      </c>
      <c r="Q95" s="405"/>
      <c r="R95" s="451"/>
      <c r="S95" s="92"/>
      <c r="T95" s="166"/>
      <c r="U95" s="42"/>
      <c r="V95" s="132"/>
      <c r="W95" s="18"/>
      <c r="X95" s="70"/>
      <c r="Y95" s="18"/>
      <c r="Z95" s="4"/>
      <c r="AA95" s="4"/>
      <c r="AB95" s="22"/>
      <c r="AC95" s="22"/>
      <c r="AD95" s="82"/>
      <c r="AE95" s="83"/>
      <c r="AF95" s="86"/>
      <c r="AG95" s="23"/>
      <c r="AH95" s="24"/>
      <c r="AI95" s="23"/>
    </row>
    <row r="96" spans="1:35" ht="25.25" customHeight="1" thickTop="1" thickBot="1" x14ac:dyDescent="0.25">
      <c r="A96" s="21">
        <v>47</v>
      </c>
      <c r="B96" s="95" t="s">
        <v>50</v>
      </c>
      <c r="C96" s="42"/>
      <c r="D96" s="124"/>
      <c r="E96" s="175"/>
      <c r="F96" s="106"/>
      <c r="G96" s="174"/>
      <c r="H96" s="193"/>
      <c r="I96" s="193"/>
      <c r="J96" s="149"/>
      <c r="K96" s="142"/>
      <c r="L96" s="119"/>
      <c r="M96" s="150"/>
      <c r="N96" s="635">
        <v>45596</v>
      </c>
      <c r="O96" s="640">
        <v>115</v>
      </c>
      <c r="P96" s="646">
        <v>150</v>
      </c>
      <c r="Q96" s="405"/>
      <c r="R96" s="451"/>
      <c r="S96" s="92"/>
      <c r="T96" s="166"/>
      <c r="U96" s="42"/>
      <c r="V96" s="136"/>
      <c r="W96" s="96"/>
      <c r="X96" s="97"/>
      <c r="Y96" s="18"/>
      <c r="Z96" s="4"/>
      <c r="AA96" s="4"/>
      <c r="AB96" s="22"/>
      <c r="AC96" s="22"/>
      <c r="AD96" s="90"/>
      <c r="AE96" s="91"/>
      <c r="AF96" s="92"/>
      <c r="AG96" s="23"/>
      <c r="AH96" s="23"/>
      <c r="AI96" s="23"/>
    </row>
    <row r="97" spans="1:95" ht="25.25" customHeight="1" thickTop="1" thickBot="1" x14ac:dyDescent="0.25">
      <c r="A97" s="25">
        <v>95</v>
      </c>
      <c r="B97" s="8" t="s">
        <v>96</v>
      </c>
      <c r="C97" s="42"/>
      <c r="D97" s="122"/>
      <c r="E97" s="172"/>
      <c r="F97" s="176"/>
      <c r="G97" s="174"/>
      <c r="H97" s="193"/>
      <c r="I97" s="193"/>
      <c r="J97" s="149"/>
      <c r="K97" s="142"/>
      <c r="L97" s="119"/>
      <c r="M97" s="150"/>
      <c r="N97" s="566">
        <v>45601</v>
      </c>
      <c r="O97" s="567">
        <v>114</v>
      </c>
      <c r="P97" s="568">
        <v>100</v>
      </c>
      <c r="Q97" s="405"/>
      <c r="R97" s="451"/>
      <c r="S97" s="92"/>
      <c r="T97" s="166"/>
      <c r="U97" s="42"/>
      <c r="V97" s="131"/>
      <c r="W97" s="26"/>
      <c r="X97" s="71"/>
      <c r="Y97" s="18"/>
      <c r="Z97" s="4"/>
      <c r="AA97" s="4"/>
      <c r="AB97" s="22"/>
      <c r="AC97" s="22"/>
      <c r="AD97" s="82"/>
      <c r="AE97" s="83"/>
      <c r="AF97" s="86"/>
      <c r="AG97" s="23"/>
      <c r="AH97" s="27"/>
      <c r="AI97" s="23"/>
    </row>
    <row r="98" spans="1:95" ht="25.25" customHeight="1" thickTop="1" thickBot="1" x14ac:dyDescent="0.25">
      <c r="A98" s="66" t="s">
        <v>150</v>
      </c>
      <c r="B98" s="40" t="s">
        <v>1</v>
      </c>
      <c r="C98" s="66"/>
      <c r="D98" s="122" t="s">
        <v>2</v>
      </c>
      <c r="E98" s="594"/>
      <c r="F98" s="603"/>
      <c r="G98" s="3"/>
      <c r="H98" s="169"/>
      <c r="I98" s="169"/>
      <c r="J98" s="147" t="s">
        <v>338</v>
      </c>
      <c r="K98" s="142" t="s">
        <v>339</v>
      </c>
      <c r="L98" s="143" t="s">
        <v>336</v>
      </c>
      <c r="M98" s="148" t="s">
        <v>337</v>
      </c>
      <c r="N98" s="404" t="s">
        <v>390</v>
      </c>
      <c r="O98" s="404" t="s">
        <v>391</v>
      </c>
      <c r="P98" s="404" t="s">
        <v>392</v>
      </c>
      <c r="Q98" s="404"/>
      <c r="R98" s="445" t="s">
        <v>350</v>
      </c>
      <c r="S98" s="81" t="s">
        <v>348</v>
      </c>
      <c r="T98" s="81" t="s">
        <v>343</v>
      </c>
      <c r="U98" s="66"/>
      <c r="V98" s="130" t="s">
        <v>0</v>
      </c>
      <c r="W98" s="5"/>
      <c r="X98" s="77" t="s">
        <v>319</v>
      </c>
      <c r="Y98" s="18" t="s">
        <v>151</v>
      </c>
      <c r="Z98" s="4" t="s">
        <v>2</v>
      </c>
      <c r="AA98" s="4" t="s">
        <v>3</v>
      </c>
      <c r="AB98" s="19" t="s">
        <v>152</v>
      </c>
      <c r="AC98" s="19" t="s">
        <v>153</v>
      </c>
      <c r="AD98" s="81" t="s">
        <v>317</v>
      </c>
      <c r="AE98" s="81" t="s">
        <v>318</v>
      </c>
      <c r="AF98" s="81" t="s">
        <v>154</v>
      </c>
      <c r="AG98" s="19" t="s">
        <v>154</v>
      </c>
      <c r="AH98" s="19" t="s">
        <v>154</v>
      </c>
      <c r="AI98" s="19" t="s">
        <v>155</v>
      </c>
    </row>
    <row r="99" spans="1:95" ht="25.25" customHeight="1" thickTop="1" thickBot="1" x14ac:dyDescent="0.25">
      <c r="A99" s="42"/>
      <c r="B99" s="43"/>
      <c r="C99" s="42"/>
      <c r="D99" s="527"/>
      <c r="E99" s="592"/>
      <c r="F99" s="599"/>
      <c r="G99" s="607"/>
      <c r="H99" s="532"/>
      <c r="I99" s="532"/>
      <c r="J99" s="614"/>
      <c r="K99" s="61"/>
      <c r="L99" s="61"/>
      <c r="M99" s="628"/>
      <c r="N99" s="129"/>
      <c r="O99" s="641" t="s">
        <v>389</v>
      </c>
      <c r="P99" s="641" t="e">
        <f>+P77+P69+P35+P12+P3+#REF!+#REF!+#REF!</f>
        <v>#REF!</v>
      </c>
      <c r="Q99" s="129"/>
      <c r="R99" s="109"/>
      <c r="S99" s="61"/>
      <c r="T99" s="61"/>
      <c r="U99" s="61"/>
      <c r="V99" s="657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5"/>
      <c r="AH99" s="5"/>
      <c r="AI99" s="5"/>
    </row>
    <row r="100" spans="1:95" ht="25.25" customHeight="1" thickTop="1" thickBot="1" x14ac:dyDescent="0.25">
      <c r="A100" s="25">
        <v>1</v>
      </c>
      <c r="B100" s="8" t="s">
        <v>4</v>
      </c>
      <c r="C100" s="42">
        <f>D100-L100</f>
        <v>0</v>
      </c>
      <c r="D100" s="122">
        <v>3600</v>
      </c>
      <c r="E100" s="172">
        <v>1</v>
      </c>
      <c r="F100" s="181" t="s">
        <v>4</v>
      </c>
      <c r="G100" s="174">
        <v>3600</v>
      </c>
      <c r="H100" s="193">
        <f>+D100-S100</f>
        <v>0</v>
      </c>
      <c r="I100" s="169"/>
      <c r="J100" s="149">
        <v>1</v>
      </c>
      <c r="K100" s="142" t="s">
        <v>4</v>
      </c>
      <c r="L100" s="119">
        <v>3600</v>
      </c>
      <c r="M100" s="150">
        <v>3600</v>
      </c>
      <c r="N100" s="405"/>
      <c r="O100" s="405"/>
      <c r="P100" s="405"/>
      <c r="Q100" s="405"/>
      <c r="R100" s="111"/>
      <c r="S100" s="92">
        <f>+M100+P100+R100</f>
        <v>3600</v>
      </c>
      <c r="T100" s="166">
        <f>+L100-S100</f>
        <v>0</v>
      </c>
      <c r="U100" s="42">
        <f>M100-AA100</f>
        <v>0</v>
      </c>
      <c r="V100" s="131">
        <v>1</v>
      </c>
      <c r="W100" s="26" t="s">
        <v>4</v>
      </c>
      <c r="X100" s="71" t="s">
        <v>222</v>
      </c>
      <c r="Y100" s="26" t="s">
        <v>223</v>
      </c>
      <c r="Z100" s="4">
        <v>3600</v>
      </c>
      <c r="AA100" s="4">
        <v>3600</v>
      </c>
      <c r="AB100" s="22">
        <f>Z100-AA100</f>
        <v>0</v>
      </c>
      <c r="AC100" s="22">
        <v>0</v>
      </c>
      <c r="AD100" s="90"/>
      <c r="AE100" s="91"/>
      <c r="AF100" s="92"/>
      <c r="AG100" s="23"/>
      <c r="AH100" s="23"/>
      <c r="AI100" s="23">
        <v>0</v>
      </c>
    </row>
    <row r="101" spans="1:95" ht="25.25" customHeight="1" thickTop="1" thickBot="1" x14ac:dyDescent="0.25">
      <c r="A101" s="21">
        <v>2</v>
      </c>
      <c r="B101" s="7" t="s">
        <v>5</v>
      </c>
      <c r="C101" s="42">
        <f>D101-L101</f>
        <v>0</v>
      </c>
      <c r="D101" s="122">
        <v>3600</v>
      </c>
      <c r="E101" s="175">
        <v>8</v>
      </c>
      <c r="F101" s="106" t="s">
        <v>5</v>
      </c>
      <c r="G101" s="174">
        <v>3600</v>
      </c>
      <c r="H101" s="193">
        <f>+D101-S101</f>
        <v>0</v>
      </c>
      <c r="I101" s="169"/>
      <c r="J101" s="149">
        <v>2</v>
      </c>
      <c r="K101" s="142" t="s">
        <v>5</v>
      </c>
      <c r="L101" s="119">
        <v>3600</v>
      </c>
      <c r="M101" s="150">
        <v>3600</v>
      </c>
      <c r="N101" s="405"/>
      <c r="O101" s="405"/>
      <c r="P101" s="405"/>
      <c r="Q101" s="405"/>
      <c r="R101" s="111"/>
      <c r="S101" s="92">
        <f>+M101+P101+R101</f>
        <v>3600</v>
      </c>
      <c r="T101" s="166">
        <f>+L101-S101</f>
        <v>0</v>
      </c>
      <c r="U101" s="42">
        <f>M101-AA101</f>
        <v>0</v>
      </c>
      <c r="V101" s="132">
        <v>2</v>
      </c>
      <c r="W101" s="18" t="s">
        <v>5</v>
      </c>
      <c r="X101" s="70" t="s">
        <v>224</v>
      </c>
      <c r="Y101" s="18" t="s">
        <v>223</v>
      </c>
      <c r="Z101" s="4">
        <v>3600</v>
      </c>
      <c r="AA101" s="4">
        <v>3600</v>
      </c>
      <c r="AB101" s="22">
        <f>Z101-AA101</f>
        <v>0</v>
      </c>
      <c r="AC101" s="22"/>
      <c r="AD101" s="82"/>
      <c r="AE101" s="83"/>
      <c r="AF101" s="86"/>
      <c r="AG101" s="23"/>
      <c r="AH101" s="23"/>
      <c r="AI101" s="23">
        <f>+AH101+AG101</f>
        <v>0</v>
      </c>
    </row>
    <row r="102" spans="1:95" ht="25.25" customHeight="1" thickTop="1" thickBot="1" x14ac:dyDescent="0.25">
      <c r="A102" s="21">
        <v>3</v>
      </c>
      <c r="B102" s="7" t="s">
        <v>6</v>
      </c>
      <c r="C102" s="42">
        <f>D102-L102</f>
        <v>0</v>
      </c>
      <c r="D102" s="122">
        <v>3600</v>
      </c>
      <c r="E102" s="175">
        <v>3</v>
      </c>
      <c r="F102" s="106" t="s">
        <v>6</v>
      </c>
      <c r="G102" s="174">
        <v>3600</v>
      </c>
      <c r="H102" s="193">
        <f>+D102-S102</f>
        <v>0</v>
      </c>
      <c r="I102" s="169"/>
      <c r="J102" s="149">
        <v>3</v>
      </c>
      <c r="K102" s="142" t="s">
        <v>6</v>
      </c>
      <c r="L102" s="119">
        <v>3600</v>
      </c>
      <c r="M102" s="150">
        <v>3600</v>
      </c>
      <c r="N102" s="405"/>
      <c r="O102" s="405"/>
      <c r="P102" s="405"/>
      <c r="Q102" s="405"/>
      <c r="R102" s="111"/>
      <c r="S102" s="92">
        <f>+M102+P102+R102</f>
        <v>3600</v>
      </c>
      <c r="T102" s="166">
        <f>+L102-S102</f>
        <v>0</v>
      </c>
      <c r="U102" s="42">
        <f>M102-AA102</f>
        <v>0</v>
      </c>
      <c r="V102" s="132">
        <v>3</v>
      </c>
      <c r="W102" s="18" t="s">
        <v>6</v>
      </c>
      <c r="X102" s="70" t="s">
        <v>225</v>
      </c>
      <c r="Y102" s="18" t="s">
        <v>223</v>
      </c>
      <c r="Z102" s="4">
        <v>3600</v>
      </c>
      <c r="AA102" s="4">
        <v>3600</v>
      </c>
      <c r="AB102" s="22">
        <f>Z102-AA102</f>
        <v>0</v>
      </c>
      <c r="AC102" s="22"/>
      <c r="AD102" s="82"/>
      <c r="AE102" s="83"/>
      <c r="AF102" s="86"/>
      <c r="AG102" s="23"/>
      <c r="AH102" s="23"/>
      <c r="AI102" s="23">
        <f>+AH102+AG102</f>
        <v>0</v>
      </c>
    </row>
    <row r="103" spans="1:95" ht="25.25" customHeight="1" thickTop="1" thickBot="1" x14ac:dyDescent="0.25">
      <c r="A103" s="25">
        <v>4</v>
      </c>
      <c r="B103" s="8" t="s">
        <v>7</v>
      </c>
      <c r="C103" s="42">
        <f>D103-L103</f>
        <v>0</v>
      </c>
      <c r="D103" s="122">
        <v>3600</v>
      </c>
      <c r="E103" s="172">
        <v>4</v>
      </c>
      <c r="F103" s="176" t="s">
        <v>7</v>
      </c>
      <c r="G103" s="174">
        <v>3600</v>
      </c>
      <c r="H103" s="193">
        <f>+D103-S103</f>
        <v>2600</v>
      </c>
      <c r="I103" s="193">
        <f>+H103-T103</f>
        <v>0</v>
      </c>
      <c r="J103" s="149">
        <v>4</v>
      </c>
      <c r="K103" s="142" t="s">
        <v>7</v>
      </c>
      <c r="L103" s="119">
        <v>3600</v>
      </c>
      <c r="M103" s="150">
        <v>1000</v>
      </c>
      <c r="N103" s="405"/>
      <c r="O103" s="405"/>
      <c r="P103" s="405"/>
      <c r="Q103" s="405"/>
      <c r="R103" s="111"/>
      <c r="S103" s="92">
        <f>+M103+P103+R103</f>
        <v>1000</v>
      </c>
      <c r="T103" s="166">
        <f>+L103-S103</f>
        <v>2600</v>
      </c>
      <c r="U103" s="42">
        <f>M103-AA103</f>
        <v>0</v>
      </c>
      <c r="V103" s="131">
        <v>4</v>
      </c>
      <c r="W103" s="26" t="s">
        <v>7</v>
      </c>
      <c r="X103" s="71" t="s">
        <v>194</v>
      </c>
      <c r="Y103" s="18" t="s">
        <v>195</v>
      </c>
      <c r="Z103" s="4">
        <v>3600</v>
      </c>
      <c r="AA103" s="4">
        <v>1000</v>
      </c>
      <c r="AB103" s="22">
        <f>Z103-AA103</f>
        <v>2600</v>
      </c>
      <c r="AC103" s="22">
        <f>AB103*2/3</f>
        <v>1733.3333333333333</v>
      </c>
      <c r="AD103" s="90"/>
      <c r="AE103" s="91"/>
      <c r="AF103" s="92"/>
      <c r="AG103" s="23"/>
      <c r="AH103" s="23"/>
      <c r="AI103" s="23">
        <f>+AH103+AG103</f>
        <v>0</v>
      </c>
    </row>
    <row r="104" spans="1:95" ht="25.25" customHeight="1" thickTop="1" thickBot="1" x14ac:dyDescent="0.25">
      <c r="A104" s="21">
        <v>5</v>
      </c>
      <c r="B104" s="7" t="s">
        <v>8</v>
      </c>
      <c r="C104" s="42">
        <f>D104-L104</f>
        <v>0</v>
      </c>
      <c r="D104" s="122">
        <v>3600</v>
      </c>
      <c r="E104" s="175">
        <v>5</v>
      </c>
      <c r="F104" s="106" t="s">
        <v>8</v>
      </c>
      <c r="G104" s="174">
        <v>3600</v>
      </c>
      <c r="H104" s="193">
        <f>+D104-S104</f>
        <v>0</v>
      </c>
      <c r="I104" s="193">
        <f>+H104-T104</f>
        <v>0</v>
      </c>
      <c r="J104" s="149">
        <v>5</v>
      </c>
      <c r="K104" s="142" t="s">
        <v>8</v>
      </c>
      <c r="L104" s="119">
        <v>3600</v>
      </c>
      <c r="M104" s="150">
        <v>3600</v>
      </c>
      <c r="N104" s="405"/>
      <c r="O104" s="405"/>
      <c r="P104" s="405"/>
      <c r="Q104" s="405"/>
      <c r="R104" s="111"/>
      <c r="S104" s="92">
        <f>+M104+P104+R104</f>
        <v>3600</v>
      </c>
      <c r="T104" s="166">
        <f>+L104-S104</f>
        <v>0</v>
      </c>
      <c r="U104" s="42">
        <f>M104-AA104</f>
        <v>0</v>
      </c>
      <c r="V104" s="132">
        <v>5</v>
      </c>
      <c r="W104" s="18" t="s">
        <v>8</v>
      </c>
      <c r="X104" s="70" t="s">
        <v>226</v>
      </c>
      <c r="Y104" s="18" t="s">
        <v>223</v>
      </c>
      <c r="Z104" s="4">
        <v>3600</v>
      </c>
      <c r="AA104" s="4">
        <v>3600</v>
      </c>
      <c r="AB104" s="22">
        <f>Z104-AA104</f>
        <v>0</v>
      </c>
      <c r="AC104" s="22">
        <f>AB104*2/3</f>
        <v>0</v>
      </c>
      <c r="AD104" s="90"/>
      <c r="AE104" s="91"/>
      <c r="AF104" s="92"/>
      <c r="AG104" s="23"/>
      <c r="AH104" s="23"/>
      <c r="AI104" s="23">
        <f>+AH104+AG104</f>
        <v>0</v>
      </c>
    </row>
    <row r="105" spans="1:95" ht="25.25" customHeight="1" thickTop="1" thickBot="1" x14ac:dyDescent="0.25">
      <c r="A105" s="21">
        <v>7</v>
      </c>
      <c r="B105" s="7" t="s">
        <v>158</v>
      </c>
      <c r="C105" s="42"/>
      <c r="D105" s="122"/>
      <c r="E105" s="175"/>
      <c r="F105" s="106"/>
      <c r="G105" s="174"/>
      <c r="H105" s="193"/>
      <c r="I105" s="193"/>
      <c r="J105" s="149"/>
      <c r="K105" s="142"/>
      <c r="L105" s="119"/>
      <c r="M105" s="150"/>
      <c r="N105" s="433"/>
      <c r="O105" s="434"/>
      <c r="P105" s="647">
        <v>100</v>
      </c>
      <c r="Q105" s="405"/>
      <c r="R105" s="451"/>
      <c r="S105" s="92"/>
      <c r="T105" s="166"/>
      <c r="U105" s="42"/>
      <c r="V105" s="132"/>
      <c r="W105" s="18"/>
      <c r="X105" s="70"/>
      <c r="Y105" s="18"/>
      <c r="Z105" s="4"/>
      <c r="AA105" s="4"/>
      <c r="AB105" s="22"/>
      <c r="AC105" s="22"/>
      <c r="AD105" s="82"/>
      <c r="AE105" s="83"/>
      <c r="AF105" s="86"/>
      <c r="AG105" s="23"/>
      <c r="AH105" s="24"/>
      <c r="AI105" s="23"/>
    </row>
    <row r="106" spans="1:95" ht="25.25" customHeight="1" thickTop="1" thickBot="1" x14ac:dyDescent="0.25">
      <c r="A106" s="21">
        <v>8</v>
      </c>
      <c r="B106" s="7" t="s">
        <v>11</v>
      </c>
      <c r="C106" s="42">
        <f t="shared" ref="C106:C141" si="22">D106-L106</f>
        <v>0</v>
      </c>
      <c r="D106" s="122">
        <v>3600</v>
      </c>
      <c r="E106" s="175">
        <v>8</v>
      </c>
      <c r="F106" s="106" t="s">
        <v>11</v>
      </c>
      <c r="G106" s="174">
        <v>3600</v>
      </c>
      <c r="H106" s="193">
        <f t="shared" ref="H106:H141" si="23">+D106-S106</f>
        <v>0</v>
      </c>
      <c r="I106" s="193">
        <f t="shared" ref="I106:I141" si="24">+H106-T106</f>
        <v>0</v>
      </c>
      <c r="J106" s="149">
        <v>8</v>
      </c>
      <c r="K106" s="142" t="s">
        <v>11</v>
      </c>
      <c r="L106" s="119">
        <v>3600</v>
      </c>
      <c r="M106" s="150">
        <v>3600</v>
      </c>
      <c r="N106" s="405"/>
      <c r="O106" s="405"/>
      <c r="P106" s="405"/>
      <c r="Q106" s="405"/>
      <c r="R106" s="111"/>
      <c r="S106" s="92">
        <f t="shared" ref="S106:S141" si="25">+M106+P106+R106</f>
        <v>3600</v>
      </c>
      <c r="T106" s="166">
        <f t="shared" ref="T106:T141" si="26">+L106-S106</f>
        <v>0</v>
      </c>
      <c r="U106" s="42">
        <f t="shared" ref="U106:U141" si="27">M106-AA106</f>
        <v>0</v>
      </c>
      <c r="V106" s="132">
        <v>8</v>
      </c>
      <c r="W106" s="18" t="s">
        <v>11</v>
      </c>
      <c r="X106" s="70" t="s">
        <v>227</v>
      </c>
      <c r="Y106" s="18" t="s">
        <v>223</v>
      </c>
      <c r="Z106" s="4">
        <v>3600</v>
      </c>
      <c r="AA106" s="4">
        <v>3600</v>
      </c>
      <c r="AB106" s="22">
        <f t="shared" ref="AB106:AB130" si="28">Z106-AA106</f>
        <v>0</v>
      </c>
      <c r="AC106" s="22">
        <f t="shared" ref="AC106:AC130" si="29">AB106*2/3</f>
        <v>0</v>
      </c>
      <c r="AD106" s="82"/>
      <c r="AE106" s="83"/>
      <c r="AF106" s="86"/>
      <c r="AG106" s="23"/>
      <c r="AH106" s="23"/>
      <c r="AI106" s="23">
        <f t="shared" ref="AI106:AI130" si="30">+AH106+AG106</f>
        <v>0</v>
      </c>
    </row>
    <row r="107" spans="1:95" s="107" customFormat="1" ht="25.25" customHeight="1" thickTop="1" thickBot="1" x14ac:dyDescent="0.25">
      <c r="A107" s="80">
        <v>9</v>
      </c>
      <c r="B107" s="41" t="s">
        <v>12</v>
      </c>
      <c r="C107" s="42">
        <f t="shared" si="22"/>
        <v>0</v>
      </c>
      <c r="D107" s="37">
        <v>3600</v>
      </c>
      <c r="E107" s="175">
        <v>9</v>
      </c>
      <c r="F107" s="106" t="s">
        <v>12</v>
      </c>
      <c r="G107" s="174">
        <v>3600</v>
      </c>
      <c r="H107" s="193">
        <f t="shared" si="23"/>
        <v>0</v>
      </c>
      <c r="I107" s="193">
        <f t="shared" si="24"/>
        <v>0</v>
      </c>
      <c r="J107" s="149">
        <v>9</v>
      </c>
      <c r="K107" s="142" t="s">
        <v>12</v>
      </c>
      <c r="L107" s="119">
        <v>3600</v>
      </c>
      <c r="M107" s="150">
        <v>3600</v>
      </c>
      <c r="N107" s="405"/>
      <c r="O107" s="405"/>
      <c r="P107" s="405"/>
      <c r="Q107" s="405"/>
      <c r="R107" s="111"/>
      <c r="S107" s="92">
        <f t="shared" si="25"/>
        <v>3600</v>
      </c>
      <c r="T107" s="166">
        <f t="shared" si="26"/>
        <v>0</v>
      </c>
      <c r="U107" s="42">
        <f t="shared" si="27"/>
        <v>0</v>
      </c>
      <c r="V107" s="80">
        <v>9</v>
      </c>
      <c r="W107" s="41" t="s">
        <v>12</v>
      </c>
      <c r="X107" s="69" t="s">
        <v>228</v>
      </c>
      <c r="Y107" s="18" t="s">
        <v>223</v>
      </c>
      <c r="Z107" s="4">
        <v>3600</v>
      </c>
      <c r="AA107" s="4">
        <v>3600</v>
      </c>
      <c r="AB107" s="22">
        <f t="shared" si="28"/>
        <v>0</v>
      </c>
      <c r="AC107" s="22">
        <f t="shared" si="29"/>
        <v>0</v>
      </c>
      <c r="AD107" s="82"/>
      <c r="AE107" s="83"/>
      <c r="AF107" s="86"/>
      <c r="AG107" s="23"/>
      <c r="AH107" s="23"/>
      <c r="AI107" s="23">
        <f t="shared" si="30"/>
        <v>0</v>
      </c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</row>
    <row r="108" spans="1:95" s="107" customFormat="1" ht="25.25" customHeight="1" thickTop="1" thickBot="1" x14ac:dyDescent="0.25">
      <c r="A108" s="80">
        <v>10</v>
      </c>
      <c r="B108" s="41" t="s">
        <v>13</v>
      </c>
      <c r="C108" s="42">
        <f t="shared" si="22"/>
        <v>0</v>
      </c>
      <c r="D108" s="37">
        <v>3600</v>
      </c>
      <c r="E108" s="175">
        <v>10</v>
      </c>
      <c r="F108" s="106" t="s">
        <v>13</v>
      </c>
      <c r="G108" s="174">
        <v>3600</v>
      </c>
      <c r="H108" s="193">
        <f t="shared" si="23"/>
        <v>0</v>
      </c>
      <c r="I108" s="193">
        <f t="shared" si="24"/>
        <v>0</v>
      </c>
      <c r="J108" s="149">
        <v>10</v>
      </c>
      <c r="K108" s="142" t="s">
        <v>13</v>
      </c>
      <c r="L108" s="119">
        <v>3600</v>
      </c>
      <c r="M108" s="150">
        <v>3600</v>
      </c>
      <c r="N108" s="433"/>
      <c r="O108" s="434"/>
      <c r="P108" s="645"/>
      <c r="Q108" s="405"/>
      <c r="R108" s="111"/>
      <c r="S108" s="92">
        <f t="shared" si="25"/>
        <v>3600</v>
      </c>
      <c r="T108" s="166">
        <f t="shared" si="26"/>
        <v>0</v>
      </c>
      <c r="U108" s="42">
        <f t="shared" si="27"/>
        <v>0</v>
      </c>
      <c r="V108" s="80">
        <v>10</v>
      </c>
      <c r="W108" s="41" t="s">
        <v>13</v>
      </c>
      <c r="X108" s="69" t="s">
        <v>229</v>
      </c>
      <c r="Y108" s="18" t="s">
        <v>223</v>
      </c>
      <c r="Z108" s="4">
        <v>3600</v>
      </c>
      <c r="AA108" s="4">
        <v>3600</v>
      </c>
      <c r="AB108" s="22">
        <f t="shared" si="28"/>
        <v>0</v>
      </c>
      <c r="AC108" s="22">
        <f t="shared" si="29"/>
        <v>0</v>
      </c>
      <c r="AD108" s="90"/>
      <c r="AE108" s="91"/>
      <c r="AF108" s="92"/>
      <c r="AG108" s="23"/>
      <c r="AH108" s="23"/>
      <c r="AI108" s="23">
        <f t="shared" si="30"/>
        <v>0</v>
      </c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</row>
    <row r="109" spans="1:95" ht="25.25" customHeight="1" thickTop="1" thickBot="1" x14ac:dyDescent="0.25">
      <c r="A109" s="35">
        <v>12</v>
      </c>
      <c r="B109" s="36" t="s">
        <v>15</v>
      </c>
      <c r="C109" s="42">
        <f t="shared" si="22"/>
        <v>0</v>
      </c>
      <c r="D109" s="37">
        <v>3600</v>
      </c>
      <c r="E109" s="172">
        <v>12</v>
      </c>
      <c r="F109" s="176" t="s">
        <v>15</v>
      </c>
      <c r="G109" s="174">
        <v>3600</v>
      </c>
      <c r="H109" s="193">
        <f t="shared" si="23"/>
        <v>0</v>
      </c>
      <c r="I109" s="193">
        <f t="shared" si="24"/>
        <v>0</v>
      </c>
      <c r="J109" s="149">
        <v>12</v>
      </c>
      <c r="K109" s="142" t="s">
        <v>15</v>
      </c>
      <c r="L109" s="119">
        <v>3600</v>
      </c>
      <c r="M109" s="150">
        <v>3600</v>
      </c>
      <c r="N109" s="405"/>
      <c r="O109" s="405"/>
      <c r="P109" s="405"/>
      <c r="Q109" s="405"/>
      <c r="R109" s="111"/>
      <c r="S109" s="92">
        <f t="shared" si="25"/>
        <v>3600</v>
      </c>
      <c r="T109" s="166">
        <f t="shared" si="26"/>
        <v>0</v>
      </c>
      <c r="U109" s="42">
        <f t="shared" si="27"/>
        <v>0</v>
      </c>
      <c r="V109" s="35">
        <v>12</v>
      </c>
      <c r="W109" s="36" t="s">
        <v>15</v>
      </c>
      <c r="X109" s="79" t="s">
        <v>230</v>
      </c>
      <c r="Y109" s="41" t="s">
        <v>223</v>
      </c>
      <c r="Z109" s="37">
        <v>3600</v>
      </c>
      <c r="AA109" s="37">
        <v>3600</v>
      </c>
      <c r="AB109" s="38">
        <f t="shared" si="28"/>
        <v>0</v>
      </c>
      <c r="AC109" s="38">
        <f t="shared" si="29"/>
        <v>0</v>
      </c>
      <c r="AD109" s="90"/>
      <c r="AE109" s="91"/>
      <c r="AF109" s="92"/>
      <c r="AG109" s="39"/>
      <c r="AH109" s="39"/>
      <c r="AI109" s="39">
        <f t="shared" si="30"/>
        <v>0</v>
      </c>
    </row>
    <row r="110" spans="1:95" ht="25.25" customHeight="1" thickTop="1" thickBot="1" x14ac:dyDescent="0.25">
      <c r="A110" s="21">
        <v>13</v>
      </c>
      <c r="B110" s="7" t="s">
        <v>16</v>
      </c>
      <c r="C110" s="42">
        <f t="shared" si="22"/>
        <v>0</v>
      </c>
      <c r="D110" s="122">
        <v>3600</v>
      </c>
      <c r="E110" s="175">
        <v>13</v>
      </c>
      <c r="F110" s="106" t="s">
        <v>16</v>
      </c>
      <c r="G110" s="174">
        <v>3600</v>
      </c>
      <c r="H110" s="193">
        <f t="shared" si="23"/>
        <v>0</v>
      </c>
      <c r="I110" s="193">
        <f t="shared" si="24"/>
        <v>0</v>
      </c>
      <c r="J110" s="149">
        <v>13</v>
      </c>
      <c r="K110" s="142" t="s">
        <v>16</v>
      </c>
      <c r="L110" s="119">
        <v>3600</v>
      </c>
      <c r="M110" s="150">
        <v>3600</v>
      </c>
      <c r="N110" s="405"/>
      <c r="O110" s="405"/>
      <c r="P110" s="405"/>
      <c r="Q110" s="405"/>
      <c r="R110" s="111"/>
      <c r="S110" s="92">
        <f t="shared" si="25"/>
        <v>3600</v>
      </c>
      <c r="T110" s="166">
        <f t="shared" si="26"/>
        <v>0</v>
      </c>
      <c r="U110" s="42">
        <f t="shared" si="27"/>
        <v>0</v>
      </c>
      <c r="V110" s="132">
        <v>13</v>
      </c>
      <c r="W110" s="18" t="s">
        <v>16</v>
      </c>
      <c r="X110" s="70" t="s">
        <v>231</v>
      </c>
      <c r="Y110" s="18" t="s">
        <v>223</v>
      </c>
      <c r="Z110" s="4">
        <v>3600</v>
      </c>
      <c r="AA110" s="4">
        <v>3600</v>
      </c>
      <c r="AB110" s="22">
        <f t="shared" si="28"/>
        <v>0</v>
      </c>
      <c r="AC110" s="22">
        <f t="shared" si="29"/>
        <v>0</v>
      </c>
      <c r="AD110" s="82"/>
      <c r="AE110" s="83"/>
      <c r="AF110" s="86"/>
      <c r="AG110" s="23"/>
      <c r="AH110" s="23"/>
      <c r="AI110" s="23">
        <f t="shared" si="30"/>
        <v>0</v>
      </c>
    </row>
    <row r="111" spans="1:95" ht="25.25" customHeight="1" thickTop="1" thickBot="1" x14ac:dyDescent="0.25">
      <c r="A111" s="21">
        <v>14</v>
      </c>
      <c r="B111" s="7" t="s">
        <v>17</v>
      </c>
      <c r="C111" s="42">
        <f t="shared" si="22"/>
        <v>0</v>
      </c>
      <c r="D111" s="122">
        <v>3600</v>
      </c>
      <c r="E111" s="175">
        <v>14</v>
      </c>
      <c r="F111" s="106" t="s">
        <v>17</v>
      </c>
      <c r="G111" s="174">
        <v>3600</v>
      </c>
      <c r="H111" s="193">
        <f t="shared" si="23"/>
        <v>0</v>
      </c>
      <c r="I111" s="193">
        <f t="shared" si="24"/>
        <v>0</v>
      </c>
      <c r="J111" s="149">
        <v>14</v>
      </c>
      <c r="K111" s="142" t="s">
        <v>17</v>
      </c>
      <c r="L111" s="119">
        <v>3600</v>
      </c>
      <c r="M111" s="150">
        <v>3600</v>
      </c>
      <c r="N111" s="405"/>
      <c r="O111" s="405"/>
      <c r="P111" s="405"/>
      <c r="Q111" s="405"/>
      <c r="R111" s="111"/>
      <c r="S111" s="92">
        <f t="shared" si="25"/>
        <v>3600</v>
      </c>
      <c r="T111" s="166">
        <f t="shared" si="26"/>
        <v>0</v>
      </c>
      <c r="U111" s="42">
        <f t="shared" si="27"/>
        <v>0</v>
      </c>
      <c r="V111" s="132">
        <v>14</v>
      </c>
      <c r="W111" s="18" t="s">
        <v>17</v>
      </c>
      <c r="X111" s="70" t="s">
        <v>232</v>
      </c>
      <c r="Y111" s="18" t="s">
        <v>223</v>
      </c>
      <c r="Z111" s="4">
        <v>3600</v>
      </c>
      <c r="AA111" s="4">
        <v>3600</v>
      </c>
      <c r="AB111" s="22">
        <f t="shared" si="28"/>
        <v>0</v>
      </c>
      <c r="AC111" s="22">
        <f t="shared" si="29"/>
        <v>0</v>
      </c>
      <c r="AD111" s="90"/>
      <c r="AE111" s="91"/>
      <c r="AF111" s="92"/>
      <c r="AG111" s="23"/>
      <c r="AH111" s="23"/>
      <c r="AI111" s="23">
        <f t="shared" si="30"/>
        <v>0</v>
      </c>
    </row>
    <row r="112" spans="1:95" ht="25.25" customHeight="1" thickTop="1" thickBot="1" x14ac:dyDescent="0.25">
      <c r="A112" s="21">
        <v>15</v>
      </c>
      <c r="B112" s="7" t="s">
        <v>18</v>
      </c>
      <c r="C112" s="42">
        <f t="shared" si="22"/>
        <v>0</v>
      </c>
      <c r="D112" s="122">
        <v>3600</v>
      </c>
      <c r="E112" s="175">
        <v>15</v>
      </c>
      <c r="F112" s="182" t="s">
        <v>18</v>
      </c>
      <c r="G112" s="174">
        <v>3600</v>
      </c>
      <c r="H112" s="193">
        <f t="shared" si="23"/>
        <v>0</v>
      </c>
      <c r="I112" s="193">
        <f t="shared" si="24"/>
        <v>0</v>
      </c>
      <c r="J112" s="149">
        <v>15</v>
      </c>
      <c r="K112" s="142" t="s">
        <v>18</v>
      </c>
      <c r="L112" s="119">
        <v>3600</v>
      </c>
      <c r="M112" s="150">
        <v>3600</v>
      </c>
      <c r="N112" s="405"/>
      <c r="O112" s="405"/>
      <c r="P112" s="405"/>
      <c r="Q112" s="405"/>
      <c r="R112" s="111"/>
      <c r="S112" s="92">
        <f t="shared" si="25"/>
        <v>3600</v>
      </c>
      <c r="T112" s="166">
        <f t="shared" si="26"/>
        <v>0</v>
      </c>
      <c r="U112" s="42">
        <f t="shared" si="27"/>
        <v>0</v>
      </c>
      <c r="V112" s="132">
        <v>15</v>
      </c>
      <c r="W112" s="18" t="s">
        <v>18</v>
      </c>
      <c r="X112" s="70" t="s">
        <v>233</v>
      </c>
      <c r="Y112" s="18" t="s">
        <v>223</v>
      </c>
      <c r="Z112" s="4">
        <v>3600</v>
      </c>
      <c r="AA112" s="4">
        <v>3600</v>
      </c>
      <c r="AB112" s="22">
        <f t="shared" si="28"/>
        <v>0</v>
      </c>
      <c r="AC112" s="22">
        <f t="shared" si="29"/>
        <v>0</v>
      </c>
      <c r="AD112" s="82"/>
      <c r="AE112" s="83"/>
      <c r="AF112" s="86"/>
      <c r="AG112" s="23"/>
      <c r="AH112" s="23"/>
      <c r="AI112" s="23">
        <f t="shared" si="30"/>
        <v>0</v>
      </c>
    </row>
    <row r="113" spans="1:58" ht="25.25" customHeight="1" thickTop="1" thickBot="1" x14ac:dyDescent="0.25">
      <c r="A113" s="21">
        <v>16</v>
      </c>
      <c r="B113" s="7" t="s">
        <v>19</v>
      </c>
      <c r="C113" s="42">
        <f t="shared" si="22"/>
        <v>0</v>
      </c>
      <c r="D113" s="122">
        <v>3600</v>
      </c>
      <c r="E113" s="175">
        <v>16</v>
      </c>
      <c r="F113" s="182" t="s">
        <v>19</v>
      </c>
      <c r="G113" s="174">
        <v>3600</v>
      </c>
      <c r="H113" s="193">
        <f t="shared" si="23"/>
        <v>0</v>
      </c>
      <c r="I113" s="193">
        <f t="shared" si="24"/>
        <v>0</v>
      </c>
      <c r="J113" s="149">
        <v>16</v>
      </c>
      <c r="K113" s="142" t="s">
        <v>19</v>
      </c>
      <c r="L113" s="119">
        <v>3600</v>
      </c>
      <c r="M113" s="150">
        <v>3600</v>
      </c>
      <c r="N113" s="405"/>
      <c r="O113" s="405"/>
      <c r="P113" s="405"/>
      <c r="Q113" s="405"/>
      <c r="R113" s="111"/>
      <c r="S113" s="92">
        <f t="shared" si="25"/>
        <v>3600</v>
      </c>
      <c r="T113" s="166">
        <f t="shared" si="26"/>
        <v>0</v>
      </c>
      <c r="U113" s="42">
        <f t="shared" si="27"/>
        <v>0</v>
      </c>
      <c r="V113" s="132">
        <v>16</v>
      </c>
      <c r="W113" s="18" t="s">
        <v>19</v>
      </c>
      <c r="X113" s="70" t="s">
        <v>234</v>
      </c>
      <c r="Y113" s="18" t="s">
        <v>223</v>
      </c>
      <c r="Z113" s="4">
        <v>3600</v>
      </c>
      <c r="AA113" s="4">
        <v>3600</v>
      </c>
      <c r="AB113" s="22">
        <f t="shared" si="28"/>
        <v>0</v>
      </c>
      <c r="AC113" s="22">
        <f t="shared" si="29"/>
        <v>0</v>
      </c>
      <c r="AD113" s="90"/>
      <c r="AE113" s="91"/>
      <c r="AF113" s="92"/>
      <c r="AG113" s="23"/>
      <c r="AH113" s="23"/>
      <c r="AI113" s="23">
        <f t="shared" si="30"/>
        <v>0</v>
      </c>
    </row>
    <row r="114" spans="1:58" ht="25.25" customHeight="1" thickTop="1" thickBot="1" x14ac:dyDescent="0.25">
      <c r="A114" s="21">
        <v>17</v>
      </c>
      <c r="B114" s="7" t="s">
        <v>20</v>
      </c>
      <c r="C114" s="42">
        <f t="shared" si="22"/>
        <v>0</v>
      </c>
      <c r="D114" s="122">
        <v>3600</v>
      </c>
      <c r="E114" s="175">
        <v>17</v>
      </c>
      <c r="F114" s="106" t="s">
        <v>20</v>
      </c>
      <c r="G114" s="174">
        <v>3600</v>
      </c>
      <c r="H114" s="193">
        <f t="shared" si="23"/>
        <v>0</v>
      </c>
      <c r="I114" s="193">
        <f t="shared" si="24"/>
        <v>0</v>
      </c>
      <c r="J114" s="149">
        <v>17</v>
      </c>
      <c r="K114" s="142" t="s">
        <v>20</v>
      </c>
      <c r="L114" s="119">
        <v>3600</v>
      </c>
      <c r="M114" s="150">
        <v>3600</v>
      </c>
      <c r="N114" s="119"/>
      <c r="O114" s="119"/>
      <c r="P114" s="119"/>
      <c r="Q114" s="405"/>
      <c r="R114" s="111"/>
      <c r="S114" s="92">
        <f t="shared" si="25"/>
        <v>3600</v>
      </c>
      <c r="T114" s="166">
        <f t="shared" si="26"/>
        <v>0</v>
      </c>
      <c r="U114" s="42">
        <f t="shared" si="27"/>
        <v>0</v>
      </c>
      <c r="V114" s="132">
        <v>17</v>
      </c>
      <c r="W114" s="18" t="s">
        <v>20</v>
      </c>
      <c r="X114" s="70" t="s">
        <v>235</v>
      </c>
      <c r="Y114" s="18" t="s">
        <v>223</v>
      </c>
      <c r="Z114" s="4">
        <v>3600</v>
      </c>
      <c r="AA114" s="4">
        <v>3600</v>
      </c>
      <c r="AB114" s="22">
        <f t="shared" si="28"/>
        <v>0</v>
      </c>
      <c r="AC114" s="22">
        <f t="shared" si="29"/>
        <v>0</v>
      </c>
      <c r="AD114" s="82"/>
      <c r="AE114" s="83"/>
      <c r="AF114" s="86"/>
      <c r="AG114" s="23"/>
      <c r="AH114" s="23"/>
      <c r="AI114" s="23">
        <f t="shared" si="30"/>
        <v>0</v>
      </c>
    </row>
    <row r="115" spans="1:58" ht="25.25" customHeight="1" thickTop="1" thickBot="1" x14ac:dyDescent="0.25">
      <c r="A115" s="21">
        <v>18</v>
      </c>
      <c r="B115" s="7" t="s">
        <v>21</v>
      </c>
      <c r="C115" s="42">
        <f t="shared" si="22"/>
        <v>0</v>
      </c>
      <c r="D115" s="122">
        <v>3600</v>
      </c>
      <c r="E115" s="175">
        <v>18</v>
      </c>
      <c r="F115" s="597" t="s">
        <v>21</v>
      </c>
      <c r="G115" s="174">
        <v>3600</v>
      </c>
      <c r="H115" s="193">
        <f t="shared" si="23"/>
        <v>0</v>
      </c>
      <c r="I115" s="193">
        <f t="shared" si="24"/>
        <v>0</v>
      </c>
      <c r="J115" s="149">
        <v>18</v>
      </c>
      <c r="K115" s="142" t="s">
        <v>21</v>
      </c>
      <c r="L115" s="119">
        <v>3600</v>
      </c>
      <c r="M115" s="150">
        <v>3600</v>
      </c>
      <c r="N115" s="405"/>
      <c r="O115" s="405"/>
      <c r="P115" s="405"/>
      <c r="Q115" s="405"/>
      <c r="R115" s="111"/>
      <c r="S115" s="92">
        <f t="shared" si="25"/>
        <v>3600</v>
      </c>
      <c r="T115" s="166">
        <f t="shared" si="26"/>
        <v>0</v>
      </c>
      <c r="U115" s="42">
        <f t="shared" si="27"/>
        <v>0</v>
      </c>
      <c r="V115" s="132">
        <v>18</v>
      </c>
      <c r="W115" s="18" t="s">
        <v>21</v>
      </c>
      <c r="X115" s="70" t="s">
        <v>236</v>
      </c>
      <c r="Y115" s="18" t="s">
        <v>223</v>
      </c>
      <c r="Z115" s="4">
        <v>3600</v>
      </c>
      <c r="AA115" s="4">
        <v>3600</v>
      </c>
      <c r="AB115" s="22">
        <f t="shared" si="28"/>
        <v>0</v>
      </c>
      <c r="AC115" s="22">
        <f t="shared" si="29"/>
        <v>0</v>
      </c>
      <c r="AD115" s="90"/>
      <c r="AE115" s="91"/>
      <c r="AF115" s="92"/>
      <c r="AG115" s="23"/>
      <c r="AH115" s="23"/>
      <c r="AI115" s="23">
        <f t="shared" si="30"/>
        <v>0</v>
      </c>
    </row>
    <row r="116" spans="1:58" ht="25.25" customHeight="1" thickTop="1" thickBot="1" x14ac:dyDescent="0.25">
      <c r="A116" s="21">
        <v>20</v>
      </c>
      <c r="B116" s="7" t="s">
        <v>23</v>
      </c>
      <c r="C116" s="42">
        <f t="shared" si="22"/>
        <v>0</v>
      </c>
      <c r="D116" s="122">
        <v>3600</v>
      </c>
      <c r="E116" s="175">
        <v>20</v>
      </c>
      <c r="F116" s="597" t="s">
        <v>23</v>
      </c>
      <c r="G116" s="174">
        <v>3600</v>
      </c>
      <c r="H116" s="193">
        <f t="shared" si="23"/>
        <v>0</v>
      </c>
      <c r="I116" s="193">
        <f t="shared" si="24"/>
        <v>0</v>
      </c>
      <c r="J116" s="149">
        <v>20</v>
      </c>
      <c r="K116" s="142" t="s">
        <v>23</v>
      </c>
      <c r="L116" s="119">
        <v>3600</v>
      </c>
      <c r="M116" s="150">
        <v>3600</v>
      </c>
      <c r="N116" s="405"/>
      <c r="O116" s="405"/>
      <c r="P116" s="405"/>
      <c r="Q116" s="405"/>
      <c r="R116" s="111"/>
      <c r="S116" s="92">
        <f t="shared" si="25"/>
        <v>3600</v>
      </c>
      <c r="T116" s="166">
        <f t="shared" si="26"/>
        <v>0</v>
      </c>
      <c r="U116" s="42">
        <f t="shared" si="27"/>
        <v>0</v>
      </c>
      <c r="V116" s="132">
        <v>20</v>
      </c>
      <c r="W116" s="18" t="s">
        <v>23</v>
      </c>
      <c r="X116" s="70" t="s">
        <v>330</v>
      </c>
      <c r="Y116" s="18" t="s">
        <v>223</v>
      </c>
      <c r="Z116" s="4">
        <v>3600</v>
      </c>
      <c r="AA116" s="4">
        <v>3600</v>
      </c>
      <c r="AB116" s="22">
        <f t="shared" si="28"/>
        <v>0</v>
      </c>
      <c r="AC116" s="22">
        <f t="shared" si="29"/>
        <v>0</v>
      </c>
      <c r="AD116" s="90"/>
      <c r="AE116" s="91"/>
      <c r="AF116" s="92"/>
      <c r="AG116" s="23"/>
      <c r="AH116" s="23"/>
      <c r="AI116" s="23">
        <f t="shared" si="30"/>
        <v>0</v>
      </c>
    </row>
    <row r="117" spans="1:58" ht="25.25" customHeight="1" thickTop="1" thickBot="1" x14ac:dyDescent="0.25">
      <c r="A117" s="25">
        <v>21</v>
      </c>
      <c r="B117" s="8" t="s">
        <v>24</v>
      </c>
      <c r="C117" s="42">
        <f t="shared" si="22"/>
        <v>0</v>
      </c>
      <c r="D117" s="122">
        <v>3600</v>
      </c>
      <c r="E117" s="172">
        <v>21</v>
      </c>
      <c r="F117" s="537" t="s">
        <v>24</v>
      </c>
      <c r="G117" s="174">
        <v>3600</v>
      </c>
      <c r="H117" s="193">
        <f t="shared" si="23"/>
        <v>0</v>
      </c>
      <c r="I117" s="193">
        <f t="shared" si="24"/>
        <v>0</v>
      </c>
      <c r="J117" s="149">
        <v>21</v>
      </c>
      <c r="K117" s="142" t="s">
        <v>24</v>
      </c>
      <c r="L117" s="119">
        <v>3600</v>
      </c>
      <c r="M117" s="150">
        <v>2700</v>
      </c>
      <c r="N117" s="405"/>
      <c r="O117" s="405"/>
      <c r="P117" s="405"/>
      <c r="Q117" s="405" t="s">
        <v>356</v>
      </c>
      <c r="R117" s="451">
        <v>900</v>
      </c>
      <c r="S117" s="92">
        <f t="shared" si="25"/>
        <v>3600</v>
      </c>
      <c r="T117" s="166">
        <f t="shared" si="26"/>
        <v>0</v>
      </c>
      <c r="U117" s="42">
        <f t="shared" si="27"/>
        <v>0</v>
      </c>
      <c r="V117" s="131">
        <v>21</v>
      </c>
      <c r="W117" s="26" t="s">
        <v>24</v>
      </c>
      <c r="X117" s="71" t="s">
        <v>161</v>
      </c>
      <c r="Y117" s="18" t="s">
        <v>157</v>
      </c>
      <c r="Z117" s="4">
        <v>3600</v>
      </c>
      <c r="AA117" s="4">
        <v>2700</v>
      </c>
      <c r="AB117" s="22">
        <f t="shared" si="28"/>
        <v>900</v>
      </c>
      <c r="AC117" s="22">
        <f t="shared" si="29"/>
        <v>600</v>
      </c>
      <c r="AD117" s="90"/>
      <c r="AE117" s="91">
        <v>12</v>
      </c>
      <c r="AF117" s="92">
        <v>900</v>
      </c>
      <c r="AG117" s="23">
        <v>900</v>
      </c>
      <c r="AH117" s="23"/>
      <c r="AI117" s="23">
        <f t="shared" si="30"/>
        <v>900</v>
      </c>
    </row>
    <row r="118" spans="1:58" ht="25.25" customHeight="1" thickTop="1" thickBot="1" x14ac:dyDescent="0.25">
      <c r="A118" s="25">
        <v>22</v>
      </c>
      <c r="B118" s="8" t="s">
        <v>25</v>
      </c>
      <c r="C118" s="42">
        <f t="shared" si="22"/>
        <v>0</v>
      </c>
      <c r="D118" s="122">
        <v>3600</v>
      </c>
      <c r="E118" s="183">
        <v>22</v>
      </c>
      <c r="F118" s="602" t="s">
        <v>25</v>
      </c>
      <c r="G118" s="174">
        <v>3600</v>
      </c>
      <c r="H118" s="193">
        <f t="shared" si="23"/>
        <v>0</v>
      </c>
      <c r="I118" s="193">
        <f t="shared" si="24"/>
        <v>0</v>
      </c>
      <c r="J118" s="149">
        <v>22</v>
      </c>
      <c r="K118" s="142" t="s">
        <v>25</v>
      </c>
      <c r="L118" s="119">
        <v>3600</v>
      </c>
      <c r="M118" s="150">
        <v>3600</v>
      </c>
      <c r="N118" s="405"/>
      <c r="O118" s="405"/>
      <c r="P118" s="405"/>
      <c r="Q118" s="405"/>
      <c r="R118" s="111"/>
      <c r="S118" s="92">
        <f t="shared" si="25"/>
        <v>3600</v>
      </c>
      <c r="T118" s="166">
        <f t="shared" si="26"/>
        <v>0</v>
      </c>
      <c r="U118" s="42">
        <f t="shared" si="27"/>
        <v>0</v>
      </c>
      <c r="V118" s="131">
        <v>22</v>
      </c>
      <c r="W118" s="26" t="s">
        <v>25</v>
      </c>
      <c r="X118" s="71" t="s">
        <v>237</v>
      </c>
      <c r="Y118" s="18" t="s">
        <v>223</v>
      </c>
      <c r="Z118" s="4">
        <v>3600</v>
      </c>
      <c r="AA118" s="4">
        <v>3600</v>
      </c>
      <c r="AB118" s="22">
        <f t="shared" si="28"/>
        <v>0</v>
      </c>
      <c r="AC118" s="22">
        <f t="shared" si="29"/>
        <v>0</v>
      </c>
      <c r="AD118" s="90"/>
      <c r="AE118" s="91"/>
      <c r="AF118" s="92"/>
      <c r="AG118" s="23"/>
      <c r="AH118" s="23"/>
      <c r="AI118" s="23">
        <f t="shared" si="30"/>
        <v>0</v>
      </c>
    </row>
    <row r="119" spans="1:58" ht="25.25" customHeight="1" thickTop="1" thickBot="1" x14ac:dyDescent="0.25">
      <c r="A119" s="33">
        <v>23</v>
      </c>
      <c r="B119" s="10" t="s">
        <v>26</v>
      </c>
      <c r="C119" s="42">
        <f t="shared" si="22"/>
        <v>0</v>
      </c>
      <c r="D119" s="122">
        <v>0</v>
      </c>
      <c r="E119" s="595">
        <v>23</v>
      </c>
      <c r="F119" s="604" t="s">
        <v>26</v>
      </c>
      <c r="G119" s="609">
        <v>0</v>
      </c>
      <c r="H119" s="193">
        <f t="shared" si="23"/>
        <v>0</v>
      </c>
      <c r="I119" s="193">
        <f t="shared" si="24"/>
        <v>0</v>
      </c>
      <c r="J119" s="149">
        <v>23</v>
      </c>
      <c r="K119" s="142" t="s">
        <v>26</v>
      </c>
      <c r="L119" s="119">
        <v>0</v>
      </c>
      <c r="M119" s="150">
        <v>0</v>
      </c>
      <c r="N119" s="405"/>
      <c r="O119" s="405"/>
      <c r="P119" s="405"/>
      <c r="Q119" s="405"/>
      <c r="R119" s="111"/>
      <c r="S119" s="92">
        <f t="shared" si="25"/>
        <v>0</v>
      </c>
      <c r="T119" s="166">
        <f t="shared" si="26"/>
        <v>0</v>
      </c>
      <c r="U119" s="42">
        <f t="shared" si="27"/>
        <v>0</v>
      </c>
      <c r="V119" s="135">
        <v>23</v>
      </c>
      <c r="W119" s="34" t="s">
        <v>26</v>
      </c>
      <c r="X119" s="73" t="s">
        <v>238</v>
      </c>
      <c r="Y119" s="18" t="s">
        <v>223</v>
      </c>
      <c r="Z119" s="11"/>
      <c r="AA119" s="11"/>
      <c r="AB119" s="22">
        <f t="shared" si="28"/>
        <v>0</v>
      </c>
      <c r="AC119" s="22">
        <f t="shared" si="29"/>
        <v>0</v>
      </c>
      <c r="AD119" s="90"/>
      <c r="AE119" s="91"/>
      <c r="AF119" s="92"/>
      <c r="AG119" s="23"/>
      <c r="AH119" s="23"/>
      <c r="AI119" s="23">
        <f t="shared" si="30"/>
        <v>0</v>
      </c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</row>
    <row r="120" spans="1:58" ht="25.25" customHeight="1" thickTop="1" thickBot="1" x14ac:dyDescent="0.25">
      <c r="A120" s="21">
        <v>24</v>
      </c>
      <c r="B120" s="7" t="s">
        <v>27</v>
      </c>
      <c r="C120" s="42">
        <f t="shared" si="22"/>
        <v>0</v>
      </c>
      <c r="D120" s="122">
        <v>3600</v>
      </c>
      <c r="E120" s="185">
        <v>24</v>
      </c>
      <c r="F120" s="187" t="s">
        <v>27</v>
      </c>
      <c r="G120" s="174">
        <v>3600</v>
      </c>
      <c r="H120" s="193">
        <f t="shared" si="23"/>
        <v>0</v>
      </c>
      <c r="I120" s="193">
        <f t="shared" si="24"/>
        <v>0</v>
      </c>
      <c r="J120" s="149">
        <v>24</v>
      </c>
      <c r="K120" s="142" t="s">
        <v>27</v>
      </c>
      <c r="L120" s="119">
        <v>3600</v>
      </c>
      <c r="M120" s="150">
        <v>3100</v>
      </c>
      <c r="N120" s="119"/>
      <c r="O120" s="119"/>
      <c r="P120" s="119"/>
      <c r="Q120" s="405" t="s">
        <v>356</v>
      </c>
      <c r="R120" s="451">
        <v>500</v>
      </c>
      <c r="S120" s="92">
        <f t="shared" si="25"/>
        <v>3600</v>
      </c>
      <c r="T120" s="166">
        <f t="shared" si="26"/>
        <v>0</v>
      </c>
      <c r="U120" s="42">
        <f t="shared" si="27"/>
        <v>0</v>
      </c>
      <c r="V120" s="132">
        <v>24</v>
      </c>
      <c r="W120" s="18" t="s">
        <v>27</v>
      </c>
      <c r="X120" s="70" t="s">
        <v>162</v>
      </c>
      <c r="Y120" s="18" t="s">
        <v>157</v>
      </c>
      <c r="Z120" s="4">
        <v>3600</v>
      </c>
      <c r="AA120" s="4">
        <v>3100</v>
      </c>
      <c r="AB120" s="22">
        <f t="shared" si="28"/>
        <v>500</v>
      </c>
      <c r="AC120" s="22">
        <f t="shared" si="29"/>
        <v>333.33333333333331</v>
      </c>
      <c r="AD120" s="82"/>
      <c r="AE120" s="83">
        <v>50</v>
      </c>
      <c r="AF120" s="86">
        <v>500</v>
      </c>
      <c r="AG120" s="23">
        <v>500</v>
      </c>
      <c r="AH120" s="27">
        <v>500</v>
      </c>
      <c r="AI120" s="23">
        <f t="shared" si="30"/>
        <v>1000</v>
      </c>
    </row>
    <row r="121" spans="1:58" ht="25.25" customHeight="1" thickTop="1" thickBot="1" x14ac:dyDescent="0.25">
      <c r="A121" s="21">
        <v>25</v>
      </c>
      <c r="B121" s="7" t="s">
        <v>28</v>
      </c>
      <c r="C121" s="42">
        <f t="shared" si="22"/>
        <v>0</v>
      </c>
      <c r="D121" s="122">
        <v>3600</v>
      </c>
      <c r="E121" s="185">
        <v>25</v>
      </c>
      <c r="F121" s="187" t="s">
        <v>28</v>
      </c>
      <c r="G121" s="174">
        <v>3600</v>
      </c>
      <c r="H121" s="193">
        <f t="shared" si="23"/>
        <v>0</v>
      </c>
      <c r="I121" s="193">
        <f t="shared" si="24"/>
        <v>0</v>
      </c>
      <c r="J121" s="149">
        <v>25</v>
      </c>
      <c r="K121" s="142" t="s">
        <v>28</v>
      </c>
      <c r="L121" s="119">
        <v>3600</v>
      </c>
      <c r="M121" s="150">
        <v>3600</v>
      </c>
      <c r="N121" s="405"/>
      <c r="O121" s="405"/>
      <c r="P121" s="405"/>
      <c r="Q121" s="405"/>
      <c r="R121" s="111"/>
      <c r="S121" s="92">
        <f t="shared" si="25"/>
        <v>3600</v>
      </c>
      <c r="T121" s="166">
        <f t="shared" si="26"/>
        <v>0</v>
      </c>
      <c r="U121" s="42">
        <f t="shared" si="27"/>
        <v>0</v>
      </c>
      <c r="V121" s="132">
        <v>25</v>
      </c>
      <c r="W121" s="18" t="s">
        <v>28</v>
      </c>
      <c r="X121" s="70" t="s">
        <v>239</v>
      </c>
      <c r="Y121" s="18" t="s">
        <v>223</v>
      </c>
      <c r="Z121" s="4">
        <v>3600</v>
      </c>
      <c r="AA121" s="4">
        <v>3600</v>
      </c>
      <c r="AB121" s="22">
        <f t="shared" si="28"/>
        <v>0</v>
      </c>
      <c r="AC121" s="22">
        <f t="shared" si="29"/>
        <v>0</v>
      </c>
      <c r="AD121" s="90"/>
      <c r="AE121" s="91"/>
      <c r="AF121" s="92"/>
      <c r="AG121" s="23"/>
      <c r="AH121" s="23"/>
      <c r="AI121" s="23">
        <f t="shared" si="30"/>
        <v>0</v>
      </c>
    </row>
    <row r="122" spans="1:58" ht="25.25" customHeight="1" thickTop="1" thickBot="1" x14ac:dyDescent="0.25">
      <c r="A122" s="21">
        <v>26</v>
      </c>
      <c r="B122" s="7" t="s">
        <v>29</v>
      </c>
      <c r="C122" s="42">
        <f t="shared" si="22"/>
        <v>0</v>
      </c>
      <c r="D122" s="122">
        <v>3600</v>
      </c>
      <c r="E122" s="185">
        <v>26</v>
      </c>
      <c r="F122" s="187" t="s">
        <v>29</v>
      </c>
      <c r="G122" s="174">
        <v>3600</v>
      </c>
      <c r="H122" s="193">
        <f t="shared" si="23"/>
        <v>0</v>
      </c>
      <c r="I122" s="193">
        <f t="shared" si="24"/>
        <v>0</v>
      </c>
      <c r="J122" s="149">
        <v>26</v>
      </c>
      <c r="K122" s="142" t="s">
        <v>29</v>
      </c>
      <c r="L122" s="119">
        <v>3600</v>
      </c>
      <c r="M122" s="150">
        <v>3600</v>
      </c>
      <c r="N122" s="405"/>
      <c r="O122" s="405"/>
      <c r="P122" s="405"/>
      <c r="Q122" s="405"/>
      <c r="R122" s="111"/>
      <c r="S122" s="92">
        <f t="shared" si="25"/>
        <v>3600</v>
      </c>
      <c r="T122" s="166">
        <f t="shared" si="26"/>
        <v>0</v>
      </c>
      <c r="U122" s="42">
        <f t="shared" si="27"/>
        <v>0</v>
      </c>
      <c r="V122" s="132">
        <v>26</v>
      </c>
      <c r="W122" s="18" t="s">
        <v>29</v>
      </c>
      <c r="X122" s="70" t="s">
        <v>240</v>
      </c>
      <c r="Y122" s="18" t="s">
        <v>223</v>
      </c>
      <c r="Z122" s="4">
        <v>3600</v>
      </c>
      <c r="AA122" s="4">
        <v>3600</v>
      </c>
      <c r="AB122" s="22">
        <f t="shared" si="28"/>
        <v>0</v>
      </c>
      <c r="AC122" s="22">
        <f t="shared" si="29"/>
        <v>0</v>
      </c>
      <c r="AD122" s="82"/>
      <c r="AE122" s="83"/>
      <c r="AF122" s="86"/>
      <c r="AG122" s="23"/>
      <c r="AH122" s="23"/>
      <c r="AI122" s="23">
        <f t="shared" si="30"/>
        <v>0</v>
      </c>
    </row>
    <row r="123" spans="1:58" ht="25.25" customHeight="1" thickTop="1" thickBot="1" x14ac:dyDescent="0.25">
      <c r="A123" s="6">
        <v>27</v>
      </c>
      <c r="B123" s="586" t="s">
        <v>30</v>
      </c>
      <c r="C123" s="42">
        <f t="shared" si="22"/>
        <v>0</v>
      </c>
      <c r="D123" s="122">
        <v>3600</v>
      </c>
      <c r="E123" s="185">
        <v>27</v>
      </c>
      <c r="F123" s="187" t="s">
        <v>30</v>
      </c>
      <c r="G123" s="174">
        <v>3600</v>
      </c>
      <c r="H123" s="193">
        <f t="shared" si="23"/>
        <v>0</v>
      </c>
      <c r="I123" s="193">
        <f t="shared" si="24"/>
        <v>0</v>
      </c>
      <c r="J123" s="149">
        <v>27</v>
      </c>
      <c r="K123" s="142" t="s">
        <v>30</v>
      </c>
      <c r="L123" s="119">
        <v>3600</v>
      </c>
      <c r="M123" s="150">
        <v>3600</v>
      </c>
      <c r="N123" s="405"/>
      <c r="O123" s="405"/>
      <c r="P123" s="405"/>
      <c r="Q123" s="405"/>
      <c r="R123" s="111"/>
      <c r="S123" s="92">
        <f t="shared" si="25"/>
        <v>3600</v>
      </c>
      <c r="T123" s="166">
        <f t="shared" si="26"/>
        <v>0</v>
      </c>
      <c r="U123" s="42">
        <f t="shared" si="27"/>
        <v>0</v>
      </c>
      <c r="V123" s="132">
        <v>27</v>
      </c>
      <c r="W123" s="18" t="s">
        <v>30</v>
      </c>
      <c r="X123" s="70" t="s">
        <v>241</v>
      </c>
      <c r="Y123" s="18" t="s">
        <v>223</v>
      </c>
      <c r="Z123" s="4">
        <v>3600</v>
      </c>
      <c r="AA123" s="4">
        <v>3600</v>
      </c>
      <c r="AB123" s="22">
        <f t="shared" si="28"/>
        <v>0</v>
      </c>
      <c r="AC123" s="22">
        <f t="shared" si="29"/>
        <v>0</v>
      </c>
      <c r="AD123" s="82"/>
      <c r="AE123" s="83"/>
      <c r="AF123" s="86"/>
      <c r="AG123" s="23"/>
      <c r="AH123" s="23"/>
      <c r="AI123" s="23">
        <f t="shared" si="30"/>
        <v>0</v>
      </c>
    </row>
    <row r="124" spans="1:58" ht="25.25" customHeight="1" thickTop="1" thickBot="1" x14ac:dyDescent="0.25">
      <c r="A124" s="25">
        <v>28</v>
      </c>
      <c r="B124" s="8" t="s">
        <v>31</v>
      </c>
      <c r="C124" s="42">
        <f t="shared" si="22"/>
        <v>0</v>
      </c>
      <c r="D124" s="122">
        <v>3600</v>
      </c>
      <c r="E124" s="591">
        <v>28</v>
      </c>
      <c r="F124" s="437" t="s">
        <v>31</v>
      </c>
      <c r="G124" s="192">
        <v>3600</v>
      </c>
      <c r="H124" s="193">
        <f t="shared" si="23"/>
        <v>0</v>
      </c>
      <c r="I124" s="193">
        <f t="shared" si="24"/>
        <v>0</v>
      </c>
      <c r="J124" s="149">
        <v>28</v>
      </c>
      <c r="K124" s="142" t="s">
        <v>31</v>
      </c>
      <c r="L124" s="119">
        <v>3600</v>
      </c>
      <c r="M124" s="150">
        <v>3600</v>
      </c>
      <c r="N124" s="405"/>
      <c r="O124" s="405"/>
      <c r="P124" s="405"/>
      <c r="Q124" s="405"/>
      <c r="R124" s="111"/>
      <c r="S124" s="92">
        <f t="shared" si="25"/>
        <v>3600</v>
      </c>
      <c r="T124" s="166">
        <f t="shared" si="26"/>
        <v>0</v>
      </c>
      <c r="U124" s="42">
        <f t="shared" si="27"/>
        <v>0</v>
      </c>
      <c r="V124" s="131">
        <v>28</v>
      </c>
      <c r="W124" s="26" t="s">
        <v>31</v>
      </c>
      <c r="X124" s="71" t="s">
        <v>242</v>
      </c>
      <c r="Y124" s="18" t="s">
        <v>223</v>
      </c>
      <c r="Z124" s="4">
        <v>3600</v>
      </c>
      <c r="AA124" s="4">
        <v>3600</v>
      </c>
      <c r="AB124" s="22">
        <f t="shared" si="28"/>
        <v>0</v>
      </c>
      <c r="AC124" s="22">
        <f t="shared" si="29"/>
        <v>0</v>
      </c>
      <c r="AD124" s="82"/>
      <c r="AE124" s="83"/>
      <c r="AF124" s="86"/>
      <c r="AG124" s="23"/>
      <c r="AH124" s="23"/>
      <c r="AI124" s="23">
        <f t="shared" si="30"/>
        <v>0</v>
      </c>
    </row>
    <row r="125" spans="1:58" ht="25.25" customHeight="1" thickTop="1" thickBot="1" x14ac:dyDescent="0.25">
      <c r="A125" s="21">
        <v>29</v>
      </c>
      <c r="B125" s="7" t="s">
        <v>32</v>
      </c>
      <c r="C125" s="42">
        <f t="shared" si="22"/>
        <v>0</v>
      </c>
      <c r="D125" s="122">
        <v>3600</v>
      </c>
      <c r="E125" s="175">
        <v>29</v>
      </c>
      <c r="F125" s="106" t="s">
        <v>32</v>
      </c>
      <c r="G125" s="174">
        <v>3600</v>
      </c>
      <c r="H125" s="193">
        <f t="shared" si="23"/>
        <v>0</v>
      </c>
      <c r="I125" s="193">
        <f t="shared" si="24"/>
        <v>0</v>
      </c>
      <c r="J125" s="149">
        <v>29</v>
      </c>
      <c r="K125" s="142" t="s">
        <v>32</v>
      </c>
      <c r="L125" s="119">
        <v>3600</v>
      </c>
      <c r="M125" s="150">
        <v>3600</v>
      </c>
      <c r="N125" s="119"/>
      <c r="O125" s="119"/>
      <c r="P125" s="119"/>
      <c r="Q125" s="405"/>
      <c r="R125" s="111"/>
      <c r="S125" s="92">
        <f t="shared" si="25"/>
        <v>3600</v>
      </c>
      <c r="T125" s="166">
        <f t="shared" si="26"/>
        <v>0</v>
      </c>
      <c r="U125" s="42">
        <f t="shared" si="27"/>
        <v>0</v>
      </c>
      <c r="V125" s="132">
        <v>29</v>
      </c>
      <c r="W125" s="18" t="s">
        <v>32</v>
      </c>
      <c r="X125" s="70" t="s">
        <v>243</v>
      </c>
      <c r="Y125" s="18" t="s">
        <v>223</v>
      </c>
      <c r="Z125" s="4">
        <v>3600</v>
      </c>
      <c r="AA125" s="4">
        <v>3600</v>
      </c>
      <c r="AB125" s="22">
        <f t="shared" si="28"/>
        <v>0</v>
      </c>
      <c r="AC125" s="22">
        <f t="shared" si="29"/>
        <v>0</v>
      </c>
      <c r="AD125" s="82"/>
      <c r="AE125" s="83"/>
      <c r="AF125" s="86"/>
      <c r="AG125" s="23"/>
      <c r="AH125" s="23"/>
      <c r="AI125" s="23">
        <f t="shared" si="30"/>
        <v>0</v>
      </c>
    </row>
    <row r="126" spans="1:58" ht="25.25" customHeight="1" thickTop="1" thickBot="1" x14ac:dyDescent="0.25">
      <c r="A126" s="21">
        <v>30</v>
      </c>
      <c r="B126" s="7" t="s">
        <v>33</v>
      </c>
      <c r="C126" s="42">
        <f t="shared" si="22"/>
        <v>0</v>
      </c>
      <c r="D126" s="122">
        <v>3600</v>
      </c>
      <c r="E126" s="194">
        <v>30</v>
      </c>
      <c r="F126" s="1" t="s">
        <v>33</v>
      </c>
      <c r="G126" s="438">
        <v>3600</v>
      </c>
      <c r="H126" s="193">
        <f t="shared" si="23"/>
        <v>0</v>
      </c>
      <c r="I126" s="193">
        <f t="shared" si="24"/>
        <v>0</v>
      </c>
      <c r="J126" s="149">
        <v>30</v>
      </c>
      <c r="K126" s="142" t="s">
        <v>33</v>
      </c>
      <c r="L126" s="119">
        <v>3600</v>
      </c>
      <c r="M126" s="150">
        <v>3000</v>
      </c>
      <c r="N126" s="405"/>
      <c r="O126" s="405"/>
      <c r="P126" s="405"/>
      <c r="Q126" s="405" t="s">
        <v>356</v>
      </c>
      <c r="R126" s="451">
        <v>600</v>
      </c>
      <c r="S126" s="92">
        <f t="shared" si="25"/>
        <v>3600</v>
      </c>
      <c r="T126" s="166">
        <f t="shared" si="26"/>
        <v>0</v>
      </c>
      <c r="U126" s="42">
        <f t="shared" si="27"/>
        <v>0</v>
      </c>
      <c r="V126" s="132">
        <v>30</v>
      </c>
      <c r="W126" s="18" t="s">
        <v>33</v>
      </c>
      <c r="X126" s="70" t="s">
        <v>163</v>
      </c>
      <c r="Y126" s="18" t="s">
        <v>157</v>
      </c>
      <c r="Z126" s="4">
        <v>3600</v>
      </c>
      <c r="AA126" s="4">
        <v>3000</v>
      </c>
      <c r="AB126" s="22">
        <f t="shared" si="28"/>
        <v>600</v>
      </c>
      <c r="AC126" s="22">
        <f t="shared" si="29"/>
        <v>400</v>
      </c>
      <c r="AD126" s="82"/>
      <c r="AE126" s="83">
        <v>15</v>
      </c>
      <c r="AF126" s="86">
        <v>600</v>
      </c>
      <c r="AG126" s="23">
        <v>600</v>
      </c>
      <c r="AH126" s="23"/>
      <c r="AI126" s="23">
        <f t="shared" si="30"/>
        <v>600</v>
      </c>
    </row>
    <row r="127" spans="1:58" ht="25.25" customHeight="1" thickTop="1" thickBot="1" x14ac:dyDescent="0.25">
      <c r="A127" s="21">
        <v>31</v>
      </c>
      <c r="B127" s="7" t="s">
        <v>34</v>
      </c>
      <c r="C127" s="42">
        <f t="shared" si="22"/>
        <v>0</v>
      </c>
      <c r="D127" s="122">
        <v>3600</v>
      </c>
      <c r="E127" s="194">
        <v>31</v>
      </c>
      <c r="F127" s="1" t="s">
        <v>34</v>
      </c>
      <c r="G127" s="438">
        <v>3600</v>
      </c>
      <c r="H127" s="193">
        <f t="shared" si="23"/>
        <v>0</v>
      </c>
      <c r="I127" s="193">
        <f t="shared" si="24"/>
        <v>0</v>
      </c>
      <c r="J127" s="149">
        <v>31</v>
      </c>
      <c r="K127" s="142" t="s">
        <v>34</v>
      </c>
      <c r="L127" s="119">
        <v>3600</v>
      </c>
      <c r="M127" s="150">
        <v>3600</v>
      </c>
      <c r="N127" s="405"/>
      <c r="O127" s="405"/>
      <c r="P127" s="405"/>
      <c r="Q127" s="405"/>
      <c r="R127" s="111"/>
      <c r="S127" s="92">
        <f t="shared" si="25"/>
        <v>3600</v>
      </c>
      <c r="T127" s="166">
        <f t="shared" si="26"/>
        <v>0</v>
      </c>
      <c r="U127" s="42">
        <f t="shared" si="27"/>
        <v>0</v>
      </c>
      <c r="V127" s="132">
        <v>31</v>
      </c>
      <c r="W127" s="18" t="s">
        <v>34</v>
      </c>
      <c r="X127" s="70" t="s">
        <v>244</v>
      </c>
      <c r="Y127" s="18" t="s">
        <v>223</v>
      </c>
      <c r="Z127" s="4">
        <v>3600</v>
      </c>
      <c r="AA127" s="4">
        <v>3600</v>
      </c>
      <c r="AB127" s="22">
        <f t="shared" si="28"/>
        <v>0</v>
      </c>
      <c r="AC127" s="22">
        <f t="shared" si="29"/>
        <v>0</v>
      </c>
      <c r="AD127" s="82"/>
      <c r="AE127" s="83"/>
      <c r="AF127" s="86"/>
      <c r="AG127" s="23"/>
      <c r="AH127" s="23"/>
      <c r="AI127" s="23">
        <f t="shared" si="30"/>
        <v>0</v>
      </c>
    </row>
    <row r="128" spans="1:58" ht="25.25" customHeight="1" thickTop="1" thickBot="1" x14ac:dyDescent="0.25">
      <c r="A128" s="25">
        <v>32</v>
      </c>
      <c r="B128" s="8" t="s">
        <v>35</v>
      </c>
      <c r="C128" s="42">
        <f t="shared" si="22"/>
        <v>0</v>
      </c>
      <c r="D128" s="122">
        <v>3600</v>
      </c>
      <c r="E128" s="436">
        <v>32</v>
      </c>
      <c r="F128" s="437" t="s">
        <v>35</v>
      </c>
      <c r="G128" s="438">
        <v>3600</v>
      </c>
      <c r="H128" s="193">
        <f t="shared" si="23"/>
        <v>0</v>
      </c>
      <c r="I128" s="193">
        <f t="shared" si="24"/>
        <v>0</v>
      </c>
      <c r="J128" s="149">
        <v>32</v>
      </c>
      <c r="K128" s="142" t="s">
        <v>35</v>
      </c>
      <c r="L128" s="119">
        <v>3600</v>
      </c>
      <c r="M128" s="150">
        <v>3600</v>
      </c>
      <c r="N128" s="405"/>
      <c r="O128" s="405"/>
      <c r="P128" s="405"/>
      <c r="Q128" s="405"/>
      <c r="R128" s="111"/>
      <c r="S128" s="92">
        <f t="shared" si="25"/>
        <v>3600</v>
      </c>
      <c r="T128" s="166">
        <f t="shared" si="26"/>
        <v>0</v>
      </c>
      <c r="U128" s="42">
        <f t="shared" si="27"/>
        <v>0</v>
      </c>
      <c r="V128" s="131">
        <v>32</v>
      </c>
      <c r="W128" s="26" t="s">
        <v>35</v>
      </c>
      <c r="X128" s="71" t="s">
        <v>245</v>
      </c>
      <c r="Y128" s="18" t="s">
        <v>223</v>
      </c>
      <c r="Z128" s="4">
        <v>3600</v>
      </c>
      <c r="AA128" s="4">
        <v>3600</v>
      </c>
      <c r="AB128" s="22">
        <f t="shared" si="28"/>
        <v>0</v>
      </c>
      <c r="AC128" s="22">
        <f t="shared" si="29"/>
        <v>0</v>
      </c>
      <c r="AD128" s="82"/>
      <c r="AE128" s="83"/>
      <c r="AF128" s="86"/>
      <c r="AG128" s="23"/>
      <c r="AH128" s="23"/>
      <c r="AI128" s="23">
        <f t="shared" si="30"/>
        <v>0</v>
      </c>
    </row>
    <row r="129" spans="1:95" ht="25.25" customHeight="1" thickTop="1" thickBot="1" x14ac:dyDescent="0.25">
      <c r="A129" s="25">
        <v>33</v>
      </c>
      <c r="B129" s="8" t="s">
        <v>36</v>
      </c>
      <c r="C129" s="42">
        <f t="shared" si="22"/>
        <v>0</v>
      </c>
      <c r="D129" s="122">
        <v>3600</v>
      </c>
      <c r="E129" s="436">
        <v>33</v>
      </c>
      <c r="F129" s="437" t="s">
        <v>36</v>
      </c>
      <c r="G129" s="438">
        <v>3600</v>
      </c>
      <c r="H129" s="193">
        <f t="shared" si="23"/>
        <v>0</v>
      </c>
      <c r="I129" s="193">
        <f t="shared" si="24"/>
        <v>0</v>
      </c>
      <c r="J129" s="149">
        <v>33</v>
      </c>
      <c r="K129" s="142" t="s">
        <v>36</v>
      </c>
      <c r="L129" s="119">
        <v>3600</v>
      </c>
      <c r="M129" s="150">
        <v>3600</v>
      </c>
      <c r="N129" s="405"/>
      <c r="O129" s="405"/>
      <c r="P129" s="405"/>
      <c r="Q129" s="405"/>
      <c r="R129" s="111"/>
      <c r="S129" s="92">
        <f t="shared" si="25"/>
        <v>3600</v>
      </c>
      <c r="T129" s="166">
        <f t="shared" si="26"/>
        <v>0</v>
      </c>
      <c r="U129" s="42">
        <f t="shared" si="27"/>
        <v>0</v>
      </c>
      <c r="V129" s="131">
        <v>33</v>
      </c>
      <c r="W129" s="26" t="s">
        <v>36</v>
      </c>
      <c r="X129" s="71" t="s">
        <v>329</v>
      </c>
      <c r="Y129" s="18" t="s">
        <v>223</v>
      </c>
      <c r="Z129" s="4">
        <v>3600</v>
      </c>
      <c r="AA129" s="4">
        <v>3600</v>
      </c>
      <c r="AB129" s="22">
        <f t="shared" si="28"/>
        <v>0</v>
      </c>
      <c r="AC129" s="22">
        <f t="shared" si="29"/>
        <v>0</v>
      </c>
      <c r="AD129" s="90"/>
      <c r="AE129" s="91"/>
      <c r="AF129" s="92"/>
      <c r="AG129" s="23"/>
      <c r="AH129" s="23"/>
      <c r="AI129" s="23">
        <f t="shared" si="30"/>
        <v>0</v>
      </c>
    </row>
    <row r="130" spans="1:95" ht="25.25" customHeight="1" thickTop="1" thickBot="1" x14ac:dyDescent="0.25">
      <c r="A130" s="21">
        <v>34</v>
      </c>
      <c r="B130" s="7" t="s">
        <v>37</v>
      </c>
      <c r="C130" s="42">
        <f t="shared" si="22"/>
        <v>0</v>
      </c>
      <c r="D130" s="122">
        <v>3600</v>
      </c>
      <c r="E130" s="194">
        <v>34</v>
      </c>
      <c r="F130" s="1" t="s">
        <v>246</v>
      </c>
      <c r="G130" s="438">
        <v>3600</v>
      </c>
      <c r="H130" s="193">
        <f t="shared" si="23"/>
        <v>0</v>
      </c>
      <c r="I130" s="193">
        <f t="shared" si="24"/>
        <v>0</v>
      </c>
      <c r="J130" s="149">
        <v>34</v>
      </c>
      <c r="K130" s="142" t="s">
        <v>246</v>
      </c>
      <c r="L130" s="119">
        <v>3600</v>
      </c>
      <c r="M130" s="150">
        <v>3600</v>
      </c>
      <c r="N130" s="405"/>
      <c r="O130" s="405"/>
      <c r="P130" s="405"/>
      <c r="Q130" s="405"/>
      <c r="R130" s="111"/>
      <c r="S130" s="92">
        <f t="shared" si="25"/>
        <v>3600</v>
      </c>
      <c r="T130" s="166">
        <f t="shared" si="26"/>
        <v>0</v>
      </c>
      <c r="U130" s="42">
        <f t="shared" si="27"/>
        <v>0</v>
      </c>
      <c r="V130" s="132">
        <v>34</v>
      </c>
      <c r="W130" s="18" t="s">
        <v>246</v>
      </c>
      <c r="X130" s="70" t="s">
        <v>247</v>
      </c>
      <c r="Y130" s="18" t="s">
        <v>223</v>
      </c>
      <c r="Z130" s="4">
        <v>3600</v>
      </c>
      <c r="AA130" s="4">
        <v>3600</v>
      </c>
      <c r="AB130" s="22">
        <f t="shared" si="28"/>
        <v>0</v>
      </c>
      <c r="AC130" s="22">
        <f t="shared" si="29"/>
        <v>0</v>
      </c>
      <c r="AD130" s="82"/>
      <c r="AE130" s="83"/>
      <c r="AF130" s="86"/>
      <c r="AG130" s="23"/>
      <c r="AH130" s="23"/>
      <c r="AI130" s="23">
        <f t="shared" si="30"/>
        <v>0</v>
      </c>
    </row>
    <row r="131" spans="1:95" ht="25.25" customHeight="1" thickTop="1" thickBot="1" x14ac:dyDescent="0.25">
      <c r="A131" s="21">
        <v>34</v>
      </c>
      <c r="B131" s="7" t="s">
        <v>37</v>
      </c>
      <c r="C131" s="42">
        <f t="shared" si="22"/>
        <v>0</v>
      </c>
      <c r="D131" s="122">
        <v>0</v>
      </c>
      <c r="H131" s="193">
        <f t="shared" si="23"/>
        <v>0</v>
      </c>
      <c r="I131" s="193">
        <f t="shared" si="24"/>
        <v>0</v>
      </c>
      <c r="J131" s="151"/>
      <c r="K131" s="62"/>
      <c r="L131" s="62"/>
      <c r="M131" s="152"/>
      <c r="N131" s="406"/>
      <c r="O131" s="406"/>
      <c r="P131" s="406"/>
      <c r="Q131" s="406"/>
      <c r="R131" s="111"/>
      <c r="S131" s="92">
        <f t="shared" si="25"/>
        <v>0</v>
      </c>
      <c r="T131" s="166">
        <f t="shared" si="26"/>
        <v>0</v>
      </c>
      <c r="U131" s="42">
        <f t="shared" si="27"/>
        <v>0</v>
      </c>
      <c r="V131" s="132">
        <v>34</v>
      </c>
      <c r="W131" s="18" t="s">
        <v>246</v>
      </c>
      <c r="X131" s="70" t="s">
        <v>247</v>
      </c>
      <c r="Y131" s="18"/>
      <c r="Z131" s="4"/>
      <c r="AA131" s="4"/>
      <c r="AB131" s="22"/>
      <c r="AC131" s="22"/>
      <c r="AD131" s="82"/>
      <c r="AE131" s="83"/>
      <c r="AF131" s="86"/>
      <c r="AG131" s="23"/>
      <c r="AH131" s="23"/>
      <c r="AI131" s="23"/>
    </row>
    <row r="132" spans="1:95" ht="25.25" customHeight="1" thickTop="1" thickBot="1" x14ac:dyDescent="0.25">
      <c r="A132" s="25">
        <v>35</v>
      </c>
      <c r="B132" s="8" t="s">
        <v>38</v>
      </c>
      <c r="C132" s="42">
        <f t="shared" si="22"/>
        <v>0</v>
      </c>
      <c r="D132" s="122">
        <v>3600</v>
      </c>
      <c r="E132" s="436">
        <v>35</v>
      </c>
      <c r="F132" s="437" t="s">
        <v>38</v>
      </c>
      <c r="G132" s="438">
        <v>3600</v>
      </c>
      <c r="H132" s="193">
        <f t="shared" si="23"/>
        <v>0</v>
      </c>
      <c r="I132" s="193">
        <f t="shared" si="24"/>
        <v>0</v>
      </c>
      <c r="J132" s="149">
        <v>35</v>
      </c>
      <c r="K132" s="142" t="s">
        <v>38</v>
      </c>
      <c r="L132" s="119">
        <v>3600</v>
      </c>
      <c r="M132" s="150">
        <v>3600</v>
      </c>
      <c r="N132" s="405"/>
      <c r="O132" s="405"/>
      <c r="P132" s="405"/>
      <c r="Q132" s="405"/>
      <c r="R132" s="111"/>
      <c r="S132" s="92">
        <f t="shared" si="25"/>
        <v>3600</v>
      </c>
      <c r="T132" s="166">
        <f t="shared" si="26"/>
        <v>0</v>
      </c>
      <c r="U132" s="42">
        <f t="shared" si="27"/>
        <v>0</v>
      </c>
      <c r="V132" s="131">
        <v>35</v>
      </c>
      <c r="W132" s="26" t="s">
        <v>38</v>
      </c>
      <c r="X132" s="71" t="s">
        <v>248</v>
      </c>
      <c r="Y132" s="18" t="s">
        <v>223</v>
      </c>
      <c r="Z132" s="4">
        <v>3600</v>
      </c>
      <c r="AA132" s="4">
        <v>3600</v>
      </c>
      <c r="AB132" s="22">
        <f t="shared" ref="AB132:AB141" si="31">Z132-AA132</f>
        <v>0</v>
      </c>
      <c r="AC132" s="22">
        <f t="shared" ref="AC132:AC141" si="32">AB132*2/3</f>
        <v>0</v>
      </c>
      <c r="AD132" s="90"/>
      <c r="AE132" s="91"/>
      <c r="AF132" s="92"/>
      <c r="AG132" s="23"/>
      <c r="AH132" s="23"/>
      <c r="AI132" s="23">
        <f t="shared" ref="AI132:AI141" si="33">+AH132+AG132</f>
        <v>0</v>
      </c>
    </row>
    <row r="133" spans="1:95" ht="25.25" customHeight="1" thickTop="1" thickBot="1" x14ac:dyDescent="0.25">
      <c r="A133" s="21">
        <v>36</v>
      </c>
      <c r="B133" s="7" t="s">
        <v>39</v>
      </c>
      <c r="C133" s="42">
        <f t="shared" si="22"/>
        <v>0</v>
      </c>
      <c r="D133" s="122">
        <v>3600</v>
      </c>
      <c r="E133" s="175">
        <v>36</v>
      </c>
      <c r="F133" s="106" t="s">
        <v>39</v>
      </c>
      <c r="G133" s="174">
        <v>3600</v>
      </c>
      <c r="H133" s="193">
        <f t="shared" si="23"/>
        <v>0</v>
      </c>
      <c r="I133" s="193">
        <f t="shared" si="24"/>
        <v>0</v>
      </c>
      <c r="J133" s="149">
        <v>36</v>
      </c>
      <c r="K133" s="142" t="s">
        <v>39</v>
      </c>
      <c r="L133" s="119">
        <v>3600</v>
      </c>
      <c r="M133" s="150">
        <v>3600</v>
      </c>
      <c r="N133" s="405"/>
      <c r="O133" s="405"/>
      <c r="P133" s="405"/>
      <c r="Q133" s="405"/>
      <c r="R133" s="111"/>
      <c r="S133" s="92">
        <f t="shared" si="25"/>
        <v>3600</v>
      </c>
      <c r="T133" s="166">
        <f t="shared" si="26"/>
        <v>0</v>
      </c>
      <c r="U133" s="42">
        <f t="shared" si="27"/>
        <v>0</v>
      </c>
      <c r="V133" s="132">
        <v>36</v>
      </c>
      <c r="W133" s="18" t="s">
        <v>39</v>
      </c>
      <c r="X133" s="70" t="s">
        <v>249</v>
      </c>
      <c r="Y133" s="18" t="s">
        <v>223</v>
      </c>
      <c r="Z133" s="4">
        <v>3600</v>
      </c>
      <c r="AA133" s="4">
        <v>3600</v>
      </c>
      <c r="AB133" s="22">
        <f t="shared" si="31"/>
        <v>0</v>
      </c>
      <c r="AC133" s="22">
        <f t="shared" si="32"/>
        <v>0</v>
      </c>
      <c r="AD133" s="90"/>
      <c r="AE133" s="91"/>
      <c r="AF133" s="92"/>
      <c r="AG133" s="23"/>
      <c r="AH133" s="23"/>
      <c r="AI133" s="23">
        <f t="shared" si="33"/>
        <v>0</v>
      </c>
    </row>
    <row r="134" spans="1:95" ht="25.25" customHeight="1" thickTop="1" thickBot="1" x14ac:dyDescent="0.25">
      <c r="A134" s="21">
        <v>37</v>
      </c>
      <c r="B134" s="7" t="s">
        <v>40</v>
      </c>
      <c r="C134" s="42">
        <f t="shared" si="22"/>
        <v>0</v>
      </c>
      <c r="D134" s="122">
        <v>3600</v>
      </c>
      <c r="E134" s="175">
        <v>37</v>
      </c>
      <c r="F134" s="106" t="s">
        <v>40</v>
      </c>
      <c r="G134" s="174">
        <v>3600</v>
      </c>
      <c r="H134" s="193">
        <f t="shared" si="23"/>
        <v>0</v>
      </c>
      <c r="I134" s="193">
        <f t="shared" si="24"/>
        <v>0</v>
      </c>
      <c r="J134" s="149">
        <v>37</v>
      </c>
      <c r="K134" s="142" t="s">
        <v>40</v>
      </c>
      <c r="L134" s="119">
        <v>3600</v>
      </c>
      <c r="M134" s="150">
        <v>3600</v>
      </c>
      <c r="N134" s="119"/>
      <c r="O134" s="119"/>
      <c r="P134" s="119"/>
      <c r="Q134" s="405"/>
      <c r="R134" s="111"/>
      <c r="S134" s="92">
        <f t="shared" si="25"/>
        <v>3600</v>
      </c>
      <c r="T134" s="166">
        <f t="shared" si="26"/>
        <v>0</v>
      </c>
      <c r="U134" s="42">
        <f t="shared" si="27"/>
        <v>0</v>
      </c>
      <c r="V134" s="132">
        <v>37</v>
      </c>
      <c r="W134" s="18" t="s">
        <v>40</v>
      </c>
      <c r="X134" s="70" t="s">
        <v>250</v>
      </c>
      <c r="Y134" s="18" t="s">
        <v>223</v>
      </c>
      <c r="Z134" s="4">
        <v>3600</v>
      </c>
      <c r="AA134" s="4">
        <v>3600</v>
      </c>
      <c r="AB134" s="22">
        <f t="shared" si="31"/>
        <v>0</v>
      </c>
      <c r="AC134" s="22">
        <f t="shared" si="32"/>
        <v>0</v>
      </c>
      <c r="AD134" s="82"/>
      <c r="AE134" s="83"/>
      <c r="AF134" s="86"/>
      <c r="AG134" s="23"/>
      <c r="AH134" s="23"/>
      <c r="AI134" s="23">
        <f t="shared" si="33"/>
        <v>0</v>
      </c>
    </row>
    <row r="135" spans="1:95" ht="25.25" customHeight="1" thickTop="1" thickBot="1" x14ac:dyDescent="0.25">
      <c r="A135" s="25">
        <v>38</v>
      </c>
      <c r="B135" s="8" t="s">
        <v>41</v>
      </c>
      <c r="C135" s="42">
        <f t="shared" si="22"/>
        <v>0</v>
      </c>
      <c r="D135" s="122">
        <v>3600</v>
      </c>
      <c r="E135" s="172">
        <v>38</v>
      </c>
      <c r="F135" s="176" t="s">
        <v>41</v>
      </c>
      <c r="G135" s="174">
        <v>3600</v>
      </c>
      <c r="H135" s="193">
        <f t="shared" si="23"/>
        <v>0</v>
      </c>
      <c r="I135" s="193">
        <f t="shared" si="24"/>
        <v>0</v>
      </c>
      <c r="J135" s="149">
        <v>38</v>
      </c>
      <c r="K135" s="142" t="s">
        <v>41</v>
      </c>
      <c r="L135" s="119">
        <v>3600</v>
      </c>
      <c r="M135" s="150">
        <v>3600</v>
      </c>
      <c r="N135" s="405"/>
      <c r="O135" s="405"/>
      <c r="P135" s="405"/>
      <c r="Q135" s="405"/>
      <c r="R135" s="111"/>
      <c r="S135" s="92">
        <f t="shared" si="25"/>
        <v>3600</v>
      </c>
      <c r="T135" s="166">
        <f t="shared" si="26"/>
        <v>0</v>
      </c>
      <c r="U135" s="42">
        <f t="shared" si="27"/>
        <v>0</v>
      </c>
      <c r="V135" s="131">
        <v>38</v>
      </c>
      <c r="W135" s="26" t="s">
        <v>41</v>
      </c>
      <c r="X135" s="71" t="s">
        <v>251</v>
      </c>
      <c r="Y135" s="18" t="s">
        <v>223</v>
      </c>
      <c r="Z135" s="4">
        <v>3600</v>
      </c>
      <c r="AA135" s="4">
        <v>3600</v>
      </c>
      <c r="AB135" s="22">
        <f t="shared" si="31"/>
        <v>0</v>
      </c>
      <c r="AC135" s="22">
        <f t="shared" si="32"/>
        <v>0</v>
      </c>
      <c r="AD135" s="90"/>
      <c r="AE135" s="91"/>
      <c r="AF135" s="92"/>
      <c r="AG135" s="23"/>
      <c r="AH135" s="23"/>
      <c r="AI135" s="23">
        <f t="shared" si="33"/>
        <v>0</v>
      </c>
    </row>
    <row r="136" spans="1:95" ht="25.25" customHeight="1" thickTop="1" thickBot="1" x14ac:dyDescent="0.25">
      <c r="A136" s="21">
        <v>39</v>
      </c>
      <c r="B136" s="7" t="s">
        <v>42</v>
      </c>
      <c r="C136" s="42">
        <f t="shared" si="22"/>
        <v>0</v>
      </c>
      <c r="D136" s="122">
        <v>3600</v>
      </c>
      <c r="E136" s="175">
        <v>39</v>
      </c>
      <c r="F136" s="106" t="s">
        <v>42</v>
      </c>
      <c r="G136" s="174">
        <v>3600</v>
      </c>
      <c r="H136" s="193">
        <f t="shared" si="23"/>
        <v>0</v>
      </c>
      <c r="I136" s="193">
        <f t="shared" si="24"/>
        <v>0</v>
      </c>
      <c r="J136" s="149">
        <v>39</v>
      </c>
      <c r="K136" s="144" t="s">
        <v>42</v>
      </c>
      <c r="L136" s="119">
        <v>3600</v>
      </c>
      <c r="M136" s="150">
        <v>3000</v>
      </c>
      <c r="N136" s="405"/>
      <c r="O136" s="405"/>
      <c r="P136" s="405"/>
      <c r="Q136" s="405"/>
      <c r="R136" s="451">
        <v>600</v>
      </c>
      <c r="S136" s="92">
        <f t="shared" si="25"/>
        <v>3600</v>
      </c>
      <c r="T136" s="166">
        <f t="shared" si="26"/>
        <v>0</v>
      </c>
      <c r="U136" s="42">
        <f t="shared" si="27"/>
        <v>0</v>
      </c>
      <c r="V136" s="132">
        <v>39</v>
      </c>
      <c r="W136" s="18" t="s">
        <v>42</v>
      </c>
      <c r="X136" s="70" t="s">
        <v>164</v>
      </c>
      <c r="Y136" s="18" t="s">
        <v>157</v>
      </c>
      <c r="Z136" s="4">
        <v>3600</v>
      </c>
      <c r="AA136" s="4">
        <v>3000</v>
      </c>
      <c r="AB136" s="22">
        <f t="shared" si="31"/>
        <v>600</v>
      </c>
      <c r="AC136" s="22">
        <f t="shared" si="32"/>
        <v>400</v>
      </c>
      <c r="AD136" s="82"/>
      <c r="AE136" s="83">
        <v>22</v>
      </c>
      <c r="AF136" s="86">
        <v>600</v>
      </c>
      <c r="AG136" s="23">
        <v>600</v>
      </c>
      <c r="AH136" s="23"/>
      <c r="AI136" s="23">
        <f t="shared" si="33"/>
        <v>600</v>
      </c>
    </row>
    <row r="137" spans="1:95" ht="25.25" customHeight="1" thickTop="1" thickBot="1" x14ac:dyDescent="0.25">
      <c r="A137" s="21">
        <v>40</v>
      </c>
      <c r="B137" s="7" t="s">
        <v>43</v>
      </c>
      <c r="C137" s="42">
        <f t="shared" si="22"/>
        <v>0</v>
      </c>
      <c r="D137" s="122">
        <v>3600</v>
      </c>
      <c r="E137" s="175">
        <v>40</v>
      </c>
      <c r="F137" s="106" t="s">
        <v>43</v>
      </c>
      <c r="G137" s="174">
        <v>3600</v>
      </c>
      <c r="H137" s="193">
        <f t="shared" si="23"/>
        <v>0</v>
      </c>
      <c r="I137" s="193">
        <f t="shared" si="24"/>
        <v>0</v>
      </c>
      <c r="J137" s="149">
        <v>40</v>
      </c>
      <c r="K137" s="142" t="s">
        <v>43</v>
      </c>
      <c r="L137" s="119">
        <v>3600</v>
      </c>
      <c r="M137" s="150">
        <v>3000</v>
      </c>
      <c r="N137" s="119"/>
      <c r="O137" s="119"/>
      <c r="P137" s="119"/>
      <c r="Q137" s="405" t="s">
        <v>356</v>
      </c>
      <c r="R137" s="451">
        <v>600</v>
      </c>
      <c r="S137" s="92">
        <f t="shared" si="25"/>
        <v>3600</v>
      </c>
      <c r="T137" s="166">
        <f t="shared" si="26"/>
        <v>0</v>
      </c>
      <c r="U137" s="42">
        <f t="shared" si="27"/>
        <v>0</v>
      </c>
      <c r="V137" s="132">
        <v>40</v>
      </c>
      <c r="W137" s="18" t="s">
        <v>43</v>
      </c>
      <c r="X137" s="70" t="s">
        <v>165</v>
      </c>
      <c r="Y137" s="18" t="s">
        <v>157</v>
      </c>
      <c r="Z137" s="4">
        <v>3600</v>
      </c>
      <c r="AA137" s="4">
        <v>3000</v>
      </c>
      <c r="AB137" s="22">
        <f t="shared" si="31"/>
        <v>600</v>
      </c>
      <c r="AC137" s="22">
        <f t="shared" si="32"/>
        <v>400</v>
      </c>
      <c r="AD137" s="82"/>
      <c r="AE137" s="83">
        <v>45</v>
      </c>
      <c r="AF137" s="86">
        <v>600</v>
      </c>
      <c r="AG137" s="23">
        <v>600</v>
      </c>
      <c r="AH137" s="23"/>
      <c r="AI137" s="23">
        <f t="shared" si="33"/>
        <v>600</v>
      </c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</row>
    <row r="138" spans="1:95" ht="25.25" customHeight="1" thickTop="1" thickBot="1" x14ac:dyDescent="0.25">
      <c r="A138" s="21">
        <v>42</v>
      </c>
      <c r="B138" s="7" t="s">
        <v>45</v>
      </c>
      <c r="C138" s="42">
        <f t="shared" si="22"/>
        <v>0</v>
      </c>
      <c r="D138" s="122">
        <v>3600</v>
      </c>
      <c r="E138" s="175">
        <v>42</v>
      </c>
      <c r="F138" s="106" t="s">
        <v>45</v>
      </c>
      <c r="G138" s="174">
        <v>3600</v>
      </c>
      <c r="H138" s="193">
        <f t="shared" si="23"/>
        <v>0</v>
      </c>
      <c r="I138" s="193">
        <f t="shared" si="24"/>
        <v>0</v>
      </c>
      <c r="J138" s="149">
        <v>42</v>
      </c>
      <c r="K138" s="142" t="s">
        <v>45</v>
      </c>
      <c r="L138" s="119">
        <v>3600</v>
      </c>
      <c r="M138" s="150">
        <v>3600</v>
      </c>
      <c r="N138" s="119"/>
      <c r="O138" s="119"/>
      <c r="P138" s="119"/>
      <c r="Q138" s="405"/>
      <c r="R138" s="111"/>
      <c r="S138" s="92">
        <f t="shared" si="25"/>
        <v>3600</v>
      </c>
      <c r="T138" s="166">
        <f t="shared" si="26"/>
        <v>0</v>
      </c>
      <c r="U138" s="42">
        <f t="shared" si="27"/>
        <v>0</v>
      </c>
      <c r="V138" s="132">
        <v>42</v>
      </c>
      <c r="W138" s="18" t="s">
        <v>45</v>
      </c>
      <c r="X138" s="70" t="s">
        <v>252</v>
      </c>
      <c r="Y138" s="18" t="s">
        <v>223</v>
      </c>
      <c r="Z138" s="4">
        <v>3600</v>
      </c>
      <c r="AA138" s="4">
        <v>3600</v>
      </c>
      <c r="AB138" s="22">
        <f t="shared" si="31"/>
        <v>0</v>
      </c>
      <c r="AC138" s="22">
        <f t="shared" si="32"/>
        <v>0</v>
      </c>
      <c r="AD138" s="82"/>
      <c r="AE138" s="83"/>
      <c r="AF138" s="86"/>
      <c r="AG138" s="23"/>
      <c r="AH138" s="23"/>
      <c r="AI138" s="23">
        <f t="shared" si="33"/>
        <v>0</v>
      </c>
    </row>
    <row r="139" spans="1:95" ht="25.25" customHeight="1" thickTop="1" thickBot="1" x14ac:dyDescent="0.25">
      <c r="A139" s="21">
        <v>43</v>
      </c>
      <c r="B139" s="7" t="s">
        <v>46</v>
      </c>
      <c r="C139" s="42">
        <f t="shared" si="22"/>
        <v>0</v>
      </c>
      <c r="D139" s="122">
        <v>3600</v>
      </c>
      <c r="E139" s="175">
        <v>43</v>
      </c>
      <c r="F139" s="106" t="s">
        <v>46</v>
      </c>
      <c r="G139" s="174">
        <v>3600</v>
      </c>
      <c r="H139" s="193">
        <f t="shared" si="23"/>
        <v>0</v>
      </c>
      <c r="I139" s="193">
        <f t="shared" si="24"/>
        <v>0</v>
      </c>
      <c r="J139" s="149">
        <v>43</v>
      </c>
      <c r="K139" s="142" t="s">
        <v>46</v>
      </c>
      <c r="L139" s="119">
        <v>3600</v>
      </c>
      <c r="M139" s="150">
        <v>3600</v>
      </c>
      <c r="N139" s="534"/>
      <c r="O139" s="535"/>
      <c r="P139" s="536"/>
      <c r="Q139" s="405"/>
      <c r="R139" s="111"/>
      <c r="S139" s="92">
        <f t="shared" si="25"/>
        <v>3600</v>
      </c>
      <c r="T139" s="166">
        <f t="shared" si="26"/>
        <v>0</v>
      </c>
      <c r="U139" s="42">
        <f t="shared" si="27"/>
        <v>0</v>
      </c>
      <c r="V139" s="132">
        <v>43</v>
      </c>
      <c r="W139" s="18" t="s">
        <v>46</v>
      </c>
      <c r="X139" s="70" t="s">
        <v>253</v>
      </c>
      <c r="Y139" s="18" t="s">
        <v>223</v>
      </c>
      <c r="Z139" s="4">
        <v>3600</v>
      </c>
      <c r="AA139" s="4">
        <v>3600</v>
      </c>
      <c r="AB139" s="22">
        <f t="shared" si="31"/>
        <v>0</v>
      </c>
      <c r="AC139" s="22">
        <f t="shared" si="32"/>
        <v>0</v>
      </c>
      <c r="AD139" s="82"/>
      <c r="AE139" s="83"/>
      <c r="AF139" s="86"/>
      <c r="AG139" s="23"/>
      <c r="AH139" s="23"/>
      <c r="AI139" s="23">
        <f t="shared" si="33"/>
        <v>0</v>
      </c>
    </row>
    <row r="140" spans="1:95" ht="25.25" customHeight="1" thickTop="1" thickBot="1" x14ac:dyDescent="0.25">
      <c r="A140" s="21">
        <v>44</v>
      </c>
      <c r="B140" s="7" t="s">
        <v>47</v>
      </c>
      <c r="C140" s="42">
        <f t="shared" si="22"/>
        <v>0</v>
      </c>
      <c r="D140" s="122">
        <v>3600</v>
      </c>
      <c r="E140" s="175">
        <v>44</v>
      </c>
      <c r="F140" s="106" t="s">
        <v>47</v>
      </c>
      <c r="G140" s="174">
        <v>3600</v>
      </c>
      <c r="H140" s="193">
        <f t="shared" si="23"/>
        <v>0</v>
      </c>
      <c r="I140" s="193">
        <f t="shared" si="24"/>
        <v>0</v>
      </c>
      <c r="J140" s="149">
        <v>44</v>
      </c>
      <c r="K140" s="142" t="s">
        <v>47</v>
      </c>
      <c r="L140" s="119">
        <v>3600</v>
      </c>
      <c r="M140" s="150">
        <v>3600</v>
      </c>
      <c r="N140" s="119"/>
      <c r="O140" s="119"/>
      <c r="P140" s="119"/>
      <c r="Q140" s="405"/>
      <c r="R140" s="111"/>
      <c r="S140" s="92">
        <f t="shared" si="25"/>
        <v>3600</v>
      </c>
      <c r="T140" s="166">
        <f t="shared" si="26"/>
        <v>0</v>
      </c>
      <c r="U140" s="42">
        <f t="shared" si="27"/>
        <v>0</v>
      </c>
      <c r="V140" s="132">
        <v>44</v>
      </c>
      <c r="W140" s="18" t="s">
        <v>47</v>
      </c>
      <c r="X140" s="70" t="s">
        <v>254</v>
      </c>
      <c r="Y140" s="18" t="s">
        <v>223</v>
      </c>
      <c r="Z140" s="4">
        <v>3600</v>
      </c>
      <c r="AA140" s="4">
        <v>3600</v>
      </c>
      <c r="AB140" s="22">
        <f t="shared" si="31"/>
        <v>0</v>
      </c>
      <c r="AC140" s="22">
        <f t="shared" si="32"/>
        <v>0</v>
      </c>
      <c r="AD140" s="82"/>
      <c r="AE140" s="83"/>
      <c r="AF140" s="86"/>
      <c r="AG140" s="23"/>
      <c r="AH140" s="23"/>
      <c r="AI140" s="23">
        <f t="shared" si="33"/>
        <v>0</v>
      </c>
    </row>
    <row r="141" spans="1:95" ht="25.25" customHeight="1" thickTop="1" thickBot="1" x14ac:dyDescent="0.25">
      <c r="A141" s="21">
        <v>46</v>
      </c>
      <c r="B141" s="7" t="s">
        <v>49</v>
      </c>
      <c r="C141" s="42">
        <f t="shared" si="22"/>
        <v>0</v>
      </c>
      <c r="D141" s="122">
        <v>3600</v>
      </c>
      <c r="E141" s="175">
        <v>46</v>
      </c>
      <c r="F141" s="106" t="s">
        <v>331</v>
      </c>
      <c r="G141" s="174">
        <v>3600</v>
      </c>
      <c r="H141" s="193">
        <f t="shared" si="23"/>
        <v>0</v>
      </c>
      <c r="I141" s="193">
        <f t="shared" si="24"/>
        <v>0</v>
      </c>
      <c r="J141" s="149">
        <v>46</v>
      </c>
      <c r="K141" s="142" t="s">
        <v>331</v>
      </c>
      <c r="L141" s="119">
        <v>3600</v>
      </c>
      <c r="M141" s="150">
        <v>3600</v>
      </c>
      <c r="N141" s="119"/>
      <c r="O141" s="119"/>
      <c r="P141" s="119"/>
      <c r="Q141" s="405"/>
      <c r="R141" s="429"/>
      <c r="S141" s="92">
        <f t="shared" si="25"/>
        <v>3600</v>
      </c>
      <c r="T141" s="166">
        <f t="shared" si="26"/>
        <v>0</v>
      </c>
      <c r="U141" s="42">
        <f t="shared" si="27"/>
        <v>0</v>
      </c>
      <c r="V141" s="132">
        <v>46</v>
      </c>
      <c r="W141" s="18" t="s">
        <v>49</v>
      </c>
      <c r="X141" s="70" t="s">
        <v>255</v>
      </c>
      <c r="Y141" s="18" t="s">
        <v>223</v>
      </c>
      <c r="Z141" s="4">
        <v>3600</v>
      </c>
      <c r="AA141" s="4">
        <v>3600</v>
      </c>
      <c r="AB141" s="22">
        <f t="shared" si="31"/>
        <v>0</v>
      </c>
      <c r="AC141" s="22">
        <f t="shared" si="32"/>
        <v>0</v>
      </c>
      <c r="AD141" s="82"/>
      <c r="AE141" s="83"/>
      <c r="AF141" s="86"/>
      <c r="AG141" s="23"/>
      <c r="AH141" s="23"/>
      <c r="AI141" s="23">
        <f t="shared" si="33"/>
        <v>0</v>
      </c>
    </row>
    <row r="142" spans="1:95" ht="25.25" customHeight="1" thickTop="1" thickBot="1" x14ac:dyDescent="0.25">
      <c r="A142" s="21"/>
      <c r="B142" s="95"/>
      <c r="C142" s="42"/>
      <c r="D142" s="124"/>
      <c r="E142" s="175"/>
      <c r="F142" s="177"/>
      <c r="G142" s="174"/>
      <c r="H142" s="193"/>
      <c r="I142" s="193"/>
      <c r="J142" s="149"/>
      <c r="K142" s="142"/>
      <c r="L142" s="119"/>
      <c r="M142" s="150"/>
      <c r="N142" s="534"/>
      <c r="O142" s="535"/>
      <c r="P142" s="536"/>
      <c r="Q142" s="405"/>
      <c r="R142" s="451"/>
      <c r="S142" s="92"/>
      <c r="T142" s="166"/>
      <c r="U142" s="42"/>
      <c r="V142" s="136"/>
      <c r="W142" s="96"/>
      <c r="X142" s="97"/>
      <c r="Y142" s="18"/>
      <c r="Z142" s="4"/>
      <c r="AA142" s="4"/>
      <c r="AB142" s="22"/>
      <c r="AC142" s="22"/>
      <c r="AD142" s="90"/>
      <c r="AE142" s="91"/>
      <c r="AF142" s="92"/>
      <c r="AG142" s="23"/>
      <c r="AH142" s="23"/>
      <c r="AI142" s="23"/>
    </row>
    <row r="143" spans="1:95" ht="25.25" customHeight="1" thickTop="1" thickBot="1" x14ac:dyDescent="0.25">
      <c r="A143" s="25">
        <v>48</v>
      </c>
      <c r="B143" s="8" t="s">
        <v>51</v>
      </c>
      <c r="C143" s="42">
        <f t="shared" ref="C143:C153" si="34">D143-L143</f>
        <v>0</v>
      </c>
      <c r="D143" s="122">
        <v>3600</v>
      </c>
      <c r="E143" s="172">
        <v>48</v>
      </c>
      <c r="F143" s="181" t="s">
        <v>51</v>
      </c>
      <c r="G143" s="174">
        <v>3600</v>
      </c>
      <c r="H143" s="193">
        <f t="shared" ref="H143:H153" si="35">+D143-S143</f>
        <v>0</v>
      </c>
      <c r="I143" s="193">
        <f t="shared" ref="I143:I153" si="36">+H143-T143</f>
        <v>0</v>
      </c>
      <c r="J143" s="149">
        <v>48</v>
      </c>
      <c r="K143" s="142" t="s">
        <v>51</v>
      </c>
      <c r="L143" s="119">
        <v>3600</v>
      </c>
      <c r="M143" s="150">
        <v>3600</v>
      </c>
      <c r="N143" s="119"/>
      <c r="O143" s="119"/>
      <c r="P143" s="119"/>
      <c r="Q143" s="405"/>
      <c r="R143" s="111"/>
      <c r="S143" s="92">
        <f t="shared" ref="S143:S189" si="37">+M143+P143+R143</f>
        <v>3600</v>
      </c>
      <c r="T143" s="166">
        <f t="shared" ref="T143:T153" si="38">+L143-S143</f>
        <v>0</v>
      </c>
      <c r="U143" s="42">
        <f t="shared" ref="U143:U153" si="39">M143-AA143</f>
        <v>0</v>
      </c>
      <c r="V143" s="131">
        <v>48</v>
      </c>
      <c r="W143" s="26" t="s">
        <v>51</v>
      </c>
      <c r="X143" s="71" t="s">
        <v>256</v>
      </c>
      <c r="Y143" s="18" t="s">
        <v>223</v>
      </c>
      <c r="Z143" s="4">
        <v>3600</v>
      </c>
      <c r="AA143" s="4">
        <v>3600</v>
      </c>
      <c r="AB143" s="22">
        <f t="shared" ref="AB143:AB153" si="40">Z143-AA143</f>
        <v>0</v>
      </c>
      <c r="AC143" s="22">
        <f t="shared" ref="AC143:AC153" si="41">AB143*2/3</f>
        <v>0</v>
      </c>
      <c r="AD143" s="90"/>
      <c r="AE143" s="91"/>
      <c r="AF143" s="92"/>
      <c r="AG143" s="23"/>
      <c r="AH143" s="23"/>
      <c r="AI143" s="23">
        <f t="shared" ref="AI143:AI153" si="42">+AH143+AG143</f>
        <v>0</v>
      </c>
    </row>
    <row r="144" spans="1:95" ht="25.25" customHeight="1" thickTop="1" thickBot="1" x14ac:dyDescent="0.25">
      <c r="A144" s="21">
        <v>49</v>
      </c>
      <c r="B144" s="7" t="s">
        <v>52</v>
      </c>
      <c r="C144" s="42">
        <f t="shared" si="34"/>
        <v>0</v>
      </c>
      <c r="D144" s="122">
        <v>3600</v>
      </c>
      <c r="E144" s="175">
        <v>49</v>
      </c>
      <c r="F144" s="177" t="s">
        <v>52</v>
      </c>
      <c r="G144" s="174">
        <v>3600</v>
      </c>
      <c r="H144" s="193">
        <f t="shared" si="35"/>
        <v>0</v>
      </c>
      <c r="I144" s="193">
        <f t="shared" si="36"/>
        <v>0</v>
      </c>
      <c r="J144" s="149">
        <v>49</v>
      </c>
      <c r="K144" s="142" t="s">
        <v>52</v>
      </c>
      <c r="L144" s="119">
        <v>3600</v>
      </c>
      <c r="M144" s="150">
        <v>3600</v>
      </c>
      <c r="N144" s="405"/>
      <c r="O144" s="405"/>
      <c r="P144" s="405"/>
      <c r="Q144" s="405"/>
      <c r="R144" s="111"/>
      <c r="S144" s="92">
        <f t="shared" si="37"/>
        <v>3600</v>
      </c>
      <c r="T144" s="166">
        <f t="shared" si="38"/>
        <v>0</v>
      </c>
      <c r="U144" s="42">
        <f t="shared" si="39"/>
        <v>0</v>
      </c>
      <c r="V144" s="132">
        <v>49</v>
      </c>
      <c r="W144" s="18" t="s">
        <v>52</v>
      </c>
      <c r="X144" s="70" t="s">
        <v>257</v>
      </c>
      <c r="Y144" s="18" t="s">
        <v>223</v>
      </c>
      <c r="Z144" s="4">
        <v>3600</v>
      </c>
      <c r="AA144" s="4">
        <v>3600</v>
      </c>
      <c r="AB144" s="22">
        <f t="shared" si="40"/>
        <v>0</v>
      </c>
      <c r="AC144" s="22">
        <f t="shared" si="41"/>
        <v>0</v>
      </c>
      <c r="AD144" s="82"/>
      <c r="AE144" s="83"/>
      <c r="AF144" s="86"/>
      <c r="AG144" s="23"/>
      <c r="AH144" s="23"/>
      <c r="AI144" s="23">
        <f t="shared" si="42"/>
        <v>0</v>
      </c>
    </row>
    <row r="145" spans="1:35" ht="25.25" customHeight="1" thickTop="1" thickBot="1" x14ac:dyDescent="0.25">
      <c r="A145" s="21">
        <v>50</v>
      </c>
      <c r="B145" s="7" t="s">
        <v>53</v>
      </c>
      <c r="C145" s="42">
        <f t="shared" si="34"/>
        <v>0</v>
      </c>
      <c r="D145" s="122">
        <v>3600</v>
      </c>
      <c r="E145" s="175">
        <v>50</v>
      </c>
      <c r="F145" s="106" t="s">
        <v>53</v>
      </c>
      <c r="G145" s="174">
        <v>3600</v>
      </c>
      <c r="H145" s="193">
        <f t="shared" si="35"/>
        <v>0</v>
      </c>
      <c r="I145" s="193">
        <f t="shared" si="36"/>
        <v>0</v>
      </c>
      <c r="J145" s="149">
        <v>50</v>
      </c>
      <c r="K145" s="142" t="s">
        <v>53</v>
      </c>
      <c r="L145" s="119">
        <v>3600</v>
      </c>
      <c r="M145" s="150">
        <v>3600</v>
      </c>
      <c r="N145" s="405"/>
      <c r="O145" s="405"/>
      <c r="P145" s="405"/>
      <c r="Q145" s="405"/>
      <c r="R145" s="429"/>
      <c r="S145" s="92">
        <f t="shared" si="37"/>
        <v>3600</v>
      </c>
      <c r="T145" s="166">
        <f t="shared" si="38"/>
        <v>0</v>
      </c>
      <c r="U145" s="42">
        <f t="shared" si="39"/>
        <v>0</v>
      </c>
      <c r="V145" s="132">
        <v>50</v>
      </c>
      <c r="W145" s="18" t="s">
        <v>53</v>
      </c>
      <c r="X145" s="70" t="s">
        <v>258</v>
      </c>
      <c r="Y145" s="18" t="s">
        <v>223</v>
      </c>
      <c r="Z145" s="4">
        <v>3600</v>
      </c>
      <c r="AA145" s="4">
        <v>3600</v>
      </c>
      <c r="AB145" s="22">
        <f t="shared" si="40"/>
        <v>0</v>
      </c>
      <c r="AC145" s="22">
        <f t="shared" si="41"/>
        <v>0</v>
      </c>
      <c r="AD145" s="82"/>
      <c r="AE145" s="83"/>
      <c r="AF145" s="86"/>
      <c r="AG145" s="23"/>
      <c r="AH145" s="23"/>
      <c r="AI145" s="23">
        <f t="shared" si="42"/>
        <v>0</v>
      </c>
    </row>
    <row r="146" spans="1:35" ht="25.25" customHeight="1" thickTop="1" thickBot="1" x14ac:dyDescent="0.25">
      <c r="A146" s="21">
        <v>51</v>
      </c>
      <c r="B146" s="7" t="s">
        <v>54</v>
      </c>
      <c r="C146" s="42">
        <f t="shared" si="34"/>
        <v>0</v>
      </c>
      <c r="D146" s="122">
        <v>3600</v>
      </c>
      <c r="E146" s="175">
        <v>51</v>
      </c>
      <c r="F146" s="106" t="s">
        <v>54</v>
      </c>
      <c r="G146" s="174">
        <v>3600</v>
      </c>
      <c r="H146" s="193">
        <f t="shared" si="35"/>
        <v>0</v>
      </c>
      <c r="I146" s="193">
        <f t="shared" si="36"/>
        <v>0</v>
      </c>
      <c r="J146" s="149">
        <v>51</v>
      </c>
      <c r="K146" s="142" t="s">
        <v>54</v>
      </c>
      <c r="L146" s="119">
        <v>3600</v>
      </c>
      <c r="M146" s="150">
        <v>3600</v>
      </c>
      <c r="N146" s="119"/>
      <c r="O146" s="119"/>
      <c r="P146" s="119"/>
      <c r="Q146" s="405"/>
      <c r="R146" s="111"/>
      <c r="S146" s="92">
        <f t="shared" si="37"/>
        <v>3600</v>
      </c>
      <c r="T146" s="166">
        <f t="shared" si="38"/>
        <v>0</v>
      </c>
      <c r="U146" s="42">
        <f t="shared" si="39"/>
        <v>0</v>
      </c>
      <c r="V146" s="132">
        <v>51</v>
      </c>
      <c r="W146" s="18" t="s">
        <v>54</v>
      </c>
      <c r="X146" s="70" t="s">
        <v>259</v>
      </c>
      <c r="Y146" s="18" t="s">
        <v>223</v>
      </c>
      <c r="Z146" s="4">
        <v>3600</v>
      </c>
      <c r="AA146" s="4">
        <v>3600</v>
      </c>
      <c r="AB146" s="22">
        <f t="shared" si="40"/>
        <v>0</v>
      </c>
      <c r="AC146" s="22">
        <f t="shared" si="41"/>
        <v>0</v>
      </c>
      <c r="AD146" s="82"/>
      <c r="AE146" s="83"/>
      <c r="AF146" s="86"/>
      <c r="AG146" s="23"/>
      <c r="AH146" s="23"/>
      <c r="AI146" s="23">
        <f t="shared" si="42"/>
        <v>0</v>
      </c>
    </row>
    <row r="147" spans="1:35" ht="25.25" customHeight="1" thickTop="1" thickBot="1" x14ac:dyDescent="0.25">
      <c r="A147" s="21">
        <v>52</v>
      </c>
      <c r="B147" s="7" t="s">
        <v>55</v>
      </c>
      <c r="C147" s="42">
        <f t="shared" si="34"/>
        <v>0</v>
      </c>
      <c r="D147" s="122">
        <v>3600</v>
      </c>
      <c r="E147" s="175">
        <v>52</v>
      </c>
      <c r="F147" s="106" t="s">
        <v>55</v>
      </c>
      <c r="G147" s="174">
        <v>3600</v>
      </c>
      <c r="H147" s="193">
        <f t="shared" si="35"/>
        <v>0</v>
      </c>
      <c r="I147" s="193">
        <f t="shared" si="36"/>
        <v>0</v>
      </c>
      <c r="J147" s="149">
        <v>52</v>
      </c>
      <c r="K147" s="142" t="s">
        <v>55</v>
      </c>
      <c r="L147" s="119">
        <v>3600</v>
      </c>
      <c r="M147" s="150">
        <v>3600</v>
      </c>
      <c r="N147" s="119"/>
      <c r="O147" s="119"/>
      <c r="P147" s="119"/>
      <c r="Q147" s="405"/>
      <c r="R147" s="111"/>
      <c r="S147" s="92">
        <f t="shared" si="37"/>
        <v>3600</v>
      </c>
      <c r="T147" s="166">
        <f t="shared" si="38"/>
        <v>0</v>
      </c>
      <c r="U147" s="42">
        <f t="shared" si="39"/>
        <v>0</v>
      </c>
      <c r="V147" s="132">
        <v>52</v>
      </c>
      <c r="W147" s="18" t="s">
        <v>55</v>
      </c>
      <c r="X147" s="70" t="s">
        <v>260</v>
      </c>
      <c r="Y147" s="18" t="s">
        <v>223</v>
      </c>
      <c r="Z147" s="4">
        <v>3600</v>
      </c>
      <c r="AA147" s="4">
        <v>3600</v>
      </c>
      <c r="AB147" s="22">
        <f t="shared" si="40"/>
        <v>0</v>
      </c>
      <c r="AC147" s="22">
        <f t="shared" si="41"/>
        <v>0</v>
      </c>
      <c r="AD147" s="82"/>
      <c r="AE147" s="83"/>
      <c r="AF147" s="86"/>
      <c r="AG147" s="23"/>
      <c r="AH147" s="23"/>
      <c r="AI147" s="23">
        <f t="shared" si="42"/>
        <v>0</v>
      </c>
    </row>
    <row r="148" spans="1:35" ht="25.25" customHeight="1" thickTop="1" thickBot="1" x14ac:dyDescent="0.25">
      <c r="A148" s="25">
        <v>53</v>
      </c>
      <c r="B148" s="8" t="s">
        <v>56</v>
      </c>
      <c r="C148" s="42">
        <f t="shared" si="34"/>
        <v>0</v>
      </c>
      <c r="D148" s="122">
        <v>3600</v>
      </c>
      <c r="E148" s="172">
        <v>53</v>
      </c>
      <c r="F148" s="176" t="s">
        <v>56</v>
      </c>
      <c r="G148" s="174">
        <v>3600</v>
      </c>
      <c r="H148" s="193">
        <f t="shared" si="35"/>
        <v>0</v>
      </c>
      <c r="I148" s="193">
        <f t="shared" si="36"/>
        <v>0</v>
      </c>
      <c r="J148" s="149">
        <v>53</v>
      </c>
      <c r="K148" s="142" t="s">
        <v>56</v>
      </c>
      <c r="L148" s="119">
        <v>3600</v>
      </c>
      <c r="M148" s="150">
        <v>3600</v>
      </c>
      <c r="N148" s="405"/>
      <c r="O148" s="405"/>
      <c r="P148" s="405"/>
      <c r="Q148" s="405"/>
      <c r="R148" s="111"/>
      <c r="S148" s="92">
        <f t="shared" si="37"/>
        <v>3600</v>
      </c>
      <c r="T148" s="166">
        <f t="shared" si="38"/>
        <v>0</v>
      </c>
      <c r="U148" s="42">
        <f t="shared" si="39"/>
        <v>0</v>
      </c>
      <c r="V148" s="131">
        <v>53</v>
      </c>
      <c r="W148" s="26" t="s">
        <v>56</v>
      </c>
      <c r="X148" s="71" t="s">
        <v>261</v>
      </c>
      <c r="Y148" s="18" t="s">
        <v>223</v>
      </c>
      <c r="Z148" s="4">
        <v>3600</v>
      </c>
      <c r="AA148" s="4">
        <v>3600</v>
      </c>
      <c r="AB148" s="22">
        <f t="shared" si="40"/>
        <v>0</v>
      </c>
      <c r="AC148" s="22">
        <f t="shared" si="41"/>
        <v>0</v>
      </c>
      <c r="AD148" s="90"/>
      <c r="AE148" s="91"/>
      <c r="AF148" s="92"/>
      <c r="AG148" s="23"/>
      <c r="AH148" s="23"/>
      <c r="AI148" s="23">
        <f t="shared" si="42"/>
        <v>0</v>
      </c>
    </row>
    <row r="149" spans="1:35" ht="25.25" customHeight="1" thickTop="1" thickBot="1" x14ac:dyDescent="0.25">
      <c r="A149" s="25">
        <v>54</v>
      </c>
      <c r="B149" s="8" t="s">
        <v>57</v>
      </c>
      <c r="C149" s="42">
        <f t="shared" si="34"/>
        <v>0</v>
      </c>
      <c r="D149" s="122">
        <v>3600</v>
      </c>
      <c r="E149" s="172">
        <v>54</v>
      </c>
      <c r="F149" s="176" t="s">
        <v>57</v>
      </c>
      <c r="G149" s="174">
        <v>3600</v>
      </c>
      <c r="H149" s="193">
        <f t="shared" si="35"/>
        <v>0</v>
      </c>
      <c r="I149" s="193">
        <f t="shared" si="36"/>
        <v>0</v>
      </c>
      <c r="J149" s="149">
        <v>54</v>
      </c>
      <c r="K149" s="142" t="s">
        <v>57</v>
      </c>
      <c r="L149" s="119">
        <v>3600</v>
      </c>
      <c r="M149" s="150">
        <v>3300</v>
      </c>
      <c r="N149" s="119"/>
      <c r="O149" s="119"/>
      <c r="P149" s="119"/>
      <c r="Q149" s="405" t="s">
        <v>356</v>
      </c>
      <c r="R149" s="451">
        <v>300</v>
      </c>
      <c r="S149" s="92">
        <f t="shared" si="37"/>
        <v>3600</v>
      </c>
      <c r="T149" s="166">
        <f t="shared" si="38"/>
        <v>0</v>
      </c>
      <c r="U149" s="42">
        <f t="shared" si="39"/>
        <v>0</v>
      </c>
      <c r="V149" s="131">
        <v>54</v>
      </c>
      <c r="W149" s="26" t="s">
        <v>57</v>
      </c>
      <c r="X149" s="71" t="s">
        <v>168</v>
      </c>
      <c r="Y149" s="18" t="s">
        <v>157</v>
      </c>
      <c r="Z149" s="4">
        <v>3600</v>
      </c>
      <c r="AA149" s="4">
        <v>3300</v>
      </c>
      <c r="AB149" s="22">
        <f t="shared" si="40"/>
        <v>300</v>
      </c>
      <c r="AC149" s="22">
        <f t="shared" si="41"/>
        <v>200</v>
      </c>
      <c r="AD149" s="82"/>
      <c r="AE149" s="83">
        <v>44</v>
      </c>
      <c r="AF149" s="86">
        <v>300</v>
      </c>
      <c r="AG149" s="23">
        <v>300</v>
      </c>
      <c r="AH149" s="23"/>
      <c r="AI149" s="23">
        <f t="shared" si="42"/>
        <v>300</v>
      </c>
    </row>
    <row r="150" spans="1:35" ht="25.25" customHeight="1" thickTop="1" thickBot="1" x14ac:dyDescent="0.25">
      <c r="A150" s="21">
        <v>56</v>
      </c>
      <c r="B150" s="7" t="s">
        <v>59</v>
      </c>
      <c r="C150" s="42">
        <f t="shared" si="34"/>
        <v>0</v>
      </c>
      <c r="D150" s="122">
        <v>3600</v>
      </c>
      <c r="E150" s="175">
        <v>56</v>
      </c>
      <c r="F150" s="106" t="s">
        <v>59</v>
      </c>
      <c r="G150" s="174">
        <v>3600</v>
      </c>
      <c r="H150" s="193">
        <f t="shared" si="35"/>
        <v>0</v>
      </c>
      <c r="I150" s="193">
        <f t="shared" si="36"/>
        <v>0</v>
      </c>
      <c r="J150" s="149">
        <v>56</v>
      </c>
      <c r="K150" s="142" t="s">
        <v>59</v>
      </c>
      <c r="L150" s="119">
        <v>3600</v>
      </c>
      <c r="M150" s="150">
        <v>3600</v>
      </c>
      <c r="N150" s="119"/>
      <c r="O150" s="119"/>
      <c r="P150" s="119"/>
      <c r="Q150" s="119"/>
      <c r="R150" s="111"/>
      <c r="S150" s="92">
        <f t="shared" si="37"/>
        <v>3600</v>
      </c>
      <c r="T150" s="166">
        <f t="shared" si="38"/>
        <v>0</v>
      </c>
      <c r="U150" s="42">
        <f t="shared" si="39"/>
        <v>0</v>
      </c>
      <c r="V150" s="132">
        <v>56</v>
      </c>
      <c r="W150" s="18" t="s">
        <v>59</v>
      </c>
      <c r="X150" s="70" t="s">
        <v>262</v>
      </c>
      <c r="Y150" s="18" t="s">
        <v>223</v>
      </c>
      <c r="Z150" s="4">
        <v>3600</v>
      </c>
      <c r="AA150" s="4">
        <v>3600</v>
      </c>
      <c r="AB150" s="22">
        <f t="shared" si="40"/>
        <v>0</v>
      </c>
      <c r="AC150" s="22">
        <f t="shared" si="41"/>
        <v>0</v>
      </c>
      <c r="AD150" s="82"/>
      <c r="AE150" s="83"/>
      <c r="AF150" s="86"/>
      <c r="AG150" s="23"/>
      <c r="AH150" s="23"/>
      <c r="AI150" s="23">
        <f t="shared" si="42"/>
        <v>0</v>
      </c>
    </row>
    <row r="151" spans="1:35" ht="25.25" customHeight="1" thickTop="1" thickBot="1" x14ac:dyDescent="0.25">
      <c r="A151" s="21">
        <v>57</v>
      </c>
      <c r="B151" s="7" t="s">
        <v>60</v>
      </c>
      <c r="C151" s="42">
        <f t="shared" si="34"/>
        <v>0</v>
      </c>
      <c r="D151" s="122">
        <v>3600</v>
      </c>
      <c r="E151" s="175">
        <v>57</v>
      </c>
      <c r="F151" s="106" t="s">
        <v>60</v>
      </c>
      <c r="G151" s="174">
        <v>3600</v>
      </c>
      <c r="H151" s="193">
        <f t="shared" si="35"/>
        <v>0</v>
      </c>
      <c r="I151" s="193">
        <f t="shared" si="36"/>
        <v>0</v>
      </c>
      <c r="J151" s="149">
        <v>57</v>
      </c>
      <c r="K151" s="142" t="s">
        <v>60</v>
      </c>
      <c r="L151" s="119">
        <v>3600</v>
      </c>
      <c r="M151" s="150">
        <v>3600</v>
      </c>
      <c r="N151" s="405"/>
      <c r="O151" s="405"/>
      <c r="P151" s="405"/>
      <c r="Q151" s="405"/>
      <c r="R151" s="111"/>
      <c r="S151" s="92">
        <f t="shared" si="37"/>
        <v>3600</v>
      </c>
      <c r="T151" s="166">
        <f t="shared" si="38"/>
        <v>0</v>
      </c>
      <c r="U151" s="42">
        <f t="shared" si="39"/>
        <v>0</v>
      </c>
      <c r="V151" s="132">
        <v>57</v>
      </c>
      <c r="W151" s="18" t="s">
        <v>60</v>
      </c>
      <c r="X151" s="70" t="s">
        <v>263</v>
      </c>
      <c r="Y151" s="18" t="s">
        <v>223</v>
      </c>
      <c r="Z151" s="4">
        <v>3600</v>
      </c>
      <c r="AA151" s="4">
        <v>3600</v>
      </c>
      <c r="AB151" s="22">
        <f t="shared" si="40"/>
        <v>0</v>
      </c>
      <c r="AC151" s="22">
        <f t="shared" si="41"/>
        <v>0</v>
      </c>
      <c r="AD151" s="82"/>
      <c r="AE151" s="83"/>
      <c r="AF151" s="86"/>
      <c r="AG151" s="23"/>
      <c r="AH151" s="23"/>
      <c r="AI151" s="23">
        <f t="shared" si="42"/>
        <v>0</v>
      </c>
    </row>
    <row r="152" spans="1:35" ht="25.25" customHeight="1" thickTop="1" thickBot="1" x14ac:dyDescent="0.25">
      <c r="A152" s="21">
        <v>58</v>
      </c>
      <c r="B152" s="7" t="s">
        <v>61</v>
      </c>
      <c r="C152" s="42">
        <f t="shared" si="34"/>
        <v>0</v>
      </c>
      <c r="D152" s="122">
        <v>3600</v>
      </c>
      <c r="E152" s="175">
        <v>58</v>
      </c>
      <c r="F152" s="601" t="s">
        <v>61</v>
      </c>
      <c r="G152" s="174">
        <v>3600</v>
      </c>
      <c r="H152" s="193">
        <f t="shared" si="35"/>
        <v>0</v>
      </c>
      <c r="I152" s="193">
        <f t="shared" si="36"/>
        <v>0</v>
      </c>
      <c r="J152" s="149">
        <v>58</v>
      </c>
      <c r="K152" s="142" t="s">
        <v>61</v>
      </c>
      <c r="L152" s="119">
        <v>3600</v>
      </c>
      <c r="M152" s="150">
        <v>3600</v>
      </c>
      <c r="N152" s="119"/>
      <c r="O152" s="119"/>
      <c r="P152" s="119"/>
      <c r="Q152" s="405"/>
      <c r="R152" s="111"/>
      <c r="S152" s="92">
        <f t="shared" si="37"/>
        <v>3600</v>
      </c>
      <c r="T152" s="166">
        <f t="shared" si="38"/>
        <v>0</v>
      </c>
      <c r="U152" s="42">
        <f t="shared" si="39"/>
        <v>0</v>
      </c>
      <c r="V152" s="132">
        <v>58</v>
      </c>
      <c r="W152" s="18" t="s">
        <v>61</v>
      </c>
      <c r="X152" s="70" t="s">
        <v>264</v>
      </c>
      <c r="Y152" s="18" t="s">
        <v>223</v>
      </c>
      <c r="Z152" s="4">
        <v>3600</v>
      </c>
      <c r="AA152" s="4">
        <v>3600</v>
      </c>
      <c r="AB152" s="22">
        <f t="shared" si="40"/>
        <v>0</v>
      </c>
      <c r="AC152" s="22">
        <f t="shared" si="41"/>
        <v>0</v>
      </c>
      <c r="AD152" s="82"/>
      <c r="AE152" s="83"/>
      <c r="AF152" s="86"/>
      <c r="AG152" s="23"/>
      <c r="AH152" s="23"/>
      <c r="AI152" s="23">
        <f t="shared" si="42"/>
        <v>0</v>
      </c>
    </row>
    <row r="153" spans="1:35" ht="25.25" customHeight="1" thickTop="1" thickBot="1" x14ac:dyDescent="0.25">
      <c r="A153" s="21">
        <v>59</v>
      </c>
      <c r="B153" s="7" t="s">
        <v>62</v>
      </c>
      <c r="C153" s="42">
        <f t="shared" si="34"/>
        <v>0</v>
      </c>
      <c r="D153" s="122">
        <v>3600</v>
      </c>
      <c r="E153" s="175">
        <v>59</v>
      </c>
      <c r="F153" s="1" t="s">
        <v>62</v>
      </c>
      <c r="G153" s="174">
        <v>3600</v>
      </c>
      <c r="H153" s="193">
        <f t="shared" si="35"/>
        <v>0</v>
      </c>
      <c r="I153" s="193">
        <f t="shared" si="36"/>
        <v>0</v>
      </c>
      <c r="J153" s="149">
        <v>59</v>
      </c>
      <c r="K153" s="142" t="s">
        <v>62</v>
      </c>
      <c r="L153" s="119">
        <v>3600</v>
      </c>
      <c r="M153" s="150">
        <v>3600</v>
      </c>
      <c r="N153" s="119"/>
      <c r="O153" s="119"/>
      <c r="P153" s="119"/>
      <c r="Q153" s="405"/>
      <c r="R153" s="111"/>
      <c r="S153" s="92">
        <f t="shared" si="37"/>
        <v>3600</v>
      </c>
      <c r="T153" s="166">
        <f t="shared" si="38"/>
        <v>0</v>
      </c>
      <c r="U153" s="42">
        <f t="shared" si="39"/>
        <v>0</v>
      </c>
      <c r="V153" s="132">
        <v>59</v>
      </c>
      <c r="W153" s="18" t="s">
        <v>62</v>
      </c>
      <c r="X153" s="70" t="s">
        <v>265</v>
      </c>
      <c r="Y153" s="18" t="s">
        <v>223</v>
      </c>
      <c r="Z153" s="4">
        <v>3600</v>
      </c>
      <c r="AA153" s="4">
        <v>3600</v>
      </c>
      <c r="AB153" s="22">
        <f t="shared" si="40"/>
        <v>0</v>
      </c>
      <c r="AC153" s="22">
        <f t="shared" si="41"/>
        <v>0</v>
      </c>
      <c r="AD153" s="82"/>
      <c r="AE153" s="83"/>
      <c r="AF153" s="86"/>
      <c r="AG153" s="23"/>
      <c r="AH153" s="23"/>
      <c r="AI153" s="23">
        <f t="shared" si="42"/>
        <v>0</v>
      </c>
    </row>
    <row r="154" spans="1:35" ht="25.25" customHeight="1" thickTop="1" thickBot="1" x14ac:dyDescent="0.25">
      <c r="A154" s="25">
        <v>60</v>
      </c>
      <c r="B154" s="8" t="s">
        <v>63</v>
      </c>
      <c r="C154" s="42"/>
      <c r="D154" s="122"/>
      <c r="E154" s="172"/>
      <c r="F154" s="437"/>
      <c r="G154" s="174"/>
      <c r="H154" s="193"/>
      <c r="I154" s="193"/>
      <c r="J154" s="149"/>
      <c r="K154" s="142"/>
      <c r="L154" s="119"/>
      <c r="M154" s="150"/>
      <c r="N154" s="633"/>
      <c r="O154" s="638"/>
      <c r="P154" s="643">
        <v>150</v>
      </c>
      <c r="Q154" s="405"/>
      <c r="R154" s="111"/>
      <c r="S154" s="92">
        <f t="shared" si="37"/>
        <v>150</v>
      </c>
      <c r="T154" s="166">
        <v>1600</v>
      </c>
      <c r="U154" s="42"/>
      <c r="V154" s="131"/>
      <c r="W154" s="26"/>
      <c r="X154" s="71"/>
      <c r="Y154" s="18"/>
      <c r="Z154" s="4"/>
      <c r="AA154" s="4"/>
      <c r="AB154" s="22"/>
      <c r="AC154" s="22"/>
      <c r="AD154" s="82"/>
      <c r="AE154" s="83"/>
      <c r="AF154" s="86"/>
      <c r="AG154" s="23"/>
      <c r="AH154" s="23"/>
      <c r="AI154" s="23"/>
    </row>
    <row r="155" spans="1:35" ht="25.25" customHeight="1" thickTop="1" thickBot="1" x14ac:dyDescent="0.25">
      <c r="A155" s="21">
        <v>61</v>
      </c>
      <c r="B155" s="7" t="s">
        <v>64</v>
      </c>
      <c r="C155" s="42">
        <f t="shared" ref="C155:C187" si="43">D155-L155</f>
        <v>0</v>
      </c>
      <c r="D155" s="122">
        <v>3600</v>
      </c>
      <c r="E155" s="175">
        <v>61</v>
      </c>
      <c r="F155" s="1" t="s">
        <v>64</v>
      </c>
      <c r="G155" s="174">
        <v>3600</v>
      </c>
      <c r="H155" s="193">
        <f t="shared" ref="H155:H187" si="44">+D155-S155</f>
        <v>0</v>
      </c>
      <c r="I155" s="193">
        <f t="shared" ref="I155:I187" si="45">+H155-T155</f>
        <v>0</v>
      </c>
      <c r="J155" s="149">
        <v>61</v>
      </c>
      <c r="K155" s="142" t="s">
        <v>64</v>
      </c>
      <c r="L155" s="119">
        <v>3600</v>
      </c>
      <c r="M155" s="150">
        <v>3600</v>
      </c>
      <c r="N155" s="119"/>
      <c r="O155" s="119"/>
      <c r="P155" s="119"/>
      <c r="Q155" s="405"/>
      <c r="R155" s="111"/>
      <c r="S155" s="92">
        <f t="shared" si="37"/>
        <v>3600</v>
      </c>
      <c r="T155" s="166">
        <f t="shared" ref="T155:T187" si="46">+L155-S155</f>
        <v>0</v>
      </c>
      <c r="U155" s="42">
        <f t="shared" ref="U155:U187" si="47">M155-AA155</f>
        <v>0</v>
      </c>
      <c r="V155" s="132">
        <v>61</v>
      </c>
      <c r="W155" s="18" t="s">
        <v>64</v>
      </c>
      <c r="X155" s="70" t="s">
        <v>266</v>
      </c>
      <c r="Y155" s="18" t="s">
        <v>223</v>
      </c>
      <c r="Z155" s="4">
        <v>3600</v>
      </c>
      <c r="AA155" s="4">
        <v>3600</v>
      </c>
      <c r="AB155" s="22">
        <f t="shared" ref="AB155:AB187" si="48">Z155-AA155</f>
        <v>0</v>
      </c>
      <c r="AC155" s="22">
        <f t="shared" ref="AC155:AC187" si="49">AB155*2/3</f>
        <v>0</v>
      </c>
      <c r="AD155" s="82"/>
      <c r="AE155" s="83"/>
      <c r="AF155" s="86"/>
      <c r="AG155" s="23"/>
      <c r="AH155" s="23"/>
      <c r="AI155" s="23">
        <f t="shared" ref="AI155:AI187" si="50">+AH155+AG155</f>
        <v>0</v>
      </c>
    </row>
    <row r="156" spans="1:35" ht="25.25" customHeight="1" thickTop="1" thickBot="1" x14ac:dyDescent="0.25">
      <c r="A156" s="25">
        <v>62</v>
      </c>
      <c r="B156" s="8" t="s">
        <v>65</v>
      </c>
      <c r="C156" s="42">
        <f t="shared" si="43"/>
        <v>0</v>
      </c>
      <c r="D156" s="122">
        <v>3600</v>
      </c>
      <c r="E156" s="172">
        <v>62</v>
      </c>
      <c r="F156" s="181" t="s">
        <v>65</v>
      </c>
      <c r="G156" s="174">
        <v>3600</v>
      </c>
      <c r="H156" s="193">
        <f t="shared" si="44"/>
        <v>0</v>
      </c>
      <c r="I156" s="193">
        <f t="shared" si="45"/>
        <v>0</v>
      </c>
      <c r="J156" s="149">
        <v>62</v>
      </c>
      <c r="K156" s="142" t="s">
        <v>65</v>
      </c>
      <c r="L156" s="119">
        <v>3600</v>
      </c>
      <c r="M156" s="150">
        <v>3600</v>
      </c>
      <c r="N156" s="119"/>
      <c r="O156" s="119"/>
      <c r="P156" s="119"/>
      <c r="Q156" s="405"/>
      <c r="R156" s="111"/>
      <c r="S156" s="92">
        <f t="shared" si="37"/>
        <v>3600</v>
      </c>
      <c r="T156" s="166">
        <f t="shared" si="46"/>
        <v>0</v>
      </c>
      <c r="U156" s="42">
        <f t="shared" si="47"/>
        <v>0</v>
      </c>
      <c r="V156" s="131">
        <v>62</v>
      </c>
      <c r="W156" s="26" t="s">
        <v>65</v>
      </c>
      <c r="X156" s="71" t="s">
        <v>327</v>
      </c>
      <c r="Y156" s="18" t="s">
        <v>223</v>
      </c>
      <c r="Z156" s="4">
        <v>3600</v>
      </c>
      <c r="AA156" s="4">
        <v>3600</v>
      </c>
      <c r="AB156" s="22">
        <f t="shared" si="48"/>
        <v>0</v>
      </c>
      <c r="AC156" s="22">
        <f t="shared" si="49"/>
        <v>0</v>
      </c>
      <c r="AD156" s="82"/>
      <c r="AE156" s="83"/>
      <c r="AF156" s="86"/>
      <c r="AG156" s="23"/>
      <c r="AH156" s="23"/>
      <c r="AI156" s="23">
        <f t="shared" si="50"/>
        <v>0</v>
      </c>
    </row>
    <row r="157" spans="1:35" ht="25.25" customHeight="1" thickTop="1" thickBot="1" x14ac:dyDescent="0.25">
      <c r="A157" s="21">
        <v>63</v>
      </c>
      <c r="B157" s="7" t="s">
        <v>66</v>
      </c>
      <c r="C157" s="42">
        <f t="shared" si="43"/>
        <v>0</v>
      </c>
      <c r="D157" s="122">
        <v>3600</v>
      </c>
      <c r="E157" s="175">
        <v>63</v>
      </c>
      <c r="F157" s="177" t="s">
        <v>66</v>
      </c>
      <c r="G157" s="174">
        <v>3600</v>
      </c>
      <c r="H157" s="193">
        <f t="shared" si="44"/>
        <v>0</v>
      </c>
      <c r="I157" s="193">
        <f t="shared" si="45"/>
        <v>0</v>
      </c>
      <c r="J157" s="149">
        <v>63</v>
      </c>
      <c r="K157" s="142" t="s">
        <v>66</v>
      </c>
      <c r="L157" s="119">
        <v>3600</v>
      </c>
      <c r="M157" s="150">
        <v>3600</v>
      </c>
      <c r="N157" s="119"/>
      <c r="O157" s="119"/>
      <c r="P157" s="119"/>
      <c r="Q157" s="405"/>
      <c r="R157" s="111"/>
      <c r="S157" s="92">
        <f t="shared" si="37"/>
        <v>3600</v>
      </c>
      <c r="T157" s="166">
        <f t="shared" si="46"/>
        <v>0</v>
      </c>
      <c r="U157" s="42">
        <f t="shared" si="47"/>
        <v>0</v>
      </c>
      <c r="V157" s="132">
        <v>63</v>
      </c>
      <c r="W157" s="18" t="s">
        <v>66</v>
      </c>
      <c r="X157" s="70" t="s">
        <v>267</v>
      </c>
      <c r="Y157" s="18" t="s">
        <v>223</v>
      </c>
      <c r="Z157" s="4">
        <v>3600</v>
      </c>
      <c r="AA157" s="4">
        <v>3600</v>
      </c>
      <c r="AB157" s="22">
        <f t="shared" si="48"/>
        <v>0</v>
      </c>
      <c r="AC157" s="22">
        <f t="shared" si="49"/>
        <v>0</v>
      </c>
      <c r="AD157" s="90"/>
      <c r="AE157" s="91"/>
      <c r="AF157" s="92"/>
      <c r="AG157" s="23"/>
      <c r="AH157" s="23"/>
      <c r="AI157" s="23">
        <f t="shared" si="50"/>
        <v>0</v>
      </c>
    </row>
    <row r="158" spans="1:35" ht="25.25" customHeight="1" thickTop="1" thickBot="1" x14ac:dyDescent="0.25">
      <c r="A158" s="21">
        <v>64</v>
      </c>
      <c r="B158" s="7" t="s">
        <v>67</v>
      </c>
      <c r="C158" s="42">
        <f t="shared" si="43"/>
        <v>0</v>
      </c>
      <c r="D158" s="122">
        <v>3600</v>
      </c>
      <c r="E158" s="175">
        <v>64</v>
      </c>
      <c r="F158" s="177" t="s">
        <v>268</v>
      </c>
      <c r="G158" s="174">
        <v>3600</v>
      </c>
      <c r="H158" s="193">
        <f t="shared" si="44"/>
        <v>0</v>
      </c>
      <c r="I158" s="193">
        <f t="shared" si="45"/>
        <v>0</v>
      </c>
      <c r="J158" s="149">
        <v>64</v>
      </c>
      <c r="K158" s="142" t="s">
        <v>268</v>
      </c>
      <c r="L158" s="119">
        <v>3600</v>
      </c>
      <c r="M158" s="150">
        <v>3600</v>
      </c>
      <c r="N158" s="119"/>
      <c r="O158" s="119"/>
      <c r="P158" s="119"/>
      <c r="Q158" s="405"/>
      <c r="R158" s="111"/>
      <c r="S158" s="92">
        <f t="shared" si="37"/>
        <v>3600</v>
      </c>
      <c r="T158" s="166">
        <f t="shared" si="46"/>
        <v>0</v>
      </c>
      <c r="U158" s="42">
        <f t="shared" si="47"/>
        <v>0</v>
      </c>
      <c r="V158" s="132">
        <v>64</v>
      </c>
      <c r="W158" s="18" t="s">
        <v>268</v>
      </c>
      <c r="X158" s="70" t="s">
        <v>269</v>
      </c>
      <c r="Y158" s="18" t="s">
        <v>223</v>
      </c>
      <c r="Z158" s="4">
        <v>3600</v>
      </c>
      <c r="AA158" s="4">
        <v>3600</v>
      </c>
      <c r="AB158" s="22">
        <f t="shared" si="48"/>
        <v>0</v>
      </c>
      <c r="AC158" s="22">
        <f t="shared" si="49"/>
        <v>0</v>
      </c>
      <c r="AD158" s="82"/>
      <c r="AE158" s="83"/>
      <c r="AF158" s="86"/>
      <c r="AG158" s="23"/>
      <c r="AH158" s="23"/>
      <c r="AI158" s="23">
        <f t="shared" si="50"/>
        <v>0</v>
      </c>
    </row>
    <row r="159" spans="1:35" ht="25.25" customHeight="1" thickTop="1" thickBot="1" x14ac:dyDescent="0.25">
      <c r="A159" s="21">
        <v>65</v>
      </c>
      <c r="B159" s="7" t="s">
        <v>68</v>
      </c>
      <c r="C159" s="42">
        <f t="shared" si="43"/>
        <v>0</v>
      </c>
      <c r="D159" s="122">
        <v>3600</v>
      </c>
      <c r="E159" s="175">
        <v>65</v>
      </c>
      <c r="F159" s="177" t="s">
        <v>270</v>
      </c>
      <c r="G159" s="174">
        <v>3600</v>
      </c>
      <c r="H159" s="193">
        <f t="shared" si="44"/>
        <v>0</v>
      </c>
      <c r="I159" s="193">
        <f t="shared" si="45"/>
        <v>0</v>
      </c>
      <c r="J159" s="149">
        <v>65</v>
      </c>
      <c r="K159" s="142" t="s">
        <v>270</v>
      </c>
      <c r="L159" s="119">
        <v>3600</v>
      </c>
      <c r="M159" s="150">
        <v>3600</v>
      </c>
      <c r="N159" s="119"/>
      <c r="O159" s="119"/>
      <c r="P159" s="119"/>
      <c r="Q159" s="405"/>
      <c r="R159" s="111"/>
      <c r="S159" s="92">
        <f t="shared" si="37"/>
        <v>3600</v>
      </c>
      <c r="T159" s="166">
        <f t="shared" si="46"/>
        <v>0</v>
      </c>
      <c r="U159" s="42">
        <f t="shared" si="47"/>
        <v>0</v>
      </c>
      <c r="V159" s="132">
        <v>65</v>
      </c>
      <c r="W159" s="18" t="s">
        <v>270</v>
      </c>
      <c r="X159" s="70" t="s">
        <v>271</v>
      </c>
      <c r="Y159" s="18" t="s">
        <v>223</v>
      </c>
      <c r="Z159" s="4">
        <v>3600</v>
      </c>
      <c r="AA159" s="4">
        <v>3600</v>
      </c>
      <c r="AB159" s="22">
        <f t="shared" si="48"/>
        <v>0</v>
      </c>
      <c r="AC159" s="22">
        <f t="shared" si="49"/>
        <v>0</v>
      </c>
      <c r="AD159" s="90"/>
      <c r="AE159" s="91"/>
      <c r="AF159" s="92"/>
      <c r="AG159" s="23"/>
      <c r="AH159" s="23"/>
      <c r="AI159" s="23">
        <f t="shared" si="50"/>
        <v>0</v>
      </c>
    </row>
    <row r="160" spans="1:35" ht="25.25" customHeight="1" thickTop="1" thickBot="1" x14ac:dyDescent="0.25">
      <c r="A160" s="21">
        <v>66</v>
      </c>
      <c r="B160" s="9" t="s">
        <v>69</v>
      </c>
      <c r="C160" s="42">
        <f t="shared" si="43"/>
        <v>0</v>
      </c>
      <c r="D160" s="125">
        <v>3600</v>
      </c>
      <c r="E160" s="175">
        <v>66</v>
      </c>
      <c r="F160" s="106" t="s">
        <v>272</v>
      </c>
      <c r="G160" s="174">
        <v>3600</v>
      </c>
      <c r="H160" s="193">
        <f t="shared" si="44"/>
        <v>0</v>
      </c>
      <c r="I160" s="193">
        <f t="shared" si="45"/>
        <v>0</v>
      </c>
      <c r="J160" s="149">
        <v>66</v>
      </c>
      <c r="K160" s="142" t="s">
        <v>272</v>
      </c>
      <c r="L160" s="119">
        <v>3600</v>
      </c>
      <c r="M160" s="150">
        <v>3600</v>
      </c>
      <c r="N160" s="405"/>
      <c r="O160" s="405"/>
      <c r="P160" s="405"/>
      <c r="Q160" s="405"/>
      <c r="R160" s="111"/>
      <c r="S160" s="92">
        <f t="shared" si="37"/>
        <v>3600</v>
      </c>
      <c r="T160" s="166">
        <f t="shared" si="46"/>
        <v>0</v>
      </c>
      <c r="U160" s="42">
        <f t="shared" si="47"/>
        <v>0</v>
      </c>
      <c r="V160" s="132">
        <v>66</v>
      </c>
      <c r="W160" s="18" t="s">
        <v>272</v>
      </c>
      <c r="X160" s="70" t="s">
        <v>322</v>
      </c>
      <c r="Y160" s="18" t="s">
        <v>223</v>
      </c>
      <c r="Z160" s="4">
        <v>3600</v>
      </c>
      <c r="AA160" s="4">
        <v>3600</v>
      </c>
      <c r="AB160" s="22">
        <f t="shared" si="48"/>
        <v>0</v>
      </c>
      <c r="AC160" s="22">
        <f t="shared" si="49"/>
        <v>0</v>
      </c>
      <c r="AD160" s="82"/>
      <c r="AE160" s="83"/>
      <c r="AF160" s="86"/>
      <c r="AG160" s="23"/>
      <c r="AH160" s="23"/>
      <c r="AI160" s="23">
        <f t="shared" si="50"/>
        <v>0</v>
      </c>
    </row>
    <row r="161" spans="1:95" ht="25.25" customHeight="1" thickTop="1" thickBot="1" x14ac:dyDescent="0.25">
      <c r="A161" s="35">
        <v>67</v>
      </c>
      <c r="B161" s="36" t="s">
        <v>70</v>
      </c>
      <c r="C161" s="42">
        <f t="shared" si="43"/>
        <v>0</v>
      </c>
      <c r="D161" s="37">
        <v>3600</v>
      </c>
      <c r="E161" s="172">
        <v>67</v>
      </c>
      <c r="F161" s="176" t="s">
        <v>70</v>
      </c>
      <c r="G161" s="174">
        <v>3600</v>
      </c>
      <c r="H161" s="193">
        <f t="shared" si="44"/>
        <v>1600</v>
      </c>
      <c r="I161" s="193">
        <f t="shared" si="45"/>
        <v>0</v>
      </c>
      <c r="J161" s="149">
        <v>67</v>
      </c>
      <c r="K161" s="142" t="s">
        <v>70</v>
      </c>
      <c r="L161" s="119">
        <v>3600</v>
      </c>
      <c r="M161" s="150">
        <v>2000</v>
      </c>
      <c r="N161" s="405"/>
      <c r="O161" s="405"/>
      <c r="P161" s="405"/>
      <c r="Q161" s="405"/>
      <c r="R161" s="111"/>
      <c r="S161" s="92">
        <f t="shared" si="37"/>
        <v>2000</v>
      </c>
      <c r="T161" s="166">
        <f t="shared" si="46"/>
        <v>1600</v>
      </c>
      <c r="U161" s="42">
        <f t="shared" si="47"/>
        <v>0</v>
      </c>
      <c r="V161" s="35">
        <v>67</v>
      </c>
      <c r="W161" s="36" t="s">
        <v>70</v>
      </c>
      <c r="X161" s="79" t="s">
        <v>199</v>
      </c>
      <c r="Y161" s="41" t="s">
        <v>195</v>
      </c>
      <c r="Z161" s="37">
        <v>3600</v>
      </c>
      <c r="AA161" s="37">
        <v>2000</v>
      </c>
      <c r="AB161" s="38">
        <f t="shared" si="48"/>
        <v>1600</v>
      </c>
      <c r="AC161" s="38">
        <f t="shared" si="49"/>
        <v>1066.6666666666667</v>
      </c>
      <c r="AD161" s="90"/>
      <c r="AE161" s="91"/>
      <c r="AF161" s="92"/>
      <c r="AG161" s="39"/>
      <c r="AH161" s="39"/>
      <c r="AI161" s="39">
        <f t="shared" si="50"/>
        <v>0</v>
      </c>
    </row>
    <row r="162" spans="1:95" ht="25.25" customHeight="1" thickTop="1" thickBot="1" x14ac:dyDescent="0.25">
      <c r="A162" s="21">
        <v>68</v>
      </c>
      <c r="B162" s="7" t="s">
        <v>71</v>
      </c>
      <c r="C162" s="42">
        <f t="shared" si="43"/>
        <v>0</v>
      </c>
      <c r="D162" s="122">
        <v>3600</v>
      </c>
      <c r="E162" s="175">
        <v>68</v>
      </c>
      <c r="F162" s="106" t="s">
        <v>71</v>
      </c>
      <c r="G162" s="174">
        <v>3600</v>
      </c>
      <c r="H162" s="193">
        <f t="shared" si="44"/>
        <v>0</v>
      </c>
      <c r="I162" s="193">
        <f t="shared" si="45"/>
        <v>0</v>
      </c>
      <c r="J162" s="149">
        <v>68</v>
      </c>
      <c r="K162" s="142" t="s">
        <v>71</v>
      </c>
      <c r="L162" s="119">
        <v>3600</v>
      </c>
      <c r="M162" s="150">
        <v>3600</v>
      </c>
      <c r="N162" s="405"/>
      <c r="O162" s="405"/>
      <c r="P162" s="405"/>
      <c r="Q162" s="405"/>
      <c r="R162" s="111"/>
      <c r="S162" s="92">
        <f t="shared" si="37"/>
        <v>3600</v>
      </c>
      <c r="T162" s="166">
        <f t="shared" si="46"/>
        <v>0</v>
      </c>
      <c r="U162" s="42">
        <f t="shared" si="47"/>
        <v>0</v>
      </c>
      <c r="V162" s="132">
        <v>68</v>
      </c>
      <c r="W162" s="18" t="s">
        <v>71</v>
      </c>
      <c r="X162" s="70" t="s">
        <v>273</v>
      </c>
      <c r="Y162" s="18" t="s">
        <v>223</v>
      </c>
      <c r="Z162" s="4">
        <v>3600</v>
      </c>
      <c r="AA162" s="4">
        <v>3600</v>
      </c>
      <c r="AB162" s="22">
        <f t="shared" si="48"/>
        <v>0</v>
      </c>
      <c r="AC162" s="22">
        <f t="shared" si="49"/>
        <v>0</v>
      </c>
      <c r="AD162" s="82"/>
      <c r="AE162" s="83"/>
      <c r="AF162" s="86"/>
      <c r="AG162" s="23"/>
      <c r="AH162" s="23"/>
      <c r="AI162" s="23">
        <f t="shared" si="50"/>
        <v>0</v>
      </c>
      <c r="BG162" s="107"/>
      <c r="BH162" s="107"/>
      <c r="BI162" s="107"/>
      <c r="BJ162" s="107"/>
      <c r="BK162" s="107"/>
      <c r="BL162" s="107"/>
      <c r="BM162" s="107"/>
      <c r="BN162" s="107"/>
      <c r="BO162" s="107"/>
      <c r="BP162" s="107"/>
      <c r="BQ162" s="107"/>
      <c r="BR162" s="107"/>
      <c r="BS162" s="107"/>
      <c r="BT162" s="107"/>
      <c r="BU162" s="107"/>
      <c r="BV162" s="107"/>
      <c r="BW162" s="107"/>
      <c r="BX162" s="107"/>
      <c r="BY162" s="107"/>
      <c r="BZ162" s="107"/>
      <c r="CA162" s="107"/>
      <c r="CB162" s="107"/>
      <c r="CC162" s="107"/>
      <c r="CD162" s="107"/>
      <c r="CE162" s="107"/>
      <c r="CF162" s="107"/>
      <c r="CG162" s="107"/>
      <c r="CH162" s="107"/>
      <c r="CI162" s="107"/>
      <c r="CJ162" s="107"/>
      <c r="CK162" s="107"/>
      <c r="CL162" s="107"/>
      <c r="CM162" s="107"/>
      <c r="CN162" s="107"/>
      <c r="CO162" s="107"/>
      <c r="CP162" s="107"/>
      <c r="CQ162" s="107"/>
    </row>
    <row r="163" spans="1:95" ht="25.25" customHeight="1" thickTop="1" thickBot="1" x14ac:dyDescent="0.25">
      <c r="A163" s="21">
        <v>69</v>
      </c>
      <c r="B163" s="9" t="s">
        <v>72</v>
      </c>
      <c r="C163" s="42">
        <f t="shared" si="43"/>
        <v>0</v>
      </c>
      <c r="D163" s="122">
        <v>3600</v>
      </c>
      <c r="E163" s="175">
        <v>69</v>
      </c>
      <c r="F163" s="177" t="s">
        <v>72</v>
      </c>
      <c r="G163" s="174">
        <v>3600</v>
      </c>
      <c r="H163" s="193">
        <f t="shared" si="44"/>
        <v>0</v>
      </c>
      <c r="I163" s="193">
        <f t="shared" si="45"/>
        <v>0</v>
      </c>
      <c r="J163" s="149">
        <v>69</v>
      </c>
      <c r="K163" s="142" t="s">
        <v>72</v>
      </c>
      <c r="L163" s="119">
        <v>3600</v>
      </c>
      <c r="M163" s="150">
        <v>3600</v>
      </c>
      <c r="N163" s="119"/>
      <c r="O163" s="119"/>
      <c r="P163" s="119"/>
      <c r="Q163" s="405"/>
      <c r="R163" s="111"/>
      <c r="S163" s="92">
        <f t="shared" si="37"/>
        <v>3600</v>
      </c>
      <c r="T163" s="166">
        <f t="shared" si="46"/>
        <v>0</v>
      </c>
      <c r="U163" s="42">
        <f t="shared" si="47"/>
        <v>0</v>
      </c>
      <c r="V163" s="132">
        <v>69</v>
      </c>
      <c r="W163" s="18" t="s">
        <v>72</v>
      </c>
      <c r="X163" s="70" t="s">
        <v>274</v>
      </c>
      <c r="Y163" s="18" t="s">
        <v>223</v>
      </c>
      <c r="Z163" s="4">
        <v>3600</v>
      </c>
      <c r="AA163" s="4">
        <v>3600</v>
      </c>
      <c r="AB163" s="22">
        <f t="shared" si="48"/>
        <v>0</v>
      </c>
      <c r="AC163" s="22">
        <f t="shared" si="49"/>
        <v>0</v>
      </c>
      <c r="AD163" s="82"/>
      <c r="AE163" s="83"/>
      <c r="AF163" s="86"/>
      <c r="AG163" s="23"/>
      <c r="AH163" s="23"/>
      <c r="AI163" s="23">
        <f t="shared" si="50"/>
        <v>0</v>
      </c>
      <c r="BG163" s="107"/>
      <c r="BH163" s="107"/>
      <c r="BI163" s="107"/>
      <c r="BJ163" s="107"/>
      <c r="BK163" s="107"/>
      <c r="BL163" s="107"/>
      <c r="BM163" s="107"/>
      <c r="BN163" s="107"/>
      <c r="BO163" s="107"/>
      <c r="BP163" s="107"/>
      <c r="BQ163" s="107"/>
      <c r="BR163" s="107"/>
      <c r="BS163" s="107"/>
      <c r="BT163" s="107"/>
      <c r="BU163" s="107"/>
      <c r="BV163" s="107"/>
      <c r="BW163" s="107"/>
      <c r="BX163" s="107"/>
      <c r="BY163" s="107"/>
      <c r="BZ163" s="107"/>
      <c r="CA163" s="107"/>
      <c r="CB163" s="107"/>
      <c r="CC163" s="107"/>
      <c r="CD163" s="107"/>
      <c r="CE163" s="107"/>
      <c r="CF163" s="107"/>
      <c r="CG163" s="107"/>
      <c r="CH163" s="107"/>
      <c r="CI163" s="107"/>
      <c r="CJ163" s="107"/>
      <c r="CK163" s="107"/>
      <c r="CL163" s="107"/>
      <c r="CM163" s="107"/>
      <c r="CN163" s="107"/>
      <c r="CO163" s="107"/>
      <c r="CP163" s="107"/>
      <c r="CQ163" s="107"/>
    </row>
    <row r="164" spans="1:95" ht="25.25" customHeight="1" thickTop="1" thickBot="1" x14ac:dyDescent="0.25">
      <c r="A164" s="21">
        <v>70</v>
      </c>
      <c r="B164" s="9" t="s">
        <v>73</v>
      </c>
      <c r="C164" s="42">
        <f t="shared" si="43"/>
        <v>0</v>
      </c>
      <c r="D164" s="122">
        <v>3600</v>
      </c>
      <c r="E164" s="175">
        <v>70</v>
      </c>
      <c r="F164" s="177" t="s">
        <v>73</v>
      </c>
      <c r="G164" s="174">
        <v>3600</v>
      </c>
      <c r="H164" s="193">
        <f t="shared" si="44"/>
        <v>0</v>
      </c>
      <c r="I164" s="193">
        <f t="shared" si="45"/>
        <v>0</v>
      </c>
      <c r="J164" s="149">
        <v>70</v>
      </c>
      <c r="K164" s="142" t="s">
        <v>73</v>
      </c>
      <c r="L164" s="119">
        <v>3600</v>
      </c>
      <c r="M164" s="150">
        <v>3600</v>
      </c>
      <c r="N164" s="405"/>
      <c r="O164" s="405"/>
      <c r="P164" s="405"/>
      <c r="Q164" s="405"/>
      <c r="R164" s="111"/>
      <c r="S164" s="92">
        <f t="shared" si="37"/>
        <v>3600</v>
      </c>
      <c r="T164" s="166">
        <f t="shared" si="46"/>
        <v>0</v>
      </c>
      <c r="U164" s="42">
        <f t="shared" si="47"/>
        <v>0</v>
      </c>
      <c r="V164" s="132">
        <v>70</v>
      </c>
      <c r="W164" s="18" t="s">
        <v>73</v>
      </c>
      <c r="X164" s="70" t="s">
        <v>275</v>
      </c>
      <c r="Y164" s="18" t="s">
        <v>223</v>
      </c>
      <c r="Z164" s="4">
        <v>3600</v>
      </c>
      <c r="AA164" s="4">
        <v>3600</v>
      </c>
      <c r="AB164" s="22">
        <f t="shared" si="48"/>
        <v>0</v>
      </c>
      <c r="AC164" s="22">
        <f t="shared" si="49"/>
        <v>0</v>
      </c>
      <c r="AD164" s="82"/>
      <c r="AE164" s="83"/>
      <c r="AF164" s="86"/>
      <c r="AG164" s="23"/>
      <c r="AH164" s="23"/>
      <c r="AI164" s="23">
        <f t="shared" si="50"/>
        <v>0</v>
      </c>
    </row>
    <row r="165" spans="1:95" ht="25.25" customHeight="1" thickTop="1" x14ac:dyDescent="0.2">
      <c r="A165" s="25">
        <v>71</v>
      </c>
      <c r="B165" s="8" t="s">
        <v>74</v>
      </c>
      <c r="C165" s="42">
        <f t="shared" si="43"/>
        <v>0</v>
      </c>
      <c r="D165" s="122">
        <v>3600</v>
      </c>
      <c r="E165" s="172">
        <v>71</v>
      </c>
      <c r="F165" s="176" t="s">
        <v>74</v>
      </c>
      <c r="G165" s="174">
        <v>3600</v>
      </c>
      <c r="H165" s="193">
        <f t="shared" si="44"/>
        <v>1100</v>
      </c>
      <c r="I165" s="193">
        <f t="shared" si="45"/>
        <v>0</v>
      </c>
      <c r="J165" s="149">
        <v>71</v>
      </c>
      <c r="K165" s="142" t="s">
        <v>74</v>
      </c>
      <c r="L165" s="119">
        <v>3600</v>
      </c>
      <c r="M165" s="150">
        <v>2500</v>
      </c>
      <c r="N165" s="405"/>
      <c r="O165" s="405"/>
      <c r="P165" s="405"/>
      <c r="Q165" s="405"/>
      <c r="R165" s="111"/>
      <c r="S165" s="92">
        <f t="shared" si="37"/>
        <v>2500</v>
      </c>
      <c r="T165" s="166">
        <f t="shared" si="46"/>
        <v>1100</v>
      </c>
      <c r="U165" s="42">
        <f t="shared" si="47"/>
        <v>0</v>
      </c>
      <c r="V165" s="131">
        <v>71</v>
      </c>
      <c r="W165" s="26" t="s">
        <v>74</v>
      </c>
      <c r="X165" s="71" t="s">
        <v>200</v>
      </c>
      <c r="Y165" s="18" t="s">
        <v>195</v>
      </c>
      <c r="Z165" s="4">
        <v>3600</v>
      </c>
      <c r="AA165" s="4">
        <v>2500</v>
      </c>
      <c r="AB165" s="22">
        <f t="shared" si="48"/>
        <v>1100</v>
      </c>
      <c r="AC165" s="22">
        <f t="shared" si="49"/>
        <v>733.33333333333337</v>
      </c>
      <c r="AD165" s="90"/>
      <c r="AE165" s="91"/>
      <c r="AF165" s="92"/>
      <c r="AG165" s="23"/>
      <c r="AH165" s="23"/>
      <c r="AI165" s="23">
        <f t="shared" si="50"/>
        <v>0</v>
      </c>
    </row>
    <row r="166" spans="1:95" ht="25.25" customHeight="1" x14ac:dyDescent="0.2">
      <c r="A166" s="21">
        <v>72</v>
      </c>
      <c r="B166" s="7" t="s">
        <v>75</v>
      </c>
      <c r="C166" s="42">
        <f t="shared" si="43"/>
        <v>0</v>
      </c>
      <c r="D166" s="122">
        <v>3600</v>
      </c>
      <c r="E166" s="194">
        <v>72</v>
      </c>
      <c r="F166" s="1" t="s">
        <v>75</v>
      </c>
      <c r="G166" s="438">
        <v>3600</v>
      </c>
      <c r="H166" s="193">
        <f t="shared" si="44"/>
        <v>0</v>
      </c>
      <c r="I166" s="193">
        <f t="shared" si="45"/>
        <v>0</v>
      </c>
      <c r="J166" s="621">
        <v>72</v>
      </c>
      <c r="K166" s="626" t="s">
        <v>75</v>
      </c>
      <c r="L166" s="119">
        <v>3600</v>
      </c>
      <c r="M166" s="150">
        <v>3600</v>
      </c>
      <c r="N166" s="405"/>
      <c r="O166" s="405"/>
      <c r="P166" s="405"/>
      <c r="Q166" s="405"/>
      <c r="R166" s="111"/>
      <c r="S166" s="92">
        <f t="shared" si="37"/>
        <v>3600</v>
      </c>
      <c r="T166" s="166">
        <f t="shared" si="46"/>
        <v>0</v>
      </c>
      <c r="U166" s="42">
        <f t="shared" si="47"/>
        <v>0</v>
      </c>
      <c r="V166" s="134">
        <v>72</v>
      </c>
      <c r="W166" s="7" t="s">
        <v>75</v>
      </c>
      <c r="X166" s="70" t="s">
        <v>276</v>
      </c>
      <c r="Y166" s="18" t="s">
        <v>223</v>
      </c>
      <c r="Z166" s="4">
        <v>3600</v>
      </c>
      <c r="AA166" s="4">
        <v>3600</v>
      </c>
      <c r="AB166" s="22">
        <f t="shared" si="48"/>
        <v>0</v>
      </c>
      <c r="AC166" s="22">
        <f t="shared" si="49"/>
        <v>0</v>
      </c>
      <c r="AD166" s="90"/>
      <c r="AE166" s="91"/>
      <c r="AF166" s="92"/>
      <c r="AG166" s="23"/>
      <c r="AH166" s="23"/>
      <c r="AI166" s="23">
        <f t="shared" si="50"/>
        <v>0</v>
      </c>
    </row>
    <row r="167" spans="1:95" ht="25.25" customHeight="1" thickBot="1" x14ac:dyDescent="0.25">
      <c r="A167" s="21">
        <v>73</v>
      </c>
      <c r="B167" s="7" t="s">
        <v>76</v>
      </c>
      <c r="C167" s="42">
        <f t="shared" si="43"/>
        <v>0</v>
      </c>
      <c r="D167" s="122">
        <v>3600</v>
      </c>
      <c r="E167" s="194">
        <v>73</v>
      </c>
      <c r="F167" s="1" t="s">
        <v>76</v>
      </c>
      <c r="G167" s="438">
        <v>3600</v>
      </c>
      <c r="H167" s="193">
        <f t="shared" si="44"/>
        <v>0</v>
      </c>
      <c r="I167" s="193">
        <f t="shared" si="45"/>
        <v>0</v>
      </c>
      <c r="J167" s="620">
        <v>73</v>
      </c>
      <c r="K167" s="625" t="s">
        <v>76</v>
      </c>
      <c r="L167" s="119">
        <v>3600</v>
      </c>
      <c r="M167" s="150">
        <v>3600</v>
      </c>
      <c r="N167" s="405"/>
      <c r="O167" s="405"/>
      <c r="P167" s="405"/>
      <c r="Q167" s="405"/>
      <c r="R167" s="111"/>
      <c r="S167" s="92">
        <f t="shared" si="37"/>
        <v>3600</v>
      </c>
      <c r="T167" s="166">
        <f t="shared" si="46"/>
        <v>0</v>
      </c>
      <c r="U167" s="42">
        <f t="shared" si="47"/>
        <v>0</v>
      </c>
      <c r="V167" s="660">
        <v>73</v>
      </c>
      <c r="W167" s="662" t="s">
        <v>76</v>
      </c>
      <c r="X167" s="70" t="s">
        <v>277</v>
      </c>
      <c r="Y167" s="18" t="s">
        <v>223</v>
      </c>
      <c r="Z167" s="4">
        <v>3600</v>
      </c>
      <c r="AA167" s="4">
        <v>3600</v>
      </c>
      <c r="AB167" s="22">
        <f t="shared" si="48"/>
        <v>0</v>
      </c>
      <c r="AC167" s="22">
        <f t="shared" si="49"/>
        <v>0</v>
      </c>
      <c r="AD167" s="82"/>
      <c r="AE167" s="83"/>
      <c r="AF167" s="86"/>
      <c r="AG167" s="23"/>
      <c r="AH167" s="23"/>
      <c r="AI167" s="23">
        <f t="shared" si="50"/>
        <v>0</v>
      </c>
    </row>
    <row r="168" spans="1:95" ht="25.25" customHeight="1" thickTop="1" x14ac:dyDescent="0.2">
      <c r="A168" s="25">
        <v>74</v>
      </c>
      <c r="B168" s="16" t="s">
        <v>77</v>
      </c>
      <c r="C168" s="42">
        <f t="shared" si="43"/>
        <v>0</v>
      </c>
      <c r="D168" s="122">
        <v>3600</v>
      </c>
      <c r="E168" s="172">
        <v>74</v>
      </c>
      <c r="F168" s="176" t="s">
        <v>77</v>
      </c>
      <c r="G168" s="174">
        <v>3600</v>
      </c>
      <c r="H168" s="193">
        <f t="shared" si="44"/>
        <v>0</v>
      </c>
      <c r="I168" s="193">
        <f t="shared" si="45"/>
        <v>0</v>
      </c>
      <c r="J168" s="149">
        <v>74</v>
      </c>
      <c r="K168" s="142" t="s">
        <v>77</v>
      </c>
      <c r="L168" s="119">
        <v>3600</v>
      </c>
      <c r="M168" s="150">
        <v>3600</v>
      </c>
      <c r="N168" s="405"/>
      <c r="O168" s="405"/>
      <c r="P168" s="405"/>
      <c r="Q168" s="405"/>
      <c r="R168" s="111"/>
      <c r="S168" s="92">
        <f t="shared" si="37"/>
        <v>3600</v>
      </c>
      <c r="T168" s="166">
        <f t="shared" si="46"/>
        <v>0</v>
      </c>
      <c r="U168" s="42">
        <f t="shared" si="47"/>
        <v>0</v>
      </c>
      <c r="V168" s="131">
        <v>74</v>
      </c>
      <c r="W168" s="30" t="s">
        <v>77</v>
      </c>
      <c r="X168" s="72" t="s">
        <v>278</v>
      </c>
      <c r="Y168" s="18" t="s">
        <v>223</v>
      </c>
      <c r="Z168" s="4">
        <v>3600</v>
      </c>
      <c r="AA168" s="4">
        <v>3600</v>
      </c>
      <c r="AB168" s="22">
        <f t="shared" si="48"/>
        <v>0</v>
      </c>
      <c r="AC168" s="22">
        <f t="shared" si="49"/>
        <v>0</v>
      </c>
      <c r="AD168" s="82"/>
      <c r="AE168" s="83"/>
      <c r="AF168" s="86"/>
      <c r="AG168" s="29"/>
      <c r="AH168" s="29"/>
      <c r="AI168" s="23">
        <f t="shared" si="50"/>
        <v>0</v>
      </c>
    </row>
    <row r="169" spans="1:95" ht="25.25" customHeight="1" x14ac:dyDescent="0.2">
      <c r="A169" s="80">
        <v>75</v>
      </c>
      <c r="B169" s="41" t="s">
        <v>78</v>
      </c>
      <c r="C169" s="588">
        <f t="shared" si="43"/>
        <v>0</v>
      </c>
      <c r="D169" s="37">
        <v>3600</v>
      </c>
      <c r="E169" s="194">
        <v>75</v>
      </c>
      <c r="F169" s="1" t="s">
        <v>78</v>
      </c>
      <c r="G169" s="438">
        <v>3600</v>
      </c>
      <c r="H169" s="611">
        <f t="shared" si="44"/>
        <v>0</v>
      </c>
      <c r="I169" s="611">
        <f t="shared" si="45"/>
        <v>0</v>
      </c>
      <c r="J169" s="617">
        <v>75</v>
      </c>
      <c r="K169" s="623" t="s">
        <v>78</v>
      </c>
      <c r="L169" s="407">
        <v>3600</v>
      </c>
      <c r="M169" s="407">
        <v>3600</v>
      </c>
      <c r="N169" s="407"/>
      <c r="O169" s="407"/>
      <c r="P169" s="407"/>
      <c r="Q169" s="407"/>
      <c r="R169" s="447"/>
      <c r="S169" s="92">
        <f t="shared" si="37"/>
        <v>3600</v>
      </c>
      <c r="T169" s="655">
        <f t="shared" si="46"/>
        <v>0</v>
      </c>
      <c r="U169" s="588">
        <f t="shared" si="47"/>
        <v>0</v>
      </c>
      <c r="V169" s="80">
        <v>75</v>
      </c>
      <c r="W169" s="41" t="s">
        <v>78</v>
      </c>
      <c r="X169" s="69" t="s">
        <v>279</v>
      </c>
      <c r="Y169" s="41" t="s">
        <v>223</v>
      </c>
      <c r="Z169" s="37">
        <v>3600</v>
      </c>
      <c r="AA169" s="37">
        <v>3600</v>
      </c>
      <c r="AB169" s="38">
        <f t="shared" si="48"/>
        <v>0</v>
      </c>
      <c r="AC169" s="38">
        <f t="shared" si="49"/>
        <v>0</v>
      </c>
      <c r="AD169" s="84"/>
      <c r="AE169" s="85"/>
      <c r="AF169" s="88"/>
      <c r="AG169" s="39"/>
      <c r="AH169" s="39"/>
      <c r="AI169" s="39">
        <f t="shared" si="50"/>
        <v>0</v>
      </c>
    </row>
    <row r="170" spans="1:95" ht="25.25" customHeight="1" thickBot="1" x14ac:dyDescent="0.25">
      <c r="A170" s="80">
        <v>76</v>
      </c>
      <c r="B170" s="41" t="s">
        <v>67</v>
      </c>
      <c r="C170" s="588">
        <f t="shared" si="43"/>
        <v>0</v>
      </c>
      <c r="D170" s="37">
        <v>3600</v>
      </c>
      <c r="E170" s="194">
        <v>76</v>
      </c>
      <c r="F170" s="1" t="s">
        <v>280</v>
      </c>
      <c r="G170" s="438">
        <v>3600</v>
      </c>
      <c r="H170" s="611">
        <f t="shared" si="44"/>
        <v>0</v>
      </c>
      <c r="I170" s="611">
        <f t="shared" si="45"/>
        <v>0</v>
      </c>
      <c r="J170" s="617">
        <v>76</v>
      </c>
      <c r="K170" s="623" t="s">
        <v>280</v>
      </c>
      <c r="L170" s="407">
        <v>3600</v>
      </c>
      <c r="M170" s="407">
        <v>3600</v>
      </c>
      <c r="N170" s="407"/>
      <c r="O170" s="407"/>
      <c r="P170" s="407"/>
      <c r="Q170" s="407"/>
      <c r="R170" s="447"/>
      <c r="S170" s="92">
        <f t="shared" si="37"/>
        <v>3600</v>
      </c>
      <c r="T170" s="655">
        <f t="shared" si="46"/>
        <v>0</v>
      </c>
      <c r="U170" s="588">
        <f t="shared" si="47"/>
        <v>0</v>
      </c>
      <c r="V170" s="80">
        <v>76</v>
      </c>
      <c r="W170" s="41" t="s">
        <v>280</v>
      </c>
      <c r="X170" s="69" t="s">
        <v>281</v>
      </c>
      <c r="Y170" s="41" t="s">
        <v>223</v>
      </c>
      <c r="Z170" s="37">
        <v>3600</v>
      </c>
      <c r="AA170" s="37">
        <v>3600</v>
      </c>
      <c r="AB170" s="38">
        <f t="shared" si="48"/>
        <v>0</v>
      </c>
      <c r="AC170" s="38">
        <f t="shared" si="49"/>
        <v>0</v>
      </c>
      <c r="AD170" s="669"/>
      <c r="AE170" s="672"/>
      <c r="AF170" s="675"/>
      <c r="AG170" s="39"/>
      <c r="AH170" s="39"/>
      <c r="AI170" s="39">
        <f t="shared" si="50"/>
        <v>0</v>
      </c>
    </row>
    <row r="171" spans="1:95" ht="25.25" customHeight="1" thickTop="1" thickBot="1" x14ac:dyDescent="0.25">
      <c r="A171" s="35">
        <v>77</v>
      </c>
      <c r="B171" s="583" t="s">
        <v>79</v>
      </c>
      <c r="C171" s="42">
        <f t="shared" si="43"/>
        <v>0</v>
      </c>
      <c r="D171" s="37">
        <v>3600</v>
      </c>
      <c r="E171" s="172">
        <v>77</v>
      </c>
      <c r="F171" s="176" t="s">
        <v>79</v>
      </c>
      <c r="G171" s="174">
        <v>3600</v>
      </c>
      <c r="H171" s="193">
        <f t="shared" si="44"/>
        <v>0</v>
      </c>
      <c r="I171" s="193">
        <f t="shared" si="45"/>
        <v>0</v>
      </c>
      <c r="J171" s="149">
        <v>77</v>
      </c>
      <c r="K171" s="142" t="s">
        <v>79</v>
      </c>
      <c r="L171" s="119">
        <v>3600</v>
      </c>
      <c r="M171" s="150">
        <v>3600</v>
      </c>
      <c r="N171" s="119"/>
      <c r="O171" s="119"/>
      <c r="P171" s="119"/>
      <c r="Q171" s="407"/>
      <c r="R171" s="447"/>
      <c r="S171" s="92">
        <f t="shared" si="37"/>
        <v>3600</v>
      </c>
      <c r="T171" s="166">
        <f t="shared" si="46"/>
        <v>0</v>
      </c>
      <c r="U171" s="42">
        <f t="shared" si="47"/>
        <v>0</v>
      </c>
      <c r="V171" s="35">
        <v>77</v>
      </c>
      <c r="W171" s="583" t="s">
        <v>79</v>
      </c>
      <c r="X171" s="663" t="s">
        <v>282</v>
      </c>
      <c r="Y171" s="41" t="s">
        <v>223</v>
      </c>
      <c r="Z171" s="37">
        <v>3600</v>
      </c>
      <c r="AA171" s="37">
        <v>3600</v>
      </c>
      <c r="AB171" s="38">
        <f t="shared" si="48"/>
        <v>0</v>
      </c>
      <c r="AC171" s="38">
        <f t="shared" si="49"/>
        <v>0</v>
      </c>
      <c r="AD171" s="84"/>
      <c r="AE171" s="85"/>
      <c r="AF171" s="88"/>
      <c r="AG171" s="677"/>
      <c r="AH171" s="677"/>
      <c r="AI171" s="39">
        <f t="shared" si="50"/>
        <v>0</v>
      </c>
    </row>
    <row r="172" spans="1:95" ht="25.25" customHeight="1" thickTop="1" thickBot="1" x14ac:dyDescent="0.25">
      <c r="A172" s="35">
        <v>78</v>
      </c>
      <c r="B172" s="36" t="s">
        <v>80</v>
      </c>
      <c r="C172" s="42">
        <f t="shared" si="43"/>
        <v>0</v>
      </c>
      <c r="D172" s="37">
        <v>3600</v>
      </c>
      <c r="E172" s="172">
        <v>78</v>
      </c>
      <c r="F172" s="176" t="s">
        <v>80</v>
      </c>
      <c r="G172" s="174">
        <v>3600</v>
      </c>
      <c r="H172" s="193">
        <f t="shared" si="44"/>
        <v>0</v>
      </c>
      <c r="I172" s="193">
        <f t="shared" si="45"/>
        <v>0</v>
      </c>
      <c r="J172" s="149">
        <v>78</v>
      </c>
      <c r="K172" s="142" t="s">
        <v>80</v>
      </c>
      <c r="L172" s="119">
        <v>3600</v>
      </c>
      <c r="M172" s="150">
        <v>3600</v>
      </c>
      <c r="N172" s="119"/>
      <c r="O172" s="119"/>
      <c r="P172" s="119"/>
      <c r="Q172" s="407"/>
      <c r="R172" s="447"/>
      <c r="S172" s="92">
        <f t="shared" si="37"/>
        <v>3600</v>
      </c>
      <c r="T172" s="166">
        <f t="shared" si="46"/>
        <v>0</v>
      </c>
      <c r="U172" s="42">
        <f t="shared" si="47"/>
        <v>0</v>
      </c>
      <c r="V172" s="35">
        <v>78</v>
      </c>
      <c r="W172" s="36" t="s">
        <v>80</v>
      </c>
      <c r="X172" s="79" t="s">
        <v>283</v>
      </c>
      <c r="Y172" s="41" t="s">
        <v>223</v>
      </c>
      <c r="Z172" s="37">
        <v>3600</v>
      </c>
      <c r="AA172" s="37">
        <v>3600</v>
      </c>
      <c r="AB172" s="38">
        <f t="shared" si="48"/>
        <v>0</v>
      </c>
      <c r="AC172" s="38">
        <f t="shared" si="49"/>
        <v>0</v>
      </c>
      <c r="AD172" s="84"/>
      <c r="AE172" s="85"/>
      <c r="AF172" s="88"/>
      <c r="AG172" s="39"/>
      <c r="AH172" s="39"/>
      <c r="AI172" s="39">
        <f t="shared" si="50"/>
        <v>0</v>
      </c>
    </row>
    <row r="173" spans="1:95" ht="25.25" customHeight="1" thickTop="1" thickBot="1" x14ac:dyDescent="0.25">
      <c r="A173" s="80">
        <v>79</v>
      </c>
      <c r="B173" s="41" t="s">
        <v>81</v>
      </c>
      <c r="C173" s="42">
        <f t="shared" si="43"/>
        <v>0</v>
      </c>
      <c r="D173" s="37">
        <v>3600</v>
      </c>
      <c r="E173" s="175">
        <v>79</v>
      </c>
      <c r="F173" s="106" t="s">
        <v>284</v>
      </c>
      <c r="G173" s="174">
        <v>3600</v>
      </c>
      <c r="H173" s="193">
        <f t="shared" si="44"/>
        <v>0</v>
      </c>
      <c r="I173" s="193">
        <f t="shared" si="45"/>
        <v>0</v>
      </c>
      <c r="J173" s="149">
        <v>79</v>
      </c>
      <c r="K173" s="142" t="s">
        <v>284</v>
      </c>
      <c r="L173" s="119">
        <v>3600</v>
      </c>
      <c r="M173" s="150">
        <v>3600</v>
      </c>
      <c r="N173" s="407"/>
      <c r="O173" s="407"/>
      <c r="P173" s="407"/>
      <c r="Q173" s="407"/>
      <c r="R173" s="447"/>
      <c r="S173" s="92">
        <f t="shared" si="37"/>
        <v>3600</v>
      </c>
      <c r="T173" s="166">
        <f t="shared" si="46"/>
        <v>0</v>
      </c>
      <c r="U173" s="42">
        <f t="shared" si="47"/>
        <v>0</v>
      </c>
      <c r="V173" s="80">
        <v>79</v>
      </c>
      <c r="W173" s="41" t="s">
        <v>284</v>
      </c>
      <c r="X173" s="69" t="s">
        <v>285</v>
      </c>
      <c r="Y173" s="41" t="s">
        <v>223</v>
      </c>
      <c r="Z173" s="37">
        <v>3600</v>
      </c>
      <c r="AA173" s="37">
        <v>3600</v>
      </c>
      <c r="AB173" s="38">
        <f t="shared" si="48"/>
        <v>0</v>
      </c>
      <c r="AC173" s="38">
        <f t="shared" si="49"/>
        <v>0</v>
      </c>
      <c r="AD173" s="84"/>
      <c r="AE173" s="85"/>
      <c r="AF173" s="88"/>
      <c r="AG173" s="39"/>
      <c r="AH173" s="39"/>
      <c r="AI173" s="39">
        <f t="shared" si="50"/>
        <v>0</v>
      </c>
    </row>
    <row r="174" spans="1:95" ht="25.25" customHeight="1" thickTop="1" thickBot="1" x14ac:dyDescent="0.25">
      <c r="A174" s="21">
        <v>80</v>
      </c>
      <c r="B174" s="7" t="s">
        <v>82</v>
      </c>
      <c r="C174" s="42">
        <f t="shared" si="43"/>
        <v>0</v>
      </c>
      <c r="D174" s="122">
        <v>3600</v>
      </c>
      <c r="E174" s="175">
        <v>80</v>
      </c>
      <c r="F174" s="106" t="s">
        <v>82</v>
      </c>
      <c r="G174" s="174">
        <v>3600</v>
      </c>
      <c r="H174" s="193">
        <f t="shared" si="44"/>
        <v>0</v>
      </c>
      <c r="I174" s="193">
        <f t="shared" si="45"/>
        <v>0</v>
      </c>
      <c r="J174" s="149">
        <v>80</v>
      </c>
      <c r="K174" s="142" t="s">
        <v>82</v>
      </c>
      <c r="L174" s="119">
        <v>3600</v>
      </c>
      <c r="M174" s="150">
        <v>3500</v>
      </c>
      <c r="N174" s="405"/>
      <c r="O174" s="405"/>
      <c r="P174" s="405"/>
      <c r="Q174" s="405" t="s">
        <v>356</v>
      </c>
      <c r="R174" s="451">
        <v>100</v>
      </c>
      <c r="S174" s="92">
        <f t="shared" si="37"/>
        <v>3600</v>
      </c>
      <c r="T174" s="166">
        <f t="shared" si="46"/>
        <v>0</v>
      </c>
      <c r="U174" s="42">
        <f t="shared" si="47"/>
        <v>0</v>
      </c>
      <c r="V174" s="132">
        <v>80</v>
      </c>
      <c r="W174" s="18" t="s">
        <v>82</v>
      </c>
      <c r="X174" s="70" t="s">
        <v>170</v>
      </c>
      <c r="Y174" s="18" t="s">
        <v>157</v>
      </c>
      <c r="Z174" s="4">
        <v>3600</v>
      </c>
      <c r="AA174" s="4">
        <v>3500</v>
      </c>
      <c r="AB174" s="22">
        <f t="shared" si="48"/>
        <v>100</v>
      </c>
      <c r="AC174" s="22">
        <f t="shared" si="49"/>
        <v>66.666666666666671</v>
      </c>
      <c r="AD174" s="82"/>
      <c r="AE174" s="83">
        <v>53</v>
      </c>
      <c r="AF174" s="86">
        <v>100</v>
      </c>
      <c r="AG174" s="23">
        <v>100</v>
      </c>
      <c r="AH174" s="27">
        <v>100</v>
      </c>
      <c r="AI174" s="23">
        <f t="shared" si="50"/>
        <v>200</v>
      </c>
    </row>
    <row r="175" spans="1:95" ht="25.25" customHeight="1" thickTop="1" thickBot="1" x14ac:dyDescent="0.25">
      <c r="A175" s="21">
        <v>81</v>
      </c>
      <c r="B175" s="7" t="s">
        <v>83</v>
      </c>
      <c r="C175" s="42">
        <f t="shared" si="43"/>
        <v>0</v>
      </c>
      <c r="D175" s="122">
        <v>3600</v>
      </c>
      <c r="E175" s="175">
        <v>81</v>
      </c>
      <c r="F175" s="106" t="s">
        <v>83</v>
      </c>
      <c r="G175" s="174">
        <v>3600</v>
      </c>
      <c r="H175" s="193">
        <f t="shared" si="44"/>
        <v>2600</v>
      </c>
      <c r="I175" s="193">
        <f t="shared" si="45"/>
        <v>0</v>
      </c>
      <c r="J175" s="149">
        <v>81</v>
      </c>
      <c r="K175" s="142" t="s">
        <v>83</v>
      </c>
      <c r="L175" s="119">
        <v>3600</v>
      </c>
      <c r="M175" s="150">
        <v>1000</v>
      </c>
      <c r="N175" s="119"/>
      <c r="O175" s="119"/>
      <c r="P175" s="119"/>
      <c r="Q175" s="405"/>
      <c r="R175" s="111"/>
      <c r="S175" s="92">
        <f t="shared" si="37"/>
        <v>1000</v>
      </c>
      <c r="T175" s="166">
        <f t="shared" si="46"/>
        <v>2600</v>
      </c>
      <c r="U175" s="42">
        <f t="shared" si="47"/>
        <v>0</v>
      </c>
      <c r="V175" s="132">
        <v>81</v>
      </c>
      <c r="W175" s="18" t="s">
        <v>83</v>
      </c>
      <c r="X175" s="70" t="s">
        <v>201</v>
      </c>
      <c r="Y175" s="18" t="s">
        <v>195</v>
      </c>
      <c r="Z175" s="4">
        <v>3600</v>
      </c>
      <c r="AA175" s="4">
        <v>1000</v>
      </c>
      <c r="AB175" s="22">
        <f t="shared" si="48"/>
        <v>2600</v>
      </c>
      <c r="AC175" s="22">
        <f t="shared" si="49"/>
        <v>1733.3333333333333</v>
      </c>
      <c r="AD175" s="90"/>
      <c r="AE175" s="91"/>
      <c r="AF175" s="92"/>
      <c r="AG175" s="23"/>
      <c r="AH175" s="23"/>
      <c r="AI175" s="23">
        <f t="shared" si="50"/>
        <v>0</v>
      </c>
    </row>
    <row r="176" spans="1:95" ht="25.25" customHeight="1" thickTop="1" thickBot="1" x14ac:dyDescent="0.25">
      <c r="A176" s="21">
        <v>82</v>
      </c>
      <c r="B176" s="15" t="s">
        <v>84</v>
      </c>
      <c r="C176" s="42">
        <f t="shared" si="43"/>
        <v>0</v>
      </c>
      <c r="D176" s="122">
        <v>3600</v>
      </c>
      <c r="E176" s="175">
        <v>82</v>
      </c>
      <c r="F176" s="106" t="s">
        <v>84</v>
      </c>
      <c r="G176" s="174">
        <v>3600</v>
      </c>
      <c r="H176" s="193">
        <f t="shared" si="44"/>
        <v>0</v>
      </c>
      <c r="I176" s="193">
        <f t="shared" si="45"/>
        <v>0</v>
      </c>
      <c r="J176" s="149">
        <v>82</v>
      </c>
      <c r="K176" s="142" t="s">
        <v>84</v>
      </c>
      <c r="L176" s="119">
        <v>3600</v>
      </c>
      <c r="M176" s="150">
        <v>3600</v>
      </c>
      <c r="N176" s="119"/>
      <c r="O176" s="119"/>
      <c r="P176" s="119"/>
      <c r="Q176" s="405"/>
      <c r="R176" s="111"/>
      <c r="S176" s="92">
        <f t="shared" si="37"/>
        <v>3600</v>
      </c>
      <c r="T176" s="166">
        <f t="shared" si="46"/>
        <v>0</v>
      </c>
      <c r="U176" s="42">
        <f t="shared" si="47"/>
        <v>0</v>
      </c>
      <c r="V176" s="132">
        <v>82</v>
      </c>
      <c r="W176" s="28" t="s">
        <v>84</v>
      </c>
      <c r="X176" s="78" t="s">
        <v>286</v>
      </c>
      <c r="Y176" s="18" t="s">
        <v>223</v>
      </c>
      <c r="Z176" s="4">
        <v>3600</v>
      </c>
      <c r="AA176" s="4">
        <v>3600</v>
      </c>
      <c r="AB176" s="22">
        <f t="shared" si="48"/>
        <v>0</v>
      </c>
      <c r="AC176" s="22">
        <f t="shared" si="49"/>
        <v>0</v>
      </c>
      <c r="AD176" s="90"/>
      <c r="AE176" s="91"/>
      <c r="AF176" s="92"/>
      <c r="AG176" s="29"/>
      <c r="AH176" s="29"/>
      <c r="AI176" s="23">
        <f t="shared" si="50"/>
        <v>0</v>
      </c>
    </row>
    <row r="177" spans="1:35" ht="25.25" customHeight="1" thickTop="1" thickBot="1" x14ac:dyDescent="0.25">
      <c r="A177" s="25">
        <v>83</v>
      </c>
      <c r="B177" s="8" t="s">
        <v>85</v>
      </c>
      <c r="C177" s="42">
        <f t="shared" si="43"/>
        <v>0</v>
      </c>
      <c r="D177" s="122">
        <v>3600</v>
      </c>
      <c r="E177" s="172">
        <v>83</v>
      </c>
      <c r="F177" s="176" t="s">
        <v>85</v>
      </c>
      <c r="G177" s="174">
        <v>3600</v>
      </c>
      <c r="H177" s="193">
        <f t="shared" si="44"/>
        <v>2600</v>
      </c>
      <c r="I177" s="193">
        <f t="shared" si="45"/>
        <v>0</v>
      </c>
      <c r="J177" s="149">
        <v>83</v>
      </c>
      <c r="K177" s="142" t="s">
        <v>85</v>
      </c>
      <c r="L177" s="119">
        <v>3600</v>
      </c>
      <c r="M177" s="150">
        <v>1000</v>
      </c>
      <c r="N177" s="405"/>
      <c r="O177" s="405"/>
      <c r="P177" s="405"/>
      <c r="Q177" s="405"/>
      <c r="R177" s="111"/>
      <c r="S177" s="92">
        <f t="shared" si="37"/>
        <v>1000</v>
      </c>
      <c r="T177" s="166">
        <f t="shared" si="46"/>
        <v>2600</v>
      </c>
      <c r="U177" s="42">
        <f t="shared" si="47"/>
        <v>0</v>
      </c>
      <c r="V177" s="131">
        <v>83</v>
      </c>
      <c r="W177" s="26" t="s">
        <v>85</v>
      </c>
      <c r="X177" s="71" t="s">
        <v>202</v>
      </c>
      <c r="Y177" s="18" t="s">
        <v>195</v>
      </c>
      <c r="Z177" s="4">
        <v>3600</v>
      </c>
      <c r="AA177" s="4">
        <v>1000</v>
      </c>
      <c r="AB177" s="22">
        <f t="shared" si="48"/>
        <v>2600</v>
      </c>
      <c r="AC177" s="22">
        <f t="shared" si="49"/>
        <v>1733.3333333333333</v>
      </c>
      <c r="AD177" s="90"/>
      <c r="AE177" s="91"/>
      <c r="AF177" s="92"/>
      <c r="AG177" s="23"/>
      <c r="AH177" s="23"/>
      <c r="AI177" s="23">
        <f t="shared" si="50"/>
        <v>0</v>
      </c>
    </row>
    <row r="178" spans="1:35" ht="25.25" customHeight="1" thickTop="1" thickBot="1" x14ac:dyDescent="0.25">
      <c r="A178" s="21">
        <v>84</v>
      </c>
      <c r="B178" s="7" t="s">
        <v>86</v>
      </c>
      <c r="C178" s="42">
        <f t="shared" si="43"/>
        <v>0</v>
      </c>
      <c r="D178" s="122">
        <v>3600</v>
      </c>
      <c r="E178" s="175">
        <v>84</v>
      </c>
      <c r="F178" s="106" t="s">
        <v>86</v>
      </c>
      <c r="G178" s="174">
        <v>3600</v>
      </c>
      <c r="H178" s="193">
        <f t="shared" si="44"/>
        <v>0</v>
      </c>
      <c r="I178" s="193">
        <f t="shared" si="45"/>
        <v>0</v>
      </c>
      <c r="J178" s="149">
        <v>84</v>
      </c>
      <c r="K178" s="142" t="s">
        <v>86</v>
      </c>
      <c r="L178" s="119">
        <v>3600</v>
      </c>
      <c r="M178" s="150">
        <v>3600</v>
      </c>
      <c r="N178" s="405"/>
      <c r="O178" s="405"/>
      <c r="P178" s="405"/>
      <c r="Q178" s="405"/>
      <c r="R178" s="111"/>
      <c r="S178" s="92">
        <f t="shared" si="37"/>
        <v>3600</v>
      </c>
      <c r="T178" s="166">
        <f t="shared" si="46"/>
        <v>0</v>
      </c>
      <c r="U178" s="42">
        <f t="shared" si="47"/>
        <v>0</v>
      </c>
      <c r="V178" s="132">
        <v>84</v>
      </c>
      <c r="W178" s="18" t="s">
        <v>86</v>
      </c>
      <c r="X178" s="70" t="s">
        <v>287</v>
      </c>
      <c r="Y178" s="18" t="s">
        <v>223</v>
      </c>
      <c r="Z178" s="4">
        <v>3600</v>
      </c>
      <c r="AA178" s="4">
        <v>3600</v>
      </c>
      <c r="AB178" s="22">
        <f t="shared" si="48"/>
        <v>0</v>
      </c>
      <c r="AC178" s="22">
        <f t="shared" si="49"/>
        <v>0</v>
      </c>
      <c r="AD178" s="82"/>
      <c r="AE178" s="83"/>
      <c r="AF178" s="86"/>
      <c r="AG178" s="23"/>
      <c r="AH178" s="23"/>
      <c r="AI178" s="23">
        <f t="shared" si="50"/>
        <v>0</v>
      </c>
    </row>
    <row r="179" spans="1:35" ht="25.25" customHeight="1" thickTop="1" thickBot="1" x14ac:dyDescent="0.25">
      <c r="A179" s="21">
        <v>85</v>
      </c>
      <c r="B179" s="7" t="s">
        <v>87</v>
      </c>
      <c r="C179" s="42">
        <f t="shared" si="43"/>
        <v>0</v>
      </c>
      <c r="D179" s="122">
        <v>3600</v>
      </c>
      <c r="E179" s="175">
        <v>85</v>
      </c>
      <c r="F179" s="106" t="s">
        <v>87</v>
      </c>
      <c r="G179" s="174">
        <v>3600</v>
      </c>
      <c r="H179" s="193">
        <f t="shared" si="44"/>
        <v>0</v>
      </c>
      <c r="I179" s="193">
        <f t="shared" si="45"/>
        <v>0</v>
      </c>
      <c r="J179" s="149">
        <v>85</v>
      </c>
      <c r="K179" s="142" t="s">
        <v>87</v>
      </c>
      <c r="L179" s="119">
        <v>3600</v>
      </c>
      <c r="M179" s="150">
        <v>3600</v>
      </c>
      <c r="N179" s="119"/>
      <c r="O179" s="119"/>
      <c r="P179" s="119"/>
      <c r="Q179" s="405"/>
      <c r="R179" s="111"/>
      <c r="S179" s="92">
        <f t="shared" si="37"/>
        <v>3600</v>
      </c>
      <c r="T179" s="166">
        <f t="shared" si="46"/>
        <v>0</v>
      </c>
      <c r="U179" s="42">
        <f t="shared" si="47"/>
        <v>0</v>
      </c>
      <c r="V179" s="132">
        <v>85</v>
      </c>
      <c r="W179" s="18" t="s">
        <v>87</v>
      </c>
      <c r="X179" s="70" t="s">
        <v>288</v>
      </c>
      <c r="Y179" s="18" t="s">
        <v>223</v>
      </c>
      <c r="Z179" s="4">
        <v>3600</v>
      </c>
      <c r="AA179" s="4">
        <v>3600</v>
      </c>
      <c r="AB179" s="22">
        <f t="shared" si="48"/>
        <v>0</v>
      </c>
      <c r="AC179" s="22">
        <f t="shared" si="49"/>
        <v>0</v>
      </c>
      <c r="AD179" s="82"/>
      <c r="AE179" s="83"/>
      <c r="AF179" s="86"/>
      <c r="AG179" s="23"/>
      <c r="AH179" s="23"/>
      <c r="AI179" s="23">
        <f t="shared" si="50"/>
        <v>0</v>
      </c>
    </row>
    <row r="180" spans="1:35" ht="25.25" customHeight="1" thickTop="1" thickBot="1" x14ac:dyDescent="0.25">
      <c r="A180" s="21">
        <v>86</v>
      </c>
      <c r="B180" s="7" t="s">
        <v>88</v>
      </c>
      <c r="C180" s="42">
        <f t="shared" si="43"/>
        <v>0</v>
      </c>
      <c r="D180" s="122">
        <v>3600</v>
      </c>
      <c r="E180" s="175">
        <v>86</v>
      </c>
      <c r="F180" s="106" t="s">
        <v>88</v>
      </c>
      <c r="G180" s="174">
        <v>3600</v>
      </c>
      <c r="H180" s="193">
        <f t="shared" si="44"/>
        <v>0</v>
      </c>
      <c r="I180" s="193">
        <f t="shared" si="45"/>
        <v>0</v>
      </c>
      <c r="J180" s="149">
        <v>86</v>
      </c>
      <c r="K180" s="142" t="s">
        <v>88</v>
      </c>
      <c r="L180" s="119">
        <v>3600</v>
      </c>
      <c r="M180" s="150">
        <v>3600</v>
      </c>
      <c r="N180" s="119"/>
      <c r="O180" s="119"/>
      <c r="P180" s="119"/>
      <c r="Q180" s="405"/>
      <c r="R180" s="111"/>
      <c r="S180" s="92">
        <f t="shared" si="37"/>
        <v>3600</v>
      </c>
      <c r="T180" s="166">
        <f t="shared" si="46"/>
        <v>0</v>
      </c>
      <c r="U180" s="42">
        <f t="shared" si="47"/>
        <v>0</v>
      </c>
      <c r="V180" s="132">
        <v>86</v>
      </c>
      <c r="W180" s="18" t="s">
        <v>88</v>
      </c>
      <c r="X180" s="70" t="s">
        <v>289</v>
      </c>
      <c r="Y180" s="18" t="s">
        <v>223</v>
      </c>
      <c r="Z180" s="4">
        <v>3600</v>
      </c>
      <c r="AA180" s="4">
        <v>3600</v>
      </c>
      <c r="AB180" s="22">
        <f t="shared" si="48"/>
        <v>0</v>
      </c>
      <c r="AC180" s="22">
        <f t="shared" si="49"/>
        <v>0</v>
      </c>
      <c r="AD180" s="90"/>
      <c r="AE180" s="91"/>
      <c r="AF180" s="92"/>
      <c r="AG180" s="23"/>
      <c r="AH180" s="23"/>
      <c r="AI180" s="23">
        <f t="shared" si="50"/>
        <v>0</v>
      </c>
    </row>
    <row r="181" spans="1:35" ht="25.25" customHeight="1" thickTop="1" thickBot="1" x14ac:dyDescent="0.25">
      <c r="A181" s="21">
        <v>87</v>
      </c>
      <c r="B181" s="7" t="s">
        <v>89</v>
      </c>
      <c r="C181" s="42">
        <f t="shared" si="43"/>
        <v>0</v>
      </c>
      <c r="D181" s="122">
        <v>3600</v>
      </c>
      <c r="E181" s="175">
        <v>87</v>
      </c>
      <c r="F181" s="106" t="s">
        <v>89</v>
      </c>
      <c r="G181" s="174">
        <v>3600</v>
      </c>
      <c r="H181" s="193">
        <f t="shared" si="44"/>
        <v>0</v>
      </c>
      <c r="I181" s="193">
        <f t="shared" si="45"/>
        <v>0</v>
      </c>
      <c r="J181" s="149">
        <v>87</v>
      </c>
      <c r="K181" s="142" t="s">
        <v>89</v>
      </c>
      <c r="L181" s="119">
        <v>3600</v>
      </c>
      <c r="M181" s="150">
        <v>3600</v>
      </c>
      <c r="N181" s="119"/>
      <c r="O181" s="119"/>
      <c r="P181" s="119"/>
      <c r="Q181" s="405"/>
      <c r="R181" s="111"/>
      <c r="S181" s="92">
        <f t="shared" si="37"/>
        <v>3600</v>
      </c>
      <c r="T181" s="166">
        <f t="shared" si="46"/>
        <v>0</v>
      </c>
      <c r="U181" s="42">
        <f t="shared" si="47"/>
        <v>0</v>
      </c>
      <c r="V181" s="132">
        <v>87</v>
      </c>
      <c r="W181" s="18" t="s">
        <v>89</v>
      </c>
      <c r="X181" s="70" t="s">
        <v>290</v>
      </c>
      <c r="Y181" s="18" t="s">
        <v>223</v>
      </c>
      <c r="Z181" s="4">
        <v>3600</v>
      </c>
      <c r="AA181" s="4">
        <v>3600</v>
      </c>
      <c r="AB181" s="22">
        <f t="shared" si="48"/>
        <v>0</v>
      </c>
      <c r="AC181" s="22">
        <f t="shared" si="49"/>
        <v>0</v>
      </c>
      <c r="AD181" s="82"/>
      <c r="AE181" s="83"/>
      <c r="AF181" s="86"/>
      <c r="AG181" s="23"/>
      <c r="AH181" s="23"/>
      <c r="AI181" s="23">
        <f t="shared" si="50"/>
        <v>0</v>
      </c>
    </row>
    <row r="182" spans="1:35" ht="25.25" customHeight="1" thickTop="1" thickBot="1" x14ac:dyDescent="0.25">
      <c r="A182" s="21">
        <v>88</v>
      </c>
      <c r="B182" s="7" t="s">
        <v>90</v>
      </c>
      <c r="C182" s="42">
        <f t="shared" si="43"/>
        <v>0</v>
      </c>
      <c r="D182" s="122">
        <v>3600</v>
      </c>
      <c r="E182" s="175">
        <v>88</v>
      </c>
      <c r="F182" s="106" t="s">
        <v>90</v>
      </c>
      <c r="G182" s="174">
        <v>3600</v>
      </c>
      <c r="H182" s="193">
        <f t="shared" si="44"/>
        <v>0</v>
      </c>
      <c r="I182" s="193">
        <f t="shared" si="45"/>
        <v>0</v>
      </c>
      <c r="J182" s="149">
        <v>88</v>
      </c>
      <c r="K182" s="142" t="s">
        <v>90</v>
      </c>
      <c r="L182" s="119">
        <v>3600</v>
      </c>
      <c r="M182" s="150">
        <v>3600</v>
      </c>
      <c r="N182" s="119"/>
      <c r="O182" s="119"/>
      <c r="P182" s="119"/>
      <c r="Q182" s="405"/>
      <c r="R182" s="111"/>
      <c r="S182" s="92">
        <f t="shared" si="37"/>
        <v>3600</v>
      </c>
      <c r="T182" s="166">
        <f t="shared" si="46"/>
        <v>0</v>
      </c>
      <c r="U182" s="42">
        <f t="shared" si="47"/>
        <v>0</v>
      </c>
      <c r="V182" s="132">
        <v>88</v>
      </c>
      <c r="W182" s="18" t="s">
        <v>90</v>
      </c>
      <c r="X182" s="70" t="s">
        <v>291</v>
      </c>
      <c r="Y182" s="18" t="s">
        <v>223</v>
      </c>
      <c r="Z182" s="4">
        <v>3600</v>
      </c>
      <c r="AA182" s="4">
        <v>3600</v>
      </c>
      <c r="AB182" s="22">
        <f t="shared" si="48"/>
        <v>0</v>
      </c>
      <c r="AC182" s="22">
        <f t="shared" si="49"/>
        <v>0</v>
      </c>
      <c r="AD182" s="90"/>
      <c r="AE182" s="91"/>
      <c r="AF182" s="92"/>
      <c r="AG182" s="23"/>
      <c r="AH182" s="23"/>
      <c r="AI182" s="23">
        <f t="shared" si="50"/>
        <v>0</v>
      </c>
    </row>
    <row r="183" spans="1:35" ht="25.25" customHeight="1" thickTop="1" thickBot="1" x14ac:dyDescent="0.25">
      <c r="A183" s="21">
        <v>89</v>
      </c>
      <c r="B183" s="7" t="s">
        <v>91</v>
      </c>
      <c r="C183" s="42">
        <f t="shared" si="43"/>
        <v>0</v>
      </c>
      <c r="D183" s="122">
        <v>3600</v>
      </c>
      <c r="E183" s="175">
        <v>89</v>
      </c>
      <c r="F183" s="106" t="s">
        <v>91</v>
      </c>
      <c r="G183" s="174">
        <v>3600</v>
      </c>
      <c r="H183" s="193">
        <f t="shared" si="44"/>
        <v>0</v>
      </c>
      <c r="I183" s="193">
        <f t="shared" si="45"/>
        <v>0</v>
      </c>
      <c r="J183" s="149">
        <v>89</v>
      </c>
      <c r="K183" s="142" t="s">
        <v>91</v>
      </c>
      <c r="L183" s="119">
        <v>3600</v>
      </c>
      <c r="M183" s="150">
        <v>3600</v>
      </c>
      <c r="N183" s="405"/>
      <c r="O183" s="405"/>
      <c r="P183" s="405"/>
      <c r="Q183" s="405"/>
      <c r="R183" s="429"/>
      <c r="S183" s="92">
        <f t="shared" si="37"/>
        <v>3600</v>
      </c>
      <c r="T183" s="166">
        <f t="shared" si="46"/>
        <v>0</v>
      </c>
      <c r="U183" s="42">
        <f t="shared" si="47"/>
        <v>0</v>
      </c>
      <c r="V183" s="132">
        <v>89</v>
      </c>
      <c r="W183" s="18" t="s">
        <v>91</v>
      </c>
      <c r="X183" s="70" t="s">
        <v>292</v>
      </c>
      <c r="Y183" s="18" t="s">
        <v>223</v>
      </c>
      <c r="Z183" s="4">
        <v>3600</v>
      </c>
      <c r="AA183" s="4">
        <v>3600</v>
      </c>
      <c r="AB183" s="22">
        <f t="shared" si="48"/>
        <v>0</v>
      </c>
      <c r="AC183" s="22">
        <f t="shared" si="49"/>
        <v>0</v>
      </c>
      <c r="AD183" s="82"/>
      <c r="AE183" s="83"/>
      <c r="AF183" s="86"/>
      <c r="AG183" s="23"/>
      <c r="AH183" s="23"/>
      <c r="AI183" s="23">
        <f t="shared" si="50"/>
        <v>0</v>
      </c>
    </row>
    <row r="184" spans="1:35" ht="25.25" customHeight="1" thickTop="1" thickBot="1" x14ac:dyDescent="0.25">
      <c r="A184" s="21">
        <v>90</v>
      </c>
      <c r="B184" s="7" t="s">
        <v>92</v>
      </c>
      <c r="C184" s="42">
        <f t="shared" si="43"/>
        <v>0</v>
      </c>
      <c r="D184" s="122">
        <v>3600</v>
      </c>
      <c r="E184" s="175">
        <v>90</v>
      </c>
      <c r="F184" s="106" t="s">
        <v>92</v>
      </c>
      <c r="G184" s="174">
        <v>3600</v>
      </c>
      <c r="H184" s="193">
        <f t="shared" si="44"/>
        <v>2100</v>
      </c>
      <c r="I184" s="193">
        <f t="shared" si="45"/>
        <v>0</v>
      </c>
      <c r="J184" s="149">
        <v>90</v>
      </c>
      <c r="K184" s="142" t="s">
        <v>92</v>
      </c>
      <c r="L184" s="119">
        <v>3600</v>
      </c>
      <c r="M184" s="150">
        <v>1500</v>
      </c>
      <c r="N184" s="405"/>
      <c r="O184" s="405"/>
      <c r="P184" s="405"/>
      <c r="Q184" s="405"/>
      <c r="R184" s="111"/>
      <c r="S184" s="92">
        <f t="shared" si="37"/>
        <v>1500</v>
      </c>
      <c r="T184" s="166">
        <f t="shared" si="46"/>
        <v>2100</v>
      </c>
      <c r="U184" s="42">
        <f t="shared" si="47"/>
        <v>0</v>
      </c>
      <c r="V184" s="132">
        <v>90</v>
      </c>
      <c r="W184" s="18" t="s">
        <v>92</v>
      </c>
      <c r="X184" s="70" t="s">
        <v>203</v>
      </c>
      <c r="Y184" s="18" t="s">
        <v>195</v>
      </c>
      <c r="Z184" s="4">
        <v>3600</v>
      </c>
      <c r="AA184" s="4">
        <v>1500</v>
      </c>
      <c r="AB184" s="22">
        <f t="shared" si="48"/>
        <v>2100</v>
      </c>
      <c r="AC184" s="22">
        <f t="shared" si="49"/>
        <v>1400</v>
      </c>
      <c r="AD184" s="90"/>
      <c r="AE184" s="91"/>
      <c r="AF184" s="92"/>
      <c r="AG184" s="23"/>
      <c r="AH184" s="23"/>
      <c r="AI184" s="23">
        <f t="shared" si="50"/>
        <v>0</v>
      </c>
    </row>
    <row r="185" spans="1:35" ht="25.25" customHeight="1" thickTop="1" thickBot="1" x14ac:dyDescent="0.25">
      <c r="A185" s="21">
        <v>91</v>
      </c>
      <c r="B185" s="7" t="s">
        <v>93</v>
      </c>
      <c r="C185" s="42">
        <f t="shared" si="43"/>
        <v>0</v>
      </c>
      <c r="D185" s="4">
        <v>3600</v>
      </c>
      <c r="E185" s="175">
        <v>91</v>
      </c>
      <c r="F185" s="106" t="s">
        <v>93</v>
      </c>
      <c r="G185" s="174">
        <v>3600</v>
      </c>
      <c r="H185" s="193">
        <f t="shared" si="44"/>
        <v>0</v>
      </c>
      <c r="I185" s="193">
        <f t="shared" si="45"/>
        <v>0</v>
      </c>
      <c r="J185" s="149">
        <v>91</v>
      </c>
      <c r="K185" s="142" t="s">
        <v>93</v>
      </c>
      <c r="L185" s="119">
        <v>3600</v>
      </c>
      <c r="M185" s="150">
        <v>3600</v>
      </c>
      <c r="N185" s="405"/>
      <c r="O185" s="405"/>
      <c r="P185" s="119"/>
      <c r="Q185" s="405"/>
      <c r="R185" s="429"/>
      <c r="S185" s="92">
        <f t="shared" si="37"/>
        <v>3600</v>
      </c>
      <c r="T185" s="166">
        <f t="shared" si="46"/>
        <v>0</v>
      </c>
      <c r="U185" s="42">
        <f t="shared" si="47"/>
        <v>0</v>
      </c>
      <c r="V185" s="132">
        <v>91</v>
      </c>
      <c r="W185" s="18" t="s">
        <v>93</v>
      </c>
      <c r="X185" s="70" t="s">
        <v>293</v>
      </c>
      <c r="Y185" s="18" t="s">
        <v>223</v>
      </c>
      <c r="Z185" s="4">
        <v>3600</v>
      </c>
      <c r="AA185" s="4">
        <v>3600</v>
      </c>
      <c r="AB185" s="22">
        <f t="shared" si="48"/>
        <v>0</v>
      </c>
      <c r="AC185" s="22">
        <f t="shared" si="49"/>
        <v>0</v>
      </c>
      <c r="AD185" s="82"/>
      <c r="AE185" s="83"/>
      <c r="AF185" s="86"/>
      <c r="AG185" s="23"/>
      <c r="AH185" s="23"/>
      <c r="AI185" s="23">
        <f t="shared" si="50"/>
        <v>0</v>
      </c>
    </row>
    <row r="186" spans="1:35" ht="25.25" customHeight="1" thickTop="1" thickBot="1" x14ac:dyDescent="0.25">
      <c r="A186" s="21">
        <v>92</v>
      </c>
      <c r="B186" s="7" t="s">
        <v>94</v>
      </c>
      <c r="C186" s="42">
        <f t="shared" si="43"/>
        <v>0</v>
      </c>
      <c r="D186" s="122">
        <v>3600</v>
      </c>
      <c r="E186" s="175">
        <v>92</v>
      </c>
      <c r="F186" s="106" t="s">
        <v>94</v>
      </c>
      <c r="G186" s="174">
        <v>3600</v>
      </c>
      <c r="H186" s="193">
        <f t="shared" si="44"/>
        <v>0</v>
      </c>
      <c r="I186" s="193">
        <f t="shared" si="45"/>
        <v>0</v>
      </c>
      <c r="J186" s="149">
        <v>92</v>
      </c>
      <c r="K186" s="142" t="s">
        <v>94</v>
      </c>
      <c r="L186" s="119">
        <v>3600</v>
      </c>
      <c r="M186" s="150">
        <v>3600</v>
      </c>
      <c r="N186" s="405"/>
      <c r="O186" s="405"/>
      <c r="P186" s="405"/>
      <c r="Q186" s="405"/>
      <c r="R186" s="111"/>
      <c r="S186" s="92">
        <f t="shared" si="37"/>
        <v>3600</v>
      </c>
      <c r="T186" s="166">
        <f t="shared" si="46"/>
        <v>0</v>
      </c>
      <c r="U186" s="42">
        <f t="shared" si="47"/>
        <v>0</v>
      </c>
      <c r="V186" s="132">
        <v>92</v>
      </c>
      <c r="W186" s="18" t="s">
        <v>94</v>
      </c>
      <c r="X186" s="70" t="s">
        <v>294</v>
      </c>
      <c r="Y186" s="18" t="s">
        <v>223</v>
      </c>
      <c r="Z186" s="4">
        <v>3600</v>
      </c>
      <c r="AA186" s="4">
        <v>3600</v>
      </c>
      <c r="AB186" s="22">
        <f t="shared" si="48"/>
        <v>0</v>
      </c>
      <c r="AC186" s="22">
        <f t="shared" si="49"/>
        <v>0</v>
      </c>
      <c r="AD186" s="90"/>
      <c r="AE186" s="91"/>
      <c r="AF186" s="92"/>
      <c r="AG186" s="23"/>
      <c r="AH186" s="23"/>
      <c r="AI186" s="23">
        <f t="shared" si="50"/>
        <v>0</v>
      </c>
    </row>
    <row r="187" spans="1:35" ht="25.25" customHeight="1" thickTop="1" thickBot="1" x14ac:dyDescent="0.25">
      <c r="A187" s="21">
        <v>93</v>
      </c>
      <c r="B187" s="7" t="s">
        <v>95</v>
      </c>
      <c r="C187" s="42">
        <f t="shared" si="43"/>
        <v>0</v>
      </c>
      <c r="D187" s="122">
        <v>3600</v>
      </c>
      <c r="E187" s="175">
        <v>93</v>
      </c>
      <c r="F187" s="106" t="s">
        <v>332</v>
      </c>
      <c r="G187" s="174">
        <v>3600</v>
      </c>
      <c r="H187" s="193">
        <f t="shared" si="44"/>
        <v>2100</v>
      </c>
      <c r="I187" s="193">
        <f t="shared" si="45"/>
        <v>0</v>
      </c>
      <c r="J187" s="149">
        <v>93</v>
      </c>
      <c r="K187" s="142" t="s">
        <v>332</v>
      </c>
      <c r="L187" s="119">
        <v>3600</v>
      </c>
      <c r="M187" s="150">
        <v>1500</v>
      </c>
      <c r="N187" s="119"/>
      <c r="O187" s="119"/>
      <c r="P187" s="119"/>
      <c r="Q187" s="405"/>
      <c r="R187" s="111"/>
      <c r="S187" s="92">
        <f t="shared" si="37"/>
        <v>1500</v>
      </c>
      <c r="T187" s="166">
        <f t="shared" si="46"/>
        <v>2100</v>
      </c>
      <c r="U187" s="42">
        <f t="shared" si="47"/>
        <v>500</v>
      </c>
      <c r="V187" s="132">
        <v>93</v>
      </c>
      <c r="W187" s="18" t="s">
        <v>95</v>
      </c>
      <c r="X187" s="70" t="s">
        <v>204</v>
      </c>
      <c r="Y187" s="18" t="s">
        <v>195</v>
      </c>
      <c r="Z187" s="4">
        <v>3600</v>
      </c>
      <c r="AA187" s="4">
        <v>1000</v>
      </c>
      <c r="AB187" s="22">
        <f t="shared" si="48"/>
        <v>2600</v>
      </c>
      <c r="AC187" s="22">
        <f t="shared" si="49"/>
        <v>1733.3333333333333</v>
      </c>
      <c r="AD187" s="90"/>
      <c r="AE187" s="91"/>
      <c r="AF187" s="92"/>
      <c r="AG187" s="23"/>
      <c r="AH187" s="23"/>
      <c r="AI187" s="23">
        <f t="shared" si="50"/>
        <v>0</v>
      </c>
    </row>
    <row r="188" spans="1:35" ht="25.25" customHeight="1" thickTop="1" thickBot="1" x14ac:dyDescent="0.25">
      <c r="A188" s="21">
        <v>93</v>
      </c>
      <c r="B188" s="7" t="s">
        <v>95</v>
      </c>
      <c r="C188" s="42"/>
      <c r="D188" s="122"/>
      <c r="E188" s="175"/>
      <c r="F188" s="106"/>
      <c r="G188" s="174"/>
      <c r="H188" s="193"/>
      <c r="I188" s="193"/>
      <c r="J188" s="149"/>
      <c r="K188" s="142"/>
      <c r="L188" s="119"/>
      <c r="M188" s="150"/>
      <c r="N188" s="119"/>
      <c r="O188" s="119"/>
      <c r="P188" s="119"/>
      <c r="Q188" s="405"/>
      <c r="R188" s="111"/>
      <c r="S188" s="92">
        <f t="shared" si="37"/>
        <v>0</v>
      </c>
      <c r="T188" s="166">
        <v>-2100</v>
      </c>
      <c r="U188" s="42"/>
      <c r="V188" s="132"/>
      <c r="W188" s="18"/>
      <c r="X188" s="70"/>
      <c r="Y188" s="18"/>
      <c r="Z188" s="4"/>
      <c r="AA188" s="4"/>
      <c r="AB188" s="22"/>
      <c r="AC188" s="22"/>
      <c r="AD188" s="90"/>
      <c r="AE188" s="91"/>
      <c r="AF188" s="92"/>
      <c r="AG188" s="23"/>
      <c r="AH188" s="23"/>
      <c r="AI188" s="23"/>
    </row>
    <row r="189" spans="1:35" ht="25.25" customHeight="1" thickTop="1" thickBot="1" x14ac:dyDescent="0.25">
      <c r="A189" s="21">
        <v>94</v>
      </c>
      <c r="B189" s="7" t="s">
        <v>295</v>
      </c>
      <c r="C189" s="42">
        <f>D189-L189</f>
        <v>0</v>
      </c>
      <c r="D189" s="122">
        <v>3600</v>
      </c>
      <c r="E189" s="175">
        <v>94</v>
      </c>
      <c r="F189" s="106" t="s">
        <v>295</v>
      </c>
      <c r="G189" s="174">
        <v>3600</v>
      </c>
      <c r="H189" s="193">
        <f>+D189-S189</f>
        <v>0</v>
      </c>
      <c r="I189" s="193">
        <f>+H189-T189</f>
        <v>0</v>
      </c>
      <c r="J189" s="149">
        <v>94</v>
      </c>
      <c r="K189" s="142" t="s">
        <v>295</v>
      </c>
      <c r="L189" s="119">
        <v>3600</v>
      </c>
      <c r="M189" s="150">
        <v>3600</v>
      </c>
      <c r="N189" s="119"/>
      <c r="O189" s="119"/>
      <c r="P189" s="119"/>
      <c r="Q189" s="405"/>
      <c r="R189" s="429"/>
      <c r="S189" s="92">
        <f t="shared" si="37"/>
        <v>3600</v>
      </c>
      <c r="T189" s="166">
        <f>+L189-S189</f>
        <v>0</v>
      </c>
      <c r="U189" s="42">
        <f>M189-AA189</f>
        <v>0</v>
      </c>
      <c r="V189" s="132">
        <v>94</v>
      </c>
      <c r="W189" s="18" t="s">
        <v>295</v>
      </c>
      <c r="X189" s="70" t="s">
        <v>296</v>
      </c>
      <c r="Y189" s="18" t="s">
        <v>223</v>
      </c>
      <c r="Z189" s="4">
        <v>3600</v>
      </c>
      <c r="AA189" s="4">
        <v>3600</v>
      </c>
      <c r="AB189" s="22">
        <f>Z189-AA189</f>
        <v>0</v>
      </c>
      <c r="AC189" s="22">
        <f>AB189*2/3</f>
        <v>0</v>
      </c>
      <c r="AD189" s="82"/>
      <c r="AE189" s="83"/>
      <c r="AF189" s="86"/>
      <c r="AG189" s="23"/>
      <c r="AH189" s="23"/>
      <c r="AI189" s="23">
        <f>+AH189+AG189</f>
        <v>0</v>
      </c>
    </row>
    <row r="190" spans="1:35" ht="25.25" customHeight="1" thickTop="1" thickBot="1" x14ac:dyDescent="0.25">
      <c r="A190" s="558">
        <v>95</v>
      </c>
      <c r="B190" s="584" t="s">
        <v>96</v>
      </c>
      <c r="C190" s="42"/>
      <c r="D190" s="122"/>
      <c r="E190" s="172"/>
      <c r="F190" s="181"/>
      <c r="G190" s="174"/>
      <c r="H190" s="193"/>
      <c r="I190" s="193"/>
      <c r="J190" s="149"/>
      <c r="K190" s="142"/>
      <c r="L190" s="119"/>
      <c r="M190" s="150"/>
      <c r="N190" s="632"/>
      <c r="O190" s="637"/>
      <c r="P190" s="642">
        <v>150</v>
      </c>
      <c r="Q190" s="405"/>
      <c r="R190" s="451"/>
      <c r="S190" s="92"/>
      <c r="T190" s="166"/>
      <c r="U190" s="42"/>
      <c r="V190" s="131"/>
      <c r="W190" s="26"/>
      <c r="X190" s="71"/>
      <c r="Y190" s="18"/>
      <c r="Z190" s="4"/>
      <c r="AA190" s="4"/>
      <c r="AB190" s="22"/>
      <c r="AC190" s="22"/>
      <c r="AD190" s="82"/>
      <c r="AE190" s="83"/>
      <c r="AF190" s="86"/>
      <c r="AG190" s="23"/>
      <c r="AH190" s="27"/>
      <c r="AI190" s="23"/>
    </row>
    <row r="191" spans="1:35" ht="25.25" customHeight="1" thickTop="1" thickBot="1" x14ac:dyDescent="0.25">
      <c r="A191" s="2"/>
      <c r="B191" s="26"/>
      <c r="C191" s="42"/>
      <c r="D191" s="122"/>
      <c r="E191" s="172"/>
      <c r="F191" s="181"/>
      <c r="G191" s="174"/>
      <c r="H191" s="193"/>
      <c r="I191" s="193"/>
      <c r="J191" s="149"/>
      <c r="K191" s="142"/>
      <c r="L191" s="119"/>
      <c r="M191" s="150"/>
      <c r="N191" s="411"/>
      <c r="O191" s="412"/>
      <c r="P191" s="439"/>
      <c r="Q191" s="405"/>
      <c r="R191" s="451"/>
      <c r="S191" s="92"/>
      <c r="T191" s="166"/>
      <c r="U191" s="42"/>
      <c r="V191" s="131"/>
      <c r="W191" s="26"/>
      <c r="X191" s="71"/>
      <c r="Y191" s="18"/>
      <c r="Z191" s="4"/>
      <c r="AA191" s="4"/>
      <c r="AB191" s="22"/>
      <c r="AC191" s="22"/>
      <c r="AD191" s="82"/>
      <c r="AE191" s="83"/>
      <c r="AF191" s="86"/>
      <c r="AG191" s="23"/>
      <c r="AH191" s="27"/>
      <c r="AI191" s="23"/>
    </row>
    <row r="192" spans="1:35" ht="25.25" customHeight="1" thickTop="1" thickBot="1" x14ac:dyDescent="0.25">
      <c r="A192" s="21">
        <v>96</v>
      </c>
      <c r="B192" s="7" t="s">
        <v>97</v>
      </c>
      <c r="C192" s="42">
        <f>D192-L192</f>
        <v>0</v>
      </c>
      <c r="D192" s="122">
        <v>3600</v>
      </c>
      <c r="E192" s="175">
        <v>96</v>
      </c>
      <c r="F192" s="177" t="s">
        <v>97</v>
      </c>
      <c r="G192" s="174">
        <v>3600</v>
      </c>
      <c r="H192" s="193">
        <f>+D192-S192</f>
        <v>0</v>
      </c>
      <c r="I192" s="193">
        <f>+H192-T192</f>
        <v>0</v>
      </c>
      <c r="J192" s="149">
        <v>96</v>
      </c>
      <c r="K192" s="142" t="s">
        <v>97</v>
      </c>
      <c r="L192" s="119">
        <v>3600</v>
      </c>
      <c r="M192" s="150">
        <v>3600</v>
      </c>
      <c r="N192" s="119"/>
      <c r="O192" s="119"/>
      <c r="P192" s="119"/>
      <c r="Q192" s="405"/>
      <c r="R192" s="111"/>
      <c r="S192" s="92">
        <f>+M192+P192+R192</f>
        <v>3600</v>
      </c>
      <c r="T192" s="166">
        <f>+L192-S192</f>
        <v>0</v>
      </c>
      <c r="U192" s="42">
        <f>M192-AA192</f>
        <v>0</v>
      </c>
      <c r="V192" s="132">
        <v>96</v>
      </c>
      <c r="W192" s="18" t="s">
        <v>97</v>
      </c>
      <c r="X192" s="70" t="s">
        <v>297</v>
      </c>
      <c r="Y192" s="18" t="s">
        <v>223</v>
      </c>
      <c r="Z192" s="4">
        <v>3600</v>
      </c>
      <c r="AA192" s="4">
        <v>3600</v>
      </c>
      <c r="AB192" s="22">
        <f>Z192-AA192</f>
        <v>0</v>
      </c>
      <c r="AC192" s="22">
        <f>AB192*2/3</f>
        <v>0</v>
      </c>
      <c r="AD192" s="82"/>
      <c r="AE192" s="83"/>
      <c r="AF192" s="86"/>
      <c r="AG192" s="23"/>
      <c r="AH192" s="23"/>
      <c r="AI192" s="23">
        <f>+AH192+AG192</f>
        <v>0</v>
      </c>
    </row>
    <row r="193" spans="1:95" ht="25.25" customHeight="1" thickTop="1" thickBot="1" x14ac:dyDescent="0.25">
      <c r="A193" s="25">
        <v>97</v>
      </c>
      <c r="B193" s="16" t="s">
        <v>98</v>
      </c>
      <c r="C193" s="42">
        <f>D193-L193</f>
        <v>0</v>
      </c>
      <c r="D193" s="122">
        <v>3600</v>
      </c>
      <c r="E193" s="172">
        <v>97</v>
      </c>
      <c r="F193" s="176" t="s">
        <v>98</v>
      </c>
      <c r="G193" s="174">
        <v>3600</v>
      </c>
      <c r="H193" s="193">
        <f>+D193-S193</f>
        <v>0</v>
      </c>
      <c r="I193" s="193">
        <f>+H193-T193</f>
        <v>0</v>
      </c>
      <c r="J193" s="149">
        <v>97</v>
      </c>
      <c r="K193" s="142" t="s">
        <v>98</v>
      </c>
      <c r="L193" s="119">
        <v>3600</v>
      </c>
      <c r="M193" s="150">
        <v>3600</v>
      </c>
      <c r="N193" s="405"/>
      <c r="O193" s="405"/>
      <c r="P193" s="405"/>
      <c r="Q193" s="405"/>
      <c r="R193" s="111"/>
      <c r="S193" s="92">
        <f>+M193+P193+R193</f>
        <v>3600</v>
      </c>
      <c r="T193" s="166">
        <f>+L193-S193</f>
        <v>0</v>
      </c>
      <c r="U193" s="42">
        <f>M193-AA193</f>
        <v>0</v>
      </c>
      <c r="V193" s="131">
        <v>97</v>
      </c>
      <c r="W193" s="30" t="s">
        <v>98</v>
      </c>
      <c r="X193" s="72" t="s">
        <v>298</v>
      </c>
      <c r="Y193" s="18" t="s">
        <v>223</v>
      </c>
      <c r="Z193" s="4">
        <v>3600</v>
      </c>
      <c r="AA193" s="4">
        <v>3600</v>
      </c>
      <c r="AB193" s="22">
        <f>Z193-AA193</f>
        <v>0</v>
      </c>
      <c r="AC193" s="22">
        <f>AB193*2/3</f>
        <v>0</v>
      </c>
      <c r="AD193" s="82"/>
      <c r="AE193" s="83"/>
      <c r="AF193" s="86"/>
      <c r="AG193" s="29"/>
      <c r="AH193" s="29"/>
      <c r="AI193" s="23">
        <f>+AH193+AG193</f>
        <v>0</v>
      </c>
    </row>
    <row r="194" spans="1:95" ht="25.25" customHeight="1" thickTop="1" thickBot="1" x14ac:dyDescent="0.25">
      <c r="A194" s="25">
        <v>98</v>
      </c>
      <c r="B194" s="8" t="s">
        <v>99</v>
      </c>
      <c r="C194" s="42"/>
      <c r="D194" s="122"/>
      <c r="E194" s="172"/>
      <c r="F194" s="176"/>
      <c r="G194" s="174"/>
      <c r="H194" s="193"/>
      <c r="I194" s="193"/>
      <c r="J194" s="149"/>
      <c r="K194" s="142"/>
      <c r="L194" s="119"/>
      <c r="M194" s="150"/>
      <c r="N194" s="555"/>
      <c r="O194" s="556"/>
      <c r="P194" s="557">
        <v>200</v>
      </c>
      <c r="Q194" s="405"/>
      <c r="R194" s="451"/>
      <c r="S194" s="92"/>
      <c r="T194" s="166"/>
      <c r="U194" s="42"/>
      <c r="V194" s="131"/>
      <c r="W194" s="26"/>
      <c r="X194" s="71"/>
      <c r="Y194" s="18"/>
      <c r="Z194" s="4"/>
      <c r="AA194" s="4"/>
      <c r="AB194" s="22"/>
      <c r="AC194" s="22"/>
      <c r="AD194" s="82"/>
      <c r="AE194" s="83"/>
      <c r="AF194" s="86"/>
      <c r="AG194" s="23"/>
      <c r="AH194" s="27"/>
      <c r="AI194" s="23"/>
    </row>
    <row r="195" spans="1:95" ht="25.25" customHeight="1" thickTop="1" thickBot="1" x14ac:dyDescent="0.25">
      <c r="A195" s="21">
        <v>99</v>
      </c>
      <c r="B195" s="7" t="s">
        <v>100</v>
      </c>
      <c r="C195" s="42">
        <f>D195-L195</f>
        <v>0</v>
      </c>
      <c r="D195" s="122">
        <v>3600</v>
      </c>
      <c r="E195" s="175">
        <v>99</v>
      </c>
      <c r="F195" s="106" t="s">
        <v>100</v>
      </c>
      <c r="G195" s="174">
        <v>3600</v>
      </c>
      <c r="H195" s="193">
        <f>+D195-S195</f>
        <v>0</v>
      </c>
      <c r="I195" s="193">
        <f>+H195-T195</f>
        <v>0</v>
      </c>
      <c r="J195" s="149">
        <v>99</v>
      </c>
      <c r="K195" s="142" t="s">
        <v>100</v>
      </c>
      <c r="L195" s="119">
        <v>3600</v>
      </c>
      <c r="M195" s="150">
        <v>3600</v>
      </c>
      <c r="N195" s="405"/>
      <c r="O195" s="405"/>
      <c r="P195" s="405"/>
      <c r="Q195" s="405"/>
      <c r="R195" s="429"/>
      <c r="S195" s="92">
        <f>+M195+P195+R195</f>
        <v>3600</v>
      </c>
      <c r="T195" s="166">
        <f>+L195-S195</f>
        <v>0</v>
      </c>
      <c r="U195" s="42">
        <f>M195-AA195</f>
        <v>0</v>
      </c>
      <c r="V195" s="132">
        <v>99</v>
      </c>
      <c r="W195" s="18" t="s">
        <v>100</v>
      </c>
      <c r="X195" s="70" t="s">
        <v>299</v>
      </c>
      <c r="Y195" s="18" t="s">
        <v>223</v>
      </c>
      <c r="Z195" s="4">
        <v>3600</v>
      </c>
      <c r="AA195" s="4">
        <v>3600</v>
      </c>
      <c r="AB195" s="22">
        <f>Z195-AA195</f>
        <v>0</v>
      </c>
      <c r="AC195" s="22">
        <f>AB195*2/3</f>
        <v>0</v>
      </c>
      <c r="AD195" s="82"/>
      <c r="AE195" s="83"/>
      <c r="AF195" s="86"/>
      <c r="AG195" s="23"/>
      <c r="AH195" s="23"/>
      <c r="AI195" s="23">
        <f>+AH195+AG195</f>
        <v>0</v>
      </c>
    </row>
    <row r="196" spans="1:95" ht="25.25" customHeight="1" thickTop="1" thickBot="1" x14ac:dyDescent="0.25">
      <c r="A196" s="25">
        <v>100</v>
      </c>
      <c r="B196" s="16" t="s">
        <v>101</v>
      </c>
      <c r="C196" s="42">
        <f>D196-L196</f>
        <v>0</v>
      </c>
      <c r="D196" s="122">
        <v>4000</v>
      </c>
      <c r="E196" s="172">
        <v>100</v>
      </c>
      <c r="F196" s="176" t="s">
        <v>101</v>
      </c>
      <c r="G196" s="174">
        <v>4000</v>
      </c>
      <c r="H196" s="193">
        <f>+D196-S196</f>
        <v>0</v>
      </c>
      <c r="I196" s="193">
        <f>+H196-T196</f>
        <v>0</v>
      </c>
      <c r="J196" s="149">
        <v>100</v>
      </c>
      <c r="K196" s="142" t="s">
        <v>101</v>
      </c>
      <c r="L196" s="119">
        <v>4000</v>
      </c>
      <c r="M196" s="150">
        <v>4000</v>
      </c>
      <c r="N196" s="119"/>
      <c r="O196" s="119"/>
      <c r="P196" s="119"/>
      <c r="Q196" s="405"/>
      <c r="R196" s="429"/>
      <c r="S196" s="92">
        <f>+M196+P196+R196</f>
        <v>4000</v>
      </c>
      <c r="T196" s="166">
        <f>+L196-S196</f>
        <v>0</v>
      </c>
      <c r="U196" s="42">
        <f>M196-AA196</f>
        <v>0</v>
      </c>
      <c r="V196" s="131">
        <v>100</v>
      </c>
      <c r="W196" s="30" t="s">
        <v>101</v>
      </c>
      <c r="X196" s="72" t="s">
        <v>300</v>
      </c>
      <c r="Y196" s="18" t="s">
        <v>223</v>
      </c>
      <c r="Z196" s="4">
        <v>4000</v>
      </c>
      <c r="AA196" s="4">
        <v>4000</v>
      </c>
      <c r="AB196" s="22">
        <f>Z196-AA196</f>
        <v>0</v>
      </c>
      <c r="AC196" s="22">
        <f>AB196*2/3</f>
        <v>0</v>
      </c>
      <c r="AD196" s="90"/>
      <c r="AE196" s="91"/>
      <c r="AF196" s="92"/>
      <c r="AG196" s="29"/>
      <c r="AH196" s="29"/>
      <c r="AI196" s="23">
        <f>+AH196+AG196</f>
        <v>0</v>
      </c>
    </row>
    <row r="197" spans="1:95" ht="25.25" customHeight="1" thickTop="1" thickBot="1" x14ac:dyDescent="0.25">
      <c r="A197" s="33">
        <v>101</v>
      </c>
      <c r="B197" s="10" t="s">
        <v>102</v>
      </c>
      <c r="C197" s="42">
        <f>D197-L197</f>
        <v>0</v>
      </c>
      <c r="D197" s="126">
        <v>0</v>
      </c>
      <c r="E197" s="178">
        <v>101</v>
      </c>
      <c r="F197" s="179" t="s">
        <v>102</v>
      </c>
      <c r="G197" s="606">
        <v>0</v>
      </c>
      <c r="H197" s="193">
        <f>+D197-S197</f>
        <v>0</v>
      </c>
      <c r="I197" s="193">
        <f>+H197-T197</f>
        <v>0</v>
      </c>
      <c r="J197" s="149">
        <v>101</v>
      </c>
      <c r="K197" s="142" t="s">
        <v>102</v>
      </c>
      <c r="L197" s="121">
        <v>0</v>
      </c>
      <c r="M197" s="150">
        <v>0</v>
      </c>
      <c r="N197" s="119"/>
      <c r="O197" s="119"/>
      <c r="P197" s="119"/>
      <c r="Q197" s="405"/>
      <c r="R197" s="111"/>
      <c r="S197" s="92">
        <f>+M197+P197+R197</f>
        <v>0</v>
      </c>
      <c r="T197" s="166">
        <f>+L197-S197</f>
        <v>0</v>
      </c>
      <c r="U197" s="42">
        <f>M197-AA197</f>
        <v>0</v>
      </c>
      <c r="V197" s="135">
        <v>101</v>
      </c>
      <c r="W197" s="34" t="s">
        <v>102</v>
      </c>
      <c r="X197" s="73" t="s">
        <v>301</v>
      </c>
      <c r="Y197" s="18" t="s">
        <v>223</v>
      </c>
      <c r="Z197" s="11">
        <v>0</v>
      </c>
      <c r="AA197" s="11">
        <v>0</v>
      </c>
      <c r="AB197" s="22">
        <f>Z197-AA197</f>
        <v>0</v>
      </c>
      <c r="AC197" s="22">
        <f>AB197*2/3</f>
        <v>0</v>
      </c>
      <c r="AD197" s="90"/>
      <c r="AE197" s="91"/>
      <c r="AF197" s="92"/>
      <c r="AG197" s="23"/>
      <c r="AH197" s="23"/>
      <c r="AI197" s="23">
        <f>+AH197+AG197</f>
        <v>0</v>
      </c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</row>
    <row r="198" spans="1:95" ht="25.25" customHeight="1" thickTop="1" thickBot="1" x14ac:dyDescent="0.25">
      <c r="A198" s="25"/>
      <c r="B198" s="8"/>
      <c r="C198" s="42"/>
      <c r="D198" s="122"/>
      <c r="E198" s="172"/>
      <c r="F198" s="176"/>
      <c r="G198" s="174"/>
      <c r="H198" s="193"/>
      <c r="I198" s="193"/>
      <c r="J198" s="149"/>
      <c r="K198" s="142"/>
      <c r="L198" s="119"/>
      <c r="M198" s="150"/>
      <c r="N198" s="632"/>
      <c r="O198" s="637"/>
      <c r="P198" s="642">
        <v>150</v>
      </c>
      <c r="Q198" s="405"/>
      <c r="R198" s="111"/>
      <c r="S198" s="92"/>
      <c r="T198" s="166"/>
      <c r="U198" s="42"/>
      <c r="V198" s="131"/>
      <c r="W198" s="26"/>
      <c r="X198" s="71"/>
      <c r="Y198" s="18"/>
      <c r="Z198" s="4"/>
      <c r="AA198" s="4"/>
      <c r="AB198" s="22"/>
      <c r="AC198" s="22"/>
      <c r="AD198" s="82"/>
      <c r="AE198" s="83"/>
      <c r="AF198" s="86"/>
      <c r="AG198" s="23"/>
      <c r="AH198" s="27"/>
      <c r="AI198" s="23"/>
    </row>
    <row r="199" spans="1:95" ht="25.25" customHeight="1" thickTop="1" thickBot="1" x14ac:dyDescent="0.25">
      <c r="A199" s="25"/>
      <c r="B199" s="8"/>
      <c r="C199" s="42"/>
      <c r="D199" s="122"/>
      <c r="E199" s="172"/>
      <c r="F199" s="176"/>
      <c r="G199" s="174"/>
      <c r="H199" s="193"/>
      <c r="I199" s="193"/>
      <c r="J199" s="149"/>
      <c r="K199" s="142"/>
      <c r="L199" s="119"/>
      <c r="M199" s="150"/>
      <c r="N199" s="555"/>
      <c r="O199" s="556"/>
      <c r="P199" s="557">
        <v>100</v>
      </c>
      <c r="Q199" s="405"/>
      <c r="R199" s="451"/>
      <c r="S199" s="92"/>
      <c r="T199" s="166"/>
      <c r="U199" s="42"/>
      <c r="V199" s="131"/>
      <c r="W199" s="26"/>
      <c r="X199" s="71"/>
      <c r="Y199" s="18"/>
      <c r="Z199" s="4"/>
      <c r="AA199" s="4"/>
      <c r="AB199" s="22"/>
      <c r="AC199" s="22"/>
      <c r="AD199" s="82"/>
      <c r="AE199" s="83"/>
      <c r="AF199" s="86"/>
      <c r="AG199" s="23"/>
      <c r="AH199" s="27"/>
      <c r="AI199" s="23"/>
    </row>
    <row r="200" spans="1:95" ht="25.25" customHeight="1" thickTop="1" thickBot="1" x14ac:dyDescent="0.25">
      <c r="A200" s="25">
        <v>120</v>
      </c>
      <c r="B200" s="8" t="s">
        <v>119</v>
      </c>
      <c r="C200" s="42">
        <f>D200-L200</f>
        <v>0</v>
      </c>
      <c r="D200" s="122">
        <v>0</v>
      </c>
      <c r="E200" s="172"/>
      <c r="F200" s="176"/>
      <c r="G200" s="174"/>
      <c r="H200" s="193">
        <f>+D200-S200</f>
        <v>0</v>
      </c>
      <c r="I200" s="193">
        <f>+H200-T200</f>
        <v>0</v>
      </c>
      <c r="J200" s="149"/>
      <c r="K200" s="142"/>
      <c r="L200" s="119"/>
      <c r="M200" s="150"/>
      <c r="N200" s="433"/>
      <c r="O200" s="434"/>
      <c r="P200" s="435"/>
      <c r="Q200" s="405"/>
      <c r="R200" s="111"/>
      <c r="S200" s="92">
        <f>+M200+P200+R200</f>
        <v>0</v>
      </c>
      <c r="T200" s="166">
        <f>+L200-S200</f>
        <v>0</v>
      </c>
      <c r="U200" s="42">
        <f>M200-AA200</f>
        <v>0</v>
      </c>
      <c r="V200" s="131">
        <v>120</v>
      </c>
      <c r="W200" s="26" t="s">
        <v>309</v>
      </c>
      <c r="X200" s="71" t="s">
        <v>310</v>
      </c>
      <c r="Y200" s="18"/>
      <c r="Z200" s="4"/>
      <c r="AA200" s="4"/>
      <c r="AB200" s="22"/>
      <c r="AC200" s="22"/>
      <c r="AD200" s="82"/>
      <c r="AE200" s="83">
        <v>46</v>
      </c>
      <c r="AF200" s="86">
        <v>1000</v>
      </c>
      <c r="AG200" s="23"/>
      <c r="AH200" s="27"/>
      <c r="AI200" s="23"/>
    </row>
    <row r="201" spans="1:95" ht="25.25" customHeight="1" thickTop="1" thickBot="1" x14ac:dyDescent="0.25">
      <c r="A201" s="52">
        <v>120</v>
      </c>
      <c r="B201" s="50" t="s">
        <v>119</v>
      </c>
      <c r="C201" s="42">
        <f>D201-L201</f>
        <v>0</v>
      </c>
      <c r="D201" s="127">
        <v>0</v>
      </c>
      <c r="E201" s="67"/>
      <c r="F201" s="63"/>
      <c r="G201" s="65"/>
      <c r="H201" s="193">
        <f>+D201-S201</f>
        <v>0</v>
      </c>
      <c r="I201" s="193">
        <f>+H201-T201</f>
        <v>0</v>
      </c>
      <c r="J201" s="151"/>
      <c r="K201" s="62"/>
      <c r="L201" s="62"/>
      <c r="M201" s="152"/>
      <c r="N201" s="406"/>
      <c r="O201" s="406"/>
      <c r="P201" s="406"/>
      <c r="Q201" s="406"/>
      <c r="R201" s="446"/>
      <c r="S201" s="92">
        <f>+M201+P201+R201</f>
        <v>0</v>
      </c>
      <c r="T201" s="166">
        <f>+L201-S201</f>
        <v>0</v>
      </c>
      <c r="U201" s="42">
        <f>M201-AA201</f>
        <v>0</v>
      </c>
      <c r="V201" s="138">
        <v>120</v>
      </c>
      <c r="W201" s="53" t="s">
        <v>309</v>
      </c>
      <c r="X201" s="75" t="s">
        <v>328</v>
      </c>
      <c r="Y201" s="54"/>
      <c r="Z201" s="51"/>
      <c r="AA201" s="51"/>
      <c r="AB201" s="22"/>
      <c r="AC201" s="55"/>
      <c r="AD201" s="82"/>
      <c r="AE201" s="83">
        <v>20</v>
      </c>
      <c r="AF201" s="87">
        <v>1000</v>
      </c>
      <c r="AG201" s="56"/>
      <c r="AH201" s="56"/>
      <c r="AI201" s="57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/>
      <c r="AZ201" s="58"/>
      <c r="BA201" s="58"/>
      <c r="BB201" s="58"/>
      <c r="BC201" s="58"/>
      <c r="BD201" s="58"/>
      <c r="BE201" s="58"/>
      <c r="BF201" s="58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</row>
    <row r="202" spans="1:95" ht="25.25" customHeight="1" thickTop="1" thickBot="1" x14ac:dyDescent="0.25">
      <c r="A202" s="25">
        <v>103</v>
      </c>
      <c r="B202" s="8" t="s">
        <v>104</v>
      </c>
      <c r="C202" s="42">
        <f>D202-L202</f>
        <v>0</v>
      </c>
      <c r="D202" s="122">
        <v>3600</v>
      </c>
      <c r="E202" s="172">
        <v>103</v>
      </c>
      <c r="F202" s="176" t="s">
        <v>104</v>
      </c>
      <c r="G202" s="174">
        <v>3600</v>
      </c>
      <c r="H202" s="193">
        <f>+D202-S202</f>
        <v>0</v>
      </c>
      <c r="I202" s="193">
        <f>+H202-T202</f>
        <v>0</v>
      </c>
      <c r="J202" s="149">
        <v>103</v>
      </c>
      <c r="K202" s="142" t="s">
        <v>104</v>
      </c>
      <c r="L202" s="119">
        <v>3600</v>
      </c>
      <c r="M202" s="150">
        <v>3600</v>
      </c>
      <c r="N202" s="405"/>
      <c r="O202" s="405"/>
      <c r="P202" s="405"/>
      <c r="Q202" s="405"/>
      <c r="R202" s="111"/>
      <c r="S202" s="92">
        <f>+M202+P202+R202</f>
        <v>3600</v>
      </c>
      <c r="T202" s="166">
        <f>+L202-S202</f>
        <v>0</v>
      </c>
      <c r="U202" s="42">
        <f>M202-AA202</f>
        <v>0</v>
      </c>
      <c r="V202" s="131">
        <v>103</v>
      </c>
      <c r="W202" s="26" t="s">
        <v>104</v>
      </c>
      <c r="X202" s="71" t="s">
        <v>302</v>
      </c>
      <c r="Y202" s="18" t="s">
        <v>223</v>
      </c>
      <c r="Z202" s="4">
        <v>3600</v>
      </c>
      <c r="AA202" s="4">
        <v>3600</v>
      </c>
      <c r="AB202" s="22">
        <f>Z202-AA202</f>
        <v>0</v>
      </c>
      <c r="AC202" s="22">
        <f>AB202*2/3</f>
        <v>0</v>
      </c>
      <c r="AD202" s="82"/>
      <c r="AE202" s="83"/>
      <c r="AF202" s="86"/>
      <c r="AG202" s="23"/>
      <c r="AH202" s="23"/>
      <c r="AI202" s="23">
        <f>+AH202+AG202</f>
        <v>0</v>
      </c>
    </row>
    <row r="203" spans="1:95" ht="25.25" customHeight="1" thickTop="1" thickBot="1" x14ac:dyDescent="0.25">
      <c r="A203" s="25">
        <v>104</v>
      </c>
      <c r="B203" s="8" t="s">
        <v>105</v>
      </c>
      <c r="C203" s="42"/>
      <c r="D203" s="122"/>
      <c r="E203" s="172"/>
      <c r="F203" s="176"/>
      <c r="G203" s="174"/>
      <c r="H203" s="193"/>
      <c r="I203" s="193"/>
      <c r="J203" s="149"/>
      <c r="K203" s="142"/>
      <c r="L203" s="119"/>
      <c r="M203" s="150"/>
      <c r="N203" s="538"/>
      <c r="O203" s="539"/>
      <c r="P203" s="540">
        <v>200</v>
      </c>
      <c r="Q203" s="405"/>
      <c r="R203" s="451"/>
      <c r="S203" s="92"/>
      <c r="T203" s="166"/>
      <c r="U203" s="42"/>
      <c r="V203" s="131"/>
      <c r="W203" s="26"/>
      <c r="X203" s="71"/>
      <c r="Y203" s="18"/>
      <c r="Z203" s="4"/>
      <c r="AA203" s="4"/>
      <c r="AB203" s="22"/>
      <c r="AC203" s="22"/>
      <c r="AD203" s="90"/>
      <c r="AE203" s="91"/>
      <c r="AF203" s="92"/>
      <c r="AG203" s="23"/>
      <c r="AH203" s="23"/>
      <c r="AI203" s="23"/>
    </row>
    <row r="204" spans="1:95" ht="25.25" customHeight="1" thickTop="1" thickBot="1" x14ac:dyDescent="0.25">
      <c r="A204" s="25"/>
      <c r="B204" s="8"/>
      <c r="C204" s="42"/>
      <c r="D204" s="122"/>
      <c r="E204" s="172"/>
      <c r="F204" s="176"/>
      <c r="G204" s="174"/>
      <c r="H204" s="193"/>
      <c r="I204" s="193"/>
      <c r="J204" s="149"/>
      <c r="K204" s="142"/>
      <c r="L204" s="119"/>
      <c r="M204" s="150"/>
      <c r="N204" s="433"/>
      <c r="O204" s="434"/>
      <c r="P204" s="442"/>
      <c r="Q204" s="405"/>
      <c r="R204" s="451"/>
      <c r="S204" s="92"/>
      <c r="T204" s="166"/>
      <c r="U204" s="42"/>
      <c r="V204" s="131"/>
      <c r="W204" s="26"/>
      <c r="X204" s="71"/>
      <c r="Y204" s="18"/>
      <c r="Z204" s="4"/>
      <c r="AA204" s="4"/>
      <c r="AB204" s="22"/>
      <c r="AC204" s="22"/>
      <c r="AD204" s="90"/>
      <c r="AE204" s="91"/>
      <c r="AF204" s="92"/>
      <c r="AG204" s="23"/>
      <c r="AH204" s="23"/>
      <c r="AI204" s="23"/>
    </row>
    <row r="205" spans="1:95" ht="25.25" customHeight="1" thickTop="1" thickBot="1" x14ac:dyDescent="0.25">
      <c r="A205" s="25">
        <v>107</v>
      </c>
      <c r="B205" s="16" t="s">
        <v>207</v>
      </c>
      <c r="C205" s="42"/>
      <c r="D205" s="122"/>
      <c r="E205" s="172"/>
      <c r="F205" s="176"/>
      <c r="G205" s="174"/>
      <c r="H205" s="193"/>
      <c r="I205" s="193"/>
      <c r="J205" s="149"/>
      <c r="K205" s="142"/>
      <c r="L205" s="119"/>
      <c r="M205" s="150"/>
      <c r="N205" s="411"/>
      <c r="O205" s="412"/>
      <c r="P205" s="439">
        <v>750</v>
      </c>
      <c r="Q205" s="405"/>
      <c r="R205" s="111"/>
      <c r="S205" s="92"/>
      <c r="T205" s="166"/>
      <c r="U205" s="42"/>
      <c r="V205" s="131"/>
      <c r="W205" s="30"/>
      <c r="X205" s="72"/>
      <c r="Y205" s="18"/>
      <c r="Z205" s="4"/>
      <c r="AA205" s="4"/>
      <c r="AB205" s="22"/>
      <c r="AC205" s="22"/>
      <c r="AD205" s="82"/>
      <c r="AE205" s="83"/>
      <c r="AF205" s="86"/>
      <c r="AG205" s="29"/>
      <c r="AH205" s="31"/>
      <c r="AI205" s="23"/>
    </row>
    <row r="206" spans="1:95" ht="25.25" customHeight="1" thickTop="1" thickBot="1" x14ac:dyDescent="0.25">
      <c r="A206" s="25">
        <v>108</v>
      </c>
      <c r="B206" s="8" t="s">
        <v>108</v>
      </c>
      <c r="C206" s="42">
        <f>D206-L206</f>
        <v>0</v>
      </c>
      <c r="D206" s="122">
        <v>4000</v>
      </c>
      <c r="E206" s="172">
        <v>108</v>
      </c>
      <c r="F206" s="176" t="s">
        <v>208</v>
      </c>
      <c r="G206" s="174">
        <v>4000</v>
      </c>
      <c r="H206" s="193">
        <f>+D206-S206</f>
        <v>500</v>
      </c>
      <c r="I206" s="193">
        <f>+H206-T206</f>
        <v>0</v>
      </c>
      <c r="J206" s="149">
        <v>108</v>
      </c>
      <c r="K206" s="142" t="s">
        <v>208</v>
      </c>
      <c r="L206" s="119">
        <v>4000</v>
      </c>
      <c r="M206" s="150">
        <v>3500</v>
      </c>
      <c r="N206" s="119"/>
      <c r="O206" s="119"/>
      <c r="P206" s="119"/>
      <c r="Q206" s="405"/>
      <c r="R206" s="111"/>
      <c r="S206" s="92">
        <f>+M206+P206+R206</f>
        <v>3500</v>
      </c>
      <c r="T206" s="166">
        <f>+L206-S206</f>
        <v>500</v>
      </c>
      <c r="U206" s="42">
        <f>M206-AA206</f>
        <v>0</v>
      </c>
      <c r="V206" s="131">
        <v>108</v>
      </c>
      <c r="W206" s="26" t="s">
        <v>208</v>
      </c>
      <c r="X206" s="71" t="s">
        <v>209</v>
      </c>
      <c r="Y206" s="18" t="s">
        <v>195</v>
      </c>
      <c r="Z206" s="4">
        <v>4000</v>
      </c>
      <c r="AA206" s="4">
        <v>3500</v>
      </c>
      <c r="AB206" s="22">
        <f>Z206-AA206</f>
        <v>500</v>
      </c>
      <c r="AC206" s="22">
        <f>AB206*2/3</f>
        <v>333.33333333333331</v>
      </c>
      <c r="AD206" s="90"/>
      <c r="AE206" s="91"/>
      <c r="AF206" s="92"/>
      <c r="AG206" s="23"/>
      <c r="AH206" s="23"/>
      <c r="AI206" s="23">
        <f>+AH206+AG206</f>
        <v>0</v>
      </c>
    </row>
    <row r="207" spans="1:95" ht="25.25" customHeight="1" thickTop="1" thickBot="1" x14ac:dyDescent="0.25">
      <c r="A207" s="25">
        <v>111</v>
      </c>
      <c r="B207" s="8" t="s">
        <v>111</v>
      </c>
      <c r="C207" s="42">
        <f>D207-L207</f>
        <v>0</v>
      </c>
      <c r="D207" s="122">
        <v>4000</v>
      </c>
      <c r="E207" s="172">
        <v>111</v>
      </c>
      <c r="F207" s="176" t="s">
        <v>333</v>
      </c>
      <c r="G207" s="174">
        <v>4000</v>
      </c>
      <c r="H207" s="193">
        <f>+D207-S207</f>
        <v>3000</v>
      </c>
      <c r="I207" s="193">
        <f>+H207-T207</f>
        <v>0</v>
      </c>
      <c r="J207" s="149">
        <v>111</v>
      </c>
      <c r="K207" s="142" t="s">
        <v>333</v>
      </c>
      <c r="L207" s="119">
        <v>4000</v>
      </c>
      <c r="M207" s="150">
        <v>1000</v>
      </c>
      <c r="N207" s="119"/>
      <c r="O207" s="119"/>
      <c r="P207" s="119"/>
      <c r="Q207" s="405"/>
      <c r="R207" s="111"/>
      <c r="S207" s="92">
        <f>+M207+P207+R207</f>
        <v>1000</v>
      </c>
      <c r="T207" s="166">
        <f>+L207-S207</f>
        <v>3000</v>
      </c>
      <c r="U207" s="42">
        <f>M207-AA207</f>
        <v>0</v>
      </c>
      <c r="V207" s="131">
        <v>111</v>
      </c>
      <c r="W207" s="26" t="s">
        <v>111</v>
      </c>
      <c r="X207" s="71" t="s">
        <v>212</v>
      </c>
      <c r="Y207" s="18" t="s">
        <v>195</v>
      </c>
      <c r="Z207" s="4">
        <v>4000</v>
      </c>
      <c r="AA207" s="4">
        <v>1000</v>
      </c>
      <c r="AB207" s="22">
        <f>Z207-AA207</f>
        <v>3000</v>
      </c>
      <c r="AC207" s="22">
        <f>AB207*2/3</f>
        <v>2000</v>
      </c>
      <c r="AD207" s="90"/>
      <c r="AE207" s="91"/>
      <c r="AF207" s="92"/>
      <c r="AG207" s="23"/>
      <c r="AH207" s="23"/>
      <c r="AI207" s="23">
        <f>+AH207+AG207</f>
        <v>0</v>
      </c>
    </row>
    <row r="208" spans="1:95" ht="25.25" customHeight="1" thickTop="1" thickBot="1" x14ac:dyDescent="0.25">
      <c r="A208" s="21">
        <v>112</v>
      </c>
      <c r="B208" s="64" t="s">
        <v>112</v>
      </c>
      <c r="C208" s="42"/>
      <c r="D208" s="122"/>
      <c r="E208" s="175"/>
      <c r="F208" s="598"/>
      <c r="G208" s="174"/>
      <c r="H208" s="193"/>
      <c r="I208" s="193"/>
      <c r="J208" s="149"/>
      <c r="K208" s="146"/>
      <c r="L208" s="119"/>
      <c r="M208" s="150"/>
      <c r="N208" s="560"/>
      <c r="O208" s="561"/>
      <c r="P208" s="562">
        <v>100</v>
      </c>
      <c r="Q208" s="405"/>
      <c r="R208" s="111"/>
      <c r="S208" s="92"/>
      <c r="T208" s="166"/>
      <c r="U208" s="42"/>
      <c r="V208" s="132"/>
      <c r="W208" s="21"/>
      <c r="X208" s="76"/>
      <c r="Y208" s="18"/>
      <c r="Z208" s="4"/>
      <c r="AA208" s="4"/>
      <c r="AB208" s="22"/>
      <c r="AC208" s="22"/>
      <c r="AD208" s="82"/>
      <c r="AE208" s="83"/>
      <c r="AF208" s="86"/>
      <c r="AG208" s="23"/>
      <c r="AH208" s="23"/>
      <c r="AI208" s="23"/>
    </row>
    <row r="209" spans="1:95" ht="25.25" customHeight="1" thickTop="1" thickBot="1" x14ac:dyDescent="0.25">
      <c r="A209" s="21">
        <v>115</v>
      </c>
      <c r="B209" s="7" t="s">
        <v>115</v>
      </c>
      <c r="C209" s="42">
        <f>D209-L209</f>
        <v>0</v>
      </c>
      <c r="D209" s="122">
        <v>4000</v>
      </c>
      <c r="E209" s="175">
        <v>115</v>
      </c>
      <c r="F209" s="106" t="s">
        <v>115</v>
      </c>
      <c r="G209" s="174">
        <v>4000</v>
      </c>
      <c r="H209" s="193">
        <f>+D209-S209</f>
        <v>0</v>
      </c>
      <c r="I209" s="193">
        <f>+H209-T209</f>
        <v>0</v>
      </c>
      <c r="J209" s="149">
        <v>115</v>
      </c>
      <c r="K209" s="142" t="s">
        <v>115</v>
      </c>
      <c r="L209" s="119">
        <v>4000</v>
      </c>
      <c r="M209" s="150">
        <v>4000</v>
      </c>
      <c r="N209" s="405"/>
      <c r="O209" s="405"/>
      <c r="P209" s="119"/>
      <c r="Q209" s="405"/>
      <c r="R209" s="111"/>
      <c r="S209" s="92">
        <f>+M209+P209+R209</f>
        <v>4000</v>
      </c>
      <c r="T209" s="166">
        <f>+L209-S209</f>
        <v>0</v>
      </c>
      <c r="U209" s="42">
        <f>M209-AA209</f>
        <v>0</v>
      </c>
      <c r="V209" s="132">
        <v>115</v>
      </c>
      <c r="W209" s="18" t="s">
        <v>115</v>
      </c>
      <c r="X209" s="70" t="s">
        <v>303</v>
      </c>
      <c r="Y209" s="18" t="s">
        <v>223</v>
      </c>
      <c r="Z209" s="4">
        <v>4000</v>
      </c>
      <c r="AA209" s="4">
        <v>4000</v>
      </c>
      <c r="AB209" s="22">
        <f>Z209-AA209</f>
        <v>0</v>
      </c>
      <c r="AC209" s="22">
        <f>AB209*2/3</f>
        <v>0</v>
      </c>
      <c r="AD209" s="90"/>
      <c r="AE209" s="91"/>
      <c r="AF209" s="92"/>
      <c r="AG209" s="23"/>
      <c r="AH209" s="23"/>
      <c r="AI209" s="23">
        <f>+AH209+AG209</f>
        <v>0</v>
      </c>
    </row>
    <row r="210" spans="1:95" ht="25.25" customHeight="1" thickTop="1" thickBot="1" x14ac:dyDescent="0.25">
      <c r="A210" s="21">
        <v>116</v>
      </c>
      <c r="B210" s="7" t="s">
        <v>116</v>
      </c>
      <c r="C210" s="42">
        <f>D210-L210</f>
        <v>0</v>
      </c>
      <c r="D210" s="122">
        <v>4000</v>
      </c>
      <c r="E210" s="175">
        <v>116</v>
      </c>
      <c r="F210" s="106" t="s">
        <v>116</v>
      </c>
      <c r="G210" s="174">
        <v>4000</v>
      </c>
      <c r="H210" s="193">
        <f>+D210-S210</f>
        <v>0</v>
      </c>
      <c r="I210" s="193">
        <f>+H210-T210</f>
        <v>0</v>
      </c>
      <c r="J210" s="149">
        <v>116</v>
      </c>
      <c r="K210" s="142" t="s">
        <v>116</v>
      </c>
      <c r="L210" s="119">
        <v>4000</v>
      </c>
      <c r="M210" s="150">
        <v>4000</v>
      </c>
      <c r="N210" s="405"/>
      <c r="O210" s="405"/>
      <c r="P210" s="405"/>
      <c r="Q210" s="405"/>
      <c r="R210" s="111"/>
      <c r="S210" s="92">
        <f>+M210+P210+R210</f>
        <v>4000</v>
      </c>
      <c r="T210" s="166">
        <f>+L210-S210</f>
        <v>0</v>
      </c>
      <c r="U210" s="42">
        <f>M210-AA210</f>
        <v>0</v>
      </c>
      <c r="V210" s="132">
        <v>116</v>
      </c>
      <c r="W210" s="18" t="s">
        <v>116</v>
      </c>
      <c r="X210" s="70" t="s">
        <v>304</v>
      </c>
      <c r="Y210" s="18" t="s">
        <v>223</v>
      </c>
      <c r="Z210" s="4">
        <v>4000</v>
      </c>
      <c r="AA210" s="4">
        <v>4000</v>
      </c>
      <c r="AB210" s="22">
        <f>Z210-AA210</f>
        <v>0</v>
      </c>
      <c r="AC210" s="22">
        <f>AB210*2/3</f>
        <v>0</v>
      </c>
      <c r="AD210" s="90"/>
      <c r="AE210" s="91"/>
      <c r="AF210" s="92"/>
      <c r="AG210" s="23"/>
      <c r="AH210" s="23"/>
      <c r="AI210" s="23">
        <f>+AH210+AG210</f>
        <v>0</v>
      </c>
    </row>
    <row r="211" spans="1:95" ht="25.25" customHeight="1" thickTop="1" thickBot="1" x14ac:dyDescent="0.25">
      <c r="A211" s="21">
        <v>117</v>
      </c>
      <c r="B211" s="7" t="s">
        <v>117</v>
      </c>
      <c r="C211" s="42">
        <f>D211-L211</f>
        <v>0</v>
      </c>
      <c r="D211" s="122">
        <v>4000</v>
      </c>
      <c r="E211" s="175">
        <v>117</v>
      </c>
      <c r="F211" s="106" t="s">
        <v>305</v>
      </c>
      <c r="G211" s="174">
        <v>4000</v>
      </c>
      <c r="H211" s="193">
        <f>+D211-S211</f>
        <v>0</v>
      </c>
      <c r="I211" s="193">
        <f>+H211-T211</f>
        <v>0</v>
      </c>
      <c r="J211" s="149">
        <v>117</v>
      </c>
      <c r="K211" s="142" t="s">
        <v>305</v>
      </c>
      <c r="L211" s="119">
        <v>4000</v>
      </c>
      <c r="M211" s="150">
        <v>4000</v>
      </c>
      <c r="N211" s="405"/>
      <c r="O211" s="405"/>
      <c r="P211" s="405"/>
      <c r="Q211" s="405"/>
      <c r="R211" s="111"/>
      <c r="S211" s="92">
        <f>+M211+P211+R211</f>
        <v>4000</v>
      </c>
      <c r="T211" s="166">
        <f>+L211-S211</f>
        <v>0</v>
      </c>
      <c r="U211" s="42">
        <f>M211-AA211</f>
        <v>0</v>
      </c>
      <c r="V211" s="132">
        <v>117</v>
      </c>
      <c r="W211" s="18" t="s">
        <v>305</v>
      </c>
      <c r="X211" s="70" t="s">
        <v>306</v>
      </c>
      <c r="Y211" s="18" t="s">
        <v>223</v>
      </c>
      <c r="Z211" s="4">
        <v>4000</v>
      </c>
      <c r="AA211" s="4">
        <v>4000</v>
      </c>
      <c r="AB211" s="22">
        <f>Z211-AA211</f>
        <v>0</v>
      </c>
      <c r="AC211" s="22">
        <f>AB211*2/3</f>
        <v>0</v>
      </c>
      <c r="AD211" s="90"/>
      <c r="AE211" s="91"/>
      <c r="AF211" s="92"/>
      <c r="AG211" s="23"/>
      <c r="AH211" s="23"/>
      <c r="AI211" s="23">
        <f>+AH211+AG211</f>
        <v>0</v>
      </c>
    </row>
    <row r="212" spans="1:95" ht="25.25" customHeight="1" thickTop="1" thickBot="1" x14ac:dyDescent="0.25">
      <c r="A212" s="25">
        <v>118</v>
      </c>
      <c r="B212" s="16" t="s">
        <v>178</v>
      </c>
      <c r="C212" s="42"/>
      <c r="D212" s="122"/>
      <c r="E212" s="172"/>
      <c r="F212" s="176"/>
      <c r="G212" s="174"/>
      <c r="H212" s="193"/>
      <c r="I212" s="193"/>
      <c r="J212" s="149"/>
      <c r="K212" s="142"/>
      <c r="L212" s="119"/>
      <c r="M212" s="150"/>
      <c r="N212" s="433"/>
      <c r="O212" s="434"/>
      <c r="P212" s="442"/>
      <c r="Q212" s="405" t="s">
        <v>356</v>
      </c>
      <c r="R212" s="451">
        <v>200</v>
      </c>
      <c r="S212" s="92"/>
      <c r="T212" s="166"/>
      <c r="U212" s="42"/>
      <c r="V212" s="131"/>
      <c r="W212" s="30"/>
      <c r="X212" s="72"/>
      <c r="Y212" s="18"/>
      <c r="Z212" s="4"/>
      <c r="AA212" s="4"/>
      <c r="AB212" s="22"/>
      <c r="AC212" s="22"/>
      <c r="AD212" s="82"/>
      <c r="AE212" s="83"/>
      <c r="AF212" s="86"/>
      <c r="AG212" s="29"/>
      <c r="AH212" s="31"/>
      <c r="AI212" s="23"/>
    </row>
    <row r="213" spans="1:95" ht="25.25" customHeight="1" thickTop="1" thickBot="1" x14ac:dyDescent="0.25">
      <c r="A213" s="42">
        <v>119</v>
      </c>
      <c r="B213" s="43"/>
      <c r="C213" s="42">
        <f>D213-L213</f>
        <v>0</v>
      </c>
      <c r="D213" s="125">
        <v>4000</v>
      </c>
      <c r="E213" s="175">
        <v>119</v>
      </c>
      <c r="F213" s="106" t="s">
        <v>307</v>
      </c>
      <c r="G213" s="174">
        <v>4000</v>
      </c>
      <c r="H213" s="193">
        <f>+D213-S213</f>
        <v>0</v>
      </c>
      <c r="I213" s="193">
        <f>+H213-T213</f>
        <v>0</v>
      </c>
      <c r="J213" s="149">
        <v>119</v>
      </c>
      <c r="K213" s="142" t="s">
        <v>307</v>
      </c>
      <c r="L213" s="119">
        <v>4000</v>
      </c>
      <c r="M213" s="150">
        <v>4000</v>
      </c>
      <c r="N213" s="119"/>
      <c r="O213" s="119"/>
      <c r="P213" s="119"/>
      <c r="Q213" s="405"/>
      <c r="R213" s="111"/>
      <c r="S213" s="92">
        <f t="shared" ref="S213:S218" si="51">+M213+P213+R213</f>
        <v>4000</v>
      </c>
      <c r="T213" s="166">
        <f>+L213-S213</f>
        <v>0</v>
      </c>
      <c r="U213" s="42">
        <f>M213-AA213</f>
        <v>0</v>
      </c>
      <c r="V213" s="139">
        <v>119</v>
      </c>
      <c r="W213" s="44" t="s">
        <v>307</v>
      </c>
      <c r="X213" s="74" t="s">
        <v>308</v>
      </c>
      <c r="Y213" s="44" t="s">
        <v>223</v>
      </c>
      <c r="Z213" s="45">
        <v>4000</v>
      </c>
      <c r="AA213" s="45">
        <v>4000</v>
      </c>
      <c r="AB213" s="22">
        <f>Z213-AA213</f>
        <v>0</v>
      </c>
      <c r="AC213" s="46">
        <f>AB213*2/3</f>
        <v>0</v>
      </c>
      <c r="AD213" s="90"/>
      <c r="AE213" s="91"/>
      <c r="AF213" s="92"/>
      <c r="AG213" s="47"/>
      <c r="AH213" s="47"/>
      <c r="AI213" s="47">
        <f>+AH213+AG213</f>
        <v>0</v>
      </c>
      <c r="AJ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</row>
    <row r="214" spans="1:95" ht="25.25" customHeight="1" thickTop="1" thickBot="1" x14ac:dyDescent="0.25">
      <c r="A214" s="42">
        <v>119</v>
      </c>
      <c r="B214" s="43" t="s">
        <v>118</v>
      </c>
      <c r="C214" s="42">
        <f>D214-L214</f>
        <v>0</v>
      </c>
      <c r="D214" s="125">
        <v>4000</v>
      </c>
      <c r="E214" s="67"/>
      <c r="F214" s="63"/>
      <c r="G214" s="65"/>
      <c r="H214" s="193"/>
      <c r="I214" s="193">
        <f>+H214-T214</f>
        <v>-4000</v>
      </c>
      <c r="J214" s="619">
        <v>119</v>
      </c>
      <c r="K214" s="44" t="s">
        <v>118</v>
      </c>
      <c r="L214" s="42">
        <v>4000</v>
      </c>
      <c r="M214" s="152"/>
      <c r="N214" s="62"/>
      <c r="O214" s="62"/>
      <c r="P214" s="62"/>
      <c r="Q214" s="406"/>
      <c r="R214" s="403"/>
      <c r="S214" s="92">
        <f t="shared" si="51"/>
        <v>0</v>
      </c>
      <c r="T214" s="166">
        <f>+L214-S214</f>
        <v>4000</v>
      </c>
      <c r="U214" s="42">
        <f>M214-AA214</f>
        <v>0</v>
      </c>
      <c r="V214" s="139"/>
      <c r="W214" s="44"/>
      <c r="X214" s="74"/>
      <c r="Y214" s="44"/>
      <c r="Z214" s="45"/>
      <c r="AA214" s="45"/>
      <c r="AB214" s="22">
        <f>Z214-AA214</f>
        <v>0</v>
      </c>
      <c r="AC214" s="46">
        <f>AB214*2/3</f>
        <v>0</v>
      </c>
      <c r="AD214" s="60"/>
      <c r="AE214" s="60"/>
      <c r="AF214" s="105"/>
      <c r="AG214" s="47"/>
      <c r="AH214" s="47"/>
      <c r="AI214" s="47">
        <f>+AH214+AG214</f>
        <v>0</v>
      </c>
      <c r="AJ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</row>
    <row r="215" spans="1:95" ht="25.25" customHeight="1" thickTop="1" thickBot="1" x14ac:dyDescent="0.25">
      <c r="A215" s="42">
        <v>119</v>
      </c>
      <c r="B215" s="43" t="s">
        <v>118</v>
      </c>
      <c r="C215" s="42"/>
      <c r="D215" s="125"/>
      <c r="E215" s="67"/>
      <c r="F215" s="63"/>
      <c r="G215" s="65"/>
      <c r="H215" s="193"/>
      <c r="I215" s="193"/>
      <c r="J215" s="619"/>
      <c r="K215" s="44"/>
      <c r="L215" s="42"/>
      <c r="M215" s="152"/>
      <c r="N215" s="406"/>
      <c r="O215" s="406"/>
      <c r="P215" s="406"/>
      <c r="Q215" s="406"/>
      <c r="R215" s="403"/>
      <c r="S215" s="92">
        <f t="shared" si="51"/>
        <v>0</v>
      </c>
      <c r="T215" s="166">
        <v>-4000</v>
      </c>
      <c r="U215" s="42"/>
      <c r="V215" s="139"/>
      <c r="W215" s="44"/>
      <c r="X215" s="74"/>
      <c r="Y215" s="44"/>
      <c r="Z215" s="45"/>
      <c r="AA215" s="45"/>
      <c r="AB215" s="22"/>
      <c r="AC215" s="46"/>
      <c r="AD215" s="60"/>
      <c r="AE215" s="60"/>
      <c r="AF215" s="105"/>
      <c r="AG215" s="47"/>
      <c r="AH215" s="47"/>
      <c r="AI215" s="47"/>
      <c r="AJ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</row>
    <row r="216" spans="1:95" ht="25.25" customHeight="1" thickTop="1" thickBot="1" x14ac:dyDescent="0.25">
      <c r="A216" s="52">
        <v>120</v>
      </c>
      <c r="B216" s="50" t="s">
        <v>119</v>
      </c>
      <c r="C216" s="42">
        <f>D216-L216</f>
        <v>0</v>
      </c>
      <c r="D216" s="127">
        <v>4000</v>
      </c>
      <c r="E216" s="175">
        <v>120</v>
      </c>
      <c r="F216" s="106" t="s">
        <v>309</v>
      </c>
      <c r="G216" s="174">
        <v>4000</v>
      </c>
      <c r="H216" s="193">
        <f>+D216-S216</f>
        <v>0</v>
      </c>
      <c r="I216" s="193">
        <f>+H216-T216</f>
        <v>0</v>
      </c>
      <c r="J216" s="149">
        <v>120</v>
      </c>
      <c r="K216" s="142" t="s">
        <v>309</v>
      </c>
      <c r="L216" s="119">
        <v>4000</v>
      </c>
      <c r="M216" s="150">
        <v>4000</v>
      </c>
      <c r="N216" s="119"/>
      <c r="O216" s="119"/>
      <c r="P216" s="119"/>
      <c r="Q216" s="405"/>
      <c r="R216" s="111"/>
      <c r="S216" s="92">
        <f t="shared" si="51"/>
        <v>4000</v>
      </c>
      <c r="T216" s="166">
        <f>+L216-S216</f>
        <v>0</v>
      </c>
      <c r="U216" s="42">
        <f>M216-AA216</f>
        <v>0</v>
      </c>
      <c r="V216" s="138">
        <v>120</v>
      </c>
      <c r="W216" s="53" t="s">
        <v>309</v>
      </c>
      <c r="X216" s="75" t="s">
        <v>310</v>
      </c>
      <c r="Y216" s="54" t="s">
        <v>223</v>
      </c>
      <c r="Z216" s="51">
        <v>4000</v>
      </c>
      <c r="AA216" s="51">
        <v>4000</v>
      </c>
      <c r="AB216" s="22">
        <f>Z216-AA216</f>
        <v>0</v>
      </c>
      <c r="AC216" s="55">
        <f>AB216*2/3</f>
        <v>0</v>
      </c>
      <c r="AD216" s="82"/>
      <c r="AE216" s="83"/>
      <c r="AF216" s="86"/>
      <c r="AG216" s="56"/>
      <c r="AH216" s="56"/>
      <c r="AI216" s="57">
        <f>+AH216+AG216</f>
        <v>0</v>
      </c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8"/>
      <c r="BD216" s="58"/>
      <c r="BE216" s="58"/>
      <c r="BF216" s="58"/>
    </row>
    <row r="217" spans="1:95" ht="25.25" customHeight="1" thickTop="1" thickBot="1" x14ac:dyDescent="0.25">
      <c r="A217" s="20"/>
      <c r="B217" s="63"/>
      <c r="C217" s="20"/>
      <c r="D217" s="128"/>
      <c r="E217" s="67"/>
      <c r="F217" s="63"/>
      <c r="G217" s="65"/>
      <c r="H217" s="171"/>
      <c r="I217" s="171"/>
      <c r="J217" s="616"/>
      <c r="K217" s="20"/>
      <c r="L217" s="20"/>
      <c r="M217" s="630"/>
      <c r="N217" s="589"/>
      <c r="O217" s="589"/>
      <c r="P217" s="20"/>
      <c r="Q217" s="589"/>
      <c r="R217" s="20"/>
      <c r="S217" s="92">
        <f t="shared" si="51"/>
        <v>0</v>
      </c>
      <c r="T217" s="20"/>
      <c r="U217" s="20"/>
      <c r="V217" s="140"/>
      <c r="W217" s="5"/>
      <c r="X217" s="77"/>
      <c r="Y217" s="5"/>
      <c r="Z217" s="5"/>
      <c r="AA217" s="5"/>
      <c r="AB217" s="32"/>
      <c r="AC217" s="32"/>
      <c r="AD217" s="61"/>
      <c r="AE217" s="61"/>
      <c r="AF217" s="61"/>
      <c r="AG217" s="5"/>
      <c r="AH217" s="5"/>
      <c r="AI217" s="5"/>
    </row>
    <row r="218" spans="1:95" ht="25.25" customHeight="1" thickTop="1" thickBot="1" x14ac:dyDescent="0.25">
      <c r="A218" s="20"/>
      <c r="B218" s="63"/>
      <c r="C218" s="20"/>
      <c r="D218" s="128"/>
      <c r="E218" s="67"/>
      <c r="F218" s="63"/>
      <c r="G218" s="65"/>
      <c r="H218" s="171"/>
      <c r="I218" s="171"/>
      <c r="J218" s="616"/>
      <c r="K218" s="20"/>
      <c r="L218" s="20"/>
      <c r="M218" s="630"/>
      <c r="N218" s="20"/>
      <c r="O218" s="20"/>
      <c r="P218" s="20"/>
      <c r="Q218" s="589"/>
      <c r="R218" s="20"/>
      <c r="S218" s="92">
        <f t="shared" si="51"/>
        <v>0</v>
      </c>
      <c r="T218" s="20"/>
      <c r="U218" s="20"/>
      <c r="V218" s="140"/>
      <c r="W218" s="5"/>
      <c r="X218" s="77"/>
      <c r="Y218" s="5"/>
      <c r="Z218" s="5"/>
      <c r="AA218" s="5"/>
      <c r="AB218" s="32"/>
      <c r="AC218" s="32"/>
      <c r="AD218" s="61"/>
      <c r="AE218" s="61"/>
      <c r="AF218" s="61"/>
      <c r="AG218" s="5"/>
      <c r="AH218" s="5"/>
      <c r="AI218" s="5"/>
    </row>
    <row r="219" spans="1:95" ht="25.25" customHeight="1" thickTop="1" thickBot="1" x14ac:dyDescent="0.25">
      <c r="A219" s="21">
        <v>121</v>
      </c>
      <c r="B219" s="7" t="s">
        <v>120</v>
      </c>
      <c r="C219" s="42"/>
      <c r="D219" s="122"/>
      <c r="E219" s="175"/>
      <c r="F219" s="106"/>
      <c r="G219" s="174"/>
      <c r="H219" s="193"/>
      <c r="I219" s="193"/>
      <c r="J219" s="149"/>
      <c r="K219" s="142"/>
      <c r="L219" s="119"/>
      <c r="M219" s="150"/>
      <c r="N219" s="636"/>
      <c r="O219" s="636"/>
      <c r="P219" s="648">
        <v>100</v>
      </c>
      <c r="Q219" s="405"/>
      <c r="R219" s="111"/>
      <c r="S219" s="92"/>
      <c r="T219" s="166"/>
      <c r="U219" s="42"/>
      <c r="V219" s="132"/>
      <c r="W219" s="18"/>
      <c r="X219" s="70"/>
      <c r="Y219" s="18"/>
      <c r="Z219" s="4"/>
      <c r="AA219" s="4"/>
      <c r="AB219" s="22"/>
      <c r="AC219" s="22"/>
      <c r="AD219" s="82"/>
      <c r="AE219" s="83"/>
      <c r="AF219" s="86"/>
      <c r="AG219" s="23"/>
      <c r="AH219" s="27"/>
      <c r="AI219" s="23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</row>
    <row r="220" spans="1:95" ht="25.25" customHeight="1" thickTop="1" thickBot="1" x14ac:dyDescent="0.25">
      <c r="A220" s="21">
        <v>122</v>
      </c>
      <c r="B220" s="7" t="s">
        <v>121</v>
      </c>
      <c r="C220" s="42">
        <f>D220-L220</f>
        <v>0</v>
      </c>
      <c r="D220" s="122">
        <v>4000</v>
      </c>
      <c r="E220" s="175">
        <v>122</v>
      </c>
      <c r="F220" s="106" t="s">
        <v>121</v>
      </c>
      <c r="G220" s="174">
        <v>4000</v>
      </c>
      <c r="H220" s="193">
        <f>+D220-S220</f>
        <v>0</v>
      </c>
      <c r="I220" s="193">
        <f>+H220-T220</f>
        <v>0</v>
      </c>
      <c r="J220" s="149">
        <v>122</v>
      </c>
      <c r="K220" s="142" t="s">
        <v>121</v>
      </c>
      <c r="L220" s="119">
        <v>4000</v>
      </c>
      <c r="M220" s="150">
        <v>3000</v>
      </c>
      <c r="N220" s="119"/>
      <c r="O220" s="119"/>
      <c r="P220" s="119"/>
      <c r="Q220" s="405" t="s">
        <v>356</v>
      </c>
      <c r="R220" s="451">
        <v>1000</v>
      </c>
      <c r="S220" s="92">
        <f>+M220+P220+R220</f>
        <v>4000</v>
      </c>
      <c r="T220" s="166">
        <f>+L220-S220</f>
        <v>0</v>
      </c>
      <c r="U220" s="42">
        <f>M220-AA220</f>
        <v>0</v>
      </c>
      <c r="V220" s="132">
        <v>122</v>
      </c>
      <c r="W220" s="18" t="s">
        <v>121</v>
      </c>
      <c r="X220" s="70" t="s">
        <v>180</v>
      </c>
      <c r="Y220" s="18" t="s">
        <v>157</v>
      </c>
      <c r="Z220" s="4">
        <v>4000</v>
      </c>
      <c r="AA220" s="4">
        <v>3000</v>
      </c>
      <c r="AB220" s="22">
        <f>Z220-AA220</f>
        <v>1000</v>
      </c>
      <c r="AC220" s="22">
        <f>AB220*2/3</f>
        <v>666.66666666666663</v>
      </c>
      <c r="AD220" s="82"/>
      <c r="AE220" s="83">
        <v>30</v>
      </c>
      <c r="AF220" s="86">
        <v>1000</v>
      </c>
      <c r="AG220" s="23">
        <v>1000</v>
      </c>
      <c r="AH220" s="23"/>
      <c r="AI220" s="23">
        <f>+AH220+AG220</f>
        <v>1000</v>
      </c>
    </row>
    <row r="221" spans="1:95" ht="25.25" customHeight="1" thickTop="1" thickBot="1" x14ac:dyDescent="0.25">
      <c r="A221" s="25"/>
      <c r="B221" s="8"/>
      <c r="C221" s="42"/>
      <c r="D221" s="122"/>
      <c r="E221" s="172"/>
      <c r="F221" s="176"/>
      <c r="G221" s="174"/>
      <c r="H221" s="193"/>
      <c r="I221" s="193"/>
      <c r="J221" s="149"/>
      <c r="K221" s="142"/>
      <c r="L221" s="119"/>
      <c r="M221" s="150"/>
      <c r="N221" s="538"/>
      <c r="O221" s="539"/>
      <c r="P221" s="540">
        <v>150</v>
      </c>
      <c r="Q221" s="405"/>
      <c r="R221" s="453">
        <v>200</v>
      </c>
      <c r="S221" s="92"/>
      <c r="T221" s="166"/>
      <c r="U221" s="42"/>
      <c r="V221" s="131"/>
      <c r="W221" s="26"/>
      <c r="X221" s="71"/>
      <c r="Y221" s="18"/>
      <c r="Z221" s="4"/>
      <c r="AA221" s="4"/>
      <c r="AB221" s="22"/>
      <c r="AC221" s="22"/>
      <c r="AD221" s="82"/>
      <c r="AE221" s="100"/>
      <c r="AF221" s="101"/>
      <c r="AG221" s="23"/>
      <c r="AH221" s="23"/>
      <c r="AI221" s="23"/>
    </row>
    <row r="222" spans="1:95" ht="25.25" customHeight="1" thickTop="1" thickBot="1" x14ac:dyDescent="0.25">
      <c r="A222" s="25">
        <v>128</v>
      </c>
      <c r="B222" s="16" t="s">
        <v>127</v>
      </c>
      <c r="C222" s="42"/>
      <c r="D222" s="122"/>
      <c r="E222" s="172"/>
      <c r="F222" s="176"/>
      <c r="G222" s="174"/>
      <c r="H222" s="193"/>
      <c r="I222" s="193"/>
      <c r="J222" s="149"/>
      <c r="K222" s="142"/>
      <c r="L222" s="119"/>
      <c r="M222" s="150"/>
      <c r="N222" s="538"/>
      <c r="O222" s="539"/>
      <c r="P222" s="540">
        <v>200</v>
      </c>
      <c r="Q222" s="405"/>
      <c r="R222" s="111"/>
      <c r="S222" s="92"/>
      <c r="T222" s="166"/>
      <c r="U222" s="42"/>
      <c r="V222" s="131"/>
      <c r="W222" s="26"/>
      <c r="X222" s="71"/>
      <c r="Y222" s="18"/>
      <c r="Z222" s="4"/>
      <c r="AA222" s="4"/>
      <c r="AB222" s="22"/>
      <c r="AC222" s="22"/>
      <c r="AD222" s="82"/>
      <c r="AE222" s="83"/>
      <c r="AF222" s="86"/>
      <c r="AG222" s="27"/>
      <c r="AH222" s="23"/>
      <c r="AI222" s="23"/>
    </row>
    <row r="223" spans="1:95" ht="25.25" customHeight="1" thickTop="1" thickBot="1" x14ac:dyDescent="0.25">
      <c r="A223" s="25">
        <v>128</v>
      </c>
      <c r="B223" s="585" t="s">
        <v>127</v>
      </c>
      <c r="C223" s="42"/>
      <c r="D223" s="122"/>
      <c r="E223" s="172"/>
      <c r="F223" s="176"/>
      <c r="G223" s="174"/>
      <c r="H223" s="193"/>
      <c r="I223" s="193"/>
      <c r="J223" s="149"/>
      <c r="K223" s="142"/>
      <c r="L223" s="119"/>
      <c r="M223" s="150"/>
      <c r="N223" s="555"/>
      <c r="O223" s="556"/>
      <c r="P223" s="557">
        <v>300</v>
      </c>
      <c r="Q223" s="405"/>
      <c r="R223" s="111"/>
      <c r="S223" s="92"/>
      <c r="T223" s="166"/>
      <c r="U223" s="42"/>
      <c r="V223" s="137"/>
      <c r="W223" s="26"/>
      <c r="X223" s="71"/>
      <c r="Y223" s="18"/>
      <c r="Z223" s="4"/>
      <c r="AA223" s="4"/>
      <c r="AB223" s="22"/>
      <c r="AC223" s="22"/>
      <c r="AD223" s="82"/>
      <c r="AE223" s="83"/>
      <c r="AF223" s="86"/>
      <c r="AG223" s="27"/>
      <c r="AH223" s="23"/>
      <c r="AI223" s="23"/>
    </row>
    <row r="224" spans="1:95" ht="25.25" customHeight="1" thickTop="1" thickBot="1" x14ac:dyDescent="0.25">
      <c r="A224" s="25">
        <v>129</v>
      </c>
      <c r="B224" s="161" t="s">
        <v>128</v>
      </c>
      <c r="C224" s="42">
        <f>D221-L221</f>
        <v>0</v>
      </c>
      <c r="D224" s="122">
        <v>4000</v>
      </c>
      <c r="E224" s="172">
        <v>130</v>
      </c>
      <c r="F224" s="176" t="s">
        <v>129</v>
      </c>
      <c r="G224" s="174">
        <v>4000</v>
      </c>
      <c r="H224" s="193">
        <f>+D224-S224</f>
        <v>-1000</v>
      </c>
      <c r="I224" s="193">
        <f>+H224-T224</f>
        <v>0</v>
      </c>
      <c r="J224" s="149">
        <v>130</v>
      </c>
      <c r="K224" s="142" t="s">
        <v>129</v>
      </c>
      <c r="L224" s="119">
        <v>4000</v>
      </c>
      <c r="M224" s="150">
        <v>3000</v>
      </c>
      <c r="N224" s="411"/>
      <c r="O224" s="412"/>
      <c r="P224" s="413"/>
      <c r="Q224" s="405" t="s">
        <v>356</v>
      </c>
      <c r="R224" s="451">
        <v>2000</v>
      </c>
      <c r="S224" s="92">
        <f>+M224+P224+R224</f>
        <v>5000</v>
      </c>
      <c r="T224" s="166">
        <f>+L224-S224</f>
        <v>-1000</v>
      </c>
      <c r="U224" s="42">
        <f>M224-AA224</f>
        <v>0</v>
      </c>
      <c r="V224" s="137">
        <v>130</v>
      </c>
      <c r="W224" s="26" t="s">
        <v>129</v>
      </c>
      <c r="X224" s="71" t="s">
        <v>216</v>
      </c>
      <c r="Y224" s="18" t="s">
        <v>195</v>
      </c>
      <c r="Z224" s="4">
        <v>4000</v>
      </c>
      <c r="AA224" s="4">
        <v>3000</v>
      </c>
      <c r="AB224" s="22">
        <f>Z224-AA224</f>
        <v>1000</v>
      </c>
      <c r="AC224" s="22">
        <f>AB224*2/3</f>
        <v>666.66666666666663</v>
      </c>
      <c r="AD224" s="90"/>
      <c r="AE224" s="91">
        <v>37</v>
      </c>
      <c r="AF224" s="92">
        <v>650</v>
      </c>
      <c r="AG224" s="23"/>
      <c r="AH224" s="27">
        <v>650</v>
      </c>
      <c r="AI224" s="23">
        <f>+AH224+AG224</f>
        <v>650</v>
      </c>
    </row>
    <row r="225" spans="1:95" ht="25.25" customHeight="1" thickTop="1" thickBot="1" x14ac:dyDescent="0.25">
      <c r="A225" s="25">
        <v>130</v>
      </c>
      <c r="B225" s="161" t="s">
        <v>129</v>
      </c>
      <c r="C225" s="42"/>
      <c r="D225" s="122"/>
      <c r="E225" s="172"/>
      <c r="F225" s="176"/>
      <c r="G225" s="174"/>
      <c r="H225" s="193"/>
      <c r="I225" s="193"/>
      <c r="J225" s="149"/>
      <c r="K225" s="142"/>
      <c r="L225" s="119"/>
      <c r="M225" s="150"/>
      <c r="N225" s="538"/>
      <c r="O225" s="539"/>
      <c r="P225" s="540">
        <v>50</v>
      </c>
      <c r="Q225" s="405"/>
      <c r="R225" s="111"/>
      <c r="S225" s="92"/>
      <c r="T225" s="166"/>
      <c r="U225" s="42"/>
      <c r="V225" s="137"/>
      <c r="W225" s="26"/>
      <c r="X225" s="71"/>
      <c r="Y225" s="18"/>
      <c r="Z225" s="4"/>
      <c r="AA225" s="4"/>
      <c r="AB225" s="22"/>
      <c r="AC225" s="22"/>
      <c r="AD225" s="90"/>
      <c r="AE225" s="91"/>
      <c r="AF225" s="92"/>
      <c r="AG225" s="23"/>
      <c r="AH225" s="23"/>
      <c r="AI225" s="23"/>
      <c r="BG225" s="49"/>
      <c r="BH225" s="49"/>
      <c r="BI225" s="49"/>
      <c r="BJ225" s="49"/>
      <c r="BK225" s="49"/>
      <c r="BL225" s="49"/>
      <c r="BM225" s="49"/>
      <c r="BN225" s="49"/>
      <c r="BO225" s="49"/>
      <c r="BP225" s="49"/>
      <c r="BQ225" s="49"/>
      <c r="BR225" s="49"/>
      <c r="BS225" s="49"/>
      <c r="BT225" s="49"/>
      <c r="BU225" s="49"/>
      <c r="BV225" s="49"/>
      <c r="BW225" s="49"/>
      <c r="BX225" s="49"/>
      <c r="BY225" s="49"/>
      <c r="BZ225" s="49"/>
      <c r="CA225" s="49"/>
      <c r="CB225" s="49"/>
      <c r="CC225" s="49"/>
      <c r="CD225" s="49"/>
      <c r="CE225" s="49"/>
      <c r="CF225" s="49"/>
      <c r="CG225" s="49"/>
      <c r="CH225" s="49"/>
      <c r="CI225" s="49"/>
      <c r="CJ225" s="49"/>
      <c r="CK225" s="49"/>
      <c r="CL225" s="49"/>
      <c r="CM225" s="49"/>
      <c r="CN225" s="49"/>
      <c r="CO225" s="49"/>
      <c r="CP225" s="49"/>
      <c r="CQ225" s="49"/>
    </row>
    <row r="226" spans="1:95" ht="25.25" customHeight="1" thickTop="1" thickBot="1" x14ac:dyDescent="0.25">
      <c r="A226" s="25">
        <v>131</v>
      </c>
      <c r="B226" s="161" t="s">
        <v>130</v>
      </c>
      <c r="C226" s="42">
        <f>D223-L223</f>
        <v>0</v>
      </c>
      <c r="D226" s="122">
        <v>4000</v>
      </c>
      <c r="E226" s="172">
        <v>132</v>
      </c>
      <c r="F226" s="176" t="s">
        <v>131</v>
      </c>
      <c r="G226" s="174">
        <v>4000</v>
      </c>
      <c r="H226" s="193">
        <f t="shared" ref="H226:H231" si="52">+D226-S226</f>
        <v>-1050</v>
      </c>
      <c r="I226" s="193">
        <f t="shared" ref="I226:I231" si="53">+H226-T226</f>
        <v>0</v>
      </c>
      <c r="J226" s="149">
        <v>132</v>
      </c>
      <c r="K226" s="142" t="s">
        <v>131</v>
      </c>
      <c r="L226" s="119">
        <v>4000</v>
      </c>
      <c r="M226" s="150">
        <v>3500</v>
      </c>
      <c r="N226" s="119"/>
      <c r="O226" s="119"/>
      <c r="P226" s="119"/>
      <c r="Q226" s="405" t="s">
        <v>356</v>
      </c>
      <c r="R226" s="451">
        <v>1550</v>
      </c>
      <c r="S226" s="92">
        <f t="shared" ref="S226:S231" si="54">+M226+P226+R226</f>
        <v>5050</v>
      </c>
      <c r="T226" s="166">
        <f t="shared" ref="T226:T231" si="55">+L226-S226</f>
        <v>-1050</v>
      </c>
      <c r="U226" s="42">
        <f t="shared" ref="U226:U231" si="56">M226-AA226</f>
        <v>0</v>
      </c>
      <c r="V226" s="137">
        <v>132</v>
      </c>
      <c r="W226" s="26" t="s">
        <v>131</v>
      </c>
      <c r="X226" s="71" t="s">
        <v>186</v>
      </c>
      <c r="Y226" s="18" t="s">
        <v>157</v>
      </c>
      <c r="Z226" s="4">
        <v>4000</v>
      </c>
      <c r="AA226" s="4">
        <v>3500</v>
      </c>
      <c r="AB226" s="22">
        <f t="shared" ref="AB226:AB231" si="57">Z226-AA226</f>
        <v>500</v>
      </c>
      <c r="AC226" s="22">
        <f t="shared" ref="AC226:AC231" si="58">AB226*2/3</f>
        <v>333.33333333333331</v>
      </c>
      <c r="AD226" s="82"/>
      <c r="AE226" s="83">
        <v>18</v>
      </c>
      <c r="AF226" s="86">
        <v>500</v>
      </c>
      <c r="AG226" s="23">
        <v>500</v>
      </c>
      <c r="AH226" s="23"/>
      <c r="AI226" s="23">
        <f t="shared" ref="AI226:AI231" si="59">+AH226+AG226</f>
        <v>500</v>
      </c>
      <c r="BG226" s="58"/>
      <c r="BH226" s="58"/>
      <c r="BI226" s="58"/>
      <c r="BJ226" s="58"/>
      <c r="BK226" s="58"/>
      <c r="BL226" s="58"/>
      <c r="BM226" s="58"/>
      <c r="BN226" s="58"/>
      <c r="BO226" s="58"/>
      <c r="BP226" s="58"/>
      <c r="BQ226" s="58"/>
      <c r="BR226" s="58"/>
      <c r="BS226" s="58"/>
      <c r="BT226" s="58"/>
      <c r="BU226" s="58"/>
      <c r="BV226" s="58"/>
      <c r="BW226" s="58"/>
      <c r="BX226" s="58"/>
      <c r="BY226" s="58"/>
      <c r="BZ226" s="58"/>
      <c r="CA226" s="58"/>
      <c r="CB226" s="58"/>
      <c r="CC226" s="58"/>
      <c r="CD226" s="58"/>
      <c r="CE226" s="58"/>
      <c r="CF226" s="58"/>
      <c r="CG226" s="58"/>
      <c r="CH226" s="58"/>
      <c r="CI226" s="58"/>
      <c r="CJ226" s="58"/>
      <c r="CK226" s="58"/>
      <c r="CL226" s="58"/>
      <c r="CM226" s="58"/>
      <c r="CN226" s="58"/>
      <c r="CO226" s="58"/>
      <c r="CP226" s="58"/>
      <c r="CQ226" s="58"/>
    </row>
    <row r="227" spans="1:95" ht="25.25" customHeight="1" thickTop="1" thickBot="1" x14ac:dyDescent="0.25">
      <c r="A227" s="25">
        <v>132</v>
      </c>
      <c r="B227" s="161" t="s">
        <v>131</v>
      </c>
      <c r="C227" s="42">
        <f>D226-L226</f>
        <v>0</v>
      </c>
      <c r="D227" s="122">
        <v>4000</v>
      </c>
      <c r="E227" s="172">
        <v>133</v>
      </c>
      <c r="F227" s="176" t="s">
        <v>132</v>
      </c>
      <c r="G227" s="174">
        <v>4000</v>
      </c>
      <c r="H227" s="193">
        <f t="shared" si="52"/>
        <v>1000</v>
      </c>
      <c r="I227" s="193">
        <f t="shared" si="53"/>
        <v>0</v>
      </c>
      <c r="J227" s="149">
        <v>133</v>
      </c>
      <c r="K227" s="142" t="s">
        <v>132</v>
      </c>
      <c r="L227" s="119">
        <v>4000</v>
      </c>
      <c r="M227" s="150">
        <v>2500</v>
      </c>
      <c r="N227" s="405"/>
      <c r="O227" s="405"/>
      <c r="P227" s="405"/>
      <c r="Q227" s="405" t="s">
        <v>356</v>
      </c>
      <c r="R227" s="451">
        <v>500</v>
      </c>
      <c r="S227" s="92">
        <f t="shared" si="54"/>
        <v>3000</v>
      </c>
      <c r="T227" s="166">
        <f t="shared" si="55"/>
        <v>1000</v>
      </c>
      <c r="U227" s="42">
        <f t="shared" si="56"/>
        <v>0</v>
      </c>
      <c r="V227" s="137">
        <v>133</v>
      </c>
      <c r="W227" s="26" t="s">
        <v>132</v>
      </c>
      <c r="X227" s="71" t="s">
        <v>217</v>
      </c>
      <c r="Y227" s="18" t="s">
        <v>195</v>
      </c>
      <c r="Z227" s="4">
        <v>4000</v>
      </c>
      <c r="AA227" s="4">
        <v>2500</v>
      </c>
      <c r="AB227" s="22">
        <f t="shared" si="57"/>
        <v>1500</v>
      </c>
      <c r="AC227" s="22">
        <f t="shared" si="58"/>
        <v>1000</v>
      </c>
      <c r="AD227" s="90"/>
      <c r="AE227" s="91"/>
      <c r="AF227" s="92"/>
      <c r="AG227" s="23"/>
      <c r="AH227" s="23"/>
      <c r="AI227" s="23">
        <f t="shared" si="59"/>
        <v>0</v>
      </c>
    </row>
    <row r="228" spans="1:95" ht="25.25" customHeight="1" thickTop="1" thickBot="1" x14ac:dyDescent="0.25">
      <c r="A228" s="25">
        <v>133</v>
      </c>
      <c r="B228" s="14" t="s">
        <v>132</v>
      </c>
      <c r="C228" s="42">
        <f>D227-L227</f>
        <v>0</v>
      </c>
      <c r="D228" s="122">
        <v>4000</v>
      </c>
      <c r="E228" s="172">
        <v>134</v>
      </c>
      <c r="F228" s="176" t="s">
        <v>133</v>
      </c>
      <c r="G228" s="174">
        <v>4000</v>
      </c>
      <c r="H228" s="193">
        <f t="shared" si="52"/>
        <v>0</v>
      </c>
      <c r="I228" s="193">
        <f t="shared" si="53"/>
        <v>0</v>
      </c>
      <c r="J228" s="149">
        <v>134</v>
      </c>
      <c r="K228" s="142" t="s">
        <v>133</v>
      </c>
      <c r="L228" s="119">
        <v>4000</v>
      </c>
      <c r="M228" s="150">
        <v>4000</v>
      </c>
      <c r="N228" s="405"/>
      <c r="O228" s="405"/>
      <c r="P228" s="405"/>
      <c r="Q228" s="405"/>
      <c r="R228" s="111"/>
      <c r="S228" s="92">
        <f t="shared" si="54"/>
        <v>4000</v>
      </c>
      <c r="T228" s="166">
        <f t="shared" si="55"/>
        <v>0</v>
      </c>
      <c r="U228" s="42">
        <f t="shared" si="56"/>
        <v>0</v>
      </c>
      <c r="V228" s="137">
        <v>134</v>
      </c>
      <c r="W228" s="26" t="s">
        <v>133</v>
      </c>
      <c r="X228" s="71" t="s">
        <v>311</v>
      </c>
      <c r="Y228" s="18" t="s">
        <v>223</v>
      </c>
      <c r="Z228" s="4">
        <v>4000</v>
      </c>
      <c r="AA228" s="4">
        <v>4000</v>
      </c>
      <c r="AB228" s="22">
        <f t="shared" si="57"/>
        <v>0</v>
      </c>
      <c r="AC228" s="22">
        <f t="shared" si="58"/>
        <v>0</v>
      </c>
      <c r="AD228" s="82"/>
      <c r="AE228" s="83"/>
      <c r="AF228" s="86"/>
      <c r="AG228" s="23"/>
      <c r="AH228" s="23"/>
      <c r="AI228" s="23">
        <f t="shared" si="59"/>
        <v>0</v>
      </c>
    </row>
    <row r="229" spans="1:95" ht="25.25" customHeight="1" thickTop="1" thickBot="1" x14ac:dyDescent="0.25">
      <c r="A229" s="25">
        <v>134</v>
      </c>
      <c r="B229" s="103" t="s">
        <v>133</v>
      </c>
      <c r="C229" s="42">
        <f>D228-L228</f>
        <v>0</v>
      </c>
      <c r="D229" s="122">
        <v>4000</v>
      </c>
      <c r="E229" s="172">
        <v>135</v>
      </c>
      <c r="F229" s="176" t="s">
        <v>134</v>
      </c>
      <c r="G229" s="174">
        <v>4000</v>
      </c>
      <c r="H229" s="193">
        <f t="shared" si="52"/>
        <v>2000</v>
      </c>
      <c r="I229" s="193">
        <f t="shared" si="53"/>
        <v>0</v>
      </c>
      <c r="J229" s="149">
        <v>135</v>
      </c>
      <c r="K229" s="142" t="s">
        <v>134</v>
      </c>
      <c r="L229" s="119">
        <v>4000</v>
      </c>
      <c r="M229" s="150">
        <v>2000</v>
      </c>
      <c r="N229" s="405"/>
      <c r="O229" s="405"/>
      <c r="P229" s="405"/>
      <c r="Q229" s="405"/>
      <c r="R229" s="111"/>
      <c r="S229" s="92">
        <f t="shared" si="54"/>
        <v>2000</v>
      </c>
      <c r="T229" s="166">
        <f t="shared" si="55"/>
        <v>2000</v>
      </c>
      <c r="U229" s="42">
        <f t="shared" si="56"/>
        <v>0</v>
      </c>
      <c r="V229" s="137">
        <v>135</v>
      </c>
      <c r="W229" s="26" t="s">
        <v>134</v>
      </c>
      <c r="X229" s="71" t="s">
        <v>218</v>
      </c>
      <c r="Y229" s="18" t="s">
        <v>195</v>
      </c>
      <c r="Z229" s="4">
        <v>4000</v>
      </c>
      <c r="AA229" s="4">
        <v>2000</v>
      </c>
      <c r="AB229" s="22">
        <f t="shared" si="57"/>
        <v>2000</v>
      </c>
      <c r="AC229" s="22">
        <f t="shared" si="58"/>
        <v>1333.3333333333333</v>
      </c>
      <c r="AD229" s="82"/>
      <c r="AE229" s="83">
        <v>57</v>
      </c>
      <c r="AF229" s="86">
        <v>1300</v>
      </c>
      <c r="AG229" s="27">
        <v>1300</v>
      </c>
      <c r="AH229" s="23"/>
      <c r="AI229" s="23">
        <f t="shared" si="59"/>
        <v>1300</v>
      </c>
    </row>
    <row r="230" spans="1:95" ht="25.25" customHeight="1" thickTop="1" thickBot="1" x14ac:dyDescent="0.25">
      <c r="A230" s="25">
        <v>135</v>
      </c>
      <c r="B230" s="14" t="s">
        <v>134</v>
      </c>
      <c r="C230" s="42">
        <f>D229-L229</f>
        <v>0</v>
      </c>
      <c r="D230" s="125">
        <v>4000</v>
      </c>
      <c r="E230" s="172">
        <v>136</v>
      </c>
      <c r="F230" s="176" t="s">
        <v>81</v>
      </c>
      <c r="G230" s="174">
        <v>4000</v>
      </c>
      <c r="H230" s="193">
        <f t="shared" si="52"/>
        <v>-1300</v>
      </c>
      <c r="I230" s="193">
        <f t="shared" si="53"/>
        <v>0</v>
      </c>
      <c r="J230" s="149">
        <v>136</v>
      </c>
      <c r="K230" s="142" t="s">
        <v>81</v>
      </c>
      <c r="L230" s="119">
        <v>4000</v>
      </c>
      <c r="M230" s="150">
        <v>4000</v>
      </c>
      <c r="N230" s="119"/>
      <c r="O230" s="119"/>
      <c r="P230" s="119"/>
      <c r="Q230" s="405" t="s">
        <v>356</v>
      </c>
      <c r="R230" s="451">
        <v>1300</v>
      </c>
      <c r="S230" s="92">
        <f t="shared" si="54"/>
        <v>5300</v>
      </c>
      <c r="T230" s="166">
        <f t="shared" si="55"/>
        <v>-1300</v>
      </c>
      <c r="U230" s="42">
        <f t="shared" si="56"/>
        <v>0</v>
      </c>
      <c r="V230" s="137">
        <v>136</v>
      </c>
      <c r="W230" s="26" t="s">
        <v>81</v>
      </c>
      <c r="X230" s="71" t="s">
        <v>312</v>
      </c>
      <c r="Y230" s="18" t="s">
        <v>223</v>
      </c>
      <c r="Z230" s="4">
        <v>4000</v>
      </c>
      <c r="AA230" s="4">
        <v>4000</v>
      </c>
      <c r="AB230" s="22">
        <f t="shared" si="57"/>
        <v>0</v>
      </c>
      <c r="AC230" s="22">
        <f t="shared" si="58"/>
        <v>0</v>
      </c>
      <c r="AD230" s="90"/>
      <c r="AE230" s="91"/>
      <c r="AF230" s="92"/>
      <c r="AG230" s="23"/>
      <c r="AH230" s="23"/>
      <c r="AI230" s="23">
        <f t="shared" si="59"/>
        <v>0</v>
      </c>
    </row>
    <row r="231" spans="1:95" ht="25.25" customHeight="1" thickTop="1" thickBot="1" x14ac:dyDescent="0.25">
      <c r="A231" s="25">
        <v>136</v>
      </c>
      <c r="B231" s="14" t="s">
        <v>81</v>
      </c>
      <c r="C231" s="42">
        <f>D230-L230</f>
        <v>0</v>
      </c>
      <c r="D231" s="125">
        <v>4000</v>
      </c>
      <c r="E231" s="172">
        <v>137</v>
      </c>
      <c r="F231" s="176" t="s">
        <v>135</v>
      </c>
      <c r="G231" s="174">
        <v>4000</v>
      </c>
      <c r="H231" s="193">
        <f t="shared" si="52"/>
        <v>1000</v>
      </c>
      <c r="I231" s="193">
        <f t="shared" si="53"/>
        <v>0</v>
      </c>
      <c r="J231" s="149">
        <v>137</v>
      </c>
      <c r="K231" s="142" t="s">
        <v>135</v>
      </c>
      <c r="L231" s="119">
        <v>4000</v>
      </c>
      <c r="M231" s="150">
        <v>3000</v>
      </c>
      <c r="N231" s="411"/>
      <c r="O231" s="412"/>
      <c r="P231" s="413"/>
      <c r="Q231" s="405"/>
      <c r="R231" s="111"/>
      <c r="S231" s="92">
        <f t="shared" si="54"/>
        <v>3000</v>
      </c>
      <c r="T231" s="166">
        <f t="shared" si="55"/>
        <v>1000</v>
      </c>
      <c r="U231" s="42">
        <f t="shared" si="56"/>
        <v>0</v>
      </c>
      <c r="V231" s="137">
        <v>137</v>
      </c>
      <c r="W231" s="26" t="s">
        <v>135</v>
      </c>
      <c r="X231" s="71" t="s">
        <v>187</v>
      </c>
      <c r="Y231" s="18" t="s">
        <v>157</v>
      </c>
      <c r="Z231" s="4">
        <v>4000</v>
      </c>
      <c r="AA231" s="4">
        <v>3000</v>
      </c>
      <c r="AB231" s="22">
        <f t="shared" si="57"/>
        <v>1000</v>
      </c>
      <c r="AC231" s="22">
        <f t="shared" si="58"/>
        <v>666.66666666666663</v>
      </c>
      <c r="AD231" s="90"/>
      <c r="AE231" s="91">
        <v>48</v>
      </c>
      <c r="AF231" s="92">
        <v>700</v>
      </c>
      <c r="AG231" s="23">
        <v>700</v>
      </c>
      <c r="AH231" s="23"/>
      <c r="AI231" s="23">
        <f t="shared" si="59"/>
        <v>700</v>
      </c>
    </row>
    <row r="232" spans="1:95" ht="25.25" customHeight="1" thickTop="1" thickBot="1" x14ac:dyDescent="0.25">
      <c r="A232" s="25">
        <v>138</v>
      </c>
      <c r="B232" s="14" t="s">
        <v>136</v>
      </c>
      <c r="C232" s="42"/>
      <c r="D232" s="122"/>
      <c r="E232" s="172"/>
      <c r="F232" s="176"/>
      <c r="G232" s="174"/>
      <c r="H232" s="193"/>
      <c r="I232" s="193"/>
      <c r="J232" s="149"/>
      <c r="K232" s="142"/>
      <c r="L232" s="119"/>
      <c r="M232" s="150"/>
      <c r="N232" s="555"/>
      <c r="O232" s="556"/>
      <c r="P232" s="557">
        <v>100</v>
      </c>
      <c r="Q232" s="405"/>
      <c r="R232" s="111"/>
      <c r="S232" s="92"/>
      <c r="T232" s="166"/>
      <c r="U232" s="42"/>
      <c r="V232" s="443"/>
      <c r="W232" s="26"/>
      <c r="X232" s="71"/>
      <c r="Y232" s="18"/>
      <c r="Z232" s="4"/>
      <c r="AA232" s="4"/>
      <c r="AB232" s="22"/>
      <c r="AC232" s="22"/>
      <c r="AD232" s="82"/>
      <c r="AE232" s="83"/>
      <c r="AF232" s="86"/>
      <c r="AG232" s="23"/>
      <c r="AH232" s="23"/>
      <c r="AI232" s="23"/>
    </row>
    <row r="233" spans="1:95" ht="25.25" customHeight="1" thickTop="1" thickBot="1" x14ac:dyDescent="0.25">
      <c r="A233" s="25">
        <v>142</v>
      </c>
      <c r="B233" s="14" t="s">
        <v>140</v>
      </c>
      <c r="C233" s="42">
        <f>D232-L232</f>
        <v>0</v>
      </c>
      <c r="D233" s="122">
        <v>4000</v>
      </c>
      <c r="E233" s="172">
        <v>143</v>
      </c>
      <c r="F233" s="176" t="s">
        <v>141</v>
      </c>
      <c r="G233" s="174">
        <v>4000</v>
      </c>
      <c r="H233" s="193">
        <f>+D233-S233</f>
        <v>0</v>
      </c>
      <c r="I233" s="193">
        <f>+H233-T233</f>
        <v>0</v>
      </c>
      <c r="J233" s="149">
        <v>143</v>
      </c>
      <c r="K233" s="142" t="s">
        <v>141</v>
      </c>
      <c r="L233" s="119">
        <v>4000</v>
      </c>
      <c r="M233" s="150">
        <v>1000</v>
      </c>
      <c r="N233" s="411"/>
      <c r="O233" s="412"/>
      <c r="P233" s="413"/>
      <c r="Q233" s="405" t="s">
        <v>356</v>
      </c>
      <c r="R233" s="451">
        <v>3000</v>
      </c>
      <c r="S233" s="92">
        <f>+M233+P233+R233</f>
        <v>4000</v>
      </c>
      <c r="T233" s="166">
        <f>+L233-S233</f>
        <v>0</v>
      </c>
      <c r="U233" s="42">
        <f>M233-AA233</f>
        <v>0</v>
      </c>
      <c r="V233" s="443">
        <v>143</v>
      </c>
      <c r="W233" s="26" t="s">
        <v>141</v>
      </c>
      <c r="X233" s="71" t="s">
        <v>191</v>
      </c>
      <c r="Y233" s="18" t="s">
        <v>157</v>
      </c>
      <c r="Z233" s="4">
        <v>4000</v>
      </c>
      <c r="AA233" s="4">
        <v>1000</v>
      </c>
      <c r="AB233" s="22">
        <f>Z233-AA233</f>
        <v>3000</v>
      </c>
      <c r="AC233" s="22">
        <f>AB233*2/3</f>
        <v>2000</v>
      </c>
      <c r="AD233" s="90"/>
      <c r="AE233" s="91" t="s">
        <v>347</v>
      </c>
      <c r="AF233" s="92">
        <f>1000+1000</f>
        <v>2000</v>
      </c>
      <c r="AG233" s="23">
        <v>1000</v>
      </c>
      <c r="AH233" s="27">
        <v>1000</v>
      </c>
      <c r="AI233" s="23">
        <f>+AH233+AG233</f>
        <v>2000</v>
      </c>
    </row>
    <row r="234" spans="1:95" ht="25.25" customHeight="1" thickTop="1" thickBot="1" x14ac:dyDescent="0.25">
      <c r="A234" s="25">
        <v>143</v>
      </c>
      <c r="B234" s="14" t="s">
        <v>141</v>
      </c>
      <c r="C234" s="42"/>
      <c r="D234" s="122"/>
      <c r="E234" s="172"/>
      <c r="F234" s="176"/>
      <c r="G234" s="174"/>
      <c r="H234" s="193"/>
      <c r="I234" s="193"/>
      <c r="J234" s="149"/>
      <c r="K234" s="142"/>
      <c r="L234" s="119"/>
      <c r="M234" s="150"/>
      <c r="N234" s="555"/>
      <c r="O234" s="556"/>
      <c r="P234" s="557">
        <v>150</v>
      </c>
      <c r="Q234" s="405"/>
      <c r="R234" s="451"/>
      <c r="S234" s="92"/>
      <c r="T234" s="166"/>
      <c r="U234" s="42"/>
      <c r="V234" s="165"/>
      <c r="W234" s="26"/>
      <c r="X234" s="71"/>
      <c r="Y234" s="18"/>
      <c r="Z234" s="4"/>
      <c r="AA234" s="4"/>
      <c r="AB234" s="22"/>
      <c r="AC234" s="22"/>
      <c r="AD234" s="82"/>
      <c r="AE234" s="83"/>
      <c r="AF234" s="86"/>
      <c r="AG234" s="23"/>
      <c r="AH234" s="23"/>
      <c r="AI234" s="23"/>
    </row>
    <row r="235" spans="1:95" s="12" customFormat="1" ht="25.25" customHeight="1" thickTop="1" thickBot="1" x14ac:dyDescent="0.25">
      <c r="A235" s="25">
        <v>144</v>
      </c>
      <c r="B235" s="36" t="s">
        <v>142</v>
      </c>
      <c r="C235" s="42"/>
      <c r="D235" s="124"/>
      <c r="E235" s="172"/>
      <c r="F235" s="176"/>
      <c r="G235" s="174"/>
      <c r="H235" s="193"/>
      <c r="I235" s="193"/>
      <c r="J235" s="149"/>
      <c r="K235" s="142"/>
      <c r="L235" s="119"/>
      <c r="M235" s="150"/>
      <c r="N235" s="560"/>
      <c r="O235" s="561"/>
      <c r="P235" s="562">
        <v>100</v>
      </c>
      <c r="Q235" s="405"/>
      <c r="R235" s="111"/>
      <c r="S235" s="92"/>
      <c r="T235" s="166"/>
      <c r="U235" s="42"/>
      <c r="V235" s="659"/>
      <c r="W235" s="98"/>
      <c r="X235" s="99"/>
      <c r="Y235" s="18"/>
      <c r="Z235" s="4"/>
      <c r="AA235" s="4"/>
      <c r="AB235" s="22"/>
      <c r="AC235" s="22"/>
      <c r="AD235" s="90"/>
      <c r="AE235" s="91"/>
      <c r="AF235" s="92"/>
      <c r="AG235" s="23"/>
      <c r="AH235" s="23"/>
      <c r="AI235" s="23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</row>
    <row r="236" spans="1:95" s="12" customFormat="1" ht="25.25" customHeight="1" thickTop="1" thickBot="1" x14ac:dyDescent="0.25">
      <c r="A236" s="25">
        <v>145</v>
      </c>
      <c r="B236" s="587" t="s">
        <v>143</v>
      </c>
      <c r="C236" s="42">
        <f>D231-L231</f>
        <v>0</v>
      </c>
      <c r="D236" s="122">
        <v>4000</v>
      </c>
      <c r="E236" s="436">
        <v>146</v>
      </c>
      <c r="F236" s="437" t="s">
        <v>144</v>
      </c>
      <c r="G236" s="438">
        <v>4000</v>
      </c>
      <c r="H236" s="193">
        <f>+D236-S236</f>
        <v>2500</v>
      </c>
      <c r="I236" s="193">
        <f>+H236-T236</f>
        <v>0</v>
      </c>
      <c r="J236" s="149">
        <v>146</v>
      </c>
      <c r="K236" s="142" t="s">
        <v>144</v>
      </c>
      <c r="L236" s="119">
        <v>4000</v>
      </c>
      <c r="M236" s="150">
        <v>1500</v>
      </c>
      <c r="N236" s="405"/>
      <c r="O236" s="405"/>
      <c r="P236" s="405"/>
      <c r="Q236" s="405"/>
      <c r="R236" s="111"/>
      <c r="S236" s="92">
        <f>+M236+P236+R236</f>
        <v>1500</v>
      </c>
      <c r="T236" s="166">
        <f>+L236-S236</f>
        <v>2500</v>
      </c>
      <c r="U236" s="42">
        <f>M236-AA236</f>
        <v>0</v>
      </c>
      <c r="V236" s="131">
        <v>146</v>
      </c>
      <c r="W236" s="26" t="s">
        <v>144</v>
      </c>
      <c r="X236" s="71" t="s">
        <v>220</v>
      </c>
      <c r="Y236" s="18" t="s">
        <v>195</v>
      </c>
      <c r="Z236" s="4">
        <v>4000</v>
      </c>
      <c r="AA236" s="4">
        <v>1500</v>
      </c>
      <c r="AB236" s="22">
        <f>Z236-AA236</f>
        <v>2500</v>
      </c>
      <c r="AC236" s="22">
        <f>AB236*2/3</f>
        <v>1666.6666666666667</v>
      </c>
      <c r="AD236" s="90"/>
      <c r="AE236" s="91"/>
      <c r="AF236" s="92"/>
      <c r="AG236" s="23"/>
      <c r="AH236" s="23"/>
      <c r="AI236" s="23">
        <f>+AH236+AG236</f>
        <v>0</v>
      </c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</row>
    <row r="237" spans="1:95" s="12" customFormat="1" ht="25.25" customHeight="1" thickTop="1" thickBot="1" x14ac:dyDescent="0.25">
      <c r="A237" s="25">
        <v>146</v>
      </c>
      <c r="B237" s="8" t="s">
        <v>144</v>
      </c>
      <c r="C237" s="42">
        <f>D236-L236</f>
        <v>0</v>
      </c>
      <c r="D237" s="122">
        <v>3600</v>
      </c>
      <c r="E237" s="436">
        <v>147</v>
      </c>
      <c r="F237" s="437" t="s">
        <v>145</v>
      </c>
      <c r="G237" s="438">
        <v>3600</v>
      </c>
      <c r="H237" s="193">
        <f>+D237-S237</f>
        <v>0</v>
      </c>
      <c r="I237" s="193">
        <f>+H237-T237</f>
        <v>0</v>
      </c>
      <c r="J237" s="149">
        <v>147</v>
      </c>
      <c r="K237" s="142" t="s">
        <v>145</v>
      </c>
      <c r="L237" s="119">
        <v>3600</v>
      </c>
      <c r="M237" s="150">
        <v>3600</v>
      </c>
      <c r="N237" s="119"/>
      <c r="O237" s="119"/>
      <c r="P237" s="119"/>
      <c r="Q237" s="405"/>
      <c r="R237" s="111"/>
      <c r="S237" s="92">
        <f>+M237+P237+R237</f>
        <v>3600</v>
      </c>
      <c r="T237" s="166">
        <f>+L237-S237</f>
        <v>0</v>
      </c>
      <c r="U237" s="42">
        <f>M237-AA237</f>
        <v>0</v>
      </c>
      <c r="V237" s="131">
        <v>147</v>
      </c>
      <c r="W237" s="26" t="s">
        <v>145</v>
      </c>
      <c r="X237" s="71" t="s">
        <v>325</v>
      </c>
      <c r="Y237" s="18" t="s">
        <v>223</v>
      </c>
      <c r="Z237" s="4">
        <v>3600</v>
      </c>
      <c r="AA237" s="4">
        <v>3600</v>
      </c>
      <c r="AB237" s="22">
        <f>Z237-AA237</f>
        <v>0</v>
      </c>
      <c r="AC237" s="22">
        <f>AB237*2/3</f>
        <v>0</v>
      </c>
      <c r="AD237" s="82"/>
      <c r="AE237" s="83"/>
      <c r="AF237" s="86"/>
      <c r="AG237" s="23"/>
      <c r="AH237" s="23"/>
      <c r="AI237" s="23">
        <f>+AH237+AG237</f>
        <v>0</v>
      </c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</row>
    <row r="238" spans="1:95" s="12" customFormat="1" ht="25.25" customHeight="1" thickTop="1" thickBot="1" x14ac:dyDescent="0.25">
      <c r="A238" s="25">
        <v>147</v>
      </c>
      <c r="B238" s="8" t="s">
        <v>145</v>
      </c>
      <c r="C238" s="42">
        <f>D237-L237</f>
        <v>0</v>
      </c>
      <c r="D238" s="122">
        <v>4000</v>
      </c>
      <c r="E238" s="436">
        <v>148</v>
      </c>
      <c r="F238" s="437" t="s">
        <v>146</v>
      </c>
      <c r="G238" s="438">
        <v>4000</v>
      </c>
      <c r="H238" s="193">
        <f>+D238-S238</f>
        <v>1500</v>
      </c>
      <c r="I238" s="193">
        <f>+H238-T238</f>
        <v>0</v>
      </c>
      <c r="J238" s="149">
        <v>148</v>
      </c>
      <c r="K238" s="142" t="s">
        <v>146</v>
      </c>
      <c r="L238" s="119">
        <v>4000</v>
      </c>
      <c r="M238" s="150">
        <v>2500</v>
      </c>
      <c r="N238" s="411"/>
      <c r="O238" s="412"/>
      <c r="P238" s="414"/>
      <c r="Q238" s="405"/>
      <c r="R238" s="111"/>
      <c r="S238" s="92">
        <f>+M238+P238+R238</f>
        <v>2500</v>
      </c>
      <c r="T238" s="166">
        <f>+L238-S238</f>
        <v>1500</v>
      </c>
      <c r="U238" s="42">
        <f>M238-AA238</f>
        <v>0</v>
      </c>
      <c r="V238" s="131">
        <v>148</v>
      </c>
      <c r="W238" s="26" t="s">
        <v>146</v>
      </c>
      <c r="X238" s="71" t="s">
        <v>221</v>
      </c>
      <c r="Y238" s="18" t="s">
        <v>195</v>
      </c>
      <c r="Z238" s="4">
        <v>4000</v>
      </c>
      <c r="AA238" s="4">
        <v>2500</v>
      </c>
      <c r="AB238" s="22">
        <f>Z238-AA238</f>
        <v>1500</v>
      </c>
      <c r="AC238" s="22">
        <f>AB238*2/3</f>
        <v>1000</v>
      </c>
      <c r="AD238" s="82"/>
      <c r="AE238" s="83">
        <v>60</v>
      </c>
      <c r="AF238" s="86">
        <v>1000</v>
      </c>
      <c r="AG238" s="23"/>
      <c r="AH238" s="27">
        <v>1000</v>
      </c>
      <c r="AI238" s="23">
        <f>+AH238+AG238</f>
        <v>1000</v>
      </c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</row>
    <row r="239" spans="1:95" s="12" customFormat="1" ht="25.25" customHeight="1" thickTop="1" thickBot="1" x14ac:dyDescent="0.25">
      <c r="A239" s="25">
        <v>148</v>
      </c>
      <c r="B239" s="8" t="s">
        <v>146</v>
      </c>
      <c r="C239" s="42"/>
      <c r="D239" s="122"/>
      <c r="E239" s="172"/>
      <c r="F239" s="191"/>
      <c r="G239" s="192"/>
      <c r="H239" s="193"/>
      <c r="I239" s="193"/>
      <c r="J239" s="149"/>
      <c r="K239" s="142"/>
      <c r="L239" s="119"/>
      <c r="M239" s="150"/>
      <c r="N239" s="560"/>
      <c r="O239" s="561"/>
      <c r="P239" s="557">
        <v>100</v>
      </c>
      <c r="Q239" s="405"/>
      <c r="R239" s="451"/>
      <c r="S239" s="92"/>
      <c r="T239" s="166"/>
      <c r="U239" s="42"/>
      <c r="V239" s="131"/>
      <c r="W239" s="26"/>
      <c r="X239" s="71"/>
      <c r="Y239" s="18"/>
      <c r="Z239" s="4"/>
      <c r="AA239" s="4"/>
      <c r="AB239" s="22"/>
      <c r="AC239" s="22"/>
      <c r="AD239" s="90"/>
      <c r="AE239" s="91"/>
      <c r="AF239" s="92"/>
      <c r="AG239" s="23"/>
      <c r="AH239" s="23"/>
      <c r="AI239" s="23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</row>
    <row r="240" spans="1:95" ht="25.25" customHeight="1" thickTop="1" thickBot="1" x14ac:dyDescent="0.25">
      <c r="A240" s="25">
        <v>149</v>
      </c>
      <c r="B240" s="8" t="s">
        <v>147</v>
      </c>
      <c r="C240" s="42">
        <f>D237-L237</f>
        <v>0</v>
      </c>
      <c r="D240" s="122">
        <v>3600</v>
      </c>
      <c r="E240" s="172">
        <v>150</v>
      </c>
      <c r="F240" s="191" t="s">
        <v>148</v>
      </c>
      <c r="G240" s="192">
        <v>3600</v>
      </c>
      <c r="H240" s="193">
        <f>+D240-S240</f>
        <v>0</v>
      </c>
      <c r="I240" s="193">
        <f t="shared" ref="I240:I246" si="60">+H240-T240</f>
        <v>0</v>
      </c>
      <c r="J240" s="149">
        <v>150</v>
      </c>
      <c r="K240" s="142" t="s">
        <v>148</v>
      </c>
      <c r="L240" s="119">
        <v>3600</v>
      </c>
      <c r="M240" s="150">
        <v>3600</v>
      </c>
      <c r="N240" s="405"/>
      <c r="O240" s="405"/>
      <c r="P240" s="405"/>
      <c r="Q240" s="405"/>
      <c r="R240" s="111"/>
      <c r="S240" s="92">
        <f t="shared" ref="S240:S246" si="61">+M240+P240+R240</f>
        <v>3600</v>
      </c>
      <c r="T240" s="166">
        <f t="shared" ref="T240:T246" si="62">+L240-S240</f>
        <v>0</v>
      </c>
      <c r="U240" s="42">
        <f t="shared" ref="U240:U246" si="63">M240-AA240</f>
        <v>0</v>
      </c>
      <c r="V240" s="131">
        <v>150</v>
      </c>
      <c r="W240" s="26" t="s">
        <v>148</v>
      </c>
      <c r="X240" s="71" t="s">
        <v>315</v>
      </c>
      <c r="Y240" s="18" t="s">
        <v>223</v>
      </c>
      <c r="Z240" s="4">
        <v>3600</v>
      </c>
      <c r="AA240" s="4">
        <v>3600</v>
      </c>
      <c r="AB240" s="22">
        <f>Z240-AA240</f>
        <v>0</v>
      </c>
      <c r="AC240" s="22">
        <f>AB240*2/3</f>
        <v>0</v>
      </c>
      <c r="AD240" s="82"/>
      <c r="AE240" s="83"/>
      <c r="AF240" s="86"/>
      <c r="AG240" s="23"/>
      <c r="AH240" s="23"/>
      <c r="AI240" s="23">
        <f>+AH240+AG240</f>
        <v>0</v>
      </c>
    </row>
    <row r="241" spans="1:35" ht="25.25" customHeight="1" thickTop="1" thickBot="1" x14ac:dyDescent="0.25">
      <c r="A241" s="25">
        <v>150</v>
      </c>
      <c r="B241" s="8" t="s">
        <v>148</v>
      </c>
      <c r="C241" s="42">
        <f t="shared" ref="C241:C246" si="64">D240-L240</f>
        <v>0</v>
      </c>
      <c r="D241" s="122">
        <v>4000</v>
      </c>
      <c r="E241" s="172">
        <v>151</v>
      </c>
      <c r="F241" s="191" t="s">
        <v>149</v>
      </c>
      <c r="G241" s="192">
        <v>4000</v>
      </c>
      <c r="H241" s="193">
        <f>+D241-S241</f>
        <v>2500</v>
      </c>
      <c r="I241" s="193">
        <f t="shared" si="60"/>
        <v>0</v>
      </c>
      <c r="J241" s="149">
        <v>151</v>
      </c>
      <c r="K241" s="142" t="s">
        <v>149</v>
      </c>
      <c r="L241" s="119">
        <v>4000</v>
      </c>
      <c r="M241" s="150">
        <v>1500</v>
      </c>
      <c r="N241" s="433"/>
      <c r="O241" s="434"/>
      <c r="P241" s="435"/>
      <c r="Q241" s="405"/>
      <c r="R241" s="111"/>
      <c r="S241" s="92">
        <f t="shared" si="61"/>
        <v>1500</v>
      </c>
      <c r="T241" s="166">
        <f t="shared" si="62"/>
        <v>2500</v>
      </c>
      <c r="U241" s="42">
        <f t="shared" si="63"/>
        <v>0</v>
      </c>
      <c r="V241" s="131">
        <v>151</v>
      </c>
      <c r="W241" s="26" t="s">
        <v>149</v>
      </c>
      <c r="X241" s="71" t="s">
        <v>193</v>
      </c>
      <c r="Y241" s="18" t="s">
        <v>157</v>
      </c>
      <c r="Z241" s="4">
        <v>4000</v>
      </c>
      <c r="AA241" s="4">
        <v>1500</v>
      </c>
      <c r="AB241" s="22">
        <f>Z241-AA241</f>
        <v>2500</v>
      </c>
      <c r="AC241" s="22">
        <f>AB241*2/3</f>
        <v>1666.6666666666667</v>
      </c>
      <c r="AD241" s="82"/>
      <c r="AE241" s="83">
        <v>43</v>
      </c>
      <c r="AF241" s="86">
        <v>1650</v>
      </c>
      <c r="AG241" s="23">
        <v>1650</v>
      </c>
      <c r="AH241" s="23"/>
      <c r="AI241" s="23">
        <f>+AH241+AG241</f>
        <v>1650</v>
      </c>
    </row>
    <row r="242" spans="1:35" ht="25.25" customHeight="1" thickTop="1" thickBot="1" x14ac:dyDescent="0.25">
      <c r="A242" s="159">
        <v>152</v>
      </c>
      <c r="B242" s="118" t="s">
        <v>340</v>
      </c>
      <c r="C242" s="42">
        <f t="shared" si="64"/>
        <v>0</v>
      </c>
      <c r="D242" s="122"/>
      <c r="E242" s="172">
        <v>152</v>
      </c>
      <c r="F242" s="191" t="s">
        <v>340</v>
      </c>
      <c r="G242" s="192"/>
      <c r="H242" s="193">
        <f>+D242-S242</f>
        <v>0</v>
      </c>
      <c r="I242" s="193">
        <f t="shared" si="60"/>
        <v>0</v>
      </c>
      <c r="J242" s="149">
        <v>152</v>
      </c>
      <c r="K242" s="142" t="s">
        <v>340</v>
      </c>
      <c r="L242" s="119"/>
      <c r="M242" s="150"/>
      <c r="N242" s="405"/>
      <c r="O242" s="405"/>
      <c r="P242" s="405"/>
      <c r="Q242" s="405"/>
      <c r="R242" s="111"/>
      <c r="S242" s="92">
        <f t="shared" si="61"/>
        <v>0</v>
      </c>
      <c r="T242" s="166">
        <f t="shared" si="62"/>
        <v>0</v>
      </c>
      <c r="U242" s="42">
        <f t="shared" si="63"/>
        <v>0</v>
      </c>
      <c r="V242" s="131"/>
      <c r="W242" s="26"/>
      <c r="X242" s="70"/>
      <c r="Y242" s="18"/>
      <c r="Z242" s="4"/>
      <c r="AA242" s="4"/>
      <c r="AB242" s="22"/>
      <c r="AC242" s="22"/>
      <c r="AD242" s="90"/>
      <c r="AE242" s="91"/>
      <c r="AF242" s="92"/>
      <c r="AG242" s="23"/>
      <c r="AH242" s="23"/>
      <c r="AI242" s="23"/>
    </row>
    <row r="243" spans="1:35" ht="25.25" customHeight="1" thickTop="1" thickBot="1" x14ac:dyDescent="0.25">
      <c r="A243" s="159">
        <v>153</v>
      </c>
      <c r="B243" s="118" t="s">
        <v>341</v>
      </c>
      <c r="C243" s="42">
        <f t="shared" si="64"/>
        <v>0</v>
      </c>
      <c r="D243" s="122"/>
      <c r="E243" s="590">
        <v>153</v>
      </c>
      <c r="F243" s="596" t="s">
        <v>341</v>
      </c>
      <c r="G243" s="605"/>
      <c r="H243" s="193">
        <f>+D243-S243</f>
        <v>0</v>
      </c>
      <c r="I243" s="193">
        <f t="shared" si="60"/>
        <v>0</v>
      </c>
      <c r="J243" s="149">
        <v>153</v>
      </c>
      <c r="K243" s="142" t="s">
        <v>341</v>
      </c>
      <c r="L243" s="119"/>
      <c r="M243" s="150"/>
      <c r="N243" s="405"/>
      <c r="O243" s="405"/>
      <c r="P243" s="405"/>
      <c r="Q243" s="405"/>
      <c r="R243" s="111"/>
      <c r="S243" s="92">
        <f t="shared" si="61"/>
        <v>0</v>
      </c>
      <c r="T243" s="166">
        <f t="shared" si="62"/>
        <v>0</v>
      </c>
      <c r="U243" s="42">
        <f t="shared" si="63"/>
        <v>0</v>
      </c>
      <c r="V243" s="132"/>
      <c r="W243" s="18"/>
      <c r="X243" s="70" t="s">
        <v>321</v>
      </c>
      <c r="Y243" s="18"/>
      <c r="Z243" s="4"/>
      <c r="AA243" s="4"/>
      <c r="AB243" s="22"/>
      <c r="AC243" s="22"/>
      <c r="AD243" s="82"/>
      <c r="AE243" s="83"/>
      <c r="AF243" s="86"/>
      <c r="AG243" s="23"/>
      <c r="AH243" s="23"/>
      <c r="AI243" s="23"/>
    </row>
    <row r="244" spans="1:35" ht="25.25" customHeight="1" thickTop="1" x14ac:dyDescent="0.2">
      <c r="A244" s="159">
        <v>154</v>
      </c>
      <c r="B244" s="118" t="s">
        <v>342</v>
      </c>
      <c r="C244" s="42">
        <f t="shared" si="64"/>
        <v>0</v>
      </c>
      <c r="D244" s="122"/>
      <c r="E244" s="590">
        <v>154</v>
      </c>
      <c r="F244" s="596" t="s">
        <v>342</v>
      </c>
      <c r="G244" s="605"/>
      <c r="H244" s="193">
        <f>+D244-S244</f>
        <v>0</v>
      </c>
      <c r="I244" s="193">
        <f t="shared" si="60"/>
        <v>0</v>
      </c>
      <c r="J244" s="149">
        <v>154</v>
      </c>
      <c r="K244" s="142" t="s">
        <v>342</v>
      </c>
      <c r="L244" s="145"/>
      <c r="M244" s="154"/>
      <c r="N244" s="408"/>
      <c r="O244" s="408"/>
      <c r="P244" s="408"/>
      <c r="Q244" s="408"/>
      <c r="R244" s="111"/>
      <c r="S244" s="92">
        <f t="shared" si="61"/>
        <v>0</v>
      </c>
      <c r="T244" s="166">
        <f t="shared" si="62"/>
        <v>0</v>
      </c>
      <c r="U244" s="42">
        <f t="shared" si="63"/>
        <v>0</v>
      </c>
      <c r="V244" s="131"/>
      <c r="W244" s="26"/>
      <c r="X244" s="71" t="s">
        <v>320</v>
      </c>
      <c r="Y244" s="18"/>
      <c r="Z244" s="4"/>
      <c r="AA244" s="4"/>
      <c r="AB244" s="22"/>
      <c r="AC244" s="22"/>
      <c r="AD244" s="82"/>
      <c r="AE244" s="83"/>
      <c r="AF244" s="86"/>
      <c r="AG244" s="23"/>
      <c r="AH244" s="23"/>
      <c r="AI244" s="23"/>
    </row>
    <row r="245" spans="1:35" ht="25.25" customHeight="1" thickBot="1" x14ac:dyDescent="0.25">
      <c r="A245" s="25"/>
      <c r="B245" s="8"/>
      <c r="C245" s="42">
        <f t="shared" si="64"/>
        <v>0</v>
      </c>
      <c r="D245" s="589"/>
      <c r="E245" s="589"/>
      <c r="F245" s="589"/>
      <c r="G245" s="589"/>
      <c r="H245" s="610">
        <f>+D245-G245</f>
        <v>0</v>
      </c>
      <c r="I245" s="612">
        <f t="shared" si="60"/>
        <v>0</v>
      </c>
      <c r="J245" s="615"/>
      <c r="K245" s="622"/>
      <c r="L245" s="622"/>
      <c r="M245" s="629"/>
      <c r="N245" s="629"/>
      <c r="O245" s="629"/>
      <c r="P245" s="629"/>
      <c r="Q245" s="629"/>
      <c r="R245" s="651"/>
      <c r="S245" s="652">
        <f t="shared" si="61"/>
        <v>0</v>
      </c>
      <c r="T245" s="654">
        <f t="shared" si="62"/>
        <v>0</v>
      </c>
      <c r="U245" s="42">
        <f t="shared" si="63"/>
        <v>0</v>
      </c>
      <c r="V245" s="658"/>
      <c r="W245" s="5"/>
      <c r="X245" s="77" t="s">
        <v>316</v>
      </c>
      <c r="Y245" s="5"/>
      <c r="Z245" s="664"/>
      <c r="AA245" s="664"/>
      <c r="AB245" s="666"/>
      <c r="AC245" s="666"/>
      <c r="AD245" s="668"/>
      <c r="AE245" s="671"/>
      <c r="AF245" s="674"/>
      <c r="AG245" s="5"/>
      <c r="AH245" s="5"/>
      <c r="AI245" s="5"/>
    </row>
    <row r="246" spans="1:35" ht="25.25" customHeight="1" thickBot="1" x14ac:dyDescent="0.25">
      <c r="A246" s="20"/>
      <c r="B246" s="63"/>
      <c r="C246" s="42">
        <f t="shared" si="64"/>
        <v>0</v>
      </c>
      <c r="D246" s="125"/>
      <c r="E246" s="125"/>
      <c r="F246" s="125"/>
      <c r="G246" s="125"/>
      <c r="H246" s="122">
        <f>+D246-G246</f>
        <v>0</v>
      </c>
      <c r="I246" s="613">
        <f t="shared" si="60"/>
        <v>0</v>
      </c>
      <c r="J246" s="618"/>
      <c r="K246" s="624"/>
      <c r="L246" s="627"/>
      <c r="M246" s="631"/>
      <c r="N246" s="631"/>
      <c r="O246" s="631"/>
      <c r="P246" s="631"/>
      <c r="Q246" s="650"/>
      <c r="R246" s="651"/>
      <c r="S246" s="653">
        <f t="shared" si="61"/>
        <v>0</v>
      </c>
      <c r="T246" s="656">
        <f t="shared" si="62"/>
        <v>0</v>
      </c>
      <c r="U246" s="42">
        <f t="shared" si="63"/>
        <v>0</v>
      </c>
      <c r="V246" s="196"/>
      <c r="W246" s="44"/>
      <c r="X246" s="74"/>
      <c r="Y246" s="44"/>
      <c r="Z246" s="665"/>
      <c r="AA246" s="665"/>
      <c r="AB246" s="667"/>
      <c r="AC246" s="667"/>
      <c r="AD246" s="670"/>
      <c r="AE246" s="673"/>
      <c r="AF246" s="676"/>
      <c r="AG246" s="23"/>
      <c r="AH246" s="23"/>
      <c r="AI246" s="23"/>
    </row>
    <row r="247" spans="1:35" ht="25.25" customHeight="1" thickBot="1" x14ac:dyDescent="0.25">
      <c r="A247" s="42"/>
      <c r="B247" s="43"/>
      <c r="C247" s="42"/>
      <c r="D247" s="527"/>
      <c r="E247" s="527"/>
      <c r="F247" s="527"/>
      <c r="G247" s="527"/>
      <c r="H247" s="527"/>
      <c r="I247" s="527"/>
      <c r="J247" s="528"/>
      <c r="K247" s="529"/>
      <c r="L247" s="529"/>
      <c r="M247" s="530"/>
      <c r="N247" s="530"/>
      <c r="O247" s="530"/>
      <c r="P247" s="530">
        <f>+P245-P246</f>
        <v>0</v>
      </c>
      <c r="Q247" s="531"/>
      <c r="R247" s="448"/>
      <c r="S247" s="530"/>
      <c r="T247" s="530"/>
      <c r="U247" s="61"/>
      <c r="V247" s="532"/>
      <c r="W247" s="61"/>
      <c r="X247" s="61"/>
      <c r="Y247" s="61"/>
      <c r="Z247" s="533"/>
      <c r="AA247" s="533"/>
      <c r="AB247" s="533"/>
      <c r="AC247" s="533"/>
      <c r="AD247" s="533"/>
      <c r="AE247" s="533"/>
      <c r="AF247" s="533"/>
      <c r="AG247" s="5"/>
      <c r="AH247" s="5"/>
      <c r="AI247" s="5"/>
    </row>
    <row r="248" spans="1:35" ht="25.25" customHeight="1" thickBot="1" x14ac:dyDescent="0.25">
      <c r="A248" s="42"/>
      <c r="B248" s="43"/>
      <c r="C248" s="42"/>
      <c r="D248" s="527"/>
      <c r="E248" s="527"/>
      <c r="F248" s="527"/>
      <c r="G248" s="527"/>
      <c r="H248" s="527"/>
      <c r="I248" s="527"/>
      <c r="J248" s="528"/>
      <c r="K248" s="529"/>
      <c r="L248" s="529"/>
      <c r="M248" s="530"/>
      <c r="N248" s="530"/>
      <c r="O248" s="530"/>
      <c r="P248" s="530" t="e">
        <f>+#REF!</f>
        <v>#REF!</v>
      </c>
      <c r="Q248" s="531"/>
      <c r="R248" s="448"/>
      <c r="S248" s="530"/>
      <c r="T248" s="530"/>
      <c r="U248" s="61"/>
      <c r="V248" s="532"/>
      <c r="W248" s="61"/>
      <c r="X248" s="61"/>
      <c r="Y248" s="61"/>
      <c r="Z248" s="533"/>
      <c r="AA248" s="533"/>
      <c r="AB248" s="533"/>
      <c r="AC248" s="533"/>
      <c r="AD248" s="533"/>
      <c r="AE248" s="533"/>
      <c r="AF248" s="533"/>
      <c r="AG248" s="5"/>
      <c r="AH248" s="5"/>
      <c r="AI248" s="5"/>
    </row>
    <row r="249" spans="1:35" ht="25.25" customHeight="1" thickBot="1" x14ac:dyDescent="0.25">
      <c r="A249" s="42"/>
      <c r="B249" s="43"/>
      <c r="C249" s="42"/>
      <c r="D249" s="527"/>
      <c r="E249" s="527"/>
      <c r="F249" s="527"/>
      <c r="G249" s="527"/>
      <c r="H249" s="527"/>
      <c r="I249" s="527"/>
      <c r="J249" s="528"/>
      <c r="K249" s="529"/>
      <c r="L249" s="529"/>
      <c r="M249" s="530"/>
      <c r="N249" s="530"/>
      <c r="O249" s="530"/>
      <c r="P249" s="530">
        <f>+P246-P245</f>
        <v>0</v>
      </c>
      <c r="Q249" s="531"/>
      <c r="R249" s="448"/>
      <c r="S249" s="530"/>
      <c r="T249" s="530"/>
      <c r="U249" s="61"/>
      <c r="V249" s="532"/>
      <c r="W249" s="61"/>
      <c r="X249" s="61"/>
      <c r="Y249" s="61"/>
      <c r="Z249" s="533"/>
      <c r="AA249" s="533"/>
      <c r="AB249" s="533"/>
      <c r="AC249" s="533"/>
      <c r="AD249" s="533"/>
      <c r="AE249" s="533"/>
      <c r="AF249" s="533"/>
      <c r="AG249" s="5"/>
      <c r="AH249" s="5"/>
      <c r="AI249" s="5"/>
    </row>
    <row r="250" spans="1:35" ht="25.25" customHeight="1" thickBot="1" x14ac:dyDescent="0.25">
      <c r="A250" s="42"/>
      <c r="B250" s="43"/>
      <c r="C250" s="42"/>
      <c r="D250" s="527"/>
      <c r="E250" s="527"/>
      <c r="F250" s="527"/>
      <c r="G250" s="527"/>
      <c r="H250" s="527"/>
      <c r="I250" s="527"/>
      <c r="J250" s="528"/>
      <c r="K250" s="529"/>
      <c r="L250" s="529"/>
      <c r="M250" s="530"/>
      <c r="N250" s="530"/>
      <c r="O250" s="530"/>
      <c r="P250" s="530"/>
      <c r="Q250" s="531"/>
      <c r="R250" s="448"/>
      <c r="S250" s="530"/>
      <c r="T250" s="530"/>
      <c r="U250" s="61"/>
      <c r="V250" s="532"/>
      <c r="W250" s="61"/>
      <c r="X250" s="61"/>
      <c r="Y250" s="61"/>
      <c r="Z250" s="533"/>
      <c r="AA250" s="533"/>
      <c r="AB250" s="533"/>
      <c r="AC250" s="533"/>
      <c r="AD250" s="533"/>
      <c r="AE250" s="533"/>
      <c r="AF250" s="533"/>
      <c r="AG250" s="5"/>
      <c r="AH250" s="5"/>
      <c r="AI250" s="5"/>
    </row>
    <row r="251" spans="1:35" ht="25.25" customHeight="1" thickTop="1" thickBot="1" x14ac:dyDescent="0.25">
      <c r="A251" s="20"/>
      <c r="B251" s="63"/>
      <c r="C251" s="61">
        <f>SUM(C3:C245)</f>
        <v>0</v>
      </c>
      <c r="D251" s="65"/>
      <c r="E251" s="65"/>
      <c r="F251" s="65"/>
      <c r="G251" s="65"/>
      <c r="H251" s="65">
        <v>54000</v>
      </c>
      <c r="I251" s="65"/>
      <c r="J251" s="65"/>
      <c r="K251" s="65"/>
      <c r="L251" s="65"/>
      <c r="M251" s="158">
        <f>M245-AA245</f>
        <v>0</v>
      </c>
      <c r="N251" s="158"/>
      <c r="O251" s="158"/>
      <c r="P251" s="455" t="str">
        <f>+B152</f>
        <v>المصطفى الزهري</v>
      </c>
      <c r="Q251" s="551">
        <f>+P246-R251</f>
        <v>0</v>
      </c>
      <c r="R251" s="456">
        <f>+R152</f>
        <v>0</v>
      </c>
      <c r="S251" s="158"/>
      <c r="T251" s="158"/>
      <c r="U251" s="20"/>
      <c r="V251" s="67"/>
      <c r="W251" s="5"/>
      <c r="X251" s="77"/>
      <c r="Y251" s="5"/>
      <c r="Z251" s="5"/>
      <c r="AA251" s="167">
        <f>+R245</f>
        <v>0</v>
      </c>
      <c r="AB251" s="32"/>
      <c r="AC251" s="32"/>
      <c r="AD251" s="61"/>
      <c r="AE251" s="61"/>
      <c r="AF251" s="61"/>
      <c r="AG251" s="5"/>
      <c r="AH251" s="5"/>
      <c r="AI251" s="5"/>
    </row>
    <row r="252" spans="1:35" ht="25.25" customHeight="1" thickTop="1" thickBot="1" x14ac:dyDescent="0.25">
      <c r="A252" s="20"/>
      <c r="B252" s="63"/>
      <c r="C252" s="20"/>
      <c r="D252" s="108">
        <f>+L245-D245</f>
        <v>0</v>
      </c>
      <c r="E252" s="108"/>
      <c r="F252" s="108"/>
      <c r="G252" s="108"/>
      <c r="H252" s="108">
        <f>+H245-H251</f>
        <v>-54000</v>
      </c>
      <c r="I252" s="108"/>
      <c r="J252" s="108"/>
      <c r="K252" s="21"/>
      <c r="L252" s="108"/>
      <c r="M252" s="21"/>
      <c r="N252" s="409"/>
      <c r="O252" s="409"/>
      <c r="P252" s="409"/>
      <c r="Q252" s="409"/>
      <c r="R252" s="552">
        <f>+'[1]Feuil3 (ABON DEF)'!$N$175</f>
        <v>54250</v>
      </c>
      <c r="S252" s="21"/>
      <c r="T252" s="21"/>
      <c r="U252" s="21"/>
      <c r="V252" s="6"/>
      <c r="W252" s="18"/>
      <c r="X252" s="70"/>
      <c r="Y252" s="5"/>
      <c r="Z252" s="5"/>
      <c r="AA252" s="168">
        <f>+AA251+AA245</f>
        <v>0</v>
      </c>
      <c r="AB252" s="109"/>
      <c r="AC252" s="109"/>
      <c r="AD252" s="110"/>
      <c r="AE252" s="20"/>
      <c r="AF252" s="111">
        <f>L245-M245-AF245</f>
        <v>0</v>
      </c>
      <c r="AG252" s="5"/>
      <c r="AH252" s="5"/>
      <c r="AI252" s="5"/>
    </row>
    <row r="253" spans="1:35" ht="25.25" customHeight="1" thickTop="1" x14ac:dyDescent="0.2">
      <c r="A253" s="21"/>
      <c r="B253" s="64"/>
      <c r="C253" s="21"/>
      <c r="D253" s="65"/>
      <c r="E253" s="65"/>
      <c r="F253" s="65"/>
      <c r="G253" s="65"/>
      <c r="H253" s="65"/>
      <c r="I253" s="65"/>
      <c r="J253" s="65"/>
      <c r="K253" s="20"/>
      <c r="L253" s="65"/>
      <c r="M253" s="20"/>
      <c r="N253" s="20"/>
      <c r="O253" s="20"/>
      <c r="P253" s="20"/>
      <c r="Q253" s="20"/>
      <c r="R253" s="553">
        <f>+'Feuil1(CONSOM DEF)'!O55</f>
        <v>16831</v>
      </c>
      <c r="S253" s="20"/>
      <c r="T253" s="20"/>
      <c r="U253" s="20"/>
      <c r="V253" s="67"/>
      <c r="W253" s="5"/>
      <c r="X253" s="77"/>
      <c r="Y253" s="5"/>
      <c r="Z253" s="5"/>
      <c r="AA253" s="5"/>
      <c r="AB253" s="109"/>
      <c r="AC253" s="109"/>
      <c r="AD253" s="109"/>
      <c r="AE253" s="109"/>
      <c r="AF253" s="109"/>
      <c r="AG253" s="5"/>
      <c r="AH253" s="5"/>
      <c r="AI253" s="5"/>
    </row>
    <row r="254" spans="1:35" ht="25.25" customHeight="1" thickBot="1" x14ac:dyDescent="0.25">
      <c r="A254" s="20"/>
      <c r="B254" s="63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410"/>
      <c r="O254" s="410"/>
      <c r="P254" s="410"/>
      <c r="Q254" s="410"/>
      <c r="R254" s="448">
        <f>+R245-R252</f>
        <v>-54250</v>
      </c>
      <c r="S254" s="20"/>
      <c r="T254" s="20"/>
      <c r="U254" s="20"/>
      <c r="V254" s="20"/>
      <c r="W254" s="5"/>
      <c r="X254" s="77"/>
      <c r="Y254" s="5"/>
      <c r="Z254" s="5"/>
      <c r="AA254" s="5"/>
      <c r="AB254" s="109"/>
      <c r="AC254" s="109"/>
      <c r="AD254" s="110"/>
      <c r="AE254" s="20"/>
      <c r="AF254" s="111" cm="1">
        <f t="array" ref="AF254:AH254">'[2]Recettes et Crédits'!$X$171:$Z$171</f>
        <v>54000</v>
      </c>
      <c r="AG254" s="5">
        <v>0</v>
      </c>
      <c r="AH254" s="5">
        <v>0</v>
      </c>
      <c r="AI254" s="5"/>
    </row>
    <row r="255" spans="1:35" ht="25.25" customHeight="1" x14ac:dyDescent="0.2">
      <c r="A255" s="20"/>
      <c r="B255" s="20"/>
      <c r="C255" s="20"/>
      <c r="D255" s="113"/>
      <c r="E255" s="113"/>
      <c r="F255" s="113"/>
      <c r="G255" s="113"/>
      <c r="H255" s="113"/>
      <c r="I255" s="113"/>
      <c r="J255" s="113"/>
      <c r="K255" s="113"/>
      <c r="L255" s="113"/>
      <c r="M255" s="113"/>
      <c r="N255" s="113"/>
      <c r="O255" s="113"/>
      <c r="P255" s="113"/>
      <c r="Q255" s="113"/>
      <c r="R255" s="554">
        <f>+R253+R252</f>
        <v>71081</v>
      </c>
      <c r="S255" s="113"/>
      <c r="T255" s="113"/>
      <c r="U255" s="113"/>
      <c r="V255" s="113"/>
      <c r="W255" s="113"/>
      <c r="X255" s="113"/>
      <c r="Y255" s="113"/>
      <c r="Z255" s="113"/>
      <c r="AA255" s="113"/>
      <c r="AB255" s="113"/>
      <c r="AC255" s="113"/>
      <c r="AD255" s="113"/>
      <c r="AE255" s="113"/>
      <c r="AF255" s="113">
        <f>AF245-AF254</f>
        <v>-54000</v>
      </c>
      <c r="AG255" s="113"/>
      <c r="AH255" s="113"/>
      <c r="AI255" s="113"/>
    </row>
    <row r="256" spans="1:35" ht="25.25" customHeight="1" x14ac:dyDescent="0.2">
      <c r="D256" s="113"/>
      <c r="E256" s="113"/>
      <c r="F256" s="113"/>
      <c r="G256" s="113"/>
      <c r="H256" s="113"/>
      <c r="I256" s="113"/>
      <c r="J256" s="113"/>
      <c r="K256" s="113"/>
      <c r="L256" s="113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  <c r="AA256" s="113"/>
      <c r="AB256" s="113"/>
      <c r="AC256" s="113"/>
      <c r="AD256" s="113"/>
      <c r="AE256" s="113"/>
      <c r="AF256" s="113"/>
      <c r="AG256" s="113"/>
      <c r="AH256" s="113"/>
      <c r="AI256" s="113"/>
    </row>
    <row r="257" spans="1:35" ht="25.25" customHeight="1" x14ac:dyDescent="0.2">
      <c r="A257" s="113"/>
      <c r="B257" s="113"/>
      <c r="C257" s="113"/>
      <c r="D257" s="112"/>
      <c r="E257" s="112"/>
      <c r="F257" s="112"/>
      <c r="G257" s="112"/>
      <c r="H257" s="112"/>
      <c r="I257" s="112"/>
      <c r="J257" s="112"/>
      <c r="K257" s="112"/>
      <c r="L257" s="112"/>
      <c r="M257" s="112"/>
      <c r="N257" s="112"/>
      <c r="O257" s="112"/>
      <c r="P257" s="112"/>
      <c r="Q257" s="112"/>
      <c r="R257" s="112">
        <f>'[3]Rec.Mvt.Compte (2)'!$F$343</f>
        <v>16080</v>
      </c>
      <c r="S257" s="112">
        <f>R255-R257</f>
        <v>55001</v>
      </c>
      <c r="T257" s="112"/>
      <c r="U257" s="112"/>
      <c r="V257" s="112"/>
      <c r="W257" s="112"/>
      <c r="X257" s="112"/>
      <c r="Y257" s="112"/>
      <c r="Z257" s="112"/>
      <c r="AA257" s="112"/>
      <c r="AB257" s="112"/>
      <c r="AC257" s="112"/>
      <c r="AD257" s="112"/>
      <c r="AE257" s="112"/>
      <c r="AF257" s="112"/>
      <c r="AG257" s="112"/>
      <c r="AH257" s="112"/>
      <c r="AI257" s="112"/>
    </row>
    <row r="258" spans="1:35" ht="25.25" customHeight="1" x14ac:dyDescent="0.2">
      <c r="A258" s="113"/>
      <c r="B258" s="113"/>
      <c r="C258" s="113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>
        <v>55000</v>
      </c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</row>
    <row r="259" spans="1:35" ht="25.25" customHeight="1" x14ac:dyDescent="0.2">
      <c r="A259" s="113"/>
      <c r="B259" s="113"/>
      <c r="C259" s="113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>
        <f>+R258+R257</f>
        <v>71080</v>
      </c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</row>
    <row r="260" spans="1:35" ht="25.25" customHeight="1" x14ac:dyDescent="0.2">
      <c r="A260" s="113"/>
      <c r="B260" s="113"/>
      <c r="C260" s="113"/>
      <c r="D260" s="112"/>
      <c r="E260" s="112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  <c r="AA260" s="112"/>
      <c r="AB260" s="112"/>
      <c r="AC260" s="112"/>
      <c r="AD260" s="112"/>
      <c r="AE260" s="112"/>
      <c r="AF260" s="112"/>
      <c r="AG260" s="112"/>
      <c r="AH260" s="112"/>
      <c r="AI260" s="112"/>
    </row>
    <row r="261" spans="1:35" ht="25.25" customHeight="1" x14ac:dyDescent="0.2">
      <c r="A261" s="112"/>
      <c r="B261" s="112"/>
      <c r="C261" s="112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>
        <f>+R245</f>
        <v>0</v>
      </c>
      <c r="S261" s="115"/>
      <c r="T261" s="115"/>
      <c r="U261" s="115"/>
      <c r="V261" s="115"/>
      <c r="W261" s="115"/>
      <c r="X261" s="115"/>
      <c r="Y261" s="115"/>
      <c r="Z261" s="115"/>
      <c r="AA261" s="115"/>
      <c r="AB261" s="115"/>
      <c r="AC261" s="115"/>
      <c r="AD261" s="115"/>
      <c r="AE261" s="115"/>
      <c r="AF261" s="115"/>
      <c r="AG261" s="115"/>
      <c r="AH261" s="115"/>
      <c r="AI261" s="115"/>
    </row>
    <row r="262" spans="1:35" ht="25.25" customHeight="1" x14ac:dyDescent="0.2">
      <c r="A262" s="115"/>
      <c r="B262" s="115"/>
      <c r="C262" s="115"/>
      <c r="D262" s="113"/>
      <c r="E262" s="113"/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>
        <f>+'[4]RECAP (LA) (100824)'!$N$57</f>
        <v>17103</v>
      </c>
      <c r="S262" s="113"/>
      <c r="T262" s="113"/>
      <c r="U262" s="113"/>
      <c r="V262" s="113"/>
      <c r="W262" s="113"/>
      <c r="X262" s="113"/>
      <c r="Y262" s="113"/>
      <c r="Z262" s="113"/>
      <c r="AA262" s="113"/>
      <c r="AB262" s="113"/>
      <c r="AC262" s="113"/>
      <c r="AD262" s="113"/>
      <c r="AE262" s="113"/>
      <c r="AF262" s="113"/>
      <c r="AG262" s="113"/>
      <c r="AH262" s="113"/>
      <c r="AI262" s="113"/>
    </row>
    <row r="263" spans="1:35" ht="25.25" customHeight="1" x14ac:dyDescent="0.2">
      <c r="A263" s="113"/>
      <c r="B263" s="113"/>
      <c r="C263" s="113"/>
      <c r="D263" s="112"/>
      <c r="E263" s="112"/>
      <c r="F263" s="112"/>
      <c r="G263" s="112"/>
      <c r="H263" s="112"/>
      <c r="I263" s="112"/>
      <c r="J263" s="112"/>
      <c r="K263" s="112"/>
      <c r="L263" s="112"/>
      <c r="M263" s="112"/>
      <c r="N263" s="112"/>
      <c r="O263" s="112"/>
      <c r="P263" s="112"/>
      <c r="Q263" s="112"/>
      <c r="R263" s="112">
        <f>+R262+R261</f>
        <v>17103</v>
      </c>
      <c r="S263" s="112"/>
      <c r="T263" s="112"/>
      <c r="U263" s="112"/>
      <c r="V263" s="112"/>
      <c r="W263" s="112"/>
      <c r="X263" s="112"/>
      <c r="Y263" s="112"/>
      <c r="Z263" s="112"/>
      <c r="AA263" s="112"/>
      <c r="AB263" s="112"/>
      <c r="AC263" s="112"/>
      <c r="AD263" s="112"/>
      <c r="AE263" s="112"/>
      <c r="AF263" s="112"/>
      <c r="AG263" s="112"/>
      <c r="AH263" s="112"/>
      <c r="AI263" s="112"/>
    </row>
    <row r="264" spans="1:35" ht="25.25" customHeight="1" x14ac:dyDescent="0.2">
      <c r="A264" s="112"/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2"/>
      <c r="M264" s="112"/>
      <c r="N264" s="112"/>
      <c r="O264" s="112"/>
      <c r="P264" s="112"/>
      <c r="Q264" s="112"/>
      <c r="R264" s="112">
        <f>+R255</f>
        <v>71081</v>
      </c>
      <c r="S264" s="112"/>
      <c r="T264" s="112"/>
      <c r="U264" s="112"/>
      <c r="V264" s="112"/>
      <c r="W264" s="112"/>
      <c r="X264" s="112"/>
      <c r="Y264" s="112"/>
      <c r="Z264" s="112"/>
      <c r="AA264" s="112"/>
      <c r="AB264" s="112"/>
      <c r="AC264" s="112"/>
      <c r="AD264" s="112"/>
      <c r="AE264" s="112"/>
      <c r="AF264" s="112"/>
      <c r="AG264" s="112"/>
      <c r="AH264" s="112"/>
      <c r="AI264" s="112"/>
    </row>
    <row r="265" spans="1:35" ht="25.25" customHeight="1" x14ac:dyDescent="0.2">
      <c r="A265" s="112"/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12"/>
      <c r="M265" s="112"/>
      <c r="N265" s="112"/>
      <c r="O265" s="112"/>
      <c r="P265" s="112"/>
      <c r="Q265" s="112"/>
      <c r="R265" s="112">
        <f>+R264-R263</f>
        <v>53978</v>
      </c>
      <c r="S265" s="112"/>
      <c r="T265" s="112">
        <f>SUM(T261:T264)</f>
        <v>0</v>
      </c>
      <c r="U265" s="112"/>
      <c r="V265" s="112"/>
      <c r="W265" s="112"/>
      <c r="X265" s="112"/>
      <c r="Y265" s="112"/>
      <c r="Z265" s="112"/>
      <c r="AA265" s="112"/>
      <c r="AB265" s="112"/>
      <c r="AC265" s="112"/>
      <c r="AD265" s="112"/>
      <c r="AE265" s="112"/>
      <c r="AF265" s="112"/>
      <c r="AG265" s="112"/>
      <c r="AH265" s="112"/>
      <c r="AI265" s="112"/>
    </row>
    <row r="266" spans="1:35" ht="25.25" customHeight="1" x14ac:dyDescent="0.2">
      <c r="A266" s="112"/>
      <c r="B266" s="112"/>
      <c r="C266" s="112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>
        <f>+T245+T265</f>
        <v>0</v>
      </c>
      <c r="U266" s="115"/>
      <c r="V266" s="115"/>
      <c r="W266" s="115"/>
      <c r="X266" s="115"/>
      <c r="Y266" s="115"/>
      <c r="Z266" s="115"/>
      <c r="AA266" s="115"/>
      <c r="AB266" s="115"/>
      <c r="AC266" s="115"/>
      <c r="AD266" s="115"/>
      <c r="AE266" s="115"/>
      <c r="AF266" s="115"/>
      <c r="AG266" s="115"/>
      <c r="AH266" s="115"/>
      <c r="AI266" s="115"/>
    </row>
    <row r="267" spans="1:35" ht="25.25" customHeight="1" x14ac:dyDescent="0.2">
      <c r="A267" s="115"/>
      <c r="B267" s="115"/>
      <c r="C267" s="115"/>
      <c r="D267" s="113"/>
      <c r="E267" s="113"/>
      <c r="F267" s="113"/>
      <c r="G267" s="113"/>
      <c r="H267" s="113"/>
      <c r="I267" s="113"/>
      <c r="J267" s="113"/>
      <c r="K267" s="113"/>
      <c r="L267" s="113"/>
      <c r="M267" s="113"/>
      <c r="N267" s="113"/>
      <c r="O267" s="113"/>
      <c r="P267" s="113"/>
      <c r="Q267" s="113"/>
      <c r="R267" s="113"/>
      <c r="S267" s="113"/>
      <c r="T267" s="113">
        <f>+AF254</f>
        <v>54000</v>
      </c>
      <c r="U267" s="113"/>
      <c r="V267" s="113"/>
      <c r="W267" s="113"/>
      <c r="X267" s="113"/>
      <c r="Y267" s="113"/>
      <c r="Z267" s="113"/>
      <c r="AA267" s="113"/>
      <c r="AB267" s="113"/>
      <c r="AC267" s="113"/>
      <c r="AD267" s="113"/>
      <c r="AE267" s="113"/>
      <c r="AF267" s="113"/>
      <c r="AG267" s="113"/>
      <c r="AH267" s="113"/>
      <c r="AI267" s="113"/>
    </row>
    <row r="268" spans="1:35" ht="25.25" customHeight="1" x14ac:dyDescent="0.2">
      <c r="A268" s="113"/>
      <c r="B268" s="113"/>
      <c r="C268" s="113"/>
      <c r="D268" s="112"/>
      <c r="E268" s="112"/>
      <c r="F268" s="112"/>
      <c r="G268" s="112"/>
      <c r="H268" s="112"/>
      <c r="I268" s="112"/>
      <c r="J268" s="11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>
        <f>+T266-T267</f>
        <v>-54000</v>
      </c>
      <c r="U268" s="112"/>
      <c r="V268" s="112"/>
      <c r="W268" s="112"/>
      <c r="X268" s="112"/>
      <c r="Y268" s="112"/>
      <c r="Z268" s="112"/>
      <c r="AA268" s="112"/>
      <c r="AB268" s="112"/>
      <c r="AC268" s="112"/>
      <c r="AD268" s="112"/>
      <c r="AE268" s="112"/>
      <c r="AF268" s="112"/>
      <c r="AG268" s="112"/>
      <c r="AH268" s="112"/>
      <c r="AI268" s="112"/>
    </row>
    <row r="269" spans="1:35" ht="25.25" customHeight="1" x14ac:dyDescent="0.2">
      <c r="A269" s="112"/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112"/>
      <c r="Z269" s="112"/>
      <c r="AA269" s="112"/>
      <c r="AB269" s="112"/>
      <c r="AC269" s="112"/>
      <c r="AD269" s="112"/>
      <c r="AE269" s="112"/>
      <c r="AF269" s="112"/>
      <c r="AG269" s="112"/>
      <c r="AH269" s="112"/>
      <c r="AI269" s="112"/>
    </row>
    <row r="270" spans="1:35" ht="25.25" customHeight="1" x14ac:dyDescent="0.2">
      <c r="A270" s="112"/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2"/>
      <c r="Y270" s="112"/>
      <c r="Z270" s="112"/>
      <c r="AA270" s="112"/>
      <c r="AB270" s="112"/>
      <c r="AC270" s="112"/>
      <c r="AD270" s="112"/>
      <c r="AE270" s="112"/>
      <c r="AF270" s="112"/>
      <c r="AG270" s="112"/>
      <c r="AH270" s="112"/>
      <c r="AI270" s="112"/>
    </row>
    <row r="271" spans="1:35" ht="25.25" customHeight="1" x14ac:dyDescent="0.2">
      <c r="A271" s="112"/>
      <c r="B271" s="112"/>
      <c r="C271" s="112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  <c r="AA271" s="115"/>
      <c r="AB271" s="115"/>
      <c r="AC271" s="115"/>
      <c r="AD271" s="115"/>
      <c r="AE271" s="115"/>
      <c r="AF271" s="115"/>
      <c r="AG271" s="115"/>
      <c r="AH271" s="115"/>
      <c r="AI271" s="115"/>
    </row>
    <row r="272" spans="1:35" ht="25.25" customHeight="1" x14ac:dyDescent="0.2">
      <c r="A272" s="115"/>
      <c r="B272" s="115"/>
      <c r="C272" s="115"/>
      <c r="D272" s="113"/>
      <c r="E272" s="113"/>
      <c r="F272" s="113"/>
      <c r="G272" s="113"/>
      <c r="H272" s="113"/>
      <c r="I272" s="113"/>
      <c r="J272" s="113"/>
      <c r="K272" s="113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  <c r="AA272" s="113"/>
      <c r="AB272" s="113"/>
      <c r="AC272" s="113"/>
      <c r="AD272" s="113"/>
      <c r="AE272" s="113"/>
      <c r="AF272" s="113"/>
      <c r="AG272" s="113"/>
      <c r="AH272" s="113"/>
      <c r="AI272" s="113"/>
    </row>
    <row r="273" spans="1:32" ht="25.25" customHeight="1" x14ac:dyDescent="0.2">
      <c r="A273" s="113"/>
      <c r="B273" s="113"/>
      <c r="C273" s="113"/>
      <c r="AB273" s="114"/>
      <c r="AC273" s="114"/>
      <c r="AD273" s="114"/>
      <c r="AE273" s="114"/>
      <c r="AF273" s="114"/>
    </row>
    <row r="274" spans="1:32" ht="25.25" customHeight="1" x14ac:dyDescent="0.2">
      <c r="AB274" s="114"/>
      <c r="AC274" s="114"/>
      <c r="AD274" s="114"/>
      <c r="AE274" s="114"/>
      <c r="AF274" s="114"/>
    </row>
    <row r="275" spans="1:32" ht="25.25" customHeight="1" x14ac:dyDescent="0.2">
      <c r="AB275" s="114"/>
      <c r="AC275" s="114"/>
      <c r="AD275" s="114"/>
      <c r="AE275" s="114"/>
      <c r="AF275" s="114"/>
    </row>
    <row r="276" spans="1:32" ht="25.25" customHeight="1" x14ac:dyDescent="0.2">
      <c r="AB276" s="114"/>
      <c r="AC276" s="114"/>
      <c r="AD276" s="114"/>
      <c r="AE276" s="114"/>
      <c r="AF276" s="114"/>
    </row>
    <row r="277" spans="1:32" ht="25.25" customHeight="1" x14ac:dyDescent="0.2">
      <c r="AB277" s="114"/>
      <c r="AC277" s="114"/>
      <c r="AD277" s="114"/>
      <c r="AE277" s="114"/>
      <c r="AF277" s="114"/>
    </row>
    <row r="278" spans="1:32" ht="25.25" customHeight="1" x14ac:dyDescent="0.2">
      <c r="AB278" s="114"/>
      <c r="AC278" s="114"/>
      <c r="AD278" s="114"/>
      <c r="AE278" s="114"/>
      <c r="AF278" s="114"/>
    </row>
    <row r="279" spans="1:32" ht="25.25" customHeight="1" x14ac:dyDescent="0.2">
      <c r="AB279" s="114"/>
      <c r="AC279" s="114"/>
      <c r="AD279" s="114"/>
      <c r="AE279" s="114"/>
      <c r="AF279" s="114"/>
    </row>
    <row r="280" spans="1:32" ht="25.25" customHeight="1" x14ac:dyDescent="0.2">
      <c r="AB280" s="114"/>
      <c r="AC280" s="114"/>
      <c r="AD280" s="114"/>
      <c r="AE280" s="114"/>
      <c r="AF280" s="114"/>
    </row>
    <row r="281" spans="1:32" ht="25.25" customHeight="1" x14ac:dyDescent="0.2">
      <c r="AB281" s="114"/>
      <c r="AC281" s="114"/>
      <c r="AD281" s="114"/>
      <c r="AE281" s="114"/>
      <c r="AF281" s="114"/>
    </row>
    <row r="282" spans="1:32" ht="25.25" customHeight="1" x14ac:dyDescent="0.2">
      <c r="AB282" s="114"/>
      <c r="AC282" s="114"/>
      <c r="AD282" s="114"/>
      <c r="AE282" s="114"/>
      <c r="AF282" s="114"/>
    </row>
    <row r="283" spans="1:32" ht="25.25" customHeight="1" x14ac:dyDescent="0.2">
      <c r="AB283" s="114"/>
      <c r="AC283" s="114"/>
      <c r="AD283" s="114"/>
      <c r="AE283" s="114"/>
      <c r="AF283" s="114"/>
    </row>
    <row r="284" spans="1:32" ht="25.25" customHeight="1" x14ac:dyDescent="0.2">
      <c r="AB284" s="114"/>
      <c r="AC284" s="114"/>
      <c r="AD284" s="114"/>
      <c r="AE284" s="114"/>
      <c r="AF284" s="114"/>
    </row>
    <row r="285" spans="1:32" ht="25.25" customHeight="1" x14ac:dyDescent="0.2">
      <c r="AB285" s="114"/>
      <c r="AC285" s="114"/>
      <c r="AD285" s="114"/>
      <c r="AE285" s="114"/>
      <c r="AF285" s="114"/>
    </row>
    <row r="286" spans="1:32" ht="25.25" customHeight="1" x14ac:dyDescent="0.2">
      <c r="AB286" s="114"/>
      <c r="AC286" s="114"/>
      <c r="AD286" s="114"/>
      <c r="AE286" s="114"/>
      <c r="AF286" s="114"/>
    </row>
    <row r="287" spans="1:32" ht="25.25" customHeight="1" x14ac:dyDescent="0.2">
      <c r="AB287" s="114"/>
      <c r="AC287" s="114"/>
      <c r="AD287" s="114"/>
      <c r="AE287" s="114"/>
      <c r="AF287" s="114"/>
    </row>
    <row r="288" spans="1:32" ht="25.25" customHeight="1" x14ac:dyDescent="0.2">
      <c r="AB288" s="114"/>
      <c r="AC288" s="114"/>
      <c r="AD288" s="114"/>
      <c r="AE288" s="114"/>
      <c r="AF288" s="114"/>
    </row>
    <row r="289" spans="28:32" ht="25.25" customHeight="1" x14ac:dyDescent="0.2">
      <c r="AB289" s="114"/>
      <c r="AC289" s="114"/>
      <c r="AD289" s="114"/>
      <c r="AE289" s="114"/>
      <c r="AF289" s="114"/>
    </row>
    <row r="290" spans="28:32" ht="25.25" customHeight="1" x14ac:dyDescent="0.2">
      <c r="AB290" s="114"/>
      <c r="AC290" s="114"/>
      <c r="AD290" s="114"/>
      <c r="AE290" s="114"/>
      <c r="AF290" s="114"/>
    </row>
    <row r="291" spans="28:32" ht="25.25" customHeight="1" x14ac:dyDescent="0.2">
      <c r="AB291" s="114"/>
      <c r="AC291" s="114"/>
      <c r="AD291" s="114"/>
      <c r="AE291" s="114"/>
      <c r="AF291" s="114"/>
    </row>
    <row r="292" spans="28:32" ht="25.25" customHeight="1" x14ac:dyDescent="0.2">
      <c r="AB292" s="114"/>
      <c r="AC292" s="114"/>
      <c r="AD292" s="114"/>
      <c r="AE292" s="114"/>
      <c r="AF292" s="114"/>
    </row>
    <row r="293" spans="28:32" ht="25.25" customHeight="1" x14ac:dyDescent="0.2">
      <c r="AB293" s="114"/>
      <c r="AC293" s="114"/>
      <c r="AD293" s="114"/>
      <c r="AE293" s="114"/>
      <c r="AF293" s="114"/>
    </row>
    <row r="294" spans="28:32" ht="25.25" customHeight="1" x14ac:dyDescent="0.2">
      <c r="AB294" s="114"/>
      <c r="AC294" s="114"/>
      <c r="AD294" s="114"/>
      <c r="AE294" s="114"/>
      <c r="AF294" s="114"/>
    </row>
    <row r="295" spans="28:32" ht="25.25" customHeight="1" x14ac:dyDescent="0.2">
      <c r="AB295" s="114"/>
      <c r="AC295" s="114"/>
      <c r="AD295" s="114"/>
      <c r="AE295" s="114"/>
      <c r="AF295" s="114"/>
    </row>
    <row r="296" spans="28:32" ht="25.25" customHeight="1" x14ac:dyDescent="0.2">
      <c r="AB296" s="114"/>
      <c r="AC296" s="114"/>
      <c r="AD296" s="114"/>
      <c r="AE296" s="114"/>
      <c r="AF296" s="114"/>
    </row>
    <row r="297" spans="28:32" ht="25.25" customHeight="1" x14ac:dyDescent="0.2">
      <c r="AB297" s="114"/>
      <c r="AC297" s="114"/>
      <c r="AD297" s="114"/>
      <c r="AE297" s="114"/>
      <c r="AF297" s="114"/>
    </row>
    <row r="298" spans="28:32" ht="25.25" customHeight="1" x14ac:dyDescent="0.2">
      <c r="AB298" s="114"/>
      <c r="AC298" s="114"/>
      <c r="AD298" s="114"/>
      <c r="AE298" s="114"/>
      <c r="AF298" s="114"/>
    </row>
    <row r="299" spans="28:32" ht="25.25" customHeight="1" x14ac:dyDescent="0.2">
      <c r="AB299" s="114"/>
      <c r="AC299" s="114"/>
      <c r="AD299" s="114"/>
      <c r="AE299" s="114"/>
      <c r="AF299" s="114"/>
    </row>
    <row r="300" spans="28:32" ht="25.25" customHeight="1" x14ac:dyDescent="0.2">
      <c r="AB300" s="114"/>
      <c r="AC300" s="114"/>
      <c r="AD300" s="114"/>
      <c r="AE300" s="114"/>
      <c r="AF300" s="114"/>
    </row>
    <row r="301" spans="28:32" ht="25.25" customHeight="1" x14ac:dyDescent="0.2">
      <c r="AB301" s="114"/>
      <c r="AC301" s="114"/>
      <c r="AD301" s="114"/>
      <c r="AE301" s="114"/>
      <c r="AF301" s="114"/>
    </row>
    <row r="302" spans="28:32" ht="25.25" customHeight="1" x14ac:dyDescent="0.2">
      <c r="AB302" s="114"/>
      <c r="AC302" s="114"/>
      <c r="AD302" s="114"/>
      <c r="AE302" s="114"/>
      <c r="AF302" s="114"/>
    </row>
    <row r="303" spans="28:32" ht="25.25" customHeight="1" x14ac:dyDescent="0.2">
      <c r="AB303" s="114"/>
      <c r="AC303" s="114"/>
      <c r="AD303" s="114"/>
      <c r="AE303" s="114"/>
      <c r="AF303" s="114"/>
    </row>
    <row r="304" spans="28:32" ht="25.25" customHeight="1" x14ac:dyDescent="0.2">
      <c r="AB304" s="114"/>
      <c r="AC304" s="114"/>
      <c r="AD304" s="114"/>
      <c r="AE304" s="114"/>
      <c r="AF304" s="114"/>
    </row>
    <row r="305" spans="28:32" ht="25.25" customHeight="1" x14ac:dyDescent="0.2">
      <c r="AB305" s="114"/>
      <c r="AC305" s="114"/>
      <c r="AD305" s="114"/>
      <c r="AE305" s="114"/>
      <c r="AF305" s="114"/>
    </row>
    <row r="306" spans="28:32" ht="25.25" customHeight="1" x14ac:dyDescent="0.2">
      <c r="AB306" s="114"/>
      <c r="AC306" s="114"/>
      <c r="AD306" s="114"/>
      <c r="AE306" s="114"/>
      <c r="AF306" s="114"/>
    </row>
    <row r="307" spans="28:32" ht="25.25" customHeight="1" x14ac:dyDescent="0.2">
      <c r="AB307" s="114"/>
      <c r="AC307" s="114"/>
      <c r="AD307" s="114"/>
      <c r="AE307" s="114"/>
      <c r="AF307" s="114"/>
    </row>
    <row r="308" spans="28:32" ht="25.25" customHeight="1" x14ac:dyDescent="0.2">
      <c r="AB308" s="114"/>
      <c r="AC308" s="114"/>
      <c r="AD308" s="114"/>
      <c r="AE308" s="114"/>
      <c r="AF308" s="114"/>
    </row>
    <row r="309" spans="28:32" ht="25.25" customHeight="1" x14ac:dyDescent="0.2">
      <c r="AB309" s="114"/>
      <c r="AC309" s="114"/>
      <c r="AD309" s="114"/>
      <c r="AE309" s="114"/>
      <c r="AF309" s="114"/>
    </row>
    <row r="310" spans="28:32" ht="25.25" customHeight="1" x14ac:dyDescent="0.2">
      <c r="AB310" s="114"/>
      <c r="AC310" s="114"/>
      <c r="AD310" s="114"/>
      <c r="AE310" s="114"/>
      <c r="AF310" s="114"/>
    </row>
    <row r="311" spans="28:32" ht="25.25" customHeight="1" x14ac:dyDescent="0.2">
      <c r="AB311" s="114"/>
      <c r="AC311" s="114"/>
      <c r="AD311" s="114"/>
      <c r="AE311" s="114"/>
      <c r="AF311" s="114"/>
    </row>
    <row r="312" spans="28:32" ht="25.25" customHeight="1" x14ac:dyDescent="0.2">
      <c r="AB312" s="114"/>
      <c r="AC312" s="114"/>
      <c r="AD312" s="114"/>
      <c r="AE312" s="114"/>
      <c r="AF312" s="114"/>
    </row>
    <row r="313" spans="28:32" ht="25.25" customHeight="1" x14ac:dyDescent="0.2">
      <c r="AB313" s="114"/>
      <c r="AC313" s="114"/>
      <c r="AD313" s="114"/>
      <c r="AE313" s="114"/>
      <c r="AF313" s="114"/>
    </row>
    <row r="314" spans="28:32" ht="25.25" customHeight="1" x14ac:dyDescent="0.2">
      <c r="AB314" s="114"/>
      <c r="AC314" s="114"/>
      <c r="AD314" s="114"/>
      <c r="AE314" s="114"/>
      <c r="AF314" s="114"/>
    </row>
    <row r="315" spans="28:32" ht="25.25" customHeight="1" x14ac:dyDescent="0.2">
      <c r="AB315" s="114"/>
      <c r="AC315" s="114"/>
      <c r="AD315" s="114"/>
      <c r="AE315" s="114"/>
      <c r="AF315" s="114"/>
    </row>
    <row r="316" spans="28:32" ht="25.25" customHeight="1" x14ac:dyDescent="0.2">
      <c r="AB316" s="114"/>
      <c r="AC316" s="114"/>
      <c r="AD316" s="114"/>
      <c r="AE316" s="114"/>
      <c r="AF316" s="114"/>
    </row>
    <row r="317" spans="28:32" ht="25.25" customHeight="1" x14ac:dyDescent="0.2">
      <c r="AB317" s="114"/>
      <c r="AC317" s="114"/>
      <c r="AD317" s="114"/>
      <c r="AE317" s="114"/>
      <c r="AF317" s="114"/>
    </row>
    <row r="318" spans="28:32" ht="25.25" customHeight="1" x14ac:dyDescent="0.2">
      <c r="AB318" s="114"/>
      <c r="AC318" s="114"/>
      <c r="AD318" s="114"/>
      <c r="AE318" s="114"/>
      <c r="AF318" s="114"/>
    </row>
    <row r="319" spans="28:32" ht="25.25" customHeight="1" x14ac:dyDescent="0.2">
      <c r="AB319" s="114"/>
      <c r="AC319" s="114"/>
      <c r="AD319" s="114"/>
      <c r="AE319" s="114"/>
      <c r="AF319" s="114"/>
    </row>
    <row r="320" spans="28:32" ht="25.25" customHeight="1" x14ac:dyDescent="0.2">
      <c r="AB320" s="114"/>
      <c r="AC320" s="114"/>
      <c r="AD320" s="114"/>
      <c r="AE320" s="114"/>
      <c r="AF320" s="114"/>
    </row>
    <row r="321" spans="28:32" ht="25.25" customHeight="1" x14ac:dyDescent="0.2">
      <c r="AB321" s="114"/>
      <c r="AC321" s="114"/>
      <c r="AD321" s="114"/>
      <c r="AE321" s="114"/>
      <c r="AF321" s="114"/>
    </row>
    <row r="322" spans="28:32" ht="25.25" customHeight="1" x14ac:dyDescent="0.2">
      <c r="AB322" s="114"/>
      <c r="AC322" s="114"/>
      <c r="AD322" s="114"/>
      <c r="AE322" s="114"/>
      <c r="AF322" s="114"/>
    </row>
    <row r="323" spans="28:32" ht="25.25" customHeight="1" x14ac:dyDescent="0.2">
      <c r="AB323" s="114"/>
      <c r="AC323" s="114"/>
      <c r="AD323" s="114"/>
      <c r="AE323" s="114"/>
      <c r="AF323" s="114"/>
    </row>
    <row r="324" spans="28:32" ht="25.25" customHeight="1" x14ac:dyDescent="0.2">
      <c r="AB324" s="114"/>
      <c r="AC324" s="114"/>
      <c r="AD324" s="114"/>
      <c r="AE324" s="114"/>
      <c r="AF324" s="114"/>
    </row>
    <row r="325" spans="28:32" ht="25.25" customHeight="1" x14ac:dyDescent="0.2">
      <c r="AB325" s="114"/>
      <c r="AC325" s="114"/>
      <c r="AD325" s="114"/>
      <c r="AE325" s="114"/>
      <c r="AF325" s="114"/>
    </row>
    <row r="326" spans="28:32" ht="25.25" customHeight="1" x14ac:dyDescent="0.2">
      <c r="AB326" s="114"/>
      <c r="AC326" s="114"/>
      <c r="AD326" s="114"/>
      <c r="AE326" s="114"/>
      <c r="AF326" s="114"/>
    </row>
    <row r="327" spans="28:32" ht="25.25" customHeight="1" x14ac:dyDescent="0.2">
      <c r="AB327" s="114"/>
      <c r="AC327" s="114"/>
      <c r="AD327" s="114"/>
      <c r="AE327" s="114"/>
      <c r="AF327" s="114"/>
    </row>
    <row r="328" spans="28:32" ht="25.25" customHeight="1" x14ac:dyDescent="0.2">
      <c r="AB328" s="114"/>
      <c r="AC328" s="114"/>
      <c r="AD328" s="114"/>
      <c r="AE328" s="114"/>
      <c r="AF328" s="114"/>
    </row>
    <row r="329" spans="28:32" ht="25.25" customHeight="1" x14ac:dyDescent="0.2">
      <c r="AB329" s="114"/>
      <c r="AC329" s="114"/>
      <c r="AD329" s="114"/>
      <c r="AE329" s="114"/>
      <c r="AF329" s="114"/>
    </row>
    <row r="330" spans="28:32" ht="25.25" customHeight="1" x14ac:dyDescent="0.2">
      <c r="AB330" s="114"/>
      <c r="AC330" s="114"/>
      <c r="AD330" s="114"/>
      <c r="AE330" s="114"/>
      <c r="AF330" s="114"/>
    </row>
    <row r="331" spans="28:32" ht="25.25" customHeight="1" x14ac:dyDescent="0.2">
      <c r="AB331" s="114"/>
      <c r="AC331" s="114"/>
      <c r="AD331" s="114"/>
      <c r="AE331" s="114"/>
      <c r="AF331" s="114"/>
    </row>
    <row r="332" spans="28:32" ht="25.25" customHeight="1" x14ac:dyDescent="0.2">
      <c r="AB332" s="114"/>
      <c r="AC332" s="114"/>
      <c r="AD332" s="114"/>
      <c r="AE332" s="114"/>
      <c r="AF332" s="114"/>
    </row>
    <row r="333" spans="28:32" ht="25.25" customHeight="1" x14ac:dyDescent="0.2">
      <c r="AB333" s="114"/>
      <c r="AC333" s="114"/>
      <c r="AD333" s="114"/>
      <c r="AE333" s="114"/>
      <c r="AF333" s="114"/>
    </row>
    <row r="334" spans="28:32" ht="25.25" customHeight="1" x14ac:dyDescent="0.2">
      <c r="AB334" s="114"/>
      <c r="AC334" s="114"/>
      <c r="AD334" s="114"/>
      <c r="AE334" s="114"/>
      <c r="AF334" s="114"/>
    </row>
    <row r="335" spans="28:32" ht="25.25" customHeight="1" x14ac:dyDescent="0.2">
      <c r="AB335" s="114"/>
      <c r="AC335" s="114"/>
      <c r="AD335" s="114"/>
      <c r="AE335" s="114"/>
      <c r="AF335" s="114"/>
    </row>
    <row r="336" spans="28:32" ht="25.25" customHeight="1" x14ac:dyDescent="0.2">
      <c r="AB336" s="114"/>
      <c r="AC336" s="114"/>
      <c r="AD336" s="114"/>
      <c r="AE336" s="114"/>
      <c r="AF336" s="114"/>
    </row>
    <row r="337" spans="28:32" ht="25.25" customHeight="1" x14ac:dyDescent="0.2">
      <c r="AB337" s="114"/>
      <c r="AC337" s="114"/>
      <c r="AD337" s="114"/>
      <c r="AE337" s="114"/>
      <c r="AF337" s="114"/>
    </row>
    <row r="338" spans="28:32" ht="25.25" customHeight="1" x14ac:dyDescent="0.2">
      <c r="AB338" s="114"/>
      <c r="AC338" s="114"/>
      <c r="AD338" s="114"/>
      <c r="AE338" s="114"/>
      <c r="AF338" s="114"/>
    </row>
    <row r="339" spans="28:32" ht="25.25" customHeight="1" x14ac:dyDescent="0.2">
      <c r="AB339" s="114"/>
      <c r="AC339" s="114"/>
      <c r="AD339" s="114"/>
      <c r="AE339" s="114"/>
      <c r="AF339" s="114"/>
    </row>
    <row r="340" spans="28:32" ht="25.25" customHeight="1" x14ac:dyDescent="0.2">
      <c r="AB340" s="114"/>
      <c r="AC340" s="114"/>
      <c r="AD340" s="114"/>
      <c r="AE340" s="114"/>
      <c r="AF340" s="114"/>
    </row>
    <row r="341" spans="28:32" ht="25.25" customHeight="1" x14ac:dyDescent="0.2">
      <c r="AB341" s="114"/>
      <c r="AC341" s="114"/>
      <c r="AD341" s="114"/>
      <c r="AE341" s="114"/>
      <c r="AF341" s="114"/>
    </row>
    <row r="342" spans="28:32" ht="25.25" customHeight="1" x14ac:dyDescent="0.2">
      <c r="AB342" s="114"/>
      <c r="AC342" s="114"/>
      <c r="AD342" s="114"/>
      <c r="AE342" s="114"/>
      <c r="AF342" s="114"/>
    </row>
    <row r="343" spans="28:32" ht="25.25" customHeight="1" x14ac:dyDescent="0.2">
      <c r="AB343" s="114"/>
      <c r="AC343" s="114"/>
      <c r="AD343" s="114"/>
      <c r="AE343" s="114"/>
      <c r="AF343" s="114"/>
    </row>
    <row r="344" spans="28:32" ht="25.25" customHeight="1" x14ac:dyDescent="0.2">
      <c r="AB344" s="114"/>
      <c r="AC344" s="114"/>
      <c r="AD344" s="114"/>
      <c r="AE344" s="114"/>
      <c r="AF344" s="114"/>
    </row>
    <row r="345" spans="28:32" ht="25.25" customHeight="1" x14ac:dyDescent="0.2">
      <c r="AB345" s="114"/>
      <c r="AC345" s="114"/>
      <c r="AD345" s="114"/>
      <c r="AE345" s="114"/>
      <c r="AF345" s="114"/>
    </row>
    <row r="346" spans="28:32" ht="25.25" customHeight="1" x14ac:dyDescent="0.2">
      <c r="AB346" s="114"/>
      <c r="AC346" s="114"/>
      <c r="AD346" s="114"/>
      <c r="AE346" s="114"/>
      <c r="AF346" s="114"/>
    </row>
    <row r="347" spans="28:32" ht="25.25" customHeight="1" x14ac:dyDescent="0.2">
      <c r="AB347" s="114"/>
      <c r="AC347" s="114"/>
      <c r="AD347" s="114"/>
      <c r="AE347" s="114"/>
      <c r="AF347" s="114"/>
    </row>
    <row r="348" spans="28:32" ht="25.25" customHeight="1" x14ac:dyDescent="0.2">
      <c r="AB348" s="114"/>
      <c r="AC348" s="114"/>
      <c r="AD348" s="114"/>
      <c r="AE348" s="114"/>
      <c r="AF348" s="114"/>
    </row>
    <row r="349" spans="28:32" ht="25.25" customHeight="1" x14ac:dyDescent="0.2">
      <c r="AB349" s="114"/>
      <c r="AC349" s="114"/>
      <c r="AD349" s="114"/>
      <c r="AE349" s="114"/>
      <c r="AF349" s="114"/>
    </row>
    <row r="350" spans="28:32" ht="25.25" customHeight="1" x14ac:dyDescent="0.2">
      <c r="AB350" s="114"/>
      <c r="AC350" s="114"/>
      <c r="AD350" s="114"/>
      <c r="AE350" s="114"/>
      <c r="AF350" s="114"/>
    </row>
    <row r="351" spans="28:32" ht="25.25" customHeight="1" x14ac:dyDescent="0.2">
      <c r="AB351" s="114"/>
      <c r="AC351" s="114"/>
      <c r="AD351" s="114"/>
      <c r="AE351" s="114"/>
      <c r="AF351" s="114"/>
    </row>
    <row r="352" spans="28:32" ht="25.25" customHeight="1" x14ac:dyDescent="0.2">
      <c r="AB352" s="114"/>
      <c r="AC352" s="114"/>
      <c r="AD352" s="114"/>
      <c r="AE352" s="114"/>
      <c r="AF352" s="114"/>
    </row>
    <row r="353" spans="28:32" ht="25.25" customHeight="1" x14ac:dyDescent="0.2">
      <c r="AB353" s="114"/>
      <c r="AC353" s="114"/>
      <c r="AD353" s="114"/>
      <c r="AE353" s="114"/>
      <c r="AF353" s="114"/>
    </row>
    <row r="354" spans="28:32" ht="25.25" customHeight="1" x14ac:dyDescent="0.2">
      <c r="AB354" s="114"/>
      <c r="AC354" s="114"/>
      <c r="AD354" s="114"/>
      <c r="AE354" s="114"/>
      <c r="AF354" s="114"/>
    </row>
    <row r="355" spans="28:32" ht="25.25" customHeight="1" x14ac:dyDescent="0.2">
      <c r="AB355" s="114"/>
      <c r="AC355" s="114"/>
      <c r="AD355" s="114"/>
      <c r="AE355" s="114"/>
      <c r="AF355" s="114"/>
    </row>
    <row r="356" spans="28:32" ht="25.25" customHeight="1" x14ac:dyDescent="0.2">
      <c r="AB356" s="114"/>
      <c r="AC356" s="114"/>
      <c r="AD356" s="114"/>
      <c r="AE356" s="114"/>
      <c r="AF356" s="114"/>
    </row>
    <row r="357" spans="28:32" ht="25.25" customHeight="1" x14ac:dyDescent="0.2">
      <c r="AB357" s="114"/>
      <c r="AC357" s="114"/>
      <c r="AD357" s="114"/>
      <c r="AE357" s="114"/>
      <c r="AF357" s="114"/>
    </row>
    <row r="358" spans="28:32" ht="25.25" customHeight="1" x14ac:dyDescent="0.2">
      <c r="AB358" s="114"/>
      <c r="AC358" s="114"/>
      <c r="AD358" s="114"/>
      <c r="AE358" s="114"/>
      <c r="AF358" s="114"/>
    </row>
    <row r="359" spans="28:32" ht="25.25" customHeight="1" x14ac:dyDescent="0.2">
      <c r="AB359" s="114"/>
      <c r="AC359" s="114"/>
      <c r="AD359" s="114"/>
      <c r="AE359" s="114"/>
      <c r="AF359" s="114"/>
    </row>
    <row r="360" spans="28:32" ht="25.25" customHeight="1" x14ac:dyDescent="0.2">
      <c r="AB360" s="114"/>
      <c r="AC360" s="114"/>
      <c r="AD360" s="114"/>
      <c r="AE360" s="114"/>
      <c r="AF360" s="114"/>
    </row>
    <row r="361" spans="28:32" ht="25.25" customHeight="1" x14ac:dyDescent="0.2">
      <c r="AB361" s="114"/>
      <c r="AC361" s="114"/>
      <c r="AD361" s="114"/>
      <c r="AE361" s="114"/>
      <c r="AF361" s="114"/>
    </row>
    <row r="362" spans="28:32" ht="25.25" customHeight="1" x14ac:dyDescent="0.2">
      <c r="AB362" s="114"/>
      <c r="AC362" s="114"/>
      <c r="AD362" s="114"/>
      <c r="AE362" s="114"/>
      <c r="AF362" s="114"/>
    </row>
    <row r="363" spans="28:32" ht="25.25" customHeight="1" x14ac:dyDescent="0.2">
      <c r="AB363" s="114"/>
      <c r="AC363" s="114"/>
      <c r="AD363" s="114"/>
      <c r="AE363" s="114"/>
      <c r="AF363" s="114"/>
    </row>
    <row r="364" spans="28:32" ht="25.25" customHeight="1" x14ac:dyDescent="0.2">
      <c r="AB364" s="114"/>
      <c r="AC364" s="114"/>
      <c r="AD364" s="114"/>
      <c r="AE364" s="114"/>
      <c r="AF364" s="114"/>
    </row>
    <row r="365" spans="28:32" ht="25.25" customHeight="1" x14ac:dyDescent="0.2">
      <c r="AB365" s="114"/>
      <c r="AC365" s="114"/>
      <c r="AD365" s="114"/>
      <c r="AE365" s="114"/>
      <c r="AF365" s="114"/>
    </row>
    <row r="366" spans="28:32" ht="25.25" customHeight="1" x14ac:dyDescent="0.2">
      <c r="AB366" s="114"/>
      <c r="AC366" s="114"/>
      <c r="AD366" s="114"/>
      <c r="AE366" s="114"/>
      <c r="AF366" s="114"/>
    </row>
    <row r="367" spans="28:32" ht="25.25" customHeight="1" x14ac:dyDescent="0.2">
      <c r="AB367" s="114"/>
      <c r="AC367" s="114"/>
      <c r="AD367" s="114"/>
      <c r="AE367" s="114"/>
      <c r="AF367" s="114"/>
    </row>
    <row r="368" spans="28:32" ht="25.25" customHeight="1" x14ac:dyDescent="0.2">
      <c r="AB368" s="114"/>
      <c r="AC368" s="114"/>
      <c r="AD368" s="114"/>
      <c r="AE368" s="114"/>
      <c r="AF368" s="114"/>
    </row>
    <row r="369" spans="28:32" ht="25.25" customHeight="1" x14ac:dyDescent="0.2">
      <c r="AB369" s="114"/>
      <c r="AC369" s="114"/>
      <c r="AD369" s="114"/>
      <c r="AE369" s="114"/>
      <c r="AF369" s="114"/>
    </row>
    <row r="370" spans="28:32" ht="25.25" customHeight="1" x14ac:dyDescent="0.2">
      <c r="AB370" s="114"/>
      <c r="AC370" s="114"/>
      <c r="AD370" s="114"/>
      <c r="AE370" s="114"/>
      <c r="AF370" s="114"/>
    </row>
    <row r="371" spans="28:32" ht="25.25" customHeight="1" x14ac:dyDescent="0.2">
      <c r="AB371" s="114"/>
      <c r="AC371" s="114"/>
      <c r="AD371" s="114"/>
      <c r="AE371" s="114"/>
      <c r="AF371" s="114"/>
    </row>
    <row r="372" spans="28:32" ht="25.25" customHeight="1" x14ac:dyDescent="0.2">
      <c r="AB372" s="114"/>
      <c r="AC372" s="114"/>
      <c r="AD372" s="114"/>
      <c r="AE372" s="114"/>
      <c r="AF372" s="114"/>
    </row>
    <row r="373" spans="28:32" ht="25.25" customHeight="1" x14ac:dyDescent="0.2">
      <c r="AB373" s="114"/>
      <c r="AC373" s="114"/>
      <c r="AD373" s="114"/>
      <c r="AE373" s="114"/>
      <c r="AF373" s="114"/>
    </row>
    <row r="374" spans="28:32" ht="25.25" customHeight="1" x14ac:dyDescent="0.2">
      <c r="AB374" s="114"/>
      <c r="AC374" s="114"/>
      <c r="AD374" s="114"/>
      <c r="AE374" s="114"/>
      <c r="AF374" s="114"/>
    </row>
    <row r="375" spans="28:32" ht="25.25" customHeight="1" x14ac:dyDescent="0.2">
      <c r="AB375" s="114"/>
      <c r="AC375" s="114"/>
      <c r="AD375" s="114"/>
      <c r="AE375" s="114"/>
      <c r="AF375" s="114"/>
    </row>
    <row r="376" spans="28:32" ht="25.25" customHeight="1" x14ac:dyDescent="0.2">
      <c r="AB376" s="114"/>
      <c r="AC376" s="114"/>
      <c r="AD376" s="114"/>
      <c r="AE376" s="114"/>
      <c r="AF376" s="114"/>
    </row>
    <row r="377" spans="28:32" ht="25.25" customHeight="1" x14ac:dyDescent="0.2">
      <c r="AB377" s="114"/>
      <c r="AC377" s="114"/>
      <c r="AD377" s="114"/>
      <c r="AE377" s="114"/>
      <c r="AF377" s="114"/>
    </row>
    <row r="378" spans="28:32" ht="25.25" customHeight="1" x14ac:dyDescent="0.2">
      <c r="AB378" s="114"/>
      <c r="AC378" s="114"/>
      <c r="AD378" s="114"/>
      <c r="AE378" s="114"/>
      <c r="AF378" s="114"/>
    </row>
    <row r="379" spans="28:32" ht="25.25" customHeight="1" x14ac:dyDescent="0.2">
      <c r="AB379" s="114"/>
      <c r="AC379" s="114"/>
      <c r="AD379" s="114"/>
      <c r="AE379" s="114"/>
      <c r="AF379" s="114"/>
    </row>
    <row r="380" spans="28:32" ht="25.25" customHeight="1" x14ac:dyDescent="0.2">
      <c r="AB380" s="114"/>
      <c r="AC380" s="114"/>
      <c r="AD380" s="114"/>
      <c r="AE380" s="114"/>
      <c r="AF380" s="114"/>
    </row>
    <row r="381" spans="28:32" ht="25.25" customHeight="1" x14ac:dyDescent="0.2">
      <c r="AB381" s="114"/>
      <c r="AC381" s="114"/>
      <c r="AD381" s="114"/>
      <c r="AE381" s="114"/>
      <c r="AF381" s="114"/>
    </row>
    <row r="382" spans="28:32" ht="25.25" customHeight="1" x14ac:dyDescent="0.2">
      <c r="AB382" s="114"/>
      <c r="AC382" s="114"/>
      <c r="AD382" s="114"/>
      <c r="AE382" s="114"/>
      <c r="AF382" s="114"/>
    </row>
    <row r="383" spans="28:32" ht="25.25" customHeight="1" x14ac:dyDescent="0.2">
      <c r="AB383" s="114"/>
      <c r="AC383" s="114"/>
      <c r="AD383" s="114"/>
      <c r="AE383" s="114"/>
      <c r="AF383" s="114"/>
    </row>
    <row r="384" spans="28:32" ht="25.25" customHeight="1" x14ac:dyDescent="0.2">
      <c r="AB384" s="114"/>
      <c r="AC384" s="114"/>
      <c r="AD384" s="114"/>
      <c r="AE384" s="114"/>
      <c r="AF384" s="114"/>
    </row>
    <row r="385" spans="28:32" ht="25.25" customHeight="1" x14ac:dyDescent="0.2">
      <c r="AB385" s="114"/>
      <c r="AC385" s="114"/>
      <c r="AD385" s="114"/>
      <c r="AE385" s="114"/>
      <c r="AF385" s="114"/>
    </row>
    <row r="386" spans="28:32" ht="25.25" customHeight="1" x14ac:dyDescent="0.2">
      <c r="AB386" s="114"/>
      <c r="AC386" s="114"/>
      <c r="AD386" s="114"/>
      <c r="AE386" s="114"/>
      <c r="AF386" s="114"/>
    </row>
    <row r="387" spans="28:32" ht="25.25" customHeight="1" x14ac:dyDescent="0.2">
      <c r="AB387" s="114"/>
      <c r="AC387" s="114"/>
      <c r="AD387" s="114"/>
      <c r="AE387" s="114"/>
      <c r="AF387" s="114"/>
    </row>
    <row r="388" spans="28:32" ht="25.25" customHeight="1" x14ac:dyDescent="0.2">
      <c r="AB388" s="114"/>
      <c r="AC388" s="114"/>
      <c r="AD388" s="114"/>
      <c r="AE388" s="114"/>
      <c r="AF388" s="114"/>
    </row>
    <row r="389" spans="28:32" ht="25.25" customHeight="1" x14ac:dyDescent="0.2">
      <c r="AB389" s="114"/>
      <c r="AC389" s="114"/>
      <c r="AD389" s="114"/>
      <c r="AE389" s="114"/>
      <c r="AF389" s="114"/>
    </row>
    <row r="390" spans="28:32" ht="25.25" customHeight="1" x14ac:dyDescent="0.2">
      <c r="AB390" s="114"/>
      <c r="AC390" s="114"/>
      <c r="AD390" s="114"/>
      <c r="AE390" s="114"/>
      <c r="AF390" s="114"/>
    </row>
    <row r="391" spans="28:32" ht="25.25" customHeight="1" x14ac:dyDescent="0.2">
      <c r="AB391" s="114"/>
      <c r="AC391" s="114"/>
      <c r="AD391" s="114"/>
      <c r="AE391" s="114"/>
      <c r="AF391" s="114"/>
    </row>
    <row r="392" spans="28:32" ht="25.25" customHeight="1" x14ac:dyDescent="0.2">
      <c r="AB392" s="114"/>
      <c r="AC392" s="114"/>
      <c r="AD392" s="114"/>
      <c r="AE392" s="114"/>
      <c r="AF392" s="114"/>
    </row>
    <row r="393" spans="28:32" ht="25.25" customHeight="1" x14ac:dyDescent="0.2">
      <c r="AB393" s="114"/>
      <c r="AC393" s="114"/>
      <c r="AD393" s="114"/>
      <c r="AE393" s="114"/>
      <c r="AF393" s="114"/>
    </row>
    <row r="394" spans="28:32" ht="25.25" customHeight="1" x14ac:dyDescent="0.2">
      <c r="AB394" s="114"/>
      <c r="AC394" s="114"/>
      <c r="AD394" s="114"/>
      <c r="AE394" s="114"/>
      <c r="AF394" s="114"/>
    </row>
    <row r="395" spans="28:32" ht="25.25" customHeight="1" x14ac:dyDescent="0.2">
      <c r="AB395" s="114"/>
      <c r="AC395" s="114"/>
      <c r="AD395" s="114"/>
      <c r="AE395" s="114"/>
      <c r="AF395" s="114"/>
    </row>
    <row r="396" spans="28:32" ht="25.25" customHeight="1" x14ac:dyDescent="0.2">
      <c r="AB396" s="114"/>
      <c r="AC396" s="114"/>
      <c r="AD396" s="114"/>
      <c r="AE396" s="114"/>
      <c r="AF396" s="114"/>
    </row>
    <row r="397" spans="28:32" ht="25.25" customHeight="1" x14ac:dyDescent="0.2">
      <c r="AB397" s="114"/>
      <c r="AC397" s="114"/>
      <c r="AD397" s="114"/>
      <c r="AE397" s="114"/>
      <c r="AF397" s="114"/>
    </row>
    <row r="398" spans="28:32" ht="25.25" customHeight="1" x14ac:dyDescent="0.2">
      <c r="AB398" s="114"/>
      <c r="AC398" s="114"/>
      <c r="AD398" s="114"/>
      <c r="AE398" s="114"/>
      <c r="AF398" s="114"/>
    </row>
    <row r="399" spans="28:32" ht="25.25" customHeight="1" x14ac:dyDescent="0.2">
      <c r="AB399" s="114"/>
      <c r="AC399" s="114"/>
      <c r="AD399" s="114"/>
      <c r="AE399" s="114"/>
      <c r="AF399" s="114"/>
    </row>
    <row r="400" spans="28:32" ht="25.25" customHeight="1" x14ac:dyDescent="0.2">
      <c r="AB400" s="114"/>
      <c r="AC400" s="114"/>
      <c r="AD400" s="114"/>
      <c r="AE400" s="114"/>
      <c r="AF400" s="114"/>
    </row>
    <row r="401" spans="28:32" ht="25.25" customHeight="1" x14ac:dyDescent="0.2">
      <c r="AB401" s="114"/>
      <c r="AC401" s="114"/>
      <c r="AD401" s="114"/>
      <c r="AE401" s="114"/>
      <c r="AF401" s="114"/>
    </row>
    <row r="402" spans="28:32" ht="25.25" customHeight="1" x14ac:dyDescent="0.2">
      <c r="AB402" s="114"/>
      <c r="AC402" s="114"/>
      <c r="AD402" s="114"/>
      <c r="AE402" s="114"/>
      <c r="AF402" s="114"/>
    </row>
    <row r="403" spans="28:32" ht="25.25" customHeight="1" x14ac:dyDescent="0.2">
      <c r="AB403" s="114"/>
      <c r="AC403" s="114"/>
      <c r="AD403" s="114"/>
      <c r="AE403" s="114"/>
      <c r="AF403" s="114"/>
    </row>
    <row r="404" spans="28:32" ht="25.25" customHeight="1" x14ac:dyDescent="0.2">
      <c r="AB404" s="114"/>
      <c r="AC404" s="114"/>
      <c r="AD404" s="114"/>
      <c r="AE404" s="114"/>
      <c r="AF404" s="114"/>
    </row>
    <row r="405" spans="28:32" ht="25.25" customHeight="1" x14ac:dyDescent="0.2">
      <c r="AB405" s="114"/>
      <c r="AC405" s="114"/>
      <c r="AD405" s="114"/>
      <c r="AE405" s="114"/>
      <c r="AF405" s="114"/>
    </row>
    <row r="406" spans="28:32" ht="25.25" customHeight="1" x14ac:dyDescent="0.2">
      <c r="AB406" s="114"/>
      <c r="AC406" s="114"/>
      <c r="AD406" s="114"/>
      <c r="AE406" s="114"/>
      <c r="AF406" s="114"/>
    </row>
    <row r="407" spans="28:32" ht="25.25" customHeight="1" x14ac:dyDescent="0.2">
      <c r="AB407" s="114"/>
      <c r="AC407" s="114"/>
      <c r="AD407" s="114"/>
      <c r="AE407" s="114"/>
      <c r="AF407" s="114"/>
    </row>
    <row r="408" spans="28:32" ht="25.25" customHeight="1" x14ac:dyDescent="0.2">
      <c r="AB408" s="114"/>
      <c r="AC408" s="114"/>
      <c r="AD408" s="114"/>
      <c r="AE408" s="114"/>
      <c r="AF408" s="114"/>
    </row>
    <row r="409" spans="28:32" ht="25.25" customHeight="1" x14ac:dyDescent="0.2">
      <c r="AB409" s="114"/>
      <c r="AC409" s="114"/>
      <c r="AD409" s="114"/>
      <c r="AE409" s="114"/>
      <c r="AF409" s="114"/>
    </row>
    <row r="410" spans="28:32" ht="25.25" customHeight="1" x14ac:dyDescent="0.2">
      <c r="AB410" s="114"/>
      <c r="AC410" s="114"/>
      <c r="AD410" s="114"/>
      <c r="AE410" s="114"/>
      <c r="AF410" s="114"/>
    </row>
    <row r="411" spans="28:32" ht="25.25" customHeight="1" x14ac:dyDescent="0.2">
      <c r="AB411" s="114"/>
      <c r="AC411" s="114"/>
      <c r="AD411" s="114"/>
      <c r="AE411" s="114"/>
      <c r="AF411" s="114"/>
    </row>
    <row r="412" spans="28:32" ht="25.25" customHeight="1" x14ac:dyDescent="0.2">
      <c r="AB412" s="114"/>
      <c r="AC412" s="114"/>
      <c r="AD412" s="114"/>
      <c r="AE412" s="114"/>
      <c r="AF412" s="114"/>
    </row>
    <row r="413" spans="28:32" ht="25.25" customHeight="1" x14ac:dyDescent="0.2">
      <c r="AB413" s="114"/>
      <c r="AC413" s="114"/>
      <c r="AD413" s="114"/>
      <c r="AE413" s="114"/>
      <c r="AF413" s="114"/>
    </row>
    <row r="414" spans="28:32" ht="25.25" customHeight="1" x14ac:dyDescent="0.2">
      <c r="AB414" s="114"/>
      <c r="AC414" s="114"/>
      <c r="AD414" s="114"/>
      <c r="AE414" s="114"/>
      <c r="AF414" s="114"/>
    </row>
    <row r="415" spans="28:32" ht="25.25" customHeight="1" x14ac:dyDescent="0.2">
      <c r="AB415" s="114"/>
      <c r="AC415" s="114"/>
      <c r="AD415" s="114"/>
      <c r="AE415" s="114"/>
      <c r="AF415" s="114"/>
    </row>
    <row r="416" spans="28:32" ht="25.25" customHeight="1" x14ac:dyDescent="0.2">
      <c r="AB416" s="114"/>
      <c r="AC416" s="114"/>
      <c r="AD416" s="114"/>
      <c r="AE416" s="114"/>
      <c r="AF416" s="114"/>
    </row>
    <row r="417" spans="28:32" ht="25.25" customHeight="1" x14ac:dyDescent="0.2">
      <c r="AB417" s="114"/>
      <c r="AC417" s="114"/>
      <c r="AD417" s="114"/>
      <c r="AE417" s="114"/>
      <c r="AF417" s="114"/>
    </row>
    <row r="418" spans="28:32" ht="25.25" customHeight="1" x14ac:dyDescent="0.2">
      <c r="AB418" s="114"/>
      <c r="AC418" s="114"/>
      <c r="AD418" s="114"/>
      <c r="AE418" s="114"/>
      <c r="AF418" s="114"/>
    </row>
    <row r="419" spans="28:32" ht="25.25" customHeight="1" x14ac:dyDescent="0.2">
      <c r="AB419" s="114"/>
      <c r="AC419" s="114"/>
      <c r="AD419" s="114"/>
      <c r="AE419" s="114"/>
      <c r="AF419" s="114"/>
    </row>
    <row r="420" spans="28:32" ht="25.25" customHeight="1" x14ac:dyDescent="0.2">
      <c r="AB420" s="114"/>
      <c r="AC420" s="114"/>
      <c r="AD420" s="114"/>
      <c r="AE420" s="114"/>
      <c r="AF420" s="114"/>
    </row>
    <row r="421" spans="28:32" ht="25.25" customHeight="1" x14ac:dyDescent="0.2">
      <c r="AB421" s="114"/>
      <c r="AC421" s="114"/>
      <c r="AD421" s="114"/>
      <c r="AE421" s="114"/>
      <c r="AF421" s="114"/>
    </row>
    <row r="422" spans="28:32" ht="25.25" customHeight="1" x14ac:dyDescent="0.2">
      <c r="AB422" s="114"/>
      <c r="AC422" s="114"/>
      <c r="AD422" s="114"/>
      <c r="AE422" s="114"/>
      <c r="AF422" s="114"/>
    </row>
    <row r="423" spans="28:32" ht="25.25" customHeight="1" x14ac:dyDescent="0.2">
      <c r="AB423" s="114"/>
      <c r="AC423" s="114"/>
      <c r="AD423" s="114"/>
      <c r="AE423" s="114"/>
      <c r="AF423" s="114"/>
    </row>
    <row r="424" spans="28:32" ht="25.25" customHeight="1" x14ac:dyDescent="0.2">
      <c r="AB424" s="114"/>
      <c r="AC424" s="114"/>
      <c r="AD424" s="114"/>
      <c r="AE424" s="114"/>
      <c r="AF424" s="114"/>
    </row>
    <row r="425" spans="28:32" ht="25.25" customHeight="1" x14ac:dyDescent="0.2">
      <c r="AB425" s="114"/>
      <c r="AC425" s="114"/>
      <c r="AD425" s="114"/>
      <c r="AE425" s="114"/>
      <c r="AF425" s="114"/>
    </row>
    <row r="426" spans="28:32" ht="25.25" customHeight="1" x14ac:dyDescent="0.2">
      <c r="AB426" s="114"/>
      <c r="AC426" s="114"/>
      <c r="AD426" s="114"/>
      <c r="AE426" s="114"/>
      <c r="AF426" s="114"/>
    </row>
    <row r="427" spans="28:32" ht="25.25" customHeight="1" x14ac:dyDescent="0.2">
      <c r="AB427" s="114"/>
      <c r="AC427" s="114"/>
      <c r="AD427" s="114"/>
      <c r="AE427" s="114"/>
      <c r="AF427" s="114"/>
    </row>
    <row r="428" spans="28:32" ht="25.25" customHeight="1" x14ac:dyDescent="0.2">
      <c r="AB428" s="114"/>
      <c r="AC428" s="114"/>
      <c r="AD428" s="114"/>
      <c r="AE428" s="114"/>
      <c r="AF428" s="114"/>
    </row>
    <row r="429" spans="28:32" ht="25.25" customHeight="1" x14ac:dyDescent="0.2">
      <c r="AB429" s="114"/>
      <c r="AC429" s="114"/>
      <c r="AD429" s="114"/>
      <c r="AE429" s="114"/>
      <c r="AF429" s="114"/>
    </row>
    <row r="430" spans="28:32" ht="25.25" customHeight="1" x14ac:dyDescent="0.2">
      <c r="AB430" s="114"/>
      <c r="AC430" s="114"/>
      <c r="AD430" s="114"/>
      <c r="AE430" s="114"/>
      <c r="AF430" s="114"/>
    </row>
    <row r="431" spans="28:32" ht="25.25" customHeight="1" x14ac:dyDescent="0.2">
      <c r="AB431" s="114"/>
      <c r="AC431" s="114"/>
      <c r="AD431" s="114"/>
      <c r="AE431" s="114"/>
      <c r="AF431" s="114"/>
    </row>
    <row r="432" spans="28:32" ht="25.25" customHeight="1" x14ac:dyDescent="0.2">
      <c r="AB432" s="114"/>
      <c r="AC432" s="114"/>
      <c r="AD432" s="114"/>
      <c r="AE432" s="114"/>
      <c r="AF432" s="114"/>
    </row>
    <row r="433" spans="28:32" ht="25.25" customHeight="1" x14ac:dyDescent="0.2">
      <c r="AB433" s="114"/>
      <c r="AC433" s="114"/>
      <c r="AD433" s="114"/>
      <c r="AE433" s="114"/>
      <c r="AF433" s="114"/>
    </row>
    <row r="434" spans="28:32" ht="25.25" customHeight="1" x14ac:dyDescent="0.2">
      <c r="AB434" s="114"/>
      <c r="AC434" s="114"/>
      <c r="AD434" s="114"/>
      <c r="AE434" s="114"/>
      <c r="AF434" s="114"/>
    </row>
    <row r="435" spans="28:32" ht="25.25" customHeight="1" x14ac:dyDescent="0.2">
      <c r="AB435" s="114"/>
      <c r="AC435" s="114"/>
      <c r="AD435" s="114"/>
      <c r="AE435" s="114"/>
      <c r="AF435" s="114"/>
    </row>
    <row r="436" spans="28:32" ht="25.25" customHeight="1" x14ac:dyDescent="0.2">
      <c r="AB436" s="114"/>
      <c r="AC436" s="114"/>
      <c r="AD436" s="114"/>
      <c r="AE436" s="114"/>
      <c r="AF436" s="114"/>
    </row>
    <row r="437" spans="28:32" ht="25.25" customHeight="1" x14ac:dyDescent="0.2">
      <c r="AB437" s="114"/>
      <c r="AC437" s="114"/>
      <c r="AD437" s="114"/>
      <c r="AE437" s="114"/>
      <c r="AF437" s="114"/>
    </row>
    <row r="438" spans="28:32" ht="25.25" customHeight="1" x14ac:dyDescent="0.2">
      <c r="AB438" s="114"/>
      <c r="AC438" s="114"/>
      <c r="AD438" s="114"/>
      <c r="AE438" s="114"/>
      <c r="AF438" s="114"/>
    </row>
    <row r="439" spans="28:32" ht="25.25" customHeight="1" x14ac:dyDescent="0.2">
      <c r="AB439" s="114"/>
      <c r="AC439" s="114"/>
      <c r="AD439" s="114"/>
      <c r="AE439" s="114"/>
      <c r="AF439" s="114"/>
    </row>
    <row r="440" spans="28:32" ht="25.25" customHeight="1" x14ac:dyDescent="0.2">
      <c r="AB440" s="114"/>
      <c r="AC440" s="114"/>
      <c r="AD440" s="114"/>
      <c r="AE440" s="114"/>
      <c r="AF440" s="114"/>
    </row>
    <row r="441" spans="28:32" ht="25.25" customHeight="1" x14ac:dyDescent="0.2">
      <c r="AB441" s="114"/>
      <c r="AC441" s="114"/>
      <c r="AD441" s="114"/>
      <c r="AE441" s="114"/>
      <c r="AF441" s="114"/>
    </row>
    <row r="442" spans="28:32" ht="25.25" customHeight="1" x14ac:dyDescent="0.2">
      <c r="AB442" s="114"/>
      <c r="AC442" s="114"/>
      <c r="AD442" s="114"/>
      <c r="AE442" s="114"/>
      <c r="AF442" s="114"/>
    </row>
    <row r="443" spans="28:32" ht="25.25" customHeight="1" x14ac:dyDescent="0.2">
      <c r="AB443" s="114"/>
      <c r="AC443" s="114"/>
      <c r="AD443" s="114"/>
      <c r="AE443" s="114"/>
      <c r="AF443" s="114"/>
    </row>
    <row r="444" spans="28:32" ht="25.25" customHeight="1" x14ac:dyDescent="0.2">
      <c r="AB444" s="114"/>
      <c r="AC444" s="114"/>
      <c r="AD444" s="114"/>
      <c r="AE444" s="114"/>
      <c r="AF444" s="114"/>
    </row>
    <row r="445" spans="28:32" ht="25.25" customHeight="1" x14ac:dyDescent="0.2">
      <c r="AB445" s="114"/>
      <c r="AC445" s="114"/>
      <c r="AD445" s="114"/>
      <c r="AE445" s="114"/>
      <c r="AF445" s="114"/>
    </row>
    <row r="446" spans="28:32" ht="25.25" customHeight="1" x14ac:dyDescent="0.2">
      <c r="AB446" s="114"/>
      <c r="AC446" s="114"/>
      <c r="AD446" s="114"/>
      <c r="AE446" s="114"/>
      <c r="AF446" s="114"/>
    </row>
    <row r="447" spans="28:32" ht="25.25" customHeight="1" x14ac:dyDescent="0.2">
      <c r="AB447" s="114"/>
      <c r="AC447" s="114"/>
      <c r="AD447" s="114"/>
      <c r="AE447" s="114"/>
      <c r="AF447" s="114"/>
    </row>
    <row r="448" spans="28:32" ht="25.25" customHeight="1" x14ac:dyDescent="0.2">
      <c r="AB448" s="114"/>
      <c r="AC448" s="114"/>
      <c r="AD448" s="114"/>
      <c r="AE448" s="114"/>
      <c r="AF448" s="114"/>
    </row>
    <row r="449" spans="28:32" ht="25.25" customHeight="1" x14ac:dyDescent="0.2">
      <c r="AB449" s="114"/>
      <c r="AC449" s="114"/>
      <c r="AD449" s="114"/>
      <c r="AE449" s="114"/>
      <c r="AF449" s="114"/>
    </row>
    <row r="450" spans="28:32" ht="25.25" customHeight="1" x14ac:dyDescent="0.2">
      <c r="AB450" s="114"/>
      <c r="AC450" s="114"/>
      <c r="AD450" s="114"/>
      <c r="AE450" s="114"/>
      <c r="AF450" s="114"/>
    </row>
    <row r="451" spans="28:32" ht="25.25" customHeight="1" x14ac:dyDescent="0.2">
      <c r="AB451" s="114"/>
      <c r="AC451" s="114"/>
      <c r="AD451" s="114"/>
      <c r="AE451" s="114"/>
      <c r="AF451" s="114"/>
    </row>
    <row r="452" spans="28:32" ht="25.25" customHeight="1" x14ac:dyDescent="0.2">
      <c r="AB452" s="114"/>
      <c r="AC452" s="114"/>
      <c r="AD452" s="114"/>
      <c r="AE452" s="114"/>
      <c r="AF452" s="114"/>
    </row>
    <row r="453" spans="28:32" ht="25.25" customHeight="1" x14ac:dyDescent="0.2">
      <c r="AB453" s="114"/>
      <c r="AC453" s="114"/>
      <c r="AD453" s="114"/>
      <c r="AE453" s="114"/>
      <c r="AF453" s="114"/>
    </row>
    <row r="454" spans="28:32" ht="25.25" customHeight="1" x14ac:dyDescent="0.2">
      <c r="AB454" s="114"/>
      <c r="AC454" s="114"/>
      <c r="AD454" s="114"/>
      <c r="AE454" s="114"/>
      <c r="AF454" s="114"/>
    </row>
    <row r="455" spans="28:32" ht="25.25" customHeight="1" x14ac:dyDescent="0.2">
      <c r="AB455" s="114"/>
      <c r="AC455" s="114"/>
      <c r="AD455" s="114"/>
      <c r="AE455" s="114"/>
      <c r="AF455" s="114"/>
    </row>
    <row r="456" spans="28:32" ht="25.25" customHeight="1" x14ac:dyDescent="0.2">
      <c r="AB456" s="114"/>
      <c r="AC456" s="114"/>
      <c r="AD456" s="114"/>
      <c r="AE456" s="114"/>
      <c r="AF456" s="114"/>
    </row>
    <row r="457" spans="28:32" ht="25.25" customHeight="1" x14ac:dyDescent="0.2">
      <c r="AB457" s="114"/>
      <c r="AC457" s="114"/>
      <c r="AD457" s="114"/>
      <c r="AE457" s="114"/>
      <c r="AF457" s="114"/>
    </row>
    <row r="458" spans="28:32" ht="25.25" customHeight="1" x14ac:dyDescent="0.2">
      <c r="AB458" s="114"/>
      <c r="AC458" s="114"/>
      <c r="AD458" s="114"/>
      <c r="AE458" s="114"/>
      <c r="AF458" s="114"/>
    </row>
    <row r="459" spans="28:32" ht="25.25" customHeight="1" x14ac:dyDescent="0.2">
      <c r="AB459" s="114"/>
      <c r="AC459" s="114"/>
      <c r="AD459" s="114"/>
      <c r="AE459" s="114"/>
      <c r="AF459" s="114"/>
    </row>
    <row r="460" spans="28:32" ht="25.25" customHeight="1" x14ac:dyDescent="0.2">
      <c r="AB460" s="114"/>
      <c r="AC460" s="114"/>
      <c r="AD460" s="114"/>
      <c r="AE460" s="114"/>
      <c r="AF460" s="114"/>
    </row>
    <row r="461" spans="28:32" ht="25.25" customHeight="1" x14ac:dyDescent="0.2">
      <c r="AB461" s="114"/>
      <c r="AC461" s="114"/>
      <c r="AD461" s="114"/>
      <c r="AE461" s="114"/>
      <c r="AF461" s="114"/>
    </row>
    <row r="462" spans="28:32" ht="25.25" customHeight="1" x14ac:dyDescent="0.2">
      <c r="AB462" s="114"/>
      <c r="AC462" s="114"/>
      <c r="AD462" s="114"/>
      <c r="AE462" s="114"/>
      <c r="AF462" s="114"/>
    </row>
    <row r="463" spans="28:32" ht="25.25" customHeight="1" x14ac:dyDescent="0.2">
      <c r="AB463" s="114"/>
      <c r="AC463" s="114"/>
      <c r="AD463" s="114"/>
      <c r="AE463" s="114"/>
      <c r="AF463" s="114"/>
    </row>
    <row r="464" spans="28:32" ht="25.25" customHeight="1" x14ac:dyDescent="0.2">
      <c r="AB464" s="114"/>
      <c r="AC464" s="114"/>
      <c r="AD464" s="114"/>
      <c r="AE464" s="114"/>
      <c r="AF464" s="114"/>
    </row>
    <row r="465" spans="28:32" ht="25.25" customHeight="1" x14ac:dyDescent="0.2">
      <c r="AB465" s="114"/>
      <c r="AC465" s="114"/>
      <c r="AD465" s="114"/>
      <c r="AE465" s="114"/>
      <c r="AF465" s="114"/>
    </row>
    <row r="466" spans="28:32" ht="25.25" customHeight="1" x14ac:dyDescent="0.2">
      <c r="AB466" s="114"/>
      <c r="AC466" s="114"/>
      <c r="AD466" s="114"/>
      <c r="AE466" s="114"/>
      <c r="AF466" s="114"/>
    </row>
    <row r="467" spans="28:32" ht="25.25" customHeight="1" x14ac:dyDescent="0.2">
      <c r="AB467" s="114"/>
      <c r="AC467" s="114"/>
      <c r="AD467" s="114"/>
      <c r="AE467" s="114"/>
      <c r="AF467" s="114"/>
    </row>
    <row r="468" spans="28:32" ht="25.25" customHeight="1" x14ac:dyDescent="0.2">
      <c r="AB468" s="114"/>
      <c r="AC468" s="114"/>
      <c r="AD468" s="114"/>
      <c r="AE468" s="114"/>
      <c r="AF468" s="114"/>
    </row>
    <row r="469" spans="28:32" ht="25.25" customHeight="1" x14ac:dyDescent="0.2">
      <c r="AB469" s="114"/>
      <c r="AC469" s="114"/>
      <c r="AD469" s="114"/>
      <c r="AE469" s="114"/>
      <c r="AF469" s="114"/>
    </row>
    <row r="470" spans="28:32" ht="25.25" customHeight="1" x14ac:dyDescent="0.2">
      <c r="AB470" s="114"/>
      <c r="AC470" s="114"/>
      <c r="AD470" s="114"/>
      <c r="AE470" s="114"/>
      <c r="AF470" s="114"/>
    </row>
    <row r="471" spans="28:32" ht="25.25" customHeight="1" x14ac:dyDescent="0.2">
      <c r="AB471" s="114"/>
      <c r="AC471" s="114"/>
      <c r="AD471" s="114"/>
      <c r="AE471" s="114"/>
      <c r="AF471" s="114"/>
    </row>
    <row r="472" spans="28:32" ht="25.25" customHeight="1" x14ac:dyDescent="0.2">
      <c r="AB472" s="114"/>
      <c r="AC472" s="114"/>
      <c r="AD472" s="114"/>
      <c r="AE472" s="114"/>
      <c r="AF472" s="114"/>
    </row>
    <row r="473" spans="28:32" ht="25.25" customHeight="1" x14ac:dyDescent="0.2">
      <c r="AB473" s="114"/>
      <c r="AC473" s="114"/>
      <c r="AD473" s="114"/>
      <c r="AE473" s="114"/>
      <c r="AF473" s="114"/>
    </row>
    <row r="474" spans="28:32" ht="25.25" customHeight="1" x14ac:dyDescent="0.2">
      <c r="AB474" s="114"/>
      <c r="AC474" s="114"/>
      <c r="AD474" s="114"/>
      <c r="AE474" s="114"/>
      <c r="AF474" s="114"/>
    </row>
    <row r="475" spans="28:32" ht="25.25" customHeight="1" x14ac:dyDescent="0.2">
      <c r="AB475" s="114"/>
      <c r="AC475" s="114"/>
      <c r="AD475" s="114"/>
      <c r="AE475" s="114"/>
      <c r="AF475" s="114"/>
    </row>
    <row r="476" spans="28:32" ht="25.25" customHeight="1" x14ac:dyDescent="0.2">
      <c r="AB476" s="114"/>
      <c r="AC476" s="114"/>
      <c r="AD476" s="114"/>
      <c r="AE476" s="114"/>
      <c r="AF476" s="114"/>
    </row>
    <row r="477" spans="28:32" ht="25.25" customHeight="1" x14ac:dyDescent="0.2">
      <c r="AB477" s="114"/>
      <c r="AC477" s="114"/>
      <c r="AD477" s="114"/>
      <c r="AE477" s="114"/>
      <c r="AF477" s="114"/>
    </row>
    <row r="478" spans="28:32" ht="25.25" customHeight="1" x14ac:dyDescent="0.2">
      <c r="AB478" s="114"/>
      <c r="AC478" s="114"/>
      <c r="AD478" s="114"/>
      <c r="AE478" s="114"/>
      <c r="AF478" s="114"/>
    </row>
    <row r="479" spans="28:32" ht="25.25" customHeight="1" x14ac:dyDescent="0.2">
      <c r="AB479" s="114"/>
      <c r="AC479" s="114"/>
      <c r="AD479" s="114"/>
      <c r="AE479" s="114"/>
      <c r="AF479" s="114"/>
    </row>
    <row r="480" spans="28:32" ht="25.25" customHeight="1" x14ac:dyDescent="0.2">
      <c r="AB480" s="114"/>
      <c r="AC480" s="114"/>
      <c r="AD480" s="114"/>
      <c r="AE480" s="114"/>
      <c r="AF480" s="114"/>
    </row>
    <row r="481" spans="28:32" ht="25.25" customHeight="1" x14ac:dyDescent="0.2">
      <c r="AB481" s="114"/>
      <c r="AC481" s="114"/>
      <c r="AD481" s="114"/>
      <c r="AE481" s="114"/>
      <c r="AF481" s="114"/>
    </row>
    <row r="482" spans="28:32" ht="25.25" customHeight="1" x14ac:dyDescent="0.2">
      <c r="AB482" s="114"/>
      <c r="AC482" s="114"/>
      <c r="AD482" s="114"/>
      <c r="AE482" s="114"/>
      <c r="AF482" s="114"/>
    </row>
    <row r="483" spans="28:32" ht="25.25" customHeight="1" x14ac:dyDescent="0.2">
      <c r="AB483" s="114"/>
      <c r="AC483" s="114"/>
      <c r="AD483" s="114"/>
      <c r="AE483" s="114"/>
      <c r="AF483" s="114"/>
    </row>
    <row r="484" spans="28:32" ht="25.25" customHeight="1" x14ac:dyDescent="0.2">
      <c r="AB484" s="114"/>
      <c r="AC484" s="114"/>
      <c r="AD484" s="114"/>
      <c r="AE484" s="114"/>
      <c r="AF484" s="114"/>
    </row>
    <row r="485" spans="28:32" ht="25.25" customHeight="1" x14ac:dyDescent="0.2">
      <c r="AB485" s="114"/>
      <c r="AC485" s="114"/>
      <c r="AD485" s="114"/>
      <c r="AE485" s="114"/>
      <c r="AF485" s="114"/>
    </row>
    <row r="486" spans="28:32" ht="25.25" customHeight="1" x14ac:dyDescent="0.2">
      <c r="AB486" s="114"/>
      <c r="AC486" s="114"/>
      <c r="AD486" s="114"/>
      <c r="AE486" s="114"/>
      <c r="AF486" s="114"/>
    </row>
    <row r="487" spans="28:32" ht="25.25" customHeight="1" x14ac:dyDescent="0.2">
      <c r="AB487" s="114"/>
      <c r="AC487" s="114"/>
      <c r="AD487" s="114"/>
      <c r="AE487" s="114"/>
      <c r="AF487" s="114"/>
    </row>
    <row r="488" spans="28:32" ht="25.25" customHeight="1" x14ac:dyDescent="0.2">
      <c r="AB488" s="114"/>
      <c r="AC488" s="114"/>
      <c r="AD488" s="114"/>
      <c r="AE488" s="114"/>
      <c r="AF488" s="114"/>
    </row>
    <row r="489" spans="28:32" ht="25.25" customHeight="1" x14ac:dyDescent="0.2">
      <c r="AB489" s="114"/>
      <c r="AC489" s="114"/>
      <c r="AD489" s="114"/>
      <c r="AE489" s="114"/>
      <c r="AF489" s="114"/>
    </row>
    <row r="490" spans="28:32" ht="25.25" customHeight="1" x14ac:dyDescent="0.2">
      <c r="AB490" s="114"/>
      <c r="AC490" s="114"/>
      <c r="AD490" s="114"/>
      <c r="AE490" s="114"/>
      <c r="AF490" s="114"/>
    </row>
    <row r="491" spans="28:32" ht="25.25" customHeight="1" x14ac:dyDescent="0.2">
      <c r="AB491" s="114"/>
      <c r="AC491" s="114"/>
      <c r="AD491" s="114"/>
      <c r="AE491" s="114"/>
      <c r="AF491" s="114"/>
    </row>
    <row r="492" spans="28:32" ht="25.25" customHeight="1" x14ac:dyDescent="0.2">
      <c r="AB492" s="114"/>
      <c r="AC492" s="114"/>
      <c r="AD492" s="114"/>
      <c r="AE492" s="114"/>
      <c r="AF492" s="114"/>
    </row>
    <row r="493" spans="28:32" ht="25.25" customHeight="1" x14ac:dyDescent="0.2">
      <c r="AB493" s="114"/>
      <c r="AC493" s="114"/>
      <c r="AD493" s="114"/>
      <c r="AE493" s="114"/>
      <c r="AF493" s="114"/>
    </row>
    <row r="494" spans="28:32" ht="25.25" customHeight="1" x14ac:dyDescent="0.2">
      <c r="AB494" s="114"/>
      <c r="AC494" s="114"/>
      <c r="AD494" s="114"/>
      <c r="AE494" s="114"/>
      <c r="AF494" s="114"/>
    </row>
    <row r="495" spans="28:32" ht="25.25" customHeight="1" x14ac:dyDescent="0.2">
      <c r="AB495" s="114"/>
      <c r="AC495" s="114"/>
      <c r="AD495" s="114"/>
      <c r="AE495" s="114"/>
      <c r="AF495" s="114"/>
    </row>
    <row r="496" spans="28:32" ht="25.25" customHeight="1" x14ac:dyDescent="0.2">
      <c r="AB496" s="114"/>
      <c r="AC496" s="114"/>
      <c r="AD496" s="114"/>
      <c r="AE496" s="114"/>
      <c r="AF496" s="114"/>
    </row>
    <row r="497" spans="28:32" ht="25.25" customHeight="1" x14ac:dyDescent="0.2">
      <c r="AB497" s="114"/>
      <c r="AC497" s="114"/>
      <c r="AD497" s="114"/>
      <c r="AE497" s="114"/>
      <c r="AF497" s="114"/>
    </row>
    <row r="498" spans="28:32" ht="25.25" customHeight="1" x14ac:dyDescent="0.2">
      <c r="AB498" s="114"/>
      <c r="AC498" s="114"/>
      <c r="AD498" s="114"/>
      <c r="AE498" s="114"/>
      <c r="AF498" s="114"/>
    </row>
    <row r="499" spans="28:32" ht="25.25" customHeight="1" x14ac:dyDescent="0.2">
      <c r="AB499" s="114"/>
      <c r="AC499" s="114"/>
      <c r="AD499" s="114"/>
      <c r="AE499" s="114"/>
      <c r="AF499" s="114"/>
    </row>
    <row r="500" spans="28:32" ht="25.25" customHeight="1" x14ac:dyDescent="0.2">
      <c r="AB500" s="114"/>
      <c r="AC500" s="114"/>
      <c r="AD500" s="114"/>
      <c r="AE500" s="114"/>
      <c r="AF500" s="114"/>
    </row>
    <row r="501" spans="28:32" ht="25.25" customHeight="1" x14ac:dyDescent="0.2">
      <c r="AB501" s="114"/>
      <c r="AC501" s="114"/>
      <c r="AD501" s="114"/>
      <c r="AE501" s="114"/>
      <c r="AF501" s="114"/>
    </row>
    <row r="502" spans="28:32" ht="25.25" customHeight="1" x14ac:dyDescent="0.2">
      <c r="AB502" s="114"/>
      <c r="AC502" s="114"/>
      <c r="AD502" s="114"/>
      <c r="AE502" s="114"/>
      <c r="AF502" s="114"/>
    </row>
    <row r="503" spans="28:32" ht="25.25" customHeight="1" x14ac:dyDescent="0.2">
      <c r="AB503" s="114"/>
      <c r="AC503" s="114"/>
      <c r="AD503" s="114"/>
      <c r="AE503" s="114"/>
      <c r="AF503" s="114"/>
    </row>
    <row r="504" spans="28:32" ht="25.25" customHeight="1" x14ac:dyDescent="0.2">
      <c r="AB504" s="114"/>
      <c r="AC504" s="114"/>
      <c r="AD504" s="114"/>
      <c r="AE504" s="114"/>
      <c r="AF504" s="114"/>
    </row>
    <row r="505" spans="28:32" ht="25.25" customHeight="1" x14ac:dyDescent="0.2">
      <c r="AB505" s="114"/>
      <c r="AC505" s="114"/>
      <c r="AD505" s="114"/>
      <c r="AE505" s="114"/>
      <c r="AF505" s="114"/>
    </row>
    <row r="506" spans="28:32" ht="25.25" customHeight="1" x14ac:dyDescent="0.2">
      <c r="AB506" s="114"/>
      <c r="AC506" s="114"/>
      <c r="AD506" s="114"/>
      <c r="AE506" s="114"/>
      <c r="AF506" s="114"/>
    </row>
    <row r="507" spans="28:32" ht="25.25" customHeight="1" x14ac:dyDescent="0.2">
      <c r="AB507" s="114"/>
      <c r="AC507" s="114"/>
      <c r="AD507" s="114"/>
      <c r="AE507" s="114"/>
      <c r="AF507" s="114"/>
    </row>
    <row r="508" spans="28:32" ht="25.25" customHeight="1" x14ac:dyDescent="0.2">
      <c r="AB508" s="114"/>
      <c r="AC508" s="114"/>
      <c r="AD508" s="114"/>
      <c r="AE508" s="114"/>
      <c r="AF508" s="114"/>
    </row>
    <row r="509" spans="28:32" ht="25.25" customHeight="1" x14ac:dyDescent="0.2">
      <c r="AB509" s="114"/>
      <c r="AC509" s="114"/>
      <c r="AD509" s="114"/>
      <c r="AE509" s="114"/>
      <c r="AF509" s="114"/>
    </row>
    <row r="510" spans="28:32" ht="25.25" customHeight="1" x14ac:dyDescent="0.2">
      <c r="AB510" s="114"/>
      <c r="AC510" s="114"/>
      <c r="AD510" s="114"/>
      <c r="AE510" s="114"/>
      <c r="AF510" s="114"/>
    </row>
    <row r="511" spans="28:32" ht="25.25" customHeight="1" x14ac:dyDescent="0.2">
      <c r="AB511" s="114"/>
      <c r="AC511" s="114"/>
      <c r="AD511" s="114"/>
      <c r="AE511" s="114"/>
      <c r="AF511" s="114"/>
    </row>
    <row r="512" spans="28:32" ht="25.25" customHeight="1" x14ac:dyDescent="0.2">
      <c r="AB512" s="114"/>
      <c r="AC512" s="114"/>
      <c r="AD512" s="114"/>
      <c r="AE512" s="114"/>
      <c r="AF512" s="114"/>
    </row>
    <row r="513" spans="28:32" ht="25.25" customHeight="1" x14ac:dyDescent="0.2">
      <c r="AB513" s="114"/>
      <c r="AC513" s="114"/>
      <c r="AD513" s="114"/>
      <c r="AE513" s="114"/>
      <c r="AF513" s="114"/>
    </row>
    <row r="514" spans="28:32" ht="25.25" customHeight="1" x14ac:dyDescent="0.2">
      <c r="AB514" s="114"/>
      <c r="AC514" s="114"/>
      <c r="AD514" s="114"/>
      <c r="AE514" s="114"/>
      <c r="AF514" s="114"/>
    </row>
    <row r="515" spans="28:32" ht="25.25" customHeight="1" x14ac:dyDescent="0.2">
      <c r="AB515" s="114"/>
      <c r="AC515" s="114"/>
      <c r="AD515" s="114"/>
      <c r="AE515" s="114"/>
      <c r="AF515" s="114"/>
    </row>
    <row r="516" spans="28:32" ht="25.25" customHeight="1" x14ac:dyDescent="0.2">
      <c r="AB516" s="114"/>
      <c r="AC516" s="114"/>
      <c r="AD516" s="114"/>
      <c r="AE516" s="114"/>
      <c r="AF516" s="114"/>
    </row>
    <row r="517" spans="28:32" ht="25.25" customHeight="1" x14ac:dyDescent="0.2">
      <c r="AB517" s="114"/>
      <c r="AC517" s="114"/>
      <c r="AD517" s="114"/>
      <c r="AE517" s="114"/>
      <c r="AF517" s="114"/>
    </row>
    <row r="518" spans="28:32" ht="25.25" customHeight="1" x14ac:dyDescent="0.2">
      <c r="AB518" s="114"/>
      <c r="AC518" s="114"/>
      <c r="AD518" s="114"/>
      <c r="AE518" s="114"/>
      <c r="AF518" s="114"/>
    </row>
    <row r="519" spans="28:32" ht="25.25" customHeight="1" x14ac:dyDescent="0.2">
      <c r="AB519" s="114"/>
      <c r="AC519" s="114"/>
      <c r="AD519" s="114"/>
      <c r="AE519" s="114"/>
      <c r="AF519" s="114"/>
    </row>
    <row r="520" spans="28:32" ht="25.25" customHeight="1" x14ac:dyDescent="0.2">
      <c r="AB520" s="114"/>
      <c r="AC520" s="114"/>
      <c r="AD520" s="114"/>
      <c r="AE520" s="114"/>
      <c r="AF520" s="114"/>
    </row>
    <row r="521" spans="28:32" ht="25.25" customHeight="1" x14ac:dyDescent="0.2">
      <c r="AB521" s="114"/>
      <c r="AC521" s="114"/>
      <c r="AD521" s="114"/>
      <c r="AE521" s="114"/>
      <c r="AF521" s="114"/>
    </row>
    <row r="522" spans="28:32" ht="25.25" customHeight="1" x14ac:dyDescent="0.2">
      <c r="AB522" s="114"/>
      <c r="AC522" s="114"/>
      <c r="AD522" s="114"/>
      <c r="AE522" s="114"/>
      <c r="AF522" s="114"/>
    </row>
    <row r="523" spans="28:32" ht="25.25" customHeight="1" x14ac:dyDescent="0.2">
      <c r="AB523" s="114"/>
      <c r="AC523" s="114"/>
      <c r="AD523" s="114"/>
      <c r="AE523" s="114"/>
      <c r="AF523" s="114"/>
    </row>
    <row r="524" spans="28:32" ht="25.25" customHeight="1" x14ac:dyDescent="0.2">
      <c r="AB524" s="114"/>
      <c r="AC524" s="114"/>
      <c r="AD524" s="114"/>
      <c r="AE524" s="114"/>
      <c r="AF524" s="114"/>
    </row>
    <row r="525" spans="28:32" ht="25.25" customHeight="1" x14ac:dyDescent="0.2">
      <c r="AB525" s="114"/>
      <c r="AC525" s="114"/>
      <c r="AD525" s="114"/>
      <c r="AE525" s="114"/>
      <c r="AF525" s="114"/>
    </row>
    <row r="526" spans="28:32" ht="25.25" customHeight="1" x14ac:dyDescent="0.2">
      <c r="AB526" s="114"/>
      <c r="AC526" s="114"/>
      <c r="AD526" s="114"/>
      <c r="AE526" s="114"/>
      <c r="AF526" s="114"/>
    </row>
    <row r="527" spans="28:32" ht="25.25" customHeight="1" x14ac:dyDescent="0.2">
      <c r="AB527" s="114"/>
      <c r="AC527" s="114"/>
      <c r="AD527" s="114"/>
      <c r="AE527" s="114"/>
      <c r="AF527" s="114"/>
    </row>
    <row r="528" spans="28:32" ht="25.25" customHeight="1" x14ac:dyDescent="0.2">
      <c r="AB528" s="114"/>
      <c r="AC528" s="114"/>
      <c r="AD528" s="114"/>
      <c r="AE528" s="114"/>
      <c r="AF528" s="114"/>
    </row>
    <row r="529" spans="28:32" ht="25.25" customHeight="1" x14ac:dyDescent="0.2">
      <c r="AB529" s="114"/>
      <c r="AC529" s="114"/>
      <c r="AD529" s="114"/>
      <c r="AE529" s="114"/>
      <c r="AF529" s="114"/>
    </row>
    <row r="530" spans="28:32" ht="25.25" customHeight="1" x14ac:dyDescent="0.2">
      <c r="AB530" s="114"/>
      <c r="AC530" s="114"/>
      <c r="AD530" s="114"/>
      <c r="AE530" s="114"/>
      <c r="AF530" s="114"/>
    </row>
    <row r="531" spans="28:32" ht="25.25" customHeight="1" x14ac:dyDescent="0.2">
      <c r="AB531" s="114"/>
      <c r="AC531" s="114"/>
      <c r="AD531" s="114"/>
      <c r="AE531" s="114"/>
      <c r="AF531" s="114"/>
    </row>
    <row r="532" spans="28:32" ht="25.25" customHeight="1" x14ac:dyDescent="0.2">
      <c r="AB532" s="114"/>
      <c r="AC532" s="114"/>
      <c r="AD532" s="114"/>
      <c r="AE532" s="114"/>
      <c r="AF532" s="114"/>
    </row>
    <row r="533" spans="28:32" ht="25.25" customHeight="1" x14ac:dyDescent="0.2">
      <c r="AB533" s="114"/>
      <c r="AC533" s="114"/>
      <c r="AD533" s="114"/>
      <c r="AE533" s="114"/>
      <c r="AF533" s="114"/>
    </row>
    <row r="534" spans="28:32" ht="25.25" customHeight="1" x14ac:dyDescent="0.2">
      <c r="AB534" s="114"/>
      <c r="AC534" s="114"/>
      <c r="AD534" s="114"/>
      <c r="AE534" s="114"/>
      <c r="AF534" s="114"/>
    </row>
    <row r="535" spans="28:32" ht="25.25" customHeight="1" x14ac:dyDescent="0.2">
      <c r="AB535" s="114"/>
      <c r="AC535" s="114"/>
      <c r="AD535" s="114"/>
      <c r="AE535" s="114"/>
      <c r="AF535" s="114"/>
    </row>
    <row r="536" spans="28:32" ht="25.25" customHeight="1" x14ac:dyDescent="0.2">
      <c r="AB536" s="114"/>
      <c r="AC536" s="114"/>
      <c r="AD536" s="114"/>
      <c r="AE536" s="114"/>
      <c r="AF536" s="114"/>
    </row>
    <row r="537" spans="28:32" ht="25.25" customHeight="1" x14ac:dyDescent="0.2">
      <c r="AB537" s="114"/>
      <c r="AC537" s="114"/>
      <c r="AD537" s="114"/>
      <c r="AE537" s="114"/>
      <c r="AF537" s="114"/>
    </row>
    <row r="538" spans="28:32" ht="25.25" customHeight="1" x14ac:dyDescent="0.2">
      <c r="AB538" s="114"/>
      <c r="AC538" s="114"/>
      <c r="AD538" s="114"/>
      <c r="AE538" s="114"/>
      <c r="AF538" s="114"/>
    </row>
    <row r="539" spans="28:32" ht="25.25" customHeight="1" x14ac:dyDescent="0.2">
      <c r="AB539" s="114"/>
      <c r="AC539" s="114"/>
      <c r="AD539" s="114"/>
      <c r="AE539" s="114"/>
      <c r="AF539" s="114"/>
    </row>
    <row r="540" spans="28:32" ht="25.25" customHeight="1" x14ac:dyDescent="0.2">
      <c r="AB540" s="114"/>
      <c r="AC540" s="114"/>
      <c r="AD540" s="114"/>
      <c r="AE540" s="114"/>
      <c r="AF540" s="114"/>
    </row>
    <row r="541" spans="28:32" ht="25.25" customHeight="1" x14ac:dyDescent="0.2">
      <c r="AB541" s="114"/>
      <c r="AC541" s="114"/>
      <c r="AD541" s="114"/>
      <c r="AE541" s="114"/>
      <c r="AF541" s="114"/>
    </row>
    <row r="542" spans="28:32" ht="25.25" customHeight="1" x14ac:dyDescent="0.2">
      <c r="AB542" s="114"/>
      <c r="AC542" s="114"/>
      <c r="AD542" s="114"/>
      <c r="AE542" s="114"/>
      <c r="AF542" s="114"/>
    </row>
    <row r="543" spans="28:32" ht="25.25" customHeight="1" x14ac:dyDescent="0.2">
      <c r="AB543" s="114"/>
      <c r="AC543" s="114"/>
      <c r="AD543" s="114"/>
      <c r="AE543" s="114"/>
      <c r="AF543" s="114"/>
    </row>
    <row r="544" spans="28:32" ht="25.25" customHeight="1" x14ac:dyDescent="0.2">
      <c r="AB544" s="114"/>
      <c r="AC544" s="114"/>
      <c r="AD544" s="114"/>
      <c r="AE544" s="114"/>
      <c r="AF544" s="114"/>
    </row>
    <row r="545" spans="28:32" ht="25.25" customHeight="1" x14ac:dyDescent="0.2">
      <c r="AB545" s="114"/>
      <c r="AC545" s="114"/>
      <c r="AD545" s="114"/>
      <c r="AE545" s="114"/>
      <c r="AF545" s="114"/>
    </row>
    <row r="546" spans="28:32" ht="25.25" customHeight="1" x14ac:dyDescent="0.2">
      <c r="AB546" s="114"/>
      <c r="AC546" s="114"/>
      <c r="AD546" s="114"/>
      <c r="AE546" s="114"/>
      <c r="AF546" s="114"/>
    </row>
    <row r="547" spans="28:32" ht="25.25" customHeight="1" x14ac:dyDescent="0.2">
      <c r="AB547" s="114"/>
      <c r="AC547" s="114"/>
      <c r="AD547" s="114"/>
      <c r="AE547" s="114"/>
      <c r="AF547" s="114"/>
    </row>
    <row r="548" spans="28:32" ht="25.25" customHeight="1" x14ac:dyDescent="0.2">
      <c r="AB548" s="114"/>
      <c r="AC548" s="114"/>
      <c r="AD548" s="114"/>
      <c r="AE548" s="114"/>
      <c r="AF548" s="114"/>
    </row>
    <row r="549" spans="28:32" ht="25.25" customHeight="1" x14ac:dyDescent="0.2">
      <c r="AB549" s="114"/>
      <c r="AC549" s="114"/>
      <c r="AD549" s="114"/>
      <c r="AE549" s="114"/>
      <c r="AF549" s="114"/>
    </row>
    <row r="550" spans="28:32" ht="25.25" customHeight="1" x14ac:dyDescent="0.2">
      <c r="AB550" s="114"/>
      <c r="AC550" s="114"/>
      <c r="AD550" s="114"/>
      <c r="AE550" s="114"/>
      <c r="AF550" s="114"/>
    </row>
    <row r="551" spans="28:32" ht="25.25" customHeight="1" x14ac:dyDescent="0.2">
      <c r="AB551" s="114"/>
      <c r="AC551" s="114"/>
      <c r="AD551" s="114"/>
      <c r="AE551" s="114"/>
      <c r="AF551" s="114"/>
    </row>
    <row r="552" spans="28:32" ht="25.25" customHeight="1" x14ac:dyDescent="0.2">
      <c r="AB552" s="114"/>
      <c r="AC552" s="114"/>
      <c r="AD552" s="114"/>
      <c r="AE552" s="114"/>
      <c r="AF552" s="114"/>
    </row>
    <row r="553" spans="28:32" ht="25.25" customHeight="1" x14ac:dyDescent="0.2">
      <c r="AB553" s="114"/>
      <c r="AC553" s="114"/>
      <c r="AD553" s="114"/>
      <c r="AE553" s="114"/>
      <c r="AF553" s="114"/>
    </row>
    <row r="554" spans="28:32" ht="25.25" customHeight="1" x14ac:dyDescent="0.2">
      <c r="AB554" s="114"/>
      <c r="AC554" s="114"/>
      <c r="AD554" s="114"/>
      <c r="AE554" s="114"/>
      <c r="AF554" s="114"/>
    </row>
    <row r="555" spans="28:32" ht="25.25" customHeight="1" x14ac:dyDescent="0.2">
      <c r="AB555" s="114"/>
      <c r="AC555" s="114"/>
      <c r="AD555" s="114"/>
      <c r="AE555" s="114"/>
      <c r="AF555" s="114"/>
    </row>
    <row r="556" spans="28:32" ht="25.25" customHeight="1" x14ac:dyDescent="0.2">
      <c r="AB556" s="114"/>
      <c r="AC556" s="114"/>
      <c r="AD556" s="114"/>
      <c r="AE556" s="114"/>
      <c r="AF556" s="114"/>
    </row>
    <row r="557" spans="28:32" ht="25.25" customHeight="1" x14ac:dyDescent="0.2">
      <c r="AB557" s="114"/>
      <c r="AC557" s="114"/>
      <c r="AD557" s="114"/>
      <c r="AE557" s="114"/>
      <c r="AF557" s="114"/>
    </row>
    <row r="558" spans="28:32" ht="25.25" customHeight="1" x14ac:dyDescent="0.2">
      <c r="AB558" s="114"/>
      <c r="AC558" s="114"/>
      <c r="AD558" s="114"/>
      <c r="AE558" s="114"/>
      <c r="AF558" s="114"/>
    </row>
    <row r="559" spans="28:32" ht="25.25" customHeight="1" x14ac:dyDescent="0.2">
      <c r="AB559" s="114"/>
      <c r="AC559" s="114"/>
      <c r="AD559" s="114"/>
      <c r="AE559" s="114"/>
      <c r="AF559" s="114"/>
    </row>
    <row r="560" spans="28:32" ht="25.25" customHeight="1" x14ac:dyDescent="0.2">
      <c r="AB560" s="114"/>
      <c r="AC560" s="114"/>
      <c r="AD560" s="114"/>
      <c r="AE560" s="114"/>
      <c r="AF560" s="114"/>
    </row>
    <row r="561" spans="28:32" ht="25.25" customHeight="1" x14ac:dyDescent="0.2">
      <c r="AB561" s="114"/>
      <c r="AC561" s="114"/>
      <c r="AD561" s="114"/>
      <c r="AE561" s="114"/>
      <c r="AF561" s="114"/>
    </row>
    <row r="562" spans="28:32" ht="25.25" customHeight="1" x14ac:dyDescent="0.2">
      <c r="AB562" s="114"/>
      <c r="AC562" s="114"/>
      <c r="AD562" s="114"/>
      <c r="AE562" s="114"/>
      <c r="AF562" s="114"/>
    </row>
    <row r="563" spans="28:32" ht="25.25" customHeight="1" x14ac:dyDescent="0.2">
      <c r="AB563" s="114"/>
      <c r="AC563" s="114"/>
      <c r="AD563" s="114"/>
      <c r="AE563" s="114"/>
      <c r="AF563" s="114"/>
    </row>
    <row r="564" spans="28:32" ht="25.25" customHeight="1" x14ac:dyDescent="0.2">
      <c r="AB564" s="114"/>
      <c r="AC564" s="114"/>
      <c r="AD564" s="114"/>
      <c r="AE564" s="114"/>
      <c r="AF564" s="114"/>
    </row>
    <row r="565" spans="28:32" ht="25.25" customHeight="1" x14ac:dyDescent="0.2">
      <c r="AB565" s="114"/>
      <c r="AC565" s="114"/>
      <c r="AD565" s="114"/>
      <c r="AE565" s="114"/>
      <c r="AF565" s="114"/>
    </row>
    <row r="566" spans="28:32" ht="25.25" customHeight="1" x14ac:dyDescent="0.2">
      <c r="AB566" s="114"/>
      <c r="AC566" s="114"/>
      <c r="AD566" s="114"/>
      <c r="AE566" s="114"/>
      <c r="AF566" s="114"/>
    </row>
    <row r="567" spans="28:32" ht="25.25" customHeight="1" x14ac:dyDescent="0.2">
      <c r="AB567" s="114"/>
      <c r="AC567" s="114"/>
      <c r="AD567" s="114"/>
      <c r="AE567" s="114"/>
      <c r="AF567" s="114"/>
    </row>
    <row r="568" spans="28:32" ht="25.25" customHeight="1" x14ac:dyDescent="0.2">
      <c r="AB568" s="114"/>
      <c r="AC568" s="114"/>
      <c r="AD568" s="114"/>
      <c r="AE568" s="114"/>
      <c r="AF568" s="114"/>
    </row>
    <row r="569" spans="28:32" ht="25.25" customHeight="1" x14ac:dyDescent="0.2">
      <c r="AB569" s="114"/>
      <c r="AC569" s="114"/>
      <c r="AD569" s="114"/>
      <c r="AE569" s="114"/>
      <c r="AF569" s="114"/>
    </row>
    <row r="570" spans="28:32" ht="25.25" customHeight="1" x14ac:dyDescent="0.2">
      <c r="AB570" s="114"/>
      <c r="AC570" s="114"/>
      <c r="AD570" s="114"/>
      <c r="AE570" s="114"/>
      <c r="AF570" s="114"/>
    </row>
    <row r="571" spans="28:32" ht="25.25" customHeight="1" x14ac:dyDescent="0.2">
      <c r="AB571" s="114"/>
      <c r="AC571" s="114"/>
      <c r="AD571" s="114"/>
      <c r="AE571" s="114"/>
      <c r="AF571" s="114"/>
    </row>
    <row r="572" spans="28:32" ht="25.25" customHeight="1" x14ac:dyDescent="0.2">
      <c r="AB572" s="114"/>
      <c r="AC572" s="114"/>
      <c r="AD572" s="114"/>
      <c r="AE572" s="114"/>
      <c r="AF572" s="114"/>
    </row>
    <row r="573" spans="28:32" ht="25.25" customHeight="1" x14ac:dyDescent="0.2">
      <c r="AB573" s="114"/>
      <c r="AC573" s="114"/>
      <c r="AD573" s="114"/>
      <c r="AE573" s="114"/>
      <c r="AF573" s="114"/>
    </row>
    <row r="574" spans="28:32" ht="25.25" customHeight="1" x14ac:dyDescent="0.2">
      <c r="AB574" s="114"/>
      <c r="AC574" s="114"/>
      <c r="AD574" s="114"/>
      <c r="AE574" s="114"/>
      <c r="AF574" s="114"/>
    </row>
    <row r="575" spans="28:32" ht="25.25" customHeight="1" x14ac:dyDescent="0.2">
      <c r="AB575" s="114"/>
      <c r="AC575" s="114"/>
      <c r="AD575" s="114"/>
      <c r="AE575" s="114"/>
      <c r="AF575" s="114"/>
    </row>
    <row r="576" spans="28:32" ht="25.25" customHeight="1" x14ac:dyDescent="0.2">
      <c r="AB576" s="114"/>
      <c r="AC576" s="114"/>
      <c r="AD576" s="114"/>
      <c r="AE576" s="114"/>
      <c r="AF576" s="114"/>
    </row>
    <row r="577" spans="28:32" ht="25.25" customHeight="1" x14ac:dyDescent="0.2">
      <c r="AB577" s="114"/>
      <c r="AC577" s="114"/>
      <c r="AD577" s="114"/>
      <c r="AE577" s="114"/>
      <c r="AF577" s="114"/>
    </row>
    <row r="578" spans="28:32" ht="25.25" customHeight="1" x14ac:dyDescent="0.2">
      <c r="AB578" s="114"/>
      <c r="AC578" s="114"/>
      <c r="AD578" s="114"/>
      <c r="AE578" s="114"/>
      <c r="AF578" s="114"/>
    </row>
    <row r="579" spans="28:32" ht="25.25" customHeight="1" x14ac:dyDescent="0.2">
      <c r="AB579" s="114"/>
      <c r="AC579" s="114"/>
      <c r="AD579" s="114"/>
      <c r="AE579" s="114"/>
      <c r="AF579" s="114"/>
    </row>
    <row r="580" spans="28:32" ht="25.25" customHeight="1" x14ac:dyDescent="0.2">
      <c r="AB580" s="114"/>
      <c r="AC580" s="114"/>
      <c r="AD580" s="114"/>
      <c r="AE580" s="114"/>
      <c r="AF580" s="114"/>
    </row>
    <row r="581" spans="28:32" ht="25.25" customHeight="1" x14ac:dyDescent="0.2">
      <c r="AB581" s="114"/>
      <c r="AC581" s="114"/>
      <c r="AD581" s="114"/>
      <c r="AE581" s="114"/>
      <c r="AF581" s="114"/>
    </row>
    <row r="582" spans="28:32" ht="25.25" customHeight="1" x14ac:dyDescent="0.2">
      <c r="AB582" s="114"/>
      <c r="AC582" s="114"/>
      <c r="AD582" s="114"/>
      <c r="AE582" s="114"/>
      <c r="AF582" s="114"/>
    </row>
    <row r="583" spans="28:32" ht="25.25" customHeight="1" x14ac:dyDescent="0.2">
      <c r="AB583" s="114"/>
      <c r="AC583" s="114"/>
      <c r="AD583" s="114"/>
      <c r="AE583" s="114"/>
      <c r="AF583" s="114"/>
    </row>
    <row r="584" spans="28:32" ht="25.25" customHeight="1" x14ac:dyDescent="0.2">
      <c r="AB584" s="114"/>
      <c r="AC584" s="114"/>
      <c r="AD584" s="114"/>
      <c r="AE584" s="114"/>
      <c r="AF584" s="114"/>
    </row>
    <row r="585" spans="28:32" ht="25.25" customHeight="1" x14ac:dyDescent="0.2">
      <c r="AB585" s="114"/>
      <c r="AC585" s="114"/>
      <c r="AD585" s="114"/>
      <c r="AE585" s="114"/>
      <c r="AF585" s="114"/>
    </row>
    <row r="586" spans="28:32" ht="25.25" customHeight="1" x14ac:dyDescent="0.2">
      <c r="AB586" s="114"/>
      <c r="AC586" s="114"/>
      <c r="AD586" s="114"/>
      <c r="AE586" s="114"/>
      <c r="AF586" s="114"/>
    </row>
    <row r="587" spans="28:32" ht="25.25" customHeight="1" x14ac:dyDescent="0.2">
      <c r="AB587" s="114"/>
      <c r="AC587" s="114"/>
      <c r="AD587" s="114"/>
      <c r="AE587" s="114"/>
      <c r="AF587" s="114"/>
    </row>
    <row r="588" spans="28:32" ht="25.25" customHeight="1" x14ac:dyDescent="0.2">
      <c r="AB588" s="114"/>
      <c r="AC588" s="114"/>
      <c r="AD588" s="114"/>
      <c r="AE588" s="114"/>
      <c r="AF588" s="114"/>
    </row>
    <row r="589" spans="28:32" ht="25.25" customHeight="1" x14ac:dyDescent="0.2">
      <c r="AB589" s="114"/>
      <c r="AC589" s="114"/>
      <c r="AD589" s="114"/>
      <c r="AE589" s="114"/>
      <c r="AF589" s="114"/>
    </row>
    <row r="590" spans="28:32" ht="25.25" customHeight="1" x14ac:dyDescent="0.2">
      <c r="AB590" s="114"/>
      <c r="AC590" s="114"/>
      <c r="AD590" s="114"/>
      <c r="AE590" s="114"/>
      <c r="AF590" s="114"/>
    </row>
    <row r="591" spans="28:32" ht="25.25" customHeight="1" x14ac:dyDescent="0.2">
      <c r="AB591" s="114"/>
      <c r="AC591" s="114"/>
      <c r="AD591" s="114"/>
      <c r="AE591" s="114"/>
      <c r="AF591" s="114"/>
    </row>
    <row r="592" spans="28:32" ht="25.25" customHeight="1" x14ac:dyDescent="0.2">
      <c r="AB592" s="114"/>
      <c r="AC592" s="114"/>
      <c r="AD592" s="114"/>
      <c r="AE592" s="114"/>
      <c r="AF592" s="114"/>
    </row>
    <row r="593" spans="28:32" ht="25.25" customHeight="1" x14ac:dyDescent="0.2">
      <c r="AB593" s="114"/>
      <c r="AC593" s="114"/>
      <c r="AD593" s="114"/>
      <c r="AE593" s="114"/>
      <c r="AF593" s="114"/>
    </row>
    <row r="594" spans="28:32" ht="25.25" customHeight="1" x14ac:dyDescent="0.2">
      <c r="AB594" s="114"/>
      <c r="AC594" s="114"/>
      <c r="AD594" s="114"/>
      <c r="AE594" s="114"/>
      <c r="AF594" s="114"/>
    </row>
    <row r="595" spans="28:32" ht="25.25" customHeight="1" x14ac:dyDescent="0.2">
      <c r="AB595" s="114"/>
      <c r="AC595" s="114"/>
      <c r="AD595" s="114"/>
      <c r="AE595" s="114"/>
      <c r="AF595" s="114"/>
    </row>
    <row r="596" spans="28:32" ht="25.25" customHeight="1" x14ac:dyDescent="0.2">
      <c r="AB596" s="114"/>
      <c r="AC596" s="114"/>
      <c r="AD596" s="114"/>
      <c r="AE596" s="114"/>
      <c r="AF596" s="114"/>
    </row>
    <row r="597" spans="28:32" ht="25.25" customHeight="1" x14ac:dyDescent="0.2">
      <c r="AB597" s="114"/>
      <c r="AC597" s="114"/>
      <c r="AD597" s="114"/>
      <c r="AE597" s="114"/>
      <c r="AF597" s="114"/>
    </row>
    <row r="598" spans="28:32" ht="25.25" customHeight="1" x14ac:dyDescent="0.2">
      <c r="AB598" s="114"/>
      <c r="AC598" s="114"/>
      <c r="AD598" s="114"/>
      <c r="AE598" s="114"/>
      <c r="AF598" s="114"/>
    </row>
    <row r="599" spans="28:32" ht="25.25" customHeight="1" x14ac:dyDescent="0.2">
      <c r="AB599" s="114"/>
      <c r="AC599" s="114"/>
      <c r="AD599" s="114"/>
      <c r="AE599" s="114"/>
      <c r="AF599" s="114"/>
    </row>
    <row r="600" spans="28:32" ht="25.25" customHeight="1" x14ac:dyDescent="0.2">
      <c r="AB600" s="114"/>
      <c r="AC600" s="114"/>
      <c r="AD600" s="114"/>
      <c r="AE600" s="114"/>
      <c r="AF600" s="114"/>
    </row>
    <row r="601" spans="28:32" ht="25.25" customHeight="1" x14ac:dyDescent="0.2">
      <c r="AB601" s="114"/>
      <c r="AC601" s="114"/>
      <c r="AD601" s="114"/>
      <c r="AE601" s="114"/>
      <c r="AF601" s="114"/>
    </row>
    <row r="602" spans="28:32" ht="25.25" customHeight="1" x14ac:dyDescent="0.2">
      <c r="AB602" s="114"/>
      <c r="AC602" s="114"/>
      <c r="AD602" s="114"/>
      <c r="AE602" s="114"/>
      <c r="AF602" s="114"/>
    </row>
    <row r="603" spans="28:32" ht="25.25" customHeight="1" x14ac:dyDescent="0.2">
      <c r="AB603" s="114"/>
      <c r="AC603" s="114"/>
      <c r="AD603" s="114"/>
      <c r="AE603" s="114"/>
      <c r="AF603" s="114"/>
    </row>
    <row r="604" spans="28:32" ht="25.25" customHeight="1" x14ac:dyDescent="0.2">
      <c r="AB604" s="114"/>
      <c r="AC604" s="114"/>
      <c r="AD604" s="114"/>
      <c r="AE604" s="114"/>
      <c r="AF604" s="114"/>
    </row>
    <row r="605" spans="28:32" ht="25.25" customHeight="1" x14ac:dyDescent="0.2">
      <c r="AB605" s="114"/>
      <c r="AC605" s="114"/>
      <c r="AD605" s="114"/>
      <c r="AE605" s="114"/>
      <c r="AF605" s="114"/>
    </row>
    <row r="606" spans="28:32" ht="25.25" customHeight="1" x14ac:dyDescent="0.2">
      <c r="AB606" s="114"/>
      <c r="AC606" s="114"/>
      <c r="AD606" s="114"/>
      <c r="AE606" s="114"/>
      <c r="AF606" s="114"/>
    </row>
    <row r="607" spans="28:32" ht="25.25" customHeight="1" x14ac:dyDescent="0.2">
      <c r="AB607" s="114"/>
      <c r="AC607" s="114"/>
      <c r="AD607" s="114"/>
      <c r="AE607" s="114"/>
      <c r="AF607" s="114"/>
    </row>
    <row r="608" spans="28:32" ht="25.25" customHeight="1" x14ac:dyDescent="0.2">
      <c r="AB608" s="114"/>
      <c r="AC608" s="114"/>
      <c r="AD608" s="114"/>
      <c r="AE608" s="114"/>
      <c r="AF608" s="114"/>
    </row>
    <row r="609" spans="28:32" ht="25.25" customHeight="1" x14ac:dyDescent="0.2">
      <c r="AB609" s="114"/>
      <c r="AC609" s="114"/>
      <c r="AD609" s="114"/>
      <c r="AE609" s="114"/>
      <c r="AF609" s="114"/>
    </row>
    <row r="610" spans="28:32" ht="25.25" customHeight="1" x14ac:dyDescent="0.2">
      <c r="AB610" s="114"/>
      <c r="AC610" s="114"/>
      <c r="AD610" s="114"/>
      <c r="AE610" s="114"/>
      <c r="AF610" s="114"/>
    </row>
    <row r="611" spans="28:32" ht="25.25" customHeight="1" x14ac:dyDescent="0.2">
      <c r="AB611" s="114"/>
      <c r="AC611" s="114"/>
      <c r="AD611" s="114"/>
      <c r="AE611" s="114"/>
      <c r="AF611" s="114"/>
    </row>
    <row r="612" spans="28:32" ht="25.25" customHeight="1" x14ac:dyDescent="0.2">
      <c r="AB612" s="114"/>
      <c r="AC612" s="114"/>
      <c r="AD612" s="114"/>
      <c r="AE612" s="114"/>
      <c r="AF612" s="114"/>
    </row>
    <row r="613" spans="28:32" ht="25.25" customHeight="1" x14ac:dyDescent="0.2">
      <c r="AB613" s="114"/>
      <c r="AC613" s="114"/>
      <c r="AD613" s="114"/>
      <c r="AE613" s="114"/>
      <c r="AF613" s="114"/>
    </row>
    <row r="614" spans="28:32" ht="25.25" customHeight="1" x14ac:dyDescent="0.2">
      <c r="AB614" s="114"/>
      <c r="AC614" s="114"/>
      <c r="AD614" s="114"/>
      <c r="AE614" s="114"/>
      <c r="AF614" s="114"/>
    </row>
    <row r="615" spans="28:32" ht="25.25" customHeight="1" x14ac:dyDescent="0.2">
      <c r="AB615" s="114"/>
      <c r="AC615" s="114"/>
      <c r="AD615" s="114"/>
      <c r="AE615" s="114"/>
      <c r="AF615" s="114"/>
    </row>
    <row r="616" spans="28:32" ht="25.25" customHeight="1" x14ac:dyDescent="0.2">
      <c r="AB616" s="114"/>
      <c r="AC616" s="114"/>
      <c r="AD616" s="114"/>
      <c r="AE616" s="114"/>
      <c r="AF616" s="114"/>
    </row>
    <row r="617" spans="28:32" ht="25.25" customHeight="1" x14ac:dyDescent="0.2">
      <c r="AB617" s="114"/>
      <c r="AC617" s="114"/>
      <c r="AD617" s="114"/>
      <c r="AE617" s="114"/>
      <c r="AF617" s="114"/>
    </row>
    <row r="618" spans="28:32" ht="25.25" customHeight="1" x14ac:dyDescent="0.2">
      <c r="AB618" s="114"/>
      <c r="AC618" s="114"/>
      <c r="AD618" s="114"/>
      <c r="AE618" s="114"/>
      <c r="AF618" s="114"/>
    </row>
    <row r="619" spans="28:32" ht="25.25" customHeight="1" x14ac:dyDescent="0.2">
      <c r="AB619" s="114"/>
      <c r="AC619" s="114"/>
      <c r="AD619" s="114"/>
      <c r="AE619" s="114"/>
      <c r="AF619" s="114"/>
    </row>
    <row r="620" spans="28:32" ht="25.25" customHeight="1" x14ac:dyDescent="0.2">
      <c r="AB620" s="114"/>
      <c r="AC620" s="114"/>
      <c r="AD620" s="114"/>
      <c r="AE620" s="114"/>
      <c r="AF620" s="114"/>
    </row>
    <row r="621" spans="28:32" ht="25.25" customHeight="1" x14ac:dyDescent="0.2">
      <c r="AB621" s="114"/>
      <c r="AC621" s="114"/>
      <c r="AD621" s="114"/>
      <c r="AE621" s="114"/>
      <c r="AF621" s="114"/>
    </row>
    <row r="622" spans="28:32" ht="25.25" customHeight="1" x14ac:dyDescent="0.2">
      <c r="AB622" s="114"/>
      <c r="AC622" s="114"/>
      <c r="AD622" s="114"/>
      <c r="AE622" s="114"/>
      <c r="AF622" s="114"/>
    </row>
    <row r="623" spans="28:32" ht="25.25" customHeight="1" x14ac:dyDescent="0.2">
      <c r="AB623" s="114"/>
      <c r="AC623" s="114"/>
      <c r="AD623" s="114"/>
      <c r="AE623" s="114"/>
      <c r="AF623" s="114"/>
    </row>
    <row r="624" spans="28:32" ht="25.25" customHeight="1" x14ac:dyDescent="0.2">
      <c r="AB624" s="114"/>
      <c r="AC624" s="114"/>
      <c r="AD624" s="114"/>
      <c r="AE624" s="114"/>
      <c r="AF624" s="114"/>
    </row>
    <row r="625" spans="28:32" ht="25.25" customHeight="1" x14ac:dyDescent="0.2">
      <c r="AB625" s="114"/>
      <c r="AC625" s="114"/>
      <c r="AD625" s="114"/>
      <c r="AE625" s="114"/>
      <c r="AF625" s="114"/>
    </row>
    <row r="626" spans="28:32" ht="25.25" customHeight="1" x14ac:dyDescent="0.2">
      <c r="AB626" s="114"/>
      <c r="AC626" s="114"/>
      <c r="AD626" s="114"/>
      <c r="AE626" s="114"/>
      <c r="AF626" s="114"/>
    </row>
    <row r="627" spans="28:32" ht="25.25" customHeight="1" x14ac:dyDescent="0.2">
      <c r="AB627" s="114"/>
      <c r="AC627" s="114"/>
      <c r="AD627" s="114"/>
      <c r="AE627" s="114"/>
      <c r="AF627" s="114"/>
    </row>
    <row r="628" spans="28:32" ht="25.25" customHeight="1" x14ac:dyDescent="0.2">
      <c r="AB628" s="114"/>
      <c r="AC628" s="114"/>
      <c r="AD628" s="114"/>
      <c r="AE628" s="114"/>
      <c r="AF628" s="114"/>
    </row>
    <row r="629" spans="28:32" ht="25.25" customHeight="1" x14ac:dyDescent="0.2">
      <c r="AB629" s="114"/>
      <c r="AC629" s="114"/>
      <c r="AD629" s="114"/>
      <c r="AE629" s="114"/>
      <c r="AF629" s="114"/>
    </row>
    <row r="630" spans="28:32" ht="25.25" customHeight="1" x14ac:dyDescent="0.2">
      <c r="AB630" s="114"/>
      <c r="AC630" s="114"/>
      <c r="AD630" s="114"/>
      <c r="AE630" s="114"/>
      <c r="AF630" s="114"/>
    </row>
    <row r="631" spans="28:32" ht="25.25" customHeight="1" x14ac:dyDescent="0.2">
      <c r="AB631" s="114"/>
      <c r="AC631" s="114"/>
      <c r="AD631" s="114"/>
      <c r="AE631" s="114"/>
      <c r="AF631" s="114"/>
    </row>
    <row r="632" spans="28:32" ht="25.25" customHeight="1" x14ac:dyDescent="0.2">
      <c r="AB632" s="114"/>
      <c r="AC632" s="114"/>
      <c r="AD632" s="114"/>
      <c r="AE632" s="114"/>
      <c r="AF632" s="114"/>
    </row>
    <row r="633" spans="28:32" ht="25.25" customHeight="1" x14ac:dyDescent="0.2">
      <c r="AB633" s="114"/>
      <c r="AC633" s="114"/>
      <c r="AD633" s="114"/>
      <c r="AE633" s="114"/>
      <c r="AF633" s="114"/>
    </row>
    <row r="634" spans="28:32" ht="25.25" customHeight="1" x14ac:dyDescent="0.2">
      <c r="AB634" s="114"/>
      <c r="AC634" s="114"/>
      <c r="AD634" s="114"/>
      <c r="AE634" s="114"/>
      <c r="AF634" s="114"/>
    </row>
    <row r="635" spans="28:32" ht="25.25" customHeight="1" x14ac:dyDescent="0.2">
      <c r="AB635" s="114"/>
      <c r="AC635" s="114"/>
      <c r="AD635" s="114"/>
      <c r="AE635" s="114"/>
      <c r="AF635" s="114"/>
    </row>
    <row r="636" spans="28:32" ht="25.25" customHeight="1" x14ac:dyDescent="0.2">
      <c r="AB636" s="114"/>
      <c r="AC636" s="114"/>
      <c r="AD636" s="114"/>
      <c r="AE636" s="114"/>
      <c r="AF636" s="114"/>
    </row>
    <row r="637" spans="28:32" ht="25.25" customHeight="1" x14ac:dyDescent="0.2">
      <c r="AB637" s="114"/>
      <c r="AC637" s="114"/>
      <c r="AD637" s="114"/>
      <c r="AE637" s="114"/>
      <c r="AF637" s="114"/>
    </row>
    <row r="638" spans="28:32" ht="25.25" customHeight="1" x14ac:dyDescent="0.2">
      <c r="AB638" s="114"/>
      <c r="AC638" s="114"/>
      <c r="AD638" s="114"/>
      <c r="AE638" s="114"/>
      <c r="AF638" s="114"/>
    </row>
    <row r="639" spans="28:32" ht="25.25" customHeight="1" x14ac:dyDescent="0.2">
      <c r="AB639" s="114"/>
      <c r="AC639" s="114"/>
      <c r="AD639" s="114"/>
      <c r="AE639" s="114"/>
      <c r="AF639" s="114"/>
    </row>
    <row r="640" spans="28:32" ht="25.25" customHeight="1" x14ac:dyDescent="0.2">
      <c r="AB640" s="114"/>
      <c r="AC640" s="114"/>
      <c r="AD640" s="114"/>
      <c r="AE640" s="114"/>
      <c r="AF640" s="114"/>
    </row>
    <row r="641" spans="28:32" ht="25.25" customHeight="1" x14ac:dyDescent="0.2">
      <c r="AB641" s="114"/>
      <c r="AC641" s="114"/>
      <c r="AD641" s="114"/>
      <c r="AE641" s="114"/>
      <c r="AF641" s="114"/>
    </row>
    <row r="642" spans="28:32" ht="25.25" customHeight="1" x14ac:dyDescent="0.2">
      <c r="AB642" s="114"/>
      <c r="AC642" s="114"/>
      <c r="AD642" s="114"/>
      <c r="AE642" s="114"/>
      <c r="AF642" s="114"/>
    </row>
    <row r="643" spans="28:32" ht="25.25" customHeight="1" x14ac:dyDescent="0.2">
      <c r="AB643" s="114"/>
      <c r="AC643" s="114"/>
      <c r="AD643" s="114"/>
      <c r="AE643" s="114"/>
      <c r="AF643" s="114"/>
    </row>
    <row r="644" spans="28:32" ht="25.25" customHeight="1" x14ac:dyDescent="0.2">
      <c r="AB644" s="114"/>
      <c r="AC644" s="114"/>
      <c r="AD644" s="114"/>
      <c r="AE644" s="114"/>
      <c r="AF644" s="114"/>
    </row>
    <row r="645" spans="28:32" ht="25.25" customHeight="1" x14ac:dyDescent="0.2">
      <c r="AB645" s="114"/>
      <c r="AC645" s="114"/>
      <c r="AD645" s="114"/>
      <c r="AE645" s="114"/>
      <c r="AF645" s="114"/>
    </row>
    <row r="646" spans="28:32" ht="25.25" customHeight="1" x14ac:dyDescent="0.2">
      <c r="AB646" s="114"/>
      <c r="AC646" s="114"/>
      <c r="AD646" s="114"/>
      <c r="AE646" s="114"/>
      <c r="AF646" s="114"/>
    </row>
    <row r="647" spans="28:32" ht="25.25" customHeight="1" x14ac:dyDescent="0.2">
      <c r="AB647" s="114"/>
      <c r="AC647" s="114"/>
      <c r="AD647" s="114"/>
      <c r="AE647" s="114"/>
      <c r="AF647" s="114"/>
    </row>
    <row r="648" spans="28:32" ht="25.25" customHeight="1" x14ac:dyDescent="0.2">
      <c r="AB648" s="114"/>
      <c r="AC648" s="114"/>
      <c r="AD648" s="114"/>
      <c r="AE648" s="114"/>
      <c r="AF648" s="114"/>
    </row>
    <row r="649" spans="28:32" ht="25.25" customHeight="1" x14ac:dyDescent="0.2">
      <c r="AB649" s="114"/>
      <c r="AC649" s="114"/>
      <c r="AD649" s="114"/>
      <c r="AE649" s="114"/>
      <c r="AF649" s="114"/>
    </row>
    <row r="650" spans="28:32" ht="25.25" customHeight="1" x14ac:dyDescent="0.2">
      <c r="AB650" s="114"/>
      <c r="AC650" s="114"/>
      <c r="AD650" s="114"/>
      <c r="AE650" s="114"/>
      <c r="AF650" s="114"/>
    </row>
    <row r="651" spans="28:32" ht="25.25" customHeight="1" x14ac:dyDescent="0.2">
      <c r="AB651" s="114"/>
      <c r="AC651" s="114"/>
      <c r="AD651" s="114"/>
      <c r="AE651" s="114"/>
      <c r="AF651" s="114"/>
    </row>
    <row r="652" spans="28:32" ht="25.25" customHeight="1" x14ac:dyDescent="0.2">
      <c r="AB652" s="114"/>
      <c r="AC652" s="114"/>
      <c r="AD652" s="114"/>
      <c r="AE652" s="114"/>
      <c r="AF652" s="114"/>
    </row>
    <row r="653" spans="28:32" ht="25.25" customHeight="1" x14ac:dyDescent="0.2">
      <c r="AB653" s="114"/>
      <c r="AC653" s="114"/>
      <c r="AD653" s="114"/>
      <c r="AE653" s="114"/>
      <c r="AF653" s="114"/>
    </row>
    <row r="654" spans="28:32" ht="25.25" customHeight="1" x14ac:dyDescent="0.2">
      <c r="AB654" s="114"/>
      <c r="AC654" s="114"/>
      <c r="AD654" s="114"/>
      <c r="AE654" s="114"/>
      <c r="AF654" s="114"/>
    </row>
    <row r="655" spans="28:32" ht="25.25" customHeight="1" x14ac:dyDescent="0.2">
      <c r="AB655" s="114"/>
      <c r="AC655" s="114"/>
      <c r="AD655" s="114"/>
      <c r="AE655" s="114"/>
      <c r="AF655" s="114"/>
    </row>
    <row r="656" spans="28:32" ht="25.25" customHeight="1" x14ac:dyDescent="0.2">
      <c r="AB656" s="114"/>
      <c r="AC656" s="114"/>
      <c r="AD656" s="114"/>
      <c r="AE656" s="114"/>
      <c r="AF656" s="114"/>
    </row>
    <row r="657" spans="28:32" ht="25.25" customHeight="1" x14ac:dyDescent="0.2">
      <c r="AB657" s="114"/>
      <c r="AC657" s="114"/>
      <c r="AD657" s="114"/>
      <c r="AE657" s="114"/>
      <c r="AF657" s="114"/>
    </row>
    <row r="658" spans="28:32" ht="25.25" customHeight="1" x14ac:dyDescent="0.2">
      <c r="AB658" s="114"/>
      <c r="AC658" s="114"/>
      <c r="AD658" s="114"/>
      <c r="AE658" s="114"/>
      <c r="AF658" s="114"/>
    </row>
    <row r="659" spans="28:32" ht="25.25" customHeight="1" x14ac:dyDescent="0.2">
      <c r="AB659" s="114"/>
      <c r="AC659" s="114"/>
      <c r="AD659" s="114"/>
      <c r="AE659" s="114"/>
      <c r="AF659" s="114"/>
    </row>
    <row r="660" spans="28:32" ht="25.25" customHeight="1" x14ac:dyDescent="0.2">
      <c r="AB660" s="114"/>
      <c r="AC660" s="114"/>
      <c r="AD660" s="114"/>
      <c r="AE660" s="114"/>
      <c r="AF660" s="114"/>
    </row>
    <row r="661" spans="28:32" ht="25.25" customHeight="1" x14ac:dyDescent="0.2">
      <c r="AB661" s="114"/>
      <c r="AC661" s="114"/>
      <c r="AD661" s="114"/>
      <c r="AE661" s="114"/>
      <c r="AF661" s="114"/>
    </row>
    <row r="662" spans="28:32" ht="25.25" customHeight="1" x14ac:dyDescent="0.2">
      <c r="AB662" s="114"/>
      <c r="AC662" s="114"/>
      <c r="AD662" s="114"/>
      <c r="AE662" s="114"/>
      <c r="AF662" s="114"/>
    </row>
    <row r="663" spans="28:32" ht="25.25" customHeight="1" x14ac:dyDescent="0.2">
      <c r="AB663" s="114"/>
      <c r="AC663" s="114"/>
      <c r="AD663" s="114"/>
      <c r="AE663" s="114"/>
      <c r="AF663" s="114"/>
    </row>
    <row r="664" spans="28:32" ht="25.25" customHeight="1" x14ac:dyDescent="0.2">
      <c r="AB664" s="114"/>
      <c r="AC664" s="114"/>
      <c r="AD664" s="114"/>
      <c r="AE664" s="114"/>
      <c r="AF664" s="114"/>
    </row>
    <row r="665" spans="28:32" ht="25.25" customHeight="1" x14ac:dyDescent="0.2">
      <c r="AB665" s="114"/>
      <c r="AC665" s="114"/>
      <c r="AD665" s="114"/>
      <c r="AE665" s="114"/>
      <c r="AF665" s="114"/>
    </row>
    <row r="666" spans="28:32" ht="25.25" customHeight="1" x14ac:dyDescent="0.2">
      <c r="AB666" s="114"/>
      <c r="AC666" s="114"/>
      <c r="AD666" s="114"/>
      <c r="AE666" s="114"/>
      <c r="AF666" s="114"/>
    </row>
    <row r="667" spans="28:32" ht="25.25" customHeight="1" x14ac:dyDescent="0.2">
      <c r="AB667" s="114"/>
      <c r="AC667" s="114"/>
      <c r="AD667" s="114"/>
      <c r="AE667" s="114"/>
      <c r="AF667" s="114"/>
    </row>
    <row r="668" spans="28:32" ht="25.25" customHeight="1" x14ac:dyDescent="0.2">
      <c r="AB668" s="114"/>
      <c r="AC668" s="114"/>
      <c r="AD668" s="114"/>
      <c r="AE668" s="114"/>
      <c r="AF668" s="114"/>
    </row>
    <row r="669" spans="28:32" ht="25.25" customHeight="1" x14ac:dyDescent="0.2">
      <c r="AB669" s="114"/>
      <c r="AC669" s="114"/>
      <c r="AD669" s="114"/>
      <c r="AE669" s="114"/>
      <c r="AF669" s="114"/>
    </row>
    <row r="670" spans="28:32" ht="25.25" customHeight="1" x14ac:dyDescent="0.2">
      <c r="AB670" s="114"/>
      <c r="AC670" s="114"/>
      <c r="AD670" s="114"/>
      <c r="AE670" s="114"/>
      <c r="AF670" s="114"/>
    </row>
    <row r="671" spans="28:32" ht="25.25" customHeight="1" x14ac:dyDescent="0.2">
      <c r="AB671" s="114"/>
      <c r="AC671" s="114"/>
      <c r="AD671" s="114"/>
      <c r="AE671" s="114"/>
      <c r="AF671" s="114"/>
    </row>
    <row r="672" spans="28:32" ht="25.25" customHeight="1" x14ac:dyDescent="0.2">
      <c r="AB672" s="114"/>
      <c r="AC672" s="114"/>
      <c r="AD672" s="114"/>
      <c r="AE672" s="114"/>
      <c r="AF672" s="114"/>
    </row>
    <row r="673" spans="28:32" ht="25.25" customHeight="1" x14ac:dyDescent="0.2">
      <c r="AB673" s="114"/>
      <c r="AC673" s="114"/>
      <c r="AD673" s="114"/>
      <c r="AE673" s="114"/>
      <c r="AF673" s="114"/>
    </row>
    <row r="674" spans="28:32" ht="25.25" customHeight="1" x14ac:dyDescent="0.2">
      <c r="AB674" s="114"/>
      <c r="AC674" s="114"/>
      <c r="AD674" s="114"/>
      <c r="AE674" s="114"/>
      <c r="AF674" s="114"/>
    </row>
    <row r="675" spans="28:32" ht="25.25" customHeight="1" x14ac:dyDescent="0.2">
      <c r="AB675" s="114"/>
      <c r="AC675" s="114"/>
      <c r="AD675" s="114"/>
      <c r="AE675" s="114"/>
      <c r="AF675" s="114"/>
    </row>
    <row r="676" spans="28:32" ht="25.25" customHeight="1" x14ac:dyDescent="0.2">
      <c r="AB676" s="114"/>
      <c r="AC676" s="114"/>
      <c r="AD676" s="114"/>
      <c r="AE676" s="114"/>
      <c r="AF676" s="114"/>
    </row>
    <row r="677" spans="28:32" ht="25.25" customHeight="1" x14ac:dyDescent="0.2">
      <c r="AB677" s="114"/>
      <c r="AC677" s="114"/>
      <c r="AD677" s="114"/>
      <c r="AE677" s="114"/>
      <c r="AF677" s="114"/>
    </row>
    <row r="678" spans="28:32" ht="25.25" customHeight="1" x14ac:dyDescent="0.2">
      <c r="AB678" s="114"/>
      <c r="AC678" s="114"/>
      <c r="AD678" s="114"/>
      <c r="AE678" s="114"/>
      <c r="AF678" s="114"/>
    </row>
    <row r="679" spans="28:32" ht="25.25" customHeight="1" x14ac:dyDescent="0.2">
      <c r="AB679" s="114"/>
      <c r="AC679" s="114"/>
      <c r="AD679" s="114"/>
      <c r="AE679" s="114"/>
      <c r="AF679" s="114"/>
    </row>
    <row r="680" spans="28:32" ht="25.25" customHeight="1" x14ac:dyDescent="0.2">
      <c r="AB680" s="114"/>
      <c r="AC680" s="114"/>
      <c r="AD680" s="114"/>
      <c r="AE680" s="114"/>
      <c r="AF680" s="114"/>
    </row>
    <row r="681" spans="28:32" ht="25.25" customHeight="1" x14ac:dyDescent="0.2">
      <c r="AB681" s="114"/>
      <c r="AC681" s="114"/>
      <c r="AD681" s="114"/>
      <c r="AE681" s="114"/>
      <c r="AF681" s="114"/>
    </row>
    <row r="682" spans="28:32" ht="25.25" customHeight="1" x14ac:dyDescent="0.2">
      <c r="AB682" s="114"/>
      <c r="AC682" s="114"/>
      <c r="AD682" s="114"/>
      <c r="AE682" s="114"/>
      <c r="AF682" s="114"/>
    </row>
    <row r="683" spans="28:32" ht="25.25" customHeight="1" x14ac:dyDescent="0.2">
      <c r="AB683" s="114"/>
      <c r="AC683" s="114"/>
      <c r="AD683" s="114"/>
      <c r="AE683" s="114"/>
      <c r="AF683" s="114"/>
    </row>
    <row r="684" spans="28:32" ht="25.25" customHeight="1" x14ac:dyDescent="0.2">
      <c r="AB684" s="114"/>
      <c r="AC684" s="114"/>
      <c r="AD684" s="114"/>
      <c r="AE684" s="114"/>
      <c r="AF684" s="114"/>
    </row>
    <row r="685" spans="28:32" ht="25.25" customHeight="1" x14ac:dyDescent="0.2">
      <c r="AB685" s="114"/>
      <c r="AC685" s="114"/>
      <c r="AD685" s="114"/>
      <c r="AE685" s="114"/>
      <c r="AF685" s="114"/>
    </row>
    <row r="686" spans="28:32" ht="25.25" customHeight="1" x14ac:dyDescent="0.2">
      <c r="AB686" s="114"/>
      <c r="AC686" s="114"/>
      <c r="AD686" s="114"/>
      <c r="AE686" s="114"/>
      <c r="AF686" s="114"/>
    </row>
    <row r="687" spans="28:32" ht="25.25" customHeight="1" x14ac:dyDescent="0.2">
      <c r="AB687" s="114"/>
      <c r="AC687" s="114"/>
      <c r="AD687" s="114"/>
      <c r="AE687" s="114"/>
      <c r="AF687" s="114"/>
    </row>
    <row r="688" spans="28:32" ht="25.25" customHeight="1" x14ac:dyDescent="0.2">
      <c r="AB688" s="114"/>
      <c r="AC688" s="114"/>
      <c r="AD688" s="114"/>
      <c r="AE688" s="114"/>
      <c r="AF688" s="114"/>
    </row>
    <row r="689" spans="28:32" ht="25.25" customHeight="1" x14ac:dyDescent="0.2">
      <c r="AB689" s="114"/>
      <c r="AC689" s="114"/>
      <c r="AD689" s="114"/>
      <c r="AE689" s="114"/>
      <c r="AF689" s="114"/>
    </row>
    <row r="690" spans="28:32" ht="25.25" customHeight="1" x14ac:dyDescent="0.2">
      <c r="AB690" s="114"/>
      <c r="AC690" s="114"/>
      <c r="AD690" s="114"/>
      <c r="AE690" s="114"/>
      <c r="AF690" s="114"/>
    </row>
    <row r="691" spans="28:32" ht="25.25" customHeight="1" x14ac:dyDescent="0.2">
      <c r="AB691" s="114"/>
      <c r="AC691" s="114"/>
      <c r="AD691" s="114"/>
      <c r="AE691" s="114"/>
      <c r="AF691" s="114"/>
    </row>
    <row r="692" spans="28:32" ht="25.25" customHeight="1" x14ac:dyDescent="0.2">
      <c r="AB692" s="114"/>
      <c r="AC692" s="114"/>
      <c r="AD692" s="114"/>
      <c r="AE692" s="114"/>
      <c r="AF692" s="114"/>
    </row>
    <row r="693" spans="28:32" ht="25.25" customHeight="1" x14ac:dyDescent="0.2">
      <c r="AB693" s="114"/>
      <c r="AC693" s="114"/>
      <c r="AD693" s="114"/>
      <c r="AE693" s="114"/>
      <c r="AF693" s="114"/>
    </row>
    <row r="694" spans="28:32" ht="25.25" customHeight="1" x14ac:dyDescent="0.2">
      <c r="AB694" s="114"/>
      <c r="AC694" s="114"/>
      <c r="AD694" s="114"/>
      <c r="AE694" s="114"/>
      <c r="AF694" s="114"/>
    </row>
    <row r="695" spans="28:32" ht="25.25" customHeight="1" x14ac:dyDescent="0.2">
      <c r="AB695" s="114"/>
      <c r="AC695" s="114"/>
      <c r="AD695" s="114"/>
      <c r="AE695" s="114"/>
      <c r="AF695" s="114"/>
    </row>
    <row r="696" spans="28:32" ht="25.25" customHeight="1" x14ac:dyDescent="0.2">
      <c r="AB696" s="114"/>
      <c r="AC696" s="114"/>
      <c r="AD696" s="114"/>
      <c r="AE696" s="114"/>
      <c r="AF696" s="114"/>
    </row>
    <row r="697" spans="28:32" ht="25.25" customHeight="1" x14ac:dyDescent="0.2">
      <c r="AB697" s="114"/>
      <c r="AC697" s="114"/>
      <c r="AD697" s="114"/>
      <c r="AE697" s="114"/>
      <c r="AF697" s="114"/>
    </row>
    <row r="698" spans="28:32" ht="25.25" customHeight="1" x14ac:dyDescent="0.2">
      <c r="AB698" s="114"/>
      <c r="AC698" s="114"/>
      <c r="AD698" s="114"/>
      <c r="AE698" s="114"/>
      <c r="AF698" s="114"/>
    </row>
    <row r="699" spans="28:32" ht="25.25" customHeight="1" x14ac:dyDescent="0.2">
      <c r="AB699" s="114"/>
      <c r="AC699" s="114"/>
      <c r="AD699" s="114"/>
      <c r="AE699" s="114"/>
      <c r="AF699" s="114"/>
    </row>
    <row r="700" spans="28:32" ht="25.25" customHeight="1" x14ac:dyDescent="0.2">
      <c r="AB700" s="114"/>
      <c r="AC700" s="114"/>
      <c r="AD700" s="114"/>
      <c r="AE700" s="114"/>
      <c r="AF700" s="114"/>
    </row>
    <row r="701" spans="28:32" ht="25.25" customHeight="1" x14ac:dyDescent="0.2">
      <c r="AB701" s="114"/>
      <c r="AC701" s="114"/>
      <c r="AD701" s="114"/>
      <c r="AE701" s="114"/>
      <c r="AF701" s="114"/>
    </row>
    <row r="702" spans="28:32" ht="25.25" customHeight="1" x14ac:dyDescent="0.2">
      <c r="AB702" s="114"/>
      <c r="AC702" s="114"/>
      <c r="AD702" s="114"/>
      <c r="AE702" s="114"/>
      <c r="AF702" s="114"/>
    </row>
    <row r="703" spans="28:32" ht="25.25" customHeight="1" x14ac:dyDescent="0.2">
      <c r="AB703" s="114"/>
      <c r="AC703" s="114"/>
      <c r="AD703" s="114"/>
      <c r="AE703" s="114"/>
      <c r="AF703" s="114"/>
    </row>
    <row r="704" spans="28:32" ht="25.25" customHeight="1" x14ac:dyDescent="0.2">
      <c r="AB704" s="114"/>
      <c r="AC704" s="114"/>
      <c r="AD704" s="114"/>
      <c r="AE704" s="114"/>
      <c r="AF704" s="114"/>
    </row>
    <row r="705" spans="28:32" ht="25.25" customHeight="1" x14ac:dyDescent="0.2">
      <c r="AB705" s="114"/>
      <c r="AC705" s="114"/>
      <c r="AD705" s="114"/>
      <c r="AE705" s="114"/>
      <c r="AF705" s="114"/>
    </row>
    <row r="706" spans="28:32" ht="25.25" customHeight="1" x14ac:dyDescent="0.2">
      <c r="AB706" s="114"/>
      <c r="AC706" s="114"/>
      <c r="AD706" s="114"/>
      <c r="AE706" s="114"/>
      <c r="AF706" s="114"/>
    </row>
    <row r="707" spans="28:32" ht="25.25" customHeight="1" x14ac:dyDescent="0.2">
      <c r="AB707" s="114"/>
      <c r="AC707" s="114"/>
      <c r="AD707" s="114"/>
      <c r="AE707" s="114"/>
      <c r="AF707" s="114"/>
    </row>
    <row r="708" spans="28:32" ht="25.25" customHeight="1" x14ac:dyDescent="0.2">
      <c r="AB708" s="114"/>
      <c r="AC708" s="114"/>
      <c r="AD708" s="114"/>
      <c r="AE708" s="114"/>
      <c r="AF708" s="114"/>
    </row>
    <row r="709" spans="28:32" ht="25.25" customHeight="1" x14ac:dyDescent="0.2">
      <c r="AB709" s="114"/>
      <c r="AC709" s="114"/>
      <c r="AD709" s="114"/>
      <c r="AE709" s="114"/>
      <c r="AF709" s="114"/>
    </row>
    <row r="710" spans="28:32" ht="25.25" customHeight="1" x14ac:dyDescent="0.2">
      <c r="AB710" s="114"/>
      <c r="AC710" s="114"/>
      <c r="AD710" s="114"/>
      <c r="AE710" s="114"/>
      <c r="AF710" s="114"/>
    </row>
    <row r="711" spans="28:32" ht="25.25" customHeight="1" x14ac:dyDescent="0.2">
      <c r="AB711" s="114"/>
      <c r="AC711" s="114"/>
      <c r="AD711" s="114"/>
      <c r="AE711" s="114"/>
      <c r="AF711" s="114"/>
    </row>
  </sheetData>
  <sortState xmlns:xlrd2="http://schemas.microsoft.com/office/spreadsheetml/2017/richdata2" ref="A1:CQ712">
    <sortCondition ref="N1:N712"/>
    <sortCondition ref="O1:O712"/>
  </sortState>
  <pageMargins left="0.7" right="0.7" top="0.75" bottom="0.75" header="0.3" footer="0.3"/>
  <pageSetup paperSize="9" orientation="portrait" r:id="rId1"/>
  <headerFooter>
    <oddFooter>&amp;L&amp;"Segoe UI,Regular"&amp;10&amp;K008000PUBLIC&amp;K000000 </oddFooter>
    <evenFooter>&amp;L&amp;"Segoe UI,Regular"&amp;10&amp;K008000PUBLIC&amp;K000000 </evenFooter>
    <firstFooter>&amp;L&amp;"Segoe UI,Regular"&amp;10&amp;K008000PUBLIC&amp;K000000 </firstFooter>
  </headerFooter>
  <customProperties>
    <customPr name="QAA_DRILLPATH_NODE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8928-E59D-4A2D-9501-ACD579EBFCE0}">
  <sheetPr>
    <pageSetUpPr autoPageBreaks="0"/>
  </sheetPr>
  <dimension ref="A1:CQ714"/>
  <sheetViews>
    <sheetView topLeftCell="A44" zoomScale="70" zoomScaleNormal="70" workbookViewId="0">
      <selection activeCell="N116" sqref="N116:P116"/>
    </sheetView>
  </sheetViews>
  <sheetFormatPr baseColWidth="10" defaultColWidth="7.83203125" defaultRowHeight="25.25" customHeight="1" x14ac:dyDescent="0.2"/>
  <cols>
    <col min="1" max="1" width="5.83203125" bestFit="1" customWidth="1"/>
    <col min="2" max="2" width="20.5" bestFit="1" customWidth="1"/>
    <col min="3" max="3" width="5.1640625" bestFit="1" customWidth="1"/>
    <col min="4" max="4" width="12.1640625" bestFit="1" customWidth="1"/>
    <col min="5" max="5" width="11.1640625" bestFit="1" customWidth="1"/>
    <col min="6" max="6" width="18.1640625" bestFit="1" customWidth="1"/>
    <col min="7" max="7" width="12.1640625" bestFit="1" customWidth="1"/>
    <col min="8" max="9" width="13.5" bestFit="1" customWidth="1"/>
    <col min="10" max="10" width="11.1640625" bestFit="1" customWidth="1"/>
    <col min="11" max="11" width="19.1640625" bestFit="1" customWidth="1"/>
    <col min="12" max="12" width="12.1640625" bestFit="1" customWidth="1"/>
    <col min="13" max="13" width="13" bestFit="1" customWidth="1"/>
    <col min="14" max="14" width="11.6640625" bestFit="1" customWidth="1"/>
    <col min="15" max="15" width="25.6640625" bestFit="1" customWidth="1"/>
    <col min="16" max="16" width="16.6640625" bestFit="1" customWidth="1"/>
    <col min="17" max="18" width="13" bestFit="1" customWidth="1"/>
    <col min="19" max="19" width="14.83203125" bestFit="1" customWidth="1"/>
    <col min="20" max="20" width="12" bestFit="1" customWidth="1"/>
    <col min="21" max="21" width="10.5" bestFit="1" customWidth="1"/>
    <col min="22" max="22" width="11.1640625" bestFit="1" customWidth="1"/>
    <col min="23" max="23" width="20.5" style="1" bestFit="1" customWidth="1"/>
    <col min="24" max="24" width="34.5" style="68" bestFit="1" customWidth="1"/>
    <col min="25" max="25" width="9.6640625" style="1" bestFit="1" customWidth="1"/>
    <col min="26" max="26" width="12.1640625" style="1" bestFit="1" customWidth="1"/>
    <col min="27" max="27" width="15.1640625" style="1" bestFit="1" customWidth="1"/>
    <col min="28" max="28" width="12.1640625" style="17" bestFit="1" customWidth="1"/>
    <col min="29" max="29" width="11.1640625" style="17" bestFit="1" customWidth="1"/>
    <col min="30" max="30" width="10.5" style="59" bestFit="1" customWidth="1"/>
    <col min="31" max="31" width="10" style="59" bestFit="1" customWidth="1"/>
    <col min="32" max="32" width="12.1640625" style="59" bestFit="1" customWidth="1"/>
    <col min="33" max="35" width="12.1640625" style="1" bestFit="1" customWidth="1"/>
    <col min="248" max="248" width="5.83203125" bestFit="1" customWidth="1"/>
    <col min="249" max="249" width="20.6640625" bestFit="1" customWidth="1"/>
    <col min="250" max="250" width="34.83203125" bestFit="1" customWidth="1"/>
    <col min="251" max="251" width="9.5" bestFit="1" customWidth="1"/>
    <col min="252" max="252" width="8.83203125" bestFit="1" customWidth="1"/>
    <col min="253" max="253" width="7.1640625" bestFit="1" customWidth="1"/>
    <col min="254" max="255" width="11.83203125" bestFit="1" customWidth="1"/>
    <col min="256" max="256" width="12.1640625" bestFit="1" customWidth="1"/>
    <col min="257" max="257" width="14.1640625" bestFit="1" customWidth="1"/>
    <col min="258" max="258" width="13" bestFit="1" customWidth="1"/>
    <col min="259" max="259" width="16.5" bestFit="1" customWidth="1"/>
    <col min="260" max="260" width="16.5" customWidth="1"/>
    <col min="261" max="261" width="12.6640625" bestFit="1" customWidth="1"/>
    <col min="262" max="263" width="2" bestFit="1" customWidth="1"/>
    <col min="264" max="264" width="12.6640625" bestFit="1" customWidth="1"/>
    <col min="265" max="265" width="12.83203125" bestFit="1" customWidth="1"/>
    <col min="266" max="266" width="12.6640625" bestFit="1" customWidth="1"/>
    <col min="267" max="267" width="6.83203125" bestFit="1" customWidth="1"/>
    <col min="268" max="268" width="14.5" bestFit="1" customWidth="1"/>
    <col min="269" max="269" width="24.5" bestFit="1" customWidth="1"/>
    <col min="270" max="270" width="12.6640625" bestFit="1" customWidth="1"/>
    <col min="504" max="504" width="5.83203125" bestFit="1" customWidth="1"/>
    <col min="505" max="505" width="20.6640625" bestFit="1" customWidth="1"/>
    <col min="506" max="506" width="34.83203125" bestFit="1" customWidth="1"/>
    <col min="507" max="507" width="9.5" bestFit="1" customWidth="1"/>
    <col min="508" max="508" width="8.83203125" bestFit="1" customWidth="1"/>
    <col min="509" max="509" width="7.1640625" bestFit="1" customWidth="1"/>
    <col min="510" max="511" width="11.83203125" bestFit="1" customWidth="1"/>
    <col min="512" max="512" width="12.1640625" bestFit="1" customWidth="1"/>
    <col min="513" max="513" width="14.1640625" bestFit="1" customWidth="1"/>
    <col min="514" max="514" width="13" bestFit="1" customWidth="1"/>
    <col min="515" max="515" width="16.5" bestFit="1" customWidth="1"/>
    <col min="516" max="516" width="16.5" customWidth="1"/>
    <col min="517" max="517" width="12.6640625" bestFit="1" customWidth="1"/>
    <col min="518" max="519" width="2" bestFit="1" customWidth="1"/>
    <col min="520" max="520" width="12.6640625" bestFit="1" customWidth="1"/>
    <col min="521" max="521" width="12.83203125" bestFit="1" customWidth="1"/>
    <col min="522" max="522" width="12.6640625" bestFit="1" customWidth="1"/>
    <col min="523" max="523" width="6.83203125" bestFit="1" customWidth="1"/>
    <col min="524" max="524" width="14.5" bestFit="1" customWidth="1"/>
    <col min="525" max="525" width="24.5" bestFit="1" customWidth="1"/>
    <col min="526" max="526" width="12.6640625" bestFit="1" customWidth="1"/>
    <col min="760" max="760" width="5.83203125" bestFit="1" customWidth="1"/>
    <col min="761" max="761" width="20.6640625" bestFit="1" customWidth="1"/>
    <col min="762" max="762" width="34.83203125" bestFit="1" customWidth="1"/>
    <col min="763" max="763" width="9.5" bestFit="1" customWidth="1"/>
    <col min="764" max="764" width="8.83203125" bestFit="1" customWidth="1"/>
    <col min="765" max="765" width="7.1640625" bestFit="1" customWidth="1"/>
    <col min="766" max="767" width="11.83203125" bestFit="1" customWidth="1"/>
    <col min="768" max="768" width="12.1640625" bestFit="1" customWidth="1"/>
    <col min="769" max="769" width="14.1640625" bestFit="1" customWidth="1"/>
    <col min="770" max="770" width="13" bestFit="1" customWidth="1"/>
    <col min="771" max="771" width="16.5" bestFit="1" customWidth="1"/>
    <col min="772" max="772" width="16.5" customWidth="1"/>
    <col min="773" max="773" width="12.6640625" bestFit="1" customWidth="1"/>
    <col min="774" max="775" width="2" bestFit="1" customWidth="1"/>
    <col min="776" max="776" width="12.6640625" bestFit="1" customWidth="1"/>
    <col min="777" max="777" width="12.83203125" bestFit="1" customWidth="1"/>
    <col min="778" max="778" width="12.6640625" bestFit="1" customWidth="1"/>
    <col min="779" max="779" width="6.83203125" bestFit="1" customWidth="1"/>
    <col min="780" max="780" width="14.5" bestFit="1" customWidth="1"/>
    <col min="781" max="781" width="24.5" bestFit="1" customWidth="1"/>
    <col min="782" max="782" width="12.6640625" bestFit="1" customWidth="1"/>
    <col min="1016" max="1016" width="5.83203125" bestFit="1" customWidth="1"/>
    <col min="1017" max="1017" width="20.6640625" bestFit="1" customWidth="1"/>
    <col min="1018" max="1018" width="34.83203125" bestFit="1" customWidth="1"/>
    <col min="1019" max="1019" width="9.5" bestFit="1" customWidth="1"/>
    <col min="1020" max="1020" width="8.83203125" bestFit="1" customWidth="1"/>
    <col min="1021" max="1021" width="7.1640625" bestFit="1" customWidth="1"/>
    <col min="1022" max="1023" width="11.83203125" bestFit="1" customWidth="1"/>
    <col min="1024" max="1024" width="12.1640625" bestFit="1" customWidth="1"/>
    <col min="1025" max="1025" width="14.1640625" bestFit="1" customWidth="1"/>
    <col min="1026" max="1026" width="13" bestFit="1" customWidth="1"/>
    <col min="1027" max="1027" width="16.5" bestFit="1" customWidth="1"/>
    <col min="1028" max="1028" width="16.5" customWidth="1"/>
    <col min="1029" max="1029" width="12.6640625" bestFit="1" customWidth="1"/>
    <col min="1030" max="1031" width="2" bestFit="1" customWidth="1"/>
    <col min="1032" max="1032" width="12.6640625" bestFit="1" customWidth="1"/>
    <col min="1033" max="1033" width="12.83203125" bestFit="1" customWidth="1"/>
    <col min="1034" max="1034" width="12.6640625" bestFit="1" customWidth="1"/>
    <col min="1035" max="1035" width="6.83203125" bestFit="1" customWidth="1"/>
    <col min="1036" max="1036" width="14.5" bestFit="1" customWidth="1"/>
    <col min="1037" max="1037" width="24.5" bestFit="1" customWidth="1"/>
    <col min="1038" max="1038" width="12.6640625" bestFit="1" customWidth="1"/>
    <col min="1272" max="1272" width="5.83203125" bestFit="1" customWidth="1"/>
    <col min="1273" max="1273" width="20.6640625" bestFit="1" customWidth="1"/>
    <col min="1274" max="1274" width="34.83203125" bestFit="1" customWidth="1"/>
    <col min="1275" max="1275" width="9.5" bestFit="1" customWidth="1"/>
    <col min="1276" max="1276" width="8.83203125" bestFit="1" customWidth="1"/>
    <col min="1277" max="1277" width="7.1640625" bestFit="1" customWidth="1"/>
    <col min="1278" max="1279" width="11.83203125" bestFit="1" customWidth="1"/>
    <col min="1280" max="1280" width="12.1640625" bestFit="1" customWidth="1"/>
    <col min="1281" max="1281" width="14.1640625" bestFit="1" customWidth="1"/>
    <col min="1282" max="1282" width="13" bestFit="1" customWidth="1"/>
    <col min="1283" max="1283" width="16.5" bestFit="1" customWidth="1"/>
    <col min="1284" max="1284" width="16.5" customWidth="1"/>
    <col min="1285" max="1285" width="12.6640625" bestFit="1" customWidth="1"/>
    <col min="1286" max="1287" width="2" bestFit="1" customWidth="1"/>
    <col min="1288" max="1288" width="12.6640625" bestFit="1" customWidth="1"/>
    <col min="1289" max="1289" width="12.83203125" bestFit="1" customWidth="1"/>
    <col min="1290" max="1290" width="12.6640625" bestFit="1" customWidth="1"/>
    <col min="1291" max="1291" width="6.83203125" bestFit="1" customWidth="1"/>
    <col min="1292" max="1292" width="14.5" bestFit="1" customWidth="1"/>
    <col min="1293" max="1293" width="24.5" bestFit="1" customWidth="1"/>
    <col min="1294" max="1294" width="12.6640625" bestFit="1" customWidth="1"/>
    <col min="1528" max="1528" width="5.83203125" bestFit="1" customWidth="1"/>
    <col min="1529" max="1529" width="20.6640625" bestFit="1" customWidth="1"/>
    <col min="1530" max="1530" width="34.83203125" bestFit="1" customWidth="1"/>
    <col min="1531" max="1531" width="9.5" bestFit="1" customWidth="1"/>
    <col min="1532" max="1532" width="8.83203125" bestFit="1" customWidth="1"/>
    <col min="1533" max="1533" width="7.1640625" bestFit="1" customWidth="1"/>
    <col min="1534" max="1535" width="11.83203125" bestFit="1" customWidth="1"/>
    <col min="1536" max="1536" width="12.1640625" bestFit="1" customWidth="1"/>
    <col min="1537" max="1537" width="14.1640625" bestFit="1" customWidth="1"/>
    <col min="1538" max="1538" width="13" bestFit="1" customWidth="1"/>
    <col min="1539" max="1539" width="16.5" bestFit="1" customWidth="1"/>
    <col min="1540" max="1540" width="16.5" customWidth="1"/>
    <col min="1541" max="1541" width="12.6640625" bestFit="1" customWidth="1"/>
    <col min="1542" max="1543" width="2" bestFit="1" customWidth="1"/>
    <col min="1544" max="1544" width="12.6640625" bestFit="1" customWidth="1"/>
    <col min="1545" max="1545" width="12.83203125" bestFit="1" customWidth="1"/>
    <col min="1546" max="1546" width="12.6640625" bestFit="1" customWidth="1"/>
    <col min="1547" max="1547" width="6.83203125" bestFit="1" customWidth="1"/>
    <col min="1548" max="1548" width="14.5" bestFit="1" customWidth="1"/>
    <col min="1549" max="1549" width="24.5" bestFit="1" customWidth="1"/>
    <col min="1550" max="1550" width="12.6640625" bestFit="1" customWidth="1"/>
    <col min="1784" max="1784" width="5.83203125" bestFit="1" customWidth="1"/>
    <col min="1785" max="1785" width="20.6640625" bestFit="1" customWidth="1"/>
    <col min="1786" max="1786" width="34.83203125" bestFit="1" customWidth="1"/>
    <col min="1787" max="1787" width="9.5" bestFit="1" customWidth="1"/>
    <col min="1788" max="1788" width="8.83203125" bestFit="1" customWidth="1"/>
    <col min="1789" max="1789" width="7.1640625" bestFit="1" customWidth="1"/>
    <col min="1790" max="1791" width="11.83203125" bestFit="1" customWidth="1"/>
    <col min="1792" max="1792" width="12.1640625" bestFit="1" customWidth="1"/>
    <col min="1793" max="1793" width="14.1640625" bestFit="1" customWidth="1"/>
    <col min="1794" max="1794" width="13" bestFit="1" customWidth="1"/>
    <col min="1795" max="1795" width="16.5" bestFit="1" customWidth="1"/>
    <col min="1796" max="1796" width="16.5" customWidth="1"/>
    <col min="1797" max="1797" width="12.6640625" bestFit="1" customWidth="1"/>
    <col min="1798" max="1799" width="2" bestFit="1" customWidth="1"/>
    <col min="1800" max="1800" width="12.6640625" bestFit="1" customWidth="1"/>
    <col min="1801" max="1801" width="12.83203125" bestFit="1" customWidth="1"/>
    <col min="1802" max="1802" width="12.6640625" bestFit="1" customWidth="1"/>
    <col min="1803" max="1803" width="6.83203125" bestFit="1" customWidth="1"/>
    <col min="1804" max="1804" width="14.5" bestFit="1" customWidth="1"/>
    <col min="1805" max="1805" width="24.5" bestFit="1" customWidth="1"/>
    <col min="1806" max="1806" width="12.6640625" bestFit="1" customWidth="1"/>
    <col min="2040" max="2040" width="5.83203125" bestFit="1" customWidth="1"/>
    <col min="2041" max="2041" width="20.6640625" bestFit="1" customWidth="1"/>
    <col min="2042" max="2042" width="34.83203125" bestFit="1" customWidth="1"/>
    <col min="2043" max="2043" width="9.5" bestFit="1" customWidth="1"/>
    <col min="2044" max="2044" width="8.83203125" bestFit="1" customWidth="1"/>
    <col min="2045" max="2045" width="7.1640625" bestFit="1" customWidth="1"/>
    <col min="2046" max="2047" width="11.83203125" bestFit="1" customWidth="1"/>
    <col min="2048" max="2048" width="12.1640625" bestFit="1" customWidth="1"/>
    <col min="2049" max="2049" width="14.1640625" bestFit="1" customWidth="1"/>
    <col min="2050" max="2050" width="13" bestFit="1" customWidth="1"/>
    <col min="2051" max="2051" width="16.5" bestFit="1" customWidth="1"/>
    <col min="2052" max="2052" width="16.5" customWidth="1"/>
    <col min="2053" max="2053" width="12.6640625" bestFit="1" customWidth="1"/>
    <col min="2054" max="2055" width="2" bestFit="1" customWidth="1"/>
    <col min="2056" max="2056" width="12.6640625" bestFit="1" customWidth="1"/>
    <col min="2057" max="2057" width="12.83203125" bestFit="1" customWidth="1"/>
    <col min="2058" max="2058" width="12.6640625" bestFit="1" customWidth="1"/>
    <col min="2059" max="2059" width="6.83203125" bestFit="1" customWidth="1"/>
    <col min="2060" max="2060" width="14.5" bestFit="1" customWidth="1"/>
    <col min="2061" max="2061" width="24.5" bestFit="1" customWidth="1"/>
    <col min="2062" max="2062" width="12.6640625" bestFit="1" customWidth="1"/>
    <col min="2296" max="2296" width="5.83203125" bestFit="1" customWidth="1"/>
    <col min="2297" max="2297" width="20.6640625" bestFit="1" customWidth="1"/>
    <col min="2298" max="2298" width="34.83203125" bestFit="1" customWidth="1"/>
    <col min="2299" max="2299" width="9.5" bestFit="1" customWidth="1"/>
    <col min="2300" max="2300" width="8.83203125" bestFit="1" customWidth="1"/>
    <col min="2301" max="2301" width="7.1640625" bestFit="1" customWidth="1"/>
    <col min="2302" max="2303" width="11.83203125" bestFit="1" customWidth="1"/>
    <col min="2304" max="2304" width="12.1640625" bestFit="1" customWidth="1"/>
    <col min="2305" max="2305" width="14.1640625" bestFit="1" customWidth="1"/>
    <col min="2306" max="2306" width="13" bestFit="1" customWidth="1"/>
    <col min="2307" max="2307" width="16.5" bestFit="1" customWidth="1"/>
    <col min="2308" max="2308" width="16.5" customWidth="1"/>
    <col min="2309" max="2309" width="12.6640625" bestFit="1" customWidth="1"/>
    <col min="2310" max="2311" width="2" bestFit="1" customWidth="1"/>
    <col min="2312" max="2312" width="12.6640625" bestFit="1" customWidth="1"/>
    <col min="2313" max="2313" width="12.83203125" bestFit="1" customWidth="1"/>
    <col min="2314" max="2314" width="12.6640625" bestFit="1" customWidth="1"/>
    <col min="2315" max="2315" width="6.83203125" bestFit="1" customWidth="1"/>
    <col min="2316" max="2316" width="14.5" bestFit="1" customWidth="1"/>
    <col min="2317" max="2317" width="24.5" bestFit="1" customWidth="1"/>
    <col min="2318" max="2318" width="12.6640625" bestFit="1" customWidth="1"/>
    <col min="2552" max="2552" width="5.83203125" bestFit="1" customWidth="1"/>
    <col min="2553" max="2553" width="20.6640625" bestFit="1" customWidth="1"/>
    <col min="2554" max="2554" width="34.83203125" bestFit="1" customWidth="1"/>
    <col min="2555" max="2555" width="9.5" bestFit="1" customWidth="1"/>
    <col min="2556" max="2556" width="8.83203125" bestFit="1" customWidth="1"/>
    <col min="2557" max="2557" width="7.1640625" bestFit="1" customWidth="1"/>
    <col min="2558" max="2559" width="11.83203125" bestFit="1" customWidth="1"/>
    <col min="2560" max="2560" width="12.1640625" bestFit="1" customWidth="1"/>
    <col min="2561" max="2561" width="14.1640625" bestFit="1" customWidth="1"/>
    <col min="2562" max="2562" width="13" bestFit="1" customWidth="1"/>
    <col min="2563" max="2563" width="16.5" bestFit="1" customWidth="1"/>
    <col min="2564" max="2564" width="16.5" customWidth="1"/>
    <col min="2565" max="2565" width="12.6640625" bestFit="1" customWidth="1"/>
    <col min="2566" max="2567" width="2" bestFit="1" customWidth="1"/>
    <col min="2568" max="2568" width="12.6640625" bestFit="1" customWidth="1"/>
    <col min="2569" max="2569" width="12.83203125" bestFit="1" customWidth="1"/>
    <col min="2570" max="2570" width="12.6640625" bestFit="1" customWidth="1"/>
    <col min="2571" max="2571" width="6.83203125" bestFit="1" customWidth="1"/>
    <col min="2572" max="2572" width="14.5" bestFit="1" customWidth="1"/>
    <col min="2573" max="2573" width="24.5" bestFit="1" customWidth="1"/>
    <col min="2574" max="2574" width="12.6640625" bestFit="1" customWidth="1"/>
    <col min="2808" max="2808" width="5.83203125" bestFit="1" customWidth="1"/>
    <col min="2809" max="2809" width="20.6640625" bestFit="1" customWidth="1"/>
    <col min="2810" max="2810" width="34.83203125" bestFit="1" customWidth="1"/>
    <col min="2811" max="2811" width="9.5" bestFit="1" customWidth="1"/>
    <col min="2812" max="2812" width="8.83203125" bestFit="1" customWidth="1"/>
    <col min="2813" max="2813" width="7.1640625" bestFit="1" customWidth="1"/>
    <col min="2814" max="2815" width="11.83203125" bestFit="1" customWidth="1"/>
    <col min="2816" max="2816" width="12.1640625" bestFit="1" customWidth="1"/>
    <col min="2817" max="2817" width="14.1640625" bestFit="1" customWidth="1"/>
    <col min="2818" max="2818" width="13" bestFit="1" customWidth="1"/>
    <col min="2819" max="2819" width="16.5" bestFit="1" customWidth="1"/>
    <col min="2820" max="2820" width="16.5" customWidth="1"/>
    <col min="2821" max="2821" width="12.6640625" bestFit="1" customWidth="1"/>
    <col min="2822" max="2823" width="2" bestFit="1" customWidth="1"/>
    <col min="2824" max="2824" width="12.6640625" bestFit="1" customWidth="1"/>
    <col min="2825" max="2825" width="12.83203125" bestFit="1" customWidth="1"/>
    <col min="2826" max="2826" width="12.6640625" bestFit="1" customWidth="1"/>
    <col min="2827" max="2827" width="6.83203125" bestFit="1" customWidth="1"/>
    <col min="2828" max="2828" width="14.5" bestFit="1" customWidth="1"/>
    <col min="2829" max="2829" width="24.5" bestFit="1" customWidth="1"/>
    <col min="2830" max="2830" width="12.6640625" bestFit="1" customWidth="1"/>
    <col min="3064" max="3064" width="5.83203125" bestFit="1" customWidth="1"/>
    <col min="3065" max="3065" width="20.6640625" bestFit="1" customWidth="1"/>
    <col min="3066" max="3066" width="34.83203125" bestFit="1" customWidth="1"/>
    <col min="3067" max="3067" width="9.5" bestFit="1" customWidth="1"/>
    <col min="3068" max="3068" width="8.83203125" bestFit="1" customWidth="1"/>
    <col min="3069" max="3069" width="7.1640625" bestFit="1" customWidth="1"/>
    <col min="3070" max="3071" width="11.83203125" bestFit="1" customWidth="1"/>
    <col min="3072" max="3072" width="12.1640625" bestFit="1" customWidth="1"/>
    <col min="3073" max="3073" width="14.1640625" bestFit="1" customWidth="1"/>
    <col min="3074" max="3074" width="13" bestFit="1" customWidth="1"/>
    <col min="3075" max="3075" width="16.5" bestFit="1" customWidth="1"/>
    <col min="3076" max="3076" width="16.5" customWidth="1"/>
    <col min="3077" max="3077" width="12.6640625" bestFit="1" customWidth="1"/>
    <col min="3078" max="3079" width="2" bestFit="1" customWidth="1"/>
    <col min="3080" max="3080" width="12.6640625" bestFit="1" customWidth="1"/>
    <col min="3081" max="3081" width="12.83203125" bestFit="1" customWidth="1"/>
    <col min="3082" max="3082" width="12.6640625" bestFit="1" customWidth="1"/>
    <col min="3083" max="3083" width="6.83203125" bestFit="1" customWidth="1"/>
    <col min="3084" max="3084" width="14.5" bestFit="1" customWidth="1"/>
    <col min="3085" max="3085" width="24.5" bestFit="1" customWidth="1"/>
    <col min="3086" max="3086" width="12.6640625" bestFit="1" customWidth="1"/>
    <col min="3320" max="3320" width="5.83203125" bestFit="1" customWidth="1"/>
    <col min="3321" max="3321" width="20.6640625" bestFit="1" customWidth="1"/>
    <col min="3322" max="3322" width="34.83203125" bestFit="1" customWidth="1"/>
    <col min="3323" max="3323" width="9.5" bestFit="1" customWidth="1"/>
    <col min="3324" max="3324" width="8.83203125" bestFit="1" customWidth="1"/>
    <col min="3325" max="3325" width="7.1640625" bestFit="1" customWidth="1"/>
    <col min="3326" max="3327" width="11.83203125" bestFit="1" customWidth="1"/>
    <col min="3328" max="3328" width="12.1640625" bestFit="1" customWidth="1"/>
    <col min="3329" max="3329" width="14.1640625" bestFit="1" customWidth="1"/>
    <col min="3330" max="3330" width="13" bestFit="1" customWidth="1"/>
    <col min="3331" max="3331" width="16.5" bestFit="1" customWidth="1"/>
    <col min="3332" max="3332" width="16.5" customWidth="1"/>
    <col min="3333" max="3333" width="12.6640625" bestFit="1" customWidth="1"/>
    <col min="3334" max="3335" width="2" bestFit="1" customWidth="1"/>
    <col min="3336" max="3336" width="12.6640625" bestFit="1" customWidth="1"/>
    <col min="3337" max="3337" width="12.83203125" bestFit="1" customWidth="1"/>
    <col min="3338" max="3338" width="12.6640625" bestFit="1" customWidth="1"/>
    <col min="3339" max="3339" width="6.83203125" bestFit="1" customWidth="1"/>
    <col min="3340" max="3340" width="14.5" bestFit="1" customWidth="1"/>
    <col min="3341" max="3341" width="24.5" bestFit="1" customWidth="1"/>
    <col min="3342" max="3342" width="12.6640625" bestFit="1" customWidth="1"/>
    <col min="3576" max="3576" width="5.83203125" bestFit="1" customWidth="1"/>
    <col min="3577" max="3577" width="20.6640625" bestFit="1" customWidth="1"/>
    <col min="3578" max="3578" width="34.83203125" bestFit="1" customWidth="1"/>
    <col min="3579" max="3579" width="9.5" bestFit="1" customWidth="1"/>
    <col min="3580" max="3580" width="8.83203125" bestFit="1" customWidth="1"/>
    <col min="3581" max="3581" width="7.1640625" bestFit="1" customWidth="1"/>
    <col min="3582" max="3583" width="11.83203125" bestFit="1" customWidth="1"/>
    <col min="3584" max="3584" width="12.1640625" bestFit="1" customWidth="1"/>
    <col min="3585" max="3585" width="14.1640625" bestFit="1" customWidth="1"/>
    <col min="3586" max="3586" width="13" bestFit="1" customWidth="1"/>
    <col min="3587" max="3587" width="16.5" bestFit="1" customWidth="1"/>
    <col min="3588" max="3588" width="16.5" customWidth="1"/>
    <col min="3589" max="3589" width="12.6640625" bestFit="1" customWidth="1"/>
    <col min="3590" max="3591" width="2" bestFit="1" customWidth="1"/>
    <col min="3592" max="3592" width="12.6640625" bestFit="1" customWidth="1"/>
    <col min="3593" max="3593" width="12.83203125" bestFit="1" customWidth="1"/>
    <col min="3594" max="3594" width="12.6640625" bestFit="1" customWidth="1"/>
    <col min="3595" max="3595" width="6.83203125" bestFit="1" customWidth="1"/>
    <col min="3596" max="3596" width="14.5" bestFit="1" customWidth="1"/>
    <col min="3597" max="3597" width="24.5" bestFit="1" customWidth="1"/>
    <col min="3598" max="3598" width="12.6640625" bestFit="1" customWidth="1"/>
    <col min="3832" max="3832" width="5.83203125" bestFit="1" customWidth="1"/>
    <col min="3833" max="3833" width="20.6640625" bestFit="1" customWidth="1"/>
    <col min="3834" max="3834" width="34.83203125" bestFit="1" customWidth="1"/>
    <col min="3835" max="3835" width="9.5" bestFit="1" customWidth="1"/>
    <col min="3836" max="3836" width="8.83203125" bestFit="1" customWidth="1"/>
    <col min="3837" max="3837" width="7.1640625" bestFit="1" customWidth="1"/>
    <col min="3838" max="3839" width="11.83203125" bestFit="1" customWidth="1"/>
    <col min="3840" max="3840" width="12.1640625" bestFit="1" customWidth="1"/>
    <col min="3841" max="3841" width="14.1640625" bestFit="1" customWidth="1"/>
    <col min="3842" max="3842" width="13" bestFit="1" customWidth="1"/>
    <col min="3843" max="3843" width="16.5" bestFit="1" customWidth="1"/>
    <col min="3844" max="3844" width="16.5" customWidth="1"/>
    <col min="3845" max="3845" width="12.6640625" bestFit="1" customWidth="1"/>
    <col min="3846" max="3847" width="2" bestFit="1" customWidth="1"/>
    <col min="3848" max="3848" width="12.6640625" bestFit="1" customWidth="1"/>
    <col min="3849" max="3849" width="12.83203125" bestFit="1" customWidth="1"/>
    <col min="3850" max="3850" width="12.6640625" bestFit="1" customWidth="1"/>
    <col min="3851" max="3851" width="6.83203125" bestFit="1" customWidth="1"/>
    <col min="3852" max="3852" width="14.5" bestFit="1" customWidth="1"/>
    <col min="3853" max="3853" width="24.5" bestFit="1" customWidth="1"/>
    <col min="3854" max="3854" width="12.6640625" bestFit="1" customWidth="1"/>
    <col min="4088" max="4088" width="5.83203125" bestFit="1" customWidth="1"/>
    <col min="4089" max="4089" width="20.6640625" bestFit="1" customWidth="1"/>
    <col min="4090" max="4090" width="34.83203125" bestFit="1" customWidth="1"/>
    <col min="4091" max="4091" width="9.5" bestFit="1" customWidth="1"/>
    <col min="4092" max="4092" width="8.83203125" bestFit="1" customWidth="1"/>
    <col min="4093" max="4093" width="7.1640625" bestFit="1" customWidth="1"/>
    <col min="4094" max="4095" width="11.83203125" bestFit="1" customWidth="1"/>
    <col min="4096" max="4096" width="12.1640625" bestFit="1" customWidth="1"/>
    <col min="4097" max="4097" width="14.1640625" bestFit="1" customWidth="1"/>
    <col min="4098" max="4098" width="13" bestFit="1" customWidth="1"/>
    <col min="4099" max="4099" width="16.5" bestFit="1" customWidth="1"/>
    <col min="4100" max="4100" width="16.5" customWidth="1"/>
    <col min="4101" max="4101" width="12.6640625" bestFit="1" customWidth="1"/>
    <col min="4102" max="4103" width="2" bestFit="1" customWidth="1"/>
    <col min="4104" max="4104" width="12.6640625" bestFit="1" customWidth="1"/>
    <col min="4105" max="4105" width="12.83203125" bestFit="1" customWidth="1"/>
    <col min="4106" max="4106" width="12.6640625" bestFit="1" customWidth="1"/>
    <col min="4107" max="4107" width="6.83203125" bestFit="1" customWidth="1"/>
    <col min="4108" max="4108" width="14.5" bestFit="1" customWidth="1"/>
    <col min="4109" max="4109" width="24.5" bestFit="1" customWidth="1"/>
    <col min="4110" max="4110" width="12.6640625" bestFit="1" customWidth="1"/>
    <col min="4344" max="4344" width="5.83203125" bestFit="1" customWidth="1"/>
    <col min="4345" max="4345" width="20.6640625" bestFit="1" customWidth="1"/>
    <col min="4346" max="4346" width="34.83203125" bestFit="1" customWidth="1"/>
    <col min="4347" max="4347" width="9.5" bestFit="1" customWidth="1"/>
    <col min="4348" max="4348" width="8.83203125" bestFit="1" customWidth="1"/>
    <col min="4349" max="4349" width="7.1640625" bestFit="1" customWidth="1"/>
    <col min="4350" max="4351" width="11.83203125" bestFit="1" customWidth="1"/>
    <col min="4352" max="4352" width="12.1640625" bestFit="1" customWidth="1"/>
    <col min="4353" max="4353" width="14.1640625" bestFit="1" customWidth="1"/>
    <col min="4354" max="4354" width="13" bestFit="1" customWidth="1"/>
    <col min="4355" max="4355" width="16.5" bestFit="1" customWidth="1"/>
    <col min="4356" max="4356" width="16.5" customWidth="1"/>
    <col min="4357" max="4357" width="12.6640625" bestFit="1" customWidth="1"/>
    <col min="4358" max="4359" width="2" bestFit="1" customWidth="1"/>
    <col min="4360" max="4360" width="12.6640625" bestFit="1" customWidth="1"/>
    <col min="4361" max="4361" width="12.83203125" bestFit="1" customWidth="1"/>
    <col min="4362" max="4362" width="12.6640625" bestFit="1" customWidth="1"/>
    <col min="4363" max="4363" width="6.83203125" bestFit="1" customWidth="1"/>
    <col min="4364" max="4364" width="14.5" bestFit="1" customWidth="1"/>
    <col min="4365" max="4365" width="24.5" bestFit="1" customWidth="1"/>
    <col min="4366" max="4366" width="12.6640625" bestFit="1" customWidth="1"/>
    <col min="4600" max="4600" width="5.83203125" bestFit="1" customWidth="1"/>
    <col min="4601" max="4601" width="20.6640625" bestFit="1" customWidth="1"/>
    <col min="4602" max="4602" width="34.83203125" bestFit="1" customWidth="1"/>
    <col min="4603" max="4603" width="9.5" bestFit="1" customWidth="1"/>
    <col min="4604" max="4604" width="8.83203125" bestFit="1" customWidth="1"/>
    <col min="4605" max="4605" width="7.1640625" bestFit="1" customWidth="1"/>
    <col min="4606" max="4607" width="11.83203125" bestFit="1" customWidth="1"/>
    <col min="4608" max="4608" width="12.1640625" bestFit="1" customWidth="1"/>
    <col min="4609" max="4609" width="14.1640625" bestFit="1" customWidth="1"/>
    <col min="4610" max="4610" width="13" bestFit="1" customWidth="1"/>
    <col min="4611" max="4611" width="16.5" bestFit="1" customWidth="1"/>
    <col min="4612" max="4612" width="16.5" customWidth="1"/>
    <col min="4613" max="4613" width="12.6640625" bestFit="1" customWidth="1"/>
    <col min="4614" max="4615" width="2" bestFit="1" customWidth="1"/>
    <col min="4616" max="4616" width="12.6640625" bestFit="1" customWidth="1"/>
    <col min="4617" max="4617" width="12.83203125" bestFit="1" customWidth="1"/>
    <col min="4618" max="4618" width="12.6640625" bestFit="1" customWidth="1"/>
    <col min="4619" max="4619" width="6.83203125" bestFit="1" customWidth="1"/>
    <col min="4620" max="4620" width="14.5" bestFit="1" customWidth="1"/>
    <col min="4621" max="4621" width="24.5" bestFit="1" customWidth="1"/>
    <col min="4622" max="4622" width="12.6640625" bestFit="1" customWidth="1"/>
    <col min="4856" max="4856" width="5.83203125" bestFit="1" customWidth="1"/>
    <col min="4857" max="4857" width="20.6640625" bestFit="1" customWidth="1"/>
    <col min="4858" max="4858" width="34.83203125" bestFit="1" customWidth="1"/>
    <col min="4859" max="4859" width="9.5" bestFit="1" customWidth="1"/>
    <col min="4860" max="4860" width="8.83203125" bestFit="1" customWidth="1"/>
    <col min="4861" max="4861" width="7.1640625" bestFit="1" customWidth="1"/>
    <col min="4862" max="4863" width="11.83203125" bestFit="1" customWidth="1"/>
    <col min="4864" max="4864" width="12.1640625" bestFit="1" customWidth="1"/>
    <col min="4865" max="4865" width="14.1640625" bestFit="1" customWidth="1"/>
    <col min="4866" max="4866" width="13" bestFit="1" customWidth="1"/>
    <col min="4867" max="4867" width="16.5" bestFit="1" customWidth="1"/>
    <col min="4868" max="4868" width="16.5" customWidth="1"/>
    <col min="4869" max="4869" width="12.6640625" bestFit="1" customWidth="1"/>
    <col min="4870" max="4871" width="2" bestFit="1" customWidth="1"/>
    <col min="4872" max="4872" width="12.6640625" bestFit="1" customWidth="1"/>
    <col min="4873" max="4873" width="12.83203125" bestFit="1" customWidth="1"/>
    <col min="4874" max="4874" width="12.6640625" bestFit="1" customWidth="1"/>
    <col min="4875" max="4875" width="6.83203125" bestFit="1" customWidth="1"/>
    <col min="4876" max="4876" width="14.5" bestFit="1" customWidth="1"/>
    <col min="4877" max="4877" width="24.5" bestFit="1" customWidth="1"/>
    <col min="4878" max="4878" width="12.6640625" bestFit="1" customWidth="1"/>
    <col min="5112" max="5112" width="5.83203125" bestFit="1" customWidth="1"/>
    <col min="5113" max="5113" width="20.6640625" bestFit="1" customWidth="1"/>
    <col min="5114" max="5114" width="34.83203125" bestFit="1" customWidth="1"/>
    <col min="5115" max="5115" width="9.5" bestFit="1" customWidth="1"/>
    <col min="5116" max="5116" width="8.83203125" bestFit="1" customWidth="1"/>
    <col min="5117" max="5117" width="7.1640625" bestFit="1" customWidth="1"/>
    <col min="5118" max="5119" width="11.83203125" bestFit="1" customWidth="1"/>
    <col min="5120" max="5120" width="12.1640625" bestFit="1" customWidth="1"/>
    <col min="5121" max="5121" width="14.1640625" bestFit="1" customWidth="1"/>
    <col min="5122" max="5122" width="13" bestFit="1" customWidth="1"/>
    <col min="5123" max="5123" width="16.5" bestFit="1" customWidth="1"/>
    <col min="5124" max="5124" width="16.5" customWidth="1"/>
    <col min="5125" max="5125" width="12.6640625" bestFit="1" customWidth="1"/>
    <col min="5126" max="5127" width="2" bestFit="1" customWidth="1"/>
    <col min="5128" max="5128" width="12.6640625" bestFit="1" customWidth="1"/>
    <col min="5129" max="5129" width="12.83203125" bestFit="1" customWidth="1"/>
    <col min="5130" max="5130" width="12.6640625" bestFit="1" customWidth="1"/>
    <col min="5131" max="5131" width="6.83203125" bestFit="1" customWidth="1"/>
    <col min="5132" max="5132" width="14.5" bestFit="1" customWidth="1"/>
    <col min="5133" max="5133" width="24.5" bestFit="1" customWidth="1"/>
    <col min="5134" max="5134" width="12.6640625" bestFit="1" customWidth="1"/>
    <col min="5368" max="5368" width="5.83203125" bestFit="1" customWidth="1"/>
    <col min="5369" max="5369" width="20.6640625" bestFit="1" customWidth="1"/>
    <col min="5370" max="5370" width="34.83203125" bestFit="1" customWidth="1"/>
    <col min="5371" max="5371" width="9.5" bestFit="1" customWidth="1"/>
    <col min="5372" max="5372" width="8.83203125" bestFit="1" customWidth="1"/>
    <col min="5373" max="5373" width="7.1640625" bestFit="1" customWidth="1"/>
    <col min="5374" max="5375" width="11.83203125" bestFit="1" customWidth="1"/>
    <col min="5376" max="5376" width="12.1640625" bestFit="1" customWidth="1"/>
    <col min="5377" max="5377" width="14.1640625" bestFit="1" customWidth="1"/>
    <col min="5378" max="5378" width="13" bestFit="1" customWidth="1"/>
    <col min="5379" max="5379" width="16.5" bestFit="1" customWidth="1"/>
    <col min="5380" max="5380" width="16.5" customWidth="1"/>
    <col min="5381" max="5381" width="12.6640625" bestFit="1" customWidth="1"/>
    <col min="5382" max="5383" width="2" bestFit="1" customWidth="1"/>
    <col min="5384" max="5384" width="12.6640625" bestFit="1" customWidth="1"/>
    <col min="5385" max="5385" width="12.83203125" bestFit="1" customWidth="1"/>
    <col min="5386" max="5386" width="12.6640625" bestFit="1" customWidth="1"/>
    <col min="5387" max="5387" width="6.83203125" bestFit="1" customWidth="1"/>
    <col min="5388" max="5388" width="14.5" bestFit="1" customWidth="1"/>
    <col min="5389" max="5389" width="24.5" bestFit="1" customWidth="1"/>
    <col min="5390" max="5390" width="12.6640625" bestFit="1" customWidth="1"/>
    <col min="5624" max="5624" width="5.83203125" bestFit="1" customWidth="1"/>
    <col min="5625" max="5625" width="20.6640625" bestFit="1" customWidth="1"/>
    <col min="5626" max="5626" width="34.83203125" bestFit="1" customWidth="1"/>
    <col min="5627" max="5627" width="9.5" bestFit="1" customWidth="1"/>
    <col min="5628" max="5628" width="8.83203125" bestFit="1" customWidth="1"/>
    <col min="5629" max="5629" width="7.1640625" bestFit="1" customWidth="1"/>
    <col min="5630" max="5631" width="11.83203125" bestFit="1" customWidth="1"/>
    <col min="5632" max="5632" width="12.1640625" bestFit="1" customWidth="1"/>
    <col min="5633" max="5633" width="14.1640625" bestFit="1" customWidth="1"/>
    <col min="5634" max="5634" width="13" bestFit="1" customWidth="1"/>
    <col min="5635" max="5635" width="16.5" bestFit="1" customWidth="1"/>
    <col min="5636" max="5636" width="16.5" customWidth="1"/>
    <col min="5637" max="5637" width="12.6640625" bestFit="1" customWidth="1"/>
    <col min="5638" max="5639" width="2" bestFit="1" customWidth="1"/>
    <col min="5640" max="5640" width="12.6640625" bestFit="1" customWidth="1"/>
    <col min="5641" max="5641" width="12.83203125" bestFit="1" customWidth="1"/>
    <col min="5642" max="5642" width="12.6640625" bestFit="1" customWidth="1"/>
    <col min="5643" max="5643" width="6.83203125" bestFit="1" customWidth="1"/>
    <col min="5644" max="5644" width="14.5" bestFit="1" customWidth="1"/>
    <col min="5645" max="5645" width="24.5" bestFit="1" customWidth="1"/>
    <col min="5646" max="5646" width="12.6640625" bestFit="1" customWidth="1"/>
    <col min="5880" max="5880" width="5.83203125" bestFit="1" customWidth="1"/>
    <col min="5881" max="5881" width="20.6640625" bestFit="1" customWidth="1"/>
    <col min="5882" max="5882" width="34.83203125" bestFit="1" customWidth="1"/>
    <col min="5883" max="5883" width="9.5" bestFit="1" customWidth="1"/>
    <col min="5884" max="5884" width="8.83203125" bestFit="1" customWidth="1"/>
    <col min="5885" max="5885" width="7.1640625" bestFit="1" customWidth="1"/>
    <col min="5886" max="5887" width="11.83203125" bestFit="1" customWidth="1"/>
    <col min="5888" max="5888" width="12.1640625" bestFit="1" customWidth="1"/>
    <col min="5889" max="5889" width="14.1640625" bestFit="1" customWidth="1"/>
    <col min="5890" max="5890" width="13" bestFit="1" customWidth="1"/>
    <col min="5891" max="5891" width="16.5" bestFit="1" customWidth="1"/>
    <col min="5892" max="5892" width="16.5" customWidth="1"/>
    <col min="5893" max="5893" width="12.6640625" bestFit="1" customWidth="1"/>
    <col min="5894" max="5895" width="2" bestFit="1" customWidth="1"/>
    <col min="5896" max="5896" width="12.6640625" bestFit="1" customWidth="1"/>
    <col min="5897" max="5897" width="12.83203125" bestFit="1" customWidth="1"/>
    <col min="5898" max="5898" width="12.6640625" bestFit="1" customWidth="1"/>
    <col min="5899" max="5899" width="6.83203125" bestFit="1" customWidth="1"/>
    <col min="5900" max="5900" width="14.5" bestFit="1" customWidth="1"/>
    <col min="5901" max="5901" width="24.5" bestFit="1" customWidth="1"/>
    <col min="5902" max="5902" width="12.6640625" bestFit="1" customWidth="1"/>
    <col min="6136" max="6136" width="5.83203125" bestFit="1" customWidth="1"/>
    <col min="6137" max="6137" width="20.6640625" bestFit="1" customWidth="1"/>
    <col min="6138" max="6138" width="34.83203125" bestFit="1" customWidth="1"/>
    <col min="6139" max="6139" width="9.5" bestFit="1" customWidth="1"/>
    <col min="6140" max="6140" width="8.83203125" bestFit="1" customWidth="1"/>
    <col min="6141" max="6141" width="7.1640625" bestFit="1" customWidth="1"/>
    <col min="6142" max="6143" width="11.83203125" bestFit="1" customWidth="1"/>
    <col min="6144" max="6144" width="12.1640625" bestFit="1" customWidth="1"/>
    <col min="6145" max="6145" width="14.1640625" bestFit="1" customWidth="1"/>
    <col min="6146" max="6146" width="13" bestFit="1" customWidth="1"/>
    <col min="6147" max="6147" width="16.5" bestFit="1" customWidth="1"/>
    <col min="6148" max="6148" width="16.5" customWidth="1"/>
    <col min="6149" max="6149" width="12.6640625" bestFit="1" customWidth="1"/>
    <col min="6150" max="6151" width="2" bestFit="1" customWidth="1"/>
    <col min="6152" max="6152" width="12.6640625" bestFit="1" customWidth="1"/>
    <col min="6153" max="6153" width="12.83203125" bestFit="1" customWidth="1"/>
    <col min="6154" max="6154" width="12.6640625" bestFit="1" customWidth="1"/>
    <col min="6155" max="6155" width="6.83203125" bestFit="1" customWidth="1"/>
    <col min="6156" max="6156" width="14.5" bestFit="1" customWidth="1"/>
    <col min="6157" max="6157" width="24.5" bestFit="1" customWidth="1"/>
    <col min="6158" max="6158" width="12.6640625" bestFit="1" customWidth="1"/>
    <col min="6392" max="6392" width="5.83203125" bestFit="1" customWidth="1"/>
    <col min="6393" max="6393" width="20.6640625" bestFit="1" customWidth="1"/>
    <col min="6394" max="6394" width="34.83203125" bestFit="1" customWidth="1"/>
    <col min="6395" max="6395" width="9.5" bestFit="1" customWidth="1"/>
    <col min="6396" max="6396" width="8.83203125" bestFit="1" customWidth="1"/>
    <col min="6397" max="6397" width="7.1640625" bestFit="1" customWidth="1"/>
    <col min="6398" max="6399" width="11.83203125" bestFit="1" customWidth="1"/>
    <col min="6400" max="6400" width="12.1640625" bestFit="1" customWidth="1"/>
    <col min="6401" max="6401" width="14.1640625" bestFit="1" customWidth="1"/>
    <col min="6402" max="6402" width="13" bestFit="1" customWidth="1"/>
    <col min="6403" max="6403" width="16.5" bestFit="1" customWidth="1"/>
    <col min="6404" max="6404" width="16.5" customWidth="1"/>
    <col min="6405" max="6405" width="12.6640625" bestFit="1" customWidth="1"/>
    <col min="6406" max="6407" width="2" bestFit="1" customWidth="1"/>
    <col min="6408" max="6408" width="12.6640625" bestFit="1" customWidth="1"/>
    <col min="6409" max="6409" width="12.83203125" bestFit="1" customWidth="1"/>
    <col min="6410" max="6410" width="12.6640625" bestFit="1" customWidth="1"/>
    <col min="6411" max="6411" width="6.83203125" bestFit="1" customWidth="1"/>
    <col min="6412" max="6412" width="14.5" bestFit="1" customWidth="1"/>
    <col min="6413" max="6413" width="24.5" bestFit="1" customWidth="1"/>
    <col min="6414" max="6414" width="12.6640625" bestFit="1" customWidth="1"/>
    <col min="6648" max="6648" width="5.83203125" bestFit="1" customWidth="1"/>
    <col min="6649" max="6649" width="20.6640625" bestFit="1" customWidth="1"/>
    <col min="6650" max="6650" width="34.83203125" bestFit="1" customWidth="1"/>
    <col min="6651" max="6651" width="9.5" bestFit="1" customWidth="1"/>
    <col min="6652" max="6652" width="8.83203125" bestFit="1" customWidth="1"/>
    <col min="6653" max="6653" width="7.1640625" bestFit="1" customWidth="1"/>
    <col min="6654" max="6655" width="11.83203125" bestFit="1" customWidth="1"/>
    <col min="6656" max="6656" width="12.1640625" bestFit="1" customWidth="1"/>
    <col min="6657" max="6657" width="14.1640625" bestFit="1" customWidth="1"/>
    <col min="6658" max="6658" width="13" bestFit="1" customWidth="1"/>
    <col min="6659" max="6659" width="16.5" bestFit="1" customWidth="1"/>
    <col min="6660" max="6660" width="16.5" customWidth="1"/>
    <col min="6661" max="6661" width="12.6640625" bestFit="1" customWidth="1"/>
    <col min="6662" max="6663" width="2" bestFit="1" customWidth="1"/>
    <col min="6664" max="6664" width="12.6640625" bestFit="1" customWidth="1"/>
    <col min="6665" max="6665" width="12.83203125" bestFit="1" customWidth="1"/>
    <col min="6666" max="6666" width="12.6640625" bestFit="1" customWidth="1"/>
    <col min="6667" max="6667" width="6.83203125" bestFit="1" customWidth="1"/>
    <col min="6668" max="6668" width="14.5" bestFit="1" customWidth="1"/>
    <col min="6669" max="6669" width="24.5" bestFit="1" customWidth="1"/>
    <col min="6670" max="6670" width="12.6640625" bestFit="1" customWidth="1"/>
    <col min="6904" max="6904" width="5.83203125" bestFit="1" customWidth="1"/>
    <col min="6905" max="6905" width="20.6640625" bestFit="1" customWidth="1"/>
    <col min="6906" max="6906" width="34.83203125" bestFit="1" customWidth="1"/>
    <col min="6907" max="6907" width="9.5" bestFit="1" customWidth="1"/>
    <col min="6908" max="6908" width="8.83203125" bestFit="1" customWidth="1"/>
    <col min="6909" max="6909" width="7.1640625" bestFit="1" customWidth="1"/>
    <col min="6910" max="6911" width="11.83203125" bestFit="1" customWidth="1"/>
    <col min="6912" max="6912" width="12.1640625" bestFit="1" customWidth="1"/>
    <col min="6913" max="6913" width="14.1640625" bestFit="1" customWidth="1"/>
    <col min="6914" max="6914" width="13" bestFit="1" customWidth="1"/>
    <col min="6915" max="6915" width="16.5" bestFit="1" customWidth="1"/>
    <col min="6916" max="6916" width="16.5" customWidth="1"/>
    <col min="6917" max="6917" width="12.6640625" bestFit="1" customWidth="1"/>
    <col min="6918" max="6919" width="2" bestFit="1" customWidth="1"/>
    <col min="6920" max="6920" width="12.6640625" bestFit="1" customWidth="1"/>
    <col min="6921" max="6921" width="12.83203125" bestFit="1" customWidth="1"/>
    <col min="6922" max="6922" width="12.6640625" bestFit="1" customWidth="1"/>
    <col min="6923" max="6923" width="6.83203125" bestFit="1" customWidth="1"/>
    <col min="6924" max="6924" width="14.5" bestFit="1" customWidth="1"/>
    <col min="6925" max="6925" width="24.5" bestFit="1" customWidth="1"/>
    <col min="6926" max="6926" width="12.6640625" bestFit="1" customWidth="1"/>
    <col min="7160" max="7160" width="5.83203125" bestFit="1" customWidth="1"/>
    <col min="7161" max="7161" width="20.6640625" bestFit="1" customWidth="1"/>
    <col min="7162" max="7162" width="34.83203125" bestFit="1" customWidth="1"/>
    <col min="7163" max="7163" width="9.5" bestFit="1" customWidth="1"/>
    <col min="7164" max="7164" width="8.83203125" bestFit="1" customWidth="1"/>
    <col min="7165" max="7165" width="7.1640625" bestFit="1" customWidth="1"/>
    <col min="7166" max="7167" width="11.83203125" bestFit="1" customWidth="1"/>
    <col min="7168" max="7168" width="12.1640625" bestFit="1" customWidth="1"/>
    <col min="7169" max="7169" width="14.1640625" bestFit="1" customWidth="1"/>
    <col min="7170" max="7170" width="13" bestFit="1" customWidth="1"/>
    <col min="7171" max="7171" width="16.5" bestFit="1" customWidth="1"/>
    <col min="7172" max="7172" width="16.5" customWidth="1"/>
    <col min="7173" max="7173" width="12.6640625" bestFit="1" customWidth="1"/>
    <col min="7174" max="7175" width="2" bestFit="1" customWidth="1"/>
    <col min="7176" max="7176" width="12.6640625" bestFit="1" customWidth="1"/>
    <col min="7177" max="7177" width="12.83203125" bestFit="1" customWidth="1"/>
    <col min="7178" max="7178" width="12.6640625" bestFit="1" customWidth="1"/>
    <col min="7179" max="7179" width="6.83203125" bestFit="1" customWidth="1"/>
    <col min="7180" max="7180" width="14.5" bestFit="1" customWidth="1"/>
    <col min="7181" max="7181" width="24.5" bestFit="1" customWidth="1"/>
    <col min="7182" max="7182" width="12.6640625" bestFit="1" customWidth="1"/>
    <col min="7416" max="7416" width="5.83203125" bestFit="1" customWidth="1"/>
    <col min="7417" max="7417" width="20.6640625" bestFit="1" customWidth="1"/>
    <col min="7418" max="7418" width="34.83203125" bestFit="1" customWidth="1"/>
    <col min="7419" max="7419" width="9.5" bestFit="1" customWidth="1"/>
    <col min="7420" max="7420" width="8.83203125" bestFit="1" customWidth="1"/>
    <col min="7421" max="7421" width="7.1640625" bestFit="1" customWidth="1"/>
    <col min="7422" max="7423" width="11.83203125" bestFit="1" customWidth="1"/>
    <col min="7424" max="7424" width="12.1640625" bestFit="1" customWidth="1"/>
    <col min="7425" max="7425" width="14.1640625" bestFit="1" customWidth="1"/>
    <col min="7426" max="7426" width="13" bestFit="1" customWidth="1"/>
    <col min="7427" max="7427" width="16.5" bestFit="1" customWidth="1"/>
    <col min="7428" max="7428" width="16.5" customWidth="1"/>
    <col min="7429" max="7429" width="12.6640625" bestFit="1" customWidth="1"/>
    <col min="7430" max="7431" width="2" bestFit="1" customWidth="1"/>
    <col min="7432" max="7432" width="12.6640625" bestFit="1" customWidth="1"/>
    <col min="7433" max="7433" width="12.83203125" bestFit="1" customWidth="1"/>
    <col min="7434" max="7434" width="12.6640625" bestFit="1" customWidth="1"/>
    <col min="7435" max="7435" width="6.83203125" bestFit="1" customWidth="1"/>
    <col min="7436" max="7436" width="14.5" bestFit="1" customWidth="1"/>
    <col min="7437" max="7437" width="24.5" bestFit="1" customWidth="1"/>
    <col min="7438" max="7438" width="12.6640625" bestFit="1" customWidth="1"/>
    <col min="7672" max="7672" width="5.83203125" bestFit="1" customWidth="1"/>
    <col min="7673" max="7673" width="20.6640625" bestFit="1" customWidth="1"/>
    <col min="7674" max="7674" width="34.83203125" bestFit="1" customWidth="1"/>
    <col min="7675" max="7675" width="9.5" bestFit="1" customWidth="1"/>
    <col min="7676" max="7676" width="8.83203125" bestFit="1" customWidth="1"/>
    <col min="7677" max="7677" width="7.1640625" bestFit="1" customWidth="1"/>
    <col min="7678" max="7679" width="11.83203125" bestFit="1" customWidth="1"/>
    <col min="7680" max="7680" width="12.1640625" bestFit="1" customWidth="1"/>
    <col min="7681" max="7681" width="14.1640625" bestFit="1" customWidth="1"/>
    <col min="7682" max="7682" width="13" bestFit="1" customWidth="1"/>
    <col min="7683" max="7683" width="16.5" bestFit="1" customWidth="1"/>
    <col min="7684" max="7684" width="16.5" customWidth="1"/>
    <col min="7685" max="7685" width="12.6640625" bestFit="1" customWidth="1"/>
    <col min="7686" max="7687" width="2" bestFit="1" customWidth="1"/>
    <col min="7688" max="7688" width="12.6640625" bestFit="1" customWidth="1"/>
    <col min="7689" max="7689" width="12.83203125" bestFit="1" customWidth="1"/>
    <col min="7690" max="7690" width="12.6640625" bestFit="1" customWidth="1"/>
    <col min="7691" max="7691" width="6.83203125" bestFit="1" customWidth="1"/>
    <col min="7692" max="7692" width="14.5" bestFit="1" customWidth="1"/>
    <col min="7693" max="7693" width="24.5" bestFit="1" customWidth="1"/>
    <col min="7694" max="7694" width="12.6640625" bestFit="1" customWidth="1"/>
    <col min="7928" max="7928" width="5.83203125" bestFit="1" customWidth="1"/>
    <col min="7929" max="7929" width="20.6640625" bestFit="1" customWidth="1"/>
    <col min="7930" max="7930" width="34.83203125" bestFit="1" customWidth="1"/>
    <col min="7931" max="7931" width="9.5" bestFit="1" customWidth="1"/>
    <col min="7932" max="7932" width="8.83203125" bestFit="1" customWidth="1"/>
    <col min="7933" max="7933" width="7.1640625" bestFit="1" customWidth="1"/>
    <col min="7934" max="7935" width="11.83203125" bestFit="1" customWidth="1"/>
    <col min="7936" max="7936" width="12.1640625" bestFit="1" customWidth="1"/>
    <col min="7937" max="7937" width="14.1640625" bestFit="1" customWidth="1"/>
    <col min="7938" max="7938" width="13" bestFit="1" customWidth="1"/>
    <col min="7939" max="7939" width="16.5" bestFit="1" customWidth="1"/>
    <col min="7940" max="7940" width="16.5" customWidth="1"/>
    <col min="7941" max="7941" width="12.6640625" bestFit="1" customWidth="1"/>
    <col min="7942" max="7943" width="2" bestFit="1" customWidth="1"/>
    <col min="7944" max="7944" width="12.6640625" bestFit="1" customWidth="1"/>
    <col min="7945" max="7945" width="12.83203125" bestFit="1" customWidth="1"/>
    <col min="7946" max="7946" width="12.6640625" bestFit="1" customWidth="1"/>
    <col min="7947" max="7947" width="6.83203125" bestFit="1" customWidth="1"/>
    <col min="7948" max="7948" width="14.5" bestFit="1" customWidth="1"/>
    <col min="7949" max="7949" width="24.5" bestFit="1" customWidth="1"/>
    <col min="7950" max="7950" width="12.6640625" bestFit="1" customWidth="1"/>
    <col min="8184" max="8184" width="5.83203125" bestFit="1" customWidth="1"/>
    <col min="8185" max="8185" width="20.6640625" bestFit="1" customWidth="1"/>
    <col min="8186" max="8186" width="34.83203125" bestFit="1" customWidth="1"/>
    <col min="8187" max="8187" width="9.5" bestFit="1" customWidth="1"/>
    <col min="8188" max="8188" width="8.83203125" bestFit="1" customWidth="1"/>
    <col min="8189" max="8189" width="7.1640625" bestFit="1" customWidth="1"/>
    <col min="8190" max="8191" width="11.83203125" bestFit="1" customWidth="1"/>
    <col min="8192" max="8192" width="12.1640625" bestFit="1" customWidth="1"/>
    <col min="8193" max="8193" width="14.1640625" bestFit="1" customWidth="1"/>
    <col min="8194" max="8194" width="13" bestFit="1" customWidth="1"/>
    <col min="8195" max="8195" width="16.5" bestFit="1" customWidth="1"/>
    <col min="8196" max="8196" width="16.5" customWidth="1"/>
    <col min="8197" max="8197" width="12.6640625" bestFit="1" customWidth="1"/>
    <col min="8198" max="8199" width="2" bestFit="1" customWidth="1"/>
    <col min="8200" max="8200" width="12.6640625" bestFit="1" customWidth="1"/>
    <col min="8201" max="8201" width="12.83203125" bestFit="1" customWidth="1"/>
    <col min="8202" max="8202" width="12.6640625" bestFit="1" customWidth="1"/>
    <col min="8203" max="8203" width="6.83203125" bestFit="1" customWidth="1"/>
    <col min="8204" max="8204" width="14.5" bestFit="1" customWidth="1"/>
    <col min="8205" max="8205" width="24.5" bestFit="1" customWidth="1"/>
    <col min="8206" max="8206" width="12.6640625" bestFit="1" customWidth="1"/>
    <col min="8440" max="8440" width="5.83203125" bestFit="1" customWidth="1"/>
    <col min="8441" max="8441" width="20.6640625" bestFit="1" customWidth="1"/>
    <col min="8442" max="8442" width="34.83203125" bestFit="1" customWidth="1"/>
    <col min="8443" max="8443" width="9.5" bestFit="1" customWidth="1"/>
    <col min="8444" max="8444" width="8.83203125" bestFit="1" customWidth="1"/>
    <col min="8445" max="8445" width="7.1640625" bestFit="1" customWidth="1"/>
    <col min="8446" max="8447" width="11.83203125" bestFit="1" customWidth="1"/>
    <col min="8448" max="8448" width="12.1640625" bestFit="1" customWidth="1"/>
    <col min="8449" max="8449" width="14.1640625" bestFit="1" customWidth="1"/>
    <col min="8450" max="8450" width="13" bestFit="1" customWidth="1"/>
    <col min="8451" max="8451" width="16.5" bestFit="1" customWidth="1"/>
    <col min="8452" max="8452" width="16.5" customWidth="1"/>
    <col min="8453" max="8453" width="12.6640625" bestFit="1" customWidth="1"/>
    <col min="8454" max="8455" width="2" bestFit="1" customWidth="1"/>
    <col min="8456" max="8456" width="12.6640625" bestFit="1" customWidth="1"/>
    <col min="8457" max="8457" width="12.83203125" bestFit="1" customWidth="1"/>
    <col min="8458" max="8458" width="12.6640625" bestFit="1" customWidth="1"/>
    <col min="8459" max="8459" width="6.83203125" bestFit="1" customWidth="1"/>
    <col min="8460" max="8460" width="14.5" bestFit="1" customWidth="1"/>
    <col min="8461" max="8461" width="24.5" bestFit="1" customWidth="1"/>
    <col min="8462" max="8462" width="12.6640625" bestFit="1" customWidth="1"/>
    <col min="8696" max="8696" width="5.83203125" bestFit="1" customWidth="1"/>
    <col min="8697" max="8697" width="20.6640625" bestFit="1" customWidth="1"/>
    <col min="8698" max="8698" width="34.83203125" bestFit="1" customWidth="1"/>
    <col min="8699" max="8699" width="9.5" bestFit="1" customWidth="1"/>
    <col min="8700" max="8700" width="8.83203125" bestFit="1" customWidth="1"/>
    <col min="8701" max="8701" width="7.1640625" bestFit="1" customWidth="1"/>
    <col min="8702" max="8703" width="11.83203125" bestFit="1" customWidth="1"/>
    <col min="8704" max="8704" width="12.1640625" bestFit="1" customWidth="1"/>
    <col min="8705" max="8705" width="14.1640625" bestFit="1" customWidth="1"/>
    <col min="8706" max="8706" width="13" bestFit="1" customWidth="1"/>
    <col min="8707" max="8707" width="16.5" bestFit="1" customWidth="1"/>
    <col min="8708" max="8708" width="16.5" customWidth="1"/>
    <col min="8709" max="8709" width="12.6640625" bestFit="1" customWidth="1"/>
    <col min="8710" max="8711" width="2" bestFit="1" customWidth="1"/>
    <col min="8712" max="8712" width="12.6640625" bestFit="1" customWidth="1"/>
    <col min="8713" max="8713" width="12.83203125" bestFit="1" customWidth="1"/>
    <col min="8714" max="8714" width="12.6640625" bestFit="1" customWidth="1"/>
    <col min="8715" max="8715" width="6.83203125" bestFit="1" customWidth="1"/>
    <col min="8716" max="8716" width="14.5" bestFit="1" customWidth="1"/>
    <col min="8717" max="8717" width="24.5" bestFit="1" customWidth="1"/>
    <col min="8718" max="8718" width="12.6640625" bestFit="1" customWidth="1"/>
    <col min="8952" max="8952" width="5.83203125" bestFit="1" customWidth="1"/>
    <col min="8953" max="8953" width="20.6640625" bestFit="1" customWidth="1"/>
    <col min="8954" max="8954" width="34.83203125" bestFit="1" customWidth="1"/>
    <col min="8955" max="8955" width="9.5" bestFit="1" customWidth="1"/>
    <col min="8956" max="8956" width="8.83203125" bestFit="1" customWidth="1"/>
    <col min="8957" max="8957" width="7.1640625" bestFit="1" customWidth="1"/>
    <col min="8958" max="8959" width="11.83203125" bestFit="1" customWidth="1"/>
    <col min="8960" max="8960" width="12.1640625" bestFit="1" customWidth="1"/>
    <col min="8961" max="8961" width="14.1640625" bestFit="1" customWidth="1"/>
    <col min="8962" max="8962" width="13" bestFit="1" customWidth="1"/>
    <col min="8963" max="8963" width="16.5" bestFit="1" customWidth="1"/>
    <col min="8964" max="8964" width="16.5" customWidth="1"/>
    <col min="8965" max="8965" width="12.6640625" bestFit="1" customWidth="1"/>
    <col min="8966" max="8967" width="2" bestFit="1" customWidth="1"/>
    <col min="8968" max="8968" width="12.6640625" bestFit="1" customWidth="1"/>
    <col min="8969" max="8969" width="12.83203125" bestFit="1" customWidth="1"/>
    <col min="8970" max="8970" width="12.6640625" bestFit="1" customWidth="1"/>
    <col min="8971" max="8971" width="6.83203125" bestFit="1" customWidth="1"/>
    <col min="8972" max="8972" width="14.5" bestFit="1" customWidth="1"/>
    <col min="8973" max="8973" width="24.5" bestFit="1" customWidth="1"/>
    <col min="8974" max="8974" width="12.6640625" bestFit="1" customWidth="1"/>
    <col min="9208" max="9208" width="5.83203125" bestFit="1" customWidth="1"/>
    <col min="9209" max="9209" width="20.6640625" bestFit="1" customWidth="1"/>
    <col min="9210" max="9210" width="34.83203125" bestFit="1" customWidth="1"/>
    <col min="9211" max="9211" width="9.5" bestFit="1" customWidth="1"/>
    <col min="9212" max="9212" width="8.83203125" bestFit="1" customWidth="1"/>
    <col min="9213" max="9213" width="7.1640625" bestFit="1" customWidth="1"/>
    <col min="9214" max="9215" width="11.83203125" bestFit="1" customWidth="1"/>
    <col min="9216" max="9216" width="12.1640625" bestFit="1" customWidth="1"/>
    <col min="9217" max="9217" width="14.1640625" bestFit="1" customWidth="1"/>
    <col min="9218" max="9218" width="13" bestFit="1" customWidth="1"/>
    <col min="9219" max="9219" width="16.5" bestFit="1" customWidth="1"/>
    <col min="9220" max="9220" width="16.5" customWidth="1"/>
    <col min="9221" max="9221" width="12.6640625" bestFit="1" customWidth="1"/>
    <col min="9222" max="9223" width="2" bestFit="1" customWidth="1"/>
    <col min="9224" max="9224" width="12.6640625" bestFit="1" customWidth="1"/>
    <col min="9225" max="9225" width="12.83203125" bestFit="1" customWidth="1"/>
    <col min="9226" max="9226" width="12.6640625" bestFit="1" customWidth="1"/>
    <col min="9227" max="9227" width="6.83203125" bestFit="1" customWidth="1"/>
    <col min="9228" max="9228" width="14.5" bestFit="1" customWidth="1"/>
    <col min="9229" max="9229" width="24.5" bestFit="1" customWidth="1"/>
    <col min="9230" max="9230" width="12.6640625" bestFit="1" customWidth="1"/>
    <col min="9464" max="9464" width="5.83203125" bestFit="1" customWidth="1"/>
    <col min="9465" max="9465" width="20.6640625" bestFit="1" customWidth="1"/>
    <col min="9466" max="9466" width="34.83203125" bestFit="1" customWidth="1"/>
    <col min="9467" max="9467" width="9.5" bestFit="1" customWidth="1"/>
    <col min="9468" max="9468" width="8.83203125" bestFit="1" customWidth="1"/>
    <col min="9469" max="9469" width="7.1640625" bestFit="1" customWidth="1"/>
    <col min="9470" max="9471" width="11.83203125" bestFit="1" customWidth="1"/>
    <col min="9472" max="9472" width="12.1640625" bestFit="1" customWidth="1"/>
    <col min="9473" max="9473" width="14.1640625" bestFit="1" customWidth="1"/>
    <col min="9474" max="9474" width="13" bestFit="1" customWidth="1"/>
    <col min="9475" max="9475" width="16.5" bestFit="1" customWidth="1"/>
    <col min="9476" max="9476" width="16.5" customWidth="1"/>
    <col min="9477" max="9477" width="12.6640625" bestFit="1" customWidth="1"/>
    <col min="9478" max="9479" width="2" bestFit="1" customWidth="1"/>
    <col min="9480" max="9480" width="12.6640625" bestFit="1" customWidth="1"/>
    <col min="9481" max="9481" width="12.83203125" bestFit="1" customWidth="1"/>
    <col min="9482" max="9482" width="12.6640625" bestFit="1" customWidth="1"/>
    <col min="9483" max="9483" width="6.83203125" bestFit="1" customWidth="1"/>
    <col min="9484" max="9484" width="14.5" bestFit="1" customWidth="1"/>
    <col min="9485" max="9485" width="24.5" bestFit="1" customWidth="1"/>
    <col min="9486" max="9486" width="12.6640625" bestFit="1" customWidth="1"/>
    <col min="9720" max="9720" width="5.83203125" bestFit="1" customWidth="1"/>
    <col min="9721" max="9721" width="20.6640625" bestFit="1" customWidth="1"/>
    <col min="9722" max="9722" width="34.83203125" bestFit="1" customWidth="1"/>
    <col min="9723" max="9723" width="9.5" bestFit="1" customWidth="1"/>
    <col min="9724" max="9724" width="8.83203125" bestFit="1" customWidth="1"/>
    <col min="9725" max="9725" width="7.1640625" bestFit="1" customWidth="1"/>
    <col min="9726" max="9727" width="11.83203125" bestFit="1" customWidth="1"/>
    <col min="9728" max="9728" width="12.1640625" bestFit="1" customWidth="1"/>
    <col min="9729" max="9729" width="14.1640625" bestFit="1" customWidth="1"/>
    <col min="9730" max="9730" width="13" bestFit="1" customWidth="1"/>
    <col min="9731" max="9731" width="16.5" bestFit="1" customWidth="1"/>
    <col min="9732" max="9732" width="16.5" customWidth="1"/>
    <col min="9733" max="9733" width="12.6640625" bestFit="1" customWidth="1"/>
    <col min="9734" max="9735" width="2" bestFit="1" customWidth="1"/>
    <col min="9736" max="9736" width="12.6640625" bestFit="1" customWidth="1"/>
    <col min="9737" max="9737" width="12.83203125" bestFit="1" customWidth="1"/>
    <col min="9738" max="9738" width="12.6640625" bestFit="1" customWidth="1"/>
    <col min="9739" max="9739" width="6.83203125" bestFit="1" customWidth="1"/>
    <col min="9740" max="9740" width="14.5" bestFit="1" customWidth="1"/>
    <col min="9741" max="9741" width="24.5" bestFit="1" customWidth="1"/>
    <col min="9742" max="9742" width="12.6640625" bestFit="1" customWidth="1"/>
    <col min="9976" max="9976" width="5.83203125" bestFit="1" customWidth="1"/>
    <col min="9977" max="9977" width="20.6640625" bestFit="1" customWidth="1"/>
    <col min="9978" max="9978" width="34.83203125" bestFit="1" customWidth="1"/>
    <col min="9979" max="9979" width="9.5" bestFit="1" customWidth="1"/>
    <col min="9980" max="9980" width="8.83203125" bestFit="1" customWidth="1"/>
    <col min="9981" max="9981" width="7.1640625" bestFit="1" customWidth="1"/>
    <col min="9982" max="9983" width="11.83203125" bestFit="1" customWidth="1"/>
    <col min="9984" max="9984" width="12.1640625" bestFit="1" customWidth="1"/>
    <col min="9985" max="9985" width="14.1640625" bestFit="1" customWidth="1"/>
    <col min="9986" max="9986" width="13" bestFit="1" customWidth="1"/>
    <col min="9987" max="9987" width="16.5" bestFit="1" customWidth="1"/>
    <col min="9988" max="9988" width="16.5" customWidth="1"/>
    <col min="9989" max="9989" width="12.6640625" bestFit="1" customWidth="1"/>
    <col min="9990" max="9991" width="2" bestFit="1" customWidth="1"/>
    <col min="9992" max="9992" width="12.6640625" bestFit="1" customWidth="1"/>
    <col min="9993" max="9993" width="12.83203125" bestFit="1" customWidth="1"/>
    <col min="9994" max="9994" width="12.6640625" bestFit="1" customWidth="1"/>
    <col min="9995" max="9995" width="6.83203125" bestFit="1" customWidth="1"/>
    <col min="9996" max="9996" width="14.5" bestFit="1" customWidth="1"/>
    <col min="9997" max="9997" width="24.5" bestFit="1" customWidth="1"/>
    <col min="9998" max="9998" width="12.6640625" bestFit="1" customWidth="1"/>
    <col min="10232" max="10232" width="5.83203125" bestFit="1" customWidth="1"/>
    <col min="10233" max="10233" width="20.6640625" bestFit="1" customWidth="1"/>
    <col min="10234" max="10234" width="34.83203125" bestFit="1" customWidth="1"/>
    <col min="10235" max="10235" width="9.5" bestFit="1" customWidth="1"/>
    <col min="10236" max="10236" width="8.83203125" bestFit="1" customWidth="1"/>
    <col min="10237" max="10237" width="7.1640625" bestFit="1" customWidth="1"/>
    <col min="10238" max="10239" width="11.83203125" bestFit="1" customWidth="1"/>
    <col min="10240" max="10240" width="12.1640625" bestFit="1" customWidth="1"/>
    <col min="10241" max="10241" width="14.1640625" bestFit="1" customWidth="1"/>
    <col min="10242" max="10242" width="13" bestFit="1" customWidth="1"/>
    <col min="10243" max="10243" width="16.5" bestFit="1" customWidth="1"/>
    <col min="10244" max="10244" width="16.5" customWidth="1"/>
    <col min="10245" max="10245" width="12.6640625" bestFit="1" customWidth="1"/>
    <col min="10246" max="10247" width="2" bestFit="1" customWidth="1"/>
    <col min="10248" max="10248" width="12.6640625" bestFit="1" customWidth="1"/>
    <col min="10249" max="10249" width="12.83203125" bestFit="1" customWidth="1"/>
    <col min="10250" max="10250" width="12.6640625" bestFit="1" customWidth="1"/>
    <col min="10251" max="10251" width="6.83203125" bestFit="1" customWidth="1"/>
    <col min="10252" max="10252" width="14.5" bestFit="1" customWidth="1"/>
    <col min="10253" max="10253" width="24.5" bestFit="1" customWidth="1"/>
    <col min="10254" max="10254" width="12.6640625" bestFit="1" customWidth="1"/>
    <col min="10488" max="10488" width="5.83203125" bestFit="1" customWidth="1"/>
    <col min="10489" max="10489" width="20.6640625" bestFit="1" customWidth="1"/>
    <col min="10490" max="10490" width="34.83203125" bestFit="1" customWidth="1"/>
    <col min="10491" max="10491" width="9.5" bestFit="1" customWidth="1"/>
    <col min="10492" max="10492" width="8.83203125" bestFit="1" customWidth="1"/>
    <col min="10493" max="10493" width="7.1640625" bestFit="1" customWidth="1"/>
    <col min="10494" max="10495" width="11.83203125" bestFit="1" customWidth="1"/>
    <col min="10496" max="10496" width="12.1640625" bestFit="1" customWidth="1"/>
    <col min="10497" max="10497" width="14.1640625" bestFit="1" customWidth="1"/>
    <col min="10498" max="10498" width="13" bestFit="1" customWidth="1"/>
    <col min="10499" max="10499" width="16.5" bestFit="1" customWidth="1"/>
    <col min="10500" max="10500" width="16.5" customWidth="1"/>
    <col min="10501" max="10501" width="12.6640625" bestFit="1" customWidth="1"/>
    <col min="10502" max="10503" width="2" bestFit="1" customWidth="1"/>
    <col min="10504" max="10504" width="12.6640625" bestFit="1" customWidth="1"/>
    <col min="10505" max="10505" width="12.83203125" bestFit="1" customWidth="1"/>
    <col min="10506" max="10506" width="12.6640625" bestFit="1" customWidth="1"/>
    <col min="10507" max="10507" width="6.83203125" bestFit="1" customWidth="1"/>
    <col min="10508" max="10508" width="14.5" bestFit="1" customWidth="1"/>
    <col min="10509" max="10509" width="24.5" bestFit="1" customWidth="1"/>
    <col min="10510" max="10510" width="12.6640625" bestFit="1" customWidth="1"/>
    <col min="10744" max="10744" width="5.83203125" bestFit="1" customWidth="1"/>
    <col min="10745" max="10745" width="20.6640625" bestFit="1" customWidth="1"/>
    <col min="10746" max="10746" width="34.83203125" bestFit="1" customWidth="1"/>
    <col min="10747" max="10747" width="9.5" bestFit="1" customWidth="1"/>
    <col min="10748" max="10748" width="8.83203125" bestFit="1" customWidth="1"/>
    <col min="10749" max="10749" width="7.1640625" bestFit="1" customWidth="1"/>
    <col min="10750" max="10751" width="11.83203125" bestFit="1" customWidth="1"/>
    <col min="10752" max="10752" width="12.1640625" bestFit="1" customWidth="1"/>
    <col min="10753" max="10753" width="14.1640625" bestFit="1" customWidth="1"/>
    <col min="10754" max="10754" width="13" bestFit="1" customWidth="1"/>
    <col min="10755" max="10755" width="16.5" bestFit="1" customWidth="1"/>
    <col min="10756" max="10756" width="16.5" customWidth="1"/>
    <col min="10757" max="10757" width="12.6640625" bestFit="1" customWidth="1"/>
    <col min="10758" max="10759" width="2" bestFit="1" customWidth="1"/>
    <col min="10760" max="10760" width="12.6640625" bestFit="1" customWidth="1"/>
    <col min="10761" max="10761" width="12.83203125" bestFit="1" customWidth="1"/>
    <col min="10762" max="10762" width="12.6640625" bestFit="1" customWidth="1"/>
    <col min="10763" max="10763" width="6.83203125" bestFit="1" customWidth="1"/>
    <col min="10764" max="10764" width="14.5" bestFit="1" customWidth="1"/>
    <col min="10765" max="10765" width="24.5" bestFit="1" customWidth="1"/>
    <col min="10766" max="10766" width="12.6640625" bestFit="1" customWidth="1"/>
    <col min="11000" max="11000" width="5.83203125" bestFit="1" customWidth="1"/>
    <col min="11001" max="11001" width="20.6640625" bestFit="1" customWidth="1"/>
    <col min="11002" max="11002" width="34.83203125" bestFit="1" customWidth="1"/>
    <col min="11003" max="11003" width="9.5" bestFit="1" customWidth="1"/>
    <col min="11004" max="11004" width="8.83203125" bestFit="1" customWidth="1"/>
    <col min="11005" max="11005" width="7.1640625" bestFit="1" customWidth="1"/>
    <col min="11006" max="11007" width="11.83203125" bestFit="1" customWidth="1"/>
    <col min="11008" max="11008" width="12.1640625" bestFit="1" customWidth="1"/>
    <col min="11009" max="11009" width="14.1640625" bestFit="1" customWidth="1"/>
    <col min="11010" max="11010" width="13" bestFit="1" customWidth="1"/>
    <col min="11011" max="11011" width="16.5" bestFit="1" customWidth="1"/>
    <col min="11012" max="11012" width="16.5" customWidth="1"/>
    <col min="11013" max="11013" width="12.6640625" bestFit="1" customWidth="1"/>
    <col min="11014" max="11015" width="2" bestFit="1" customWidth="1"/>
    <col min="11016" max="11016" width="12.6640625" bestFit="1" customWidth="1"/>
    <col min="11017" max="11017" width="12.83203125" bestFit="1" customWidth="1"/>
    <col min="11018" max="11018" width="12.6640625" bestFit="1" customWidth="1"/>
    <col min="11019" max="11019" width="6.83203125" bestFit="1" customWidth="1"/>
    <col min="11020" max="11020" width="14.5" bestFit="1" customWidth="1"/>
    <col min="11021" max="11021" width="24.5" bestFit="1" customWidth="1"/>
    <col min="11022" max="11022" width="12.6640625" bestFit="1" customWidth="1"/>
    <col min="11256" max="11256" width="5.83203125" bestFit="1" customWidth="1"/>
    <col min="11257" max="11257" width="20.6640625" bestFit="1" customWidth="1"/>
    <col min="11258" max="11258" width="34.83203125" bestFit="1" customWidth="1"/>
    <col min="11259" max="11259" width="9.5" bestFit="1" customWidth="1"/>
    <col min="11260" max="11260" width="8.83203125" bestFit="1" customWidth="1"/>
    <col min="11261" max="11261" width="7.1640625" bestFit="1" customWidth="1"/>
    <col min="11262" max="11263" width="11.83203125" bestFit="1" customWidth="1"/>
    <col min="11264" max="11264" width="12.1640625" bestFit="1" customWidth="1"/>
    <col min="11265" max="11265" width="14.1640625" bestFit="1" customWidth="1"/>
    <col min="11266" max="11266" width="13" bestFit="1" customWidth="1"/>
    <col min="11267" max="11267" width="16.5" bestFit="1" customWidth="1"/>
    <col min="11268" max="11268" width="16.5" customWidth="1"/>
    <col min="11269" max="11269" width="12.6640625" bestFit="1" customWidth="1"/>
    <col min="11270" max="11271" width="2" bestFit="1" customWidth="1"/>
    <col min="11272" max="11272" width="12.6640625" bestFit="1" customWidth="1"/>
    <col min="11273" max="11273" width="12.83203125" bestFit="1" customWidth="1"/>
    <col min="11274" max="11274" width="12.6640625" bestFit="1" customWidth="1"/>
    <col min="11275" max="11275" width="6.83203125" bestFit="1" customWidth="1"/>
    <col min="11276" max="11276" width="14.5" bestFit="1" customWidth="1"/>
    <col min="11277" max="11277" width="24.5" bestFit="1" customWidth="1"/>
    <col min="11278" max="11278" width="12.6640625" bestFit="1" customWidth="1"/>
    <col min="11512" max="11512" width="5.83203125" bestFit="1" customWidth="1"/>
    <col min="11513" max="11513" width="20.6640625" bestFit="1" customWidth="1"/>
    <col min="11514" max="11514" width="34.83203125" bestFit="1" customWidth="1"/>
    <col min="11515" max="11515" width="9.5" bestFit="1" customWidth="1"/>
    <col min="11516" max="11516" width="8.83203125" bestFit="1" customWidth="1"/>
    <col min="11517" max="11517" width="7.1640625" bestFit="1" customWidth="1"/>
    <col min="11518" max="11519" width="11.83203125" bestFit="1" customWidth="1"/>
    <col min="11520" max="11520" width="12.1640625" bestFit="1" customWidth="1"/>
    <col min="11521" max="11521" width="14.1640625" bestFit="1" customWidth="1"/>
    <col min="11522" max="11522" width="13" bestFit="1" customWidth="1"/>
    <col min="11523" max="11523" width="16.5" bestFit="1" customWidth="1"/>
    <col min="11524" max="11524" width="16.5" customWidth="1"/>
    <col min="11525" max="11525" width="12.6640625" bestFit="1" customWidth="1"/>
    <col min="11526" max="11527" width="2" bestFit="1" customWidth="1"/>
    <col min="11528" max="11528" width="12.6640625" bestFit="1" customWidth="1"/>
    <col min="11529" max="11529" width="12.83203125" bestFit="1" customWidth="1"/>
    <col min="11530" max="11530" width="12.6640625" bestFit="1" customWidth="1"/>
    <col min="11531" max="11531" width="6.83203125" bestFit="1" customWidth="1"/>
    <col min="11532" max="11532" width="14.5" bestFit="1" customWidth="1"/>
    <col min="11533" max="11533" width="24.5" bestFit="1" customWidth="1"/>
    <col min="11534" max="11534" width="12.6640625" bestFit="1" customWidth="1"/>
    <col min="11768" max="11768" width="5.83203125" bestFit="1" customWidth="1"/>
    <col min="11769" max="11769" width="20.6640625" bestFit="1" customWidth="1"/>
    <col min="11770" max="11770" width="34.83203125" bestFit="1" customWidth="1"/>
    <col min="11771" max="11771" width="9.5" bestFit="1" customWidth="1"/>
    <col min="11772" max="11772" width="8.83203125" bestFit="1" customWidth="1"/>
    <col min="11773" max="11773" width="7.1640625" bestFit="1" customWidth="1"/>
    <col min="11774" max="11775" width="11.83203125" bestFit="1" customWidth="1"/>
    <col min="11776" max="11776" width="12.1640625" bestFit="1" customWidth="1"/>
    <col min="11777" max="11777" width="14.1640625" bestFit="1" customWidth="1"/>
    <col min="11778" max="11778" width="13" bestFit="1" customWidth="1"/>
    <col min="11779" max="11779" width="16.5" bestFit="1" customWidth="1"/>
    <col min="11780" max="11780" width="16.5" customWidth="1"/>
    <col min="11781" max="11781" width="12.6640625" bestFit="1" customWidth="1"/>
    <col min="11782" max="11783" width="2" bestFit="1" customWidth="1"/>
    <col min="11784" max="11784" width="12.6640625" bestFit="1" customWidth="1"/>
    <col min="11785" max="11785" width="12.83203125" bestFit="1" customWidth="1"/>
    <col min="11786" max="11786" width="12.6640625" bestFit="1" customWidth="1"/>
    <col min="11787" max="11787" width="6.83203125" bestFit="1" customWidth="1"/>
    <col min="11788" max="11788" width="14.5" bestFit="1" customWidth="1"/>
    <col min="11789" max="11789" width="24.5" bestFit="1" customWidth="1"/>
    <col min="11790" max="11790" width="12.6640625" bestFit="1" customWidth="1"/>
    <col min="12024" max="12024" width="5.83203125" bestFit="1" customWidth="1"/>
    <col min="12025" max="12025" width="20.6640625" bestFit="1" customWidth="1"/>
    <col min="12026" max="12026" width="34.83203125" bestFit="1" customWidth="1"/>
    <col min="12027" max="12027" width="9.5" bestFit="1" customWidth="1"/>
    <col min="12028" max="12028" width="8.83203125" bestFit="1" customWidth="1"/>
    <col min="12029" max="12029" width="7.1640625" bestFit="1" customWidth="1"/>
    <col min="12030" max="12031" width="11.83203125" bestFit="1" customWidth="1"/>
    <col min="12032" max="12032" width="12.1640625" bestFit="1" customWidth="1"/>
    <col min="12033" max="12033" width="14.1640625" bestFit="1" customWidth="1"/>
    <col min="12034" max="12034" width="13" bestFit="1" customWidth="1"/>
    <col min="12035" max="12035" width="16.5" bestFit="1" customWidth="1"/>
    <col min="12036" max="12036" width="16.5" customWidth="1"/>
    <col min="12037" max="12037" width="12.6640625" bestFit="1" customWidth="1"/>
    <col min="12038" max="12039" width="2" bestFit="1" customWidth="1"/>
    <col min="12040" max="12040" width="12.6640625" bestFit="1" customWidth="1"/>
    <col min="12041" max="12041" width="12.83203125" bestFit="1" customWidth="1"/>
    <col min="12042" max="12042" width="12.6640625" bestFit="1" customWidth="1"/>
    <col min="12043" max="12043" width="6.83203125" bestFit="1" customWidth="1"/>
    <col min="12044" max="12044" width="14.5" bestFit="1" customWidth="1"/>
    <col min="12045" max="12045" width="24.5" bestFit="1" customWidth="1"/>
    <col min="12046" max="12046" width="12.6640625" bestFit="1" customWidth="1"/>
    <col min="12280" max="12280" width="5.83203125" bestFit="1" customWidth="1"/>
    <col min="12281" max="12281" width="20.6640625" bestFit="1" customWidth="1"/>
    <col min="12282" max="12282" width="34.83203125" bestFit="1" customWidth="1"/>
    <col min="12283" max="12283" width="9.5" bestFit="1" customWidth="1"/>
    <col min="12284" max="12284" width="8.83203125" bestFit="1" customWidth="1"/>
    <col min="12285" max="12285" width="7.1640625" bestFit="1" customWidth="1"/>
    <col min="12286" max="12287" width="11.83203125" bestFit="1" customWidth="1"/>
    <col min="12288" max="12288" width="12.1640625" bestFit="1" customWidth="1"/>
    <col min="12289" max="12289" width="14.1640625" bestFit="1" customWidth="1"/>
    <col min="12290" max="12290" width="13" bestFit="1" customWidth="1"/>
    <col min="12291" max="12291" width="16.5" bestFit="1" customWidth="1"/>
    <col min="12292" max="12292" width="16.5" customWidth="1"/>
    <col min="12293" max="12293" width="12.6640625" bestFit="1" customWidth="1"/>
    <col min="12294" max="12295" width="2" bestFit="1" customWidth="1"/>
    <col min="12296" max="12296" width="12.6640625" bestFit="1" customWidth="1"/>
    <col min="12297" max="12297" width="12.83203125" bestFit="1" customWidth="1"/>
    <col min="12298" max="12298" width="12.6640625" bestFit="1" customWidth="1"/>
    <col min="12299" max="12299" width="6.83203125" bestFit="1" customWidth="1"/>
    <col min="12300" max="12300" width="14.5" bestFit="1" customWidth="1"/>
    <col min="12301" max="12301" width="24.5" bestFit="1" customWidth="1"/>
    <col min="12302" max="12302" width="12.6640625" bestFit="1" customWidth="1"/>
    <col min="12536" max="12536" width="5.83203125" bestFit="1" customWidth="1"/>
    <col min="12537" max="12537" width="20.6640625" bestFit="1" customWidth="1"/>
    <col min="12538" max="12538" width="34.83203125" bestFit="1" customWidth="1"/>
    <col min="12539" max="12539" width="9.5" bestFit="1" customWidth="1"/>
    <col min="12540" max="12540" width="8.83203125" bestFit="1" customWidth="1"/>
    <col min="12541" max="12541" width="7.1640625" bestFit="1" customWidth="1"/>
    <col min="12542" max="12543" width="11.83203125" bestFit="1" customWidth="1"/>
    <col min="12544" max="12544" width="12.1640625" bestFit="1" customWidth="1"/>
    <col min="12545" max="12545" width="14.1640625" bestFit="1" customWidth="1"/>
    <col min="12546" max="12546" width="13" bestFit="1" customWidth="1"/>
    <col min="12547" max="12547" width="16.5" bestFit="1" customWidth="1"/>
    <col min="12548" max="12548" width="16.5" customWidth="1"/>
    <col min="12549" max="12549" width="12.6640625" bestFit="1" customWidth="1"/>
    <col min="12550" max="12551" width="2" bestFit="1" customWidth="1"/>
    <col min="12552" max="12552" width="12.6640625" bestFit="1" customWidth="1"/>
    <col min="12553" max="12553" width="12.83203125" bestFit="1" customWidth="1"/>
    <col min="12554" max="12554" width="12.6640625" bestFit="1" customWidth="1"/>
    <col min="12555" max="12555" width="6.83203125" bestFit="1" customWidth="1"/>
    <col min="12556" max="12556" width="14.5" bestFit="1" customWidth="1"/>
    <col min="12557" max="12557" width="24.5" bestFit="1" customWidth="1"/>
    <col min="12558" max="12558" width="12.6640625" bestFit="1" customWidth="1"/>
    <col min="12792" max="12792" width="5.83203125" bestFit="1" customWidth="1"/>
    <col min="12793" max="12793" width="20.6640625" bestFit="1" customWidth="1"/>
    <col min="12794" max="12794" width="34.83203125" bestFit="1" customWidth="1"/>
    <col min="12795" max="12795" width="9.5" bestFit="1" customWidth="1"/>
    <col min="12796" max="12796" width="8.83203125" bestFit="1" customWidth="1"/>
    <col min="12797" max="12797" width="7.1640625" bestFit="1" customWidth="1"/>
    <col min="12798" max="12799" width="11.83203125" bestFit="1" customWidth="1"/>
    <col min="12800" max="12800" width="12.1640625" bestFit="1" customWidth="1"/>
    <col min="12801" max="12801" width="14.1640625" bestFit="1" customWidth="1"/>
    <col min="12802" max="12802" width="13" bestFit="1" customWidth="1"/>
    <col min="12803" max="12803" width="16.5" bestFit="1" customWidth="1"/>
    <col min="12804" max="12804" width="16.5" customWidth="1"/>
    <col min="12805" max="12805" width="12.6640625" bestFit="1" customWidth="1"/>
    <col min="12806" max="12807" width="2" bestFit="1" customWidth="1"/>
    <col min="12808" max="12808" width="12.6640625" bestFit="1" customWidth="1"/>
    <col min="12809" max="12809" width="12.83203125" bestFit="1" customWidth="1"/>
    <col min="12810" max="12810" width="12.6640625" bestFit="1" customWidth="1"/>
    <col min="12811" max="12811" width="6.83203125" bestFit="1" customWidth="1"/>
    <col min="12812" max="12812" width="14.5" bestFit="1" customWidth="1"/>
    <col min="12813" max="12813" width="24.5" bestFit="1" customWidth="1"/>
    <col min="12814" max="12814" width="12.6640625" bestFit="1" customWidth="1"/>
    <col min="13048" max="13048" width="5.83203125" bestFit="1" customWidth="1"/>
    <col min="13049" max="13049" width="20.6640625" bestFit="1" customWidth="1"/>
    <col min="13050" max="13050" width="34.83203125" bestFit="1" customWidth="1"/>
    <col min="13051" max="13051" width="9.5" bestFit="1" customWidth="1"/>
    <col min="13052" max="13052" width="8.83203125" bestFit="1" customWidth="1"/>
    <col min="13053" max="13053" width="7.1640625" bestFit="1" customWidth="1"/>
    <col min="13054" max="13055" width="11.83203125" bestFit="1" customWidth="1"/>
    <col min="13056" max="13056" width="12.1640625" bestFit="1" customWidth="1"/>
    <col min="13057" max="13057" width="14.1640625" bestFit="1" customWidth="1"/>
    <col min="13058" max="13058" width="13" bestFit="1" customWidth="1"/>
    <col min="13059" max="13059" width="16.5" bestFit="1" customWidth="1"/>
    <col min="13060" max="13060" width="16.5" customWidth="1"/>
    <col min="13061" max="13061" width="12.6640625" bestFit="1" customWidth="1"/>
    <col min="13062" max="13063" width="2" bestFit="1" customWidth="1"/>
    <col min="13064" max="13064" width="12.6640625" bestFit="1" customWidth="1"/>
    <col min="13065" max="13065" width="12.83203125" bestFit="1" customWidth="1"/>
    <col min="13066" max="13066" width="12.6640625" bestFit="1" customWidth="1"/>
    <col min="13067" max="13067" width="6.83203125" bestFit="1" customWidth="1"/>
    <col min="13068" max="13068" width="14.5" bestFit="1" customWidth="1"/>
    <col min="13069" max="13069" width="24.5" bestFit="1" customWidth="1"/>
    <col min="13070" max="13070" width="12.6640625" bestFit="1" customWidth="1"/>
    <col min="13304" max="13304" width="5.83203125" bestFit="1" customWidth="1"/>
    <col min="13305" max="13305" width="20.6640625" bestFit="1" customWidth="1"/>
    <col min="13306" max="13306" width="34.83203125" bestFit="1" customWidth="1"/>
    <col min="13307" max="13307" width="9.5" bestFit="1" customWidth="1"/>
    <col min="13308" max="13308" width="8.83203125" bestFit="1" customWidth="1"/>
    <col min="13309" max="13309" width="7.1640625" bestFit="1" customWidth="1"/>
    <col min="13310" max="13311" width="11.83203125" bestFit="1" customWidth="1"/>
    <col min="13312" max="13312" width="12.1640625" bestFit="1" customWidth="1"/>
    <col min="13313" max="13313" width="14.1640625" bestFit="1" customWidth="1"/>
    <col min="13314" max="13314" width="13" bestFit="1" customWidth="1"/>
    <col min="13315" max="13315" width="16.5" bestFit="1" customWidth="1"/>
    <col min="13316" max="13316" width="16.5" customWidth="1"/>
    <col min="13317" max="13317" width="12.6640625" bestFit="1" customWidth="1"/>
    <col min="13318" max="13319" width="2" bestFit="1" customWidth="1"/>
    <col min="13320" max="13320" width="12.6640625" bestFit="1" customWidth="1"/>
    <col min="13321" max="13321" width="12.83203125" bestFit="1" customWidth="1"/>
    <col min="13322" max="13322" width="12.6640625" bestFit="1" customWidth="1"/>
    <col min="13323" max="13323" width="6.83203125" bestFit="1" customWidth="1"/>
    <col min="13324" max="13324" width="14.5" bestFit="1" customWidth="1"/>
    <col min="13325" max="13325" width="24.5" bestFit="1" customWidth="1"/>
    <col min="13326" max="13326" width="12.6640625" bestFit="1" customWidth="1"/>
    <col min="13560" max="13560" width="5.83203125" bestFit="1" customWidth="1"/>
    <col min="13561" max="13561" width="20.6640625" bestFit="1" customWidth="1"/>
    <col min="13562" max="13562" width="34.83203125" bestFit="1" customWidth="1"/>
    <col min="13563" max="13563" width="9.5" bestFit="1" customWidth="1"/>
    <col min="13564" max="13564" width="8.83203125" bestFit="1" customWidth="1"/>
    <col min="13565" max="13565" width="7.1640625" bestFit="1" customWidth="1"/>
    <col min="13566" max="13567" width="11.83203125" bestFit="1" customWidth="1"/>
    <col min="13568" max="13568" width="12.1640625" bestFit="1" customWidth="1"/>
    <col min="13569" max="13569" width="14.1640625" bestFit="1" customWidth="1"/>
    <col min="13570" max="13570" width="13" bestFit="1" customWidth="1"/>
    <col min="13571" max="13571" width="16.5" bestFit="1" customWidth="1"/>
    <col min="13572" max="13572" width="16.5" customWidth="1"/>
    <col min="13573" max="13573" width="12.6640625" bestFit="1" customWidth="1"/>
    <col min="13574" max="13575" width="2" bestFit="1" customWidth="1"/>
    <col min="13576" max="13576" width="12.6640625" bestFit="1" customWidth="1"/>
    <col min="13577" max="13577" width="12.83203125" bestFit="1" customWidth="1"/>
    <col min="13578" max="13578" width="12.6640625" bestFit="1" customWidth="1"/>
    <col min="13579" max="13579" width="6.83203125" bestFit="1" customWidth="1"/>
    <col min="13580" max="13580" width="14.5" bestFit="1" customWidth="1"/>
    <col min="13581" max="13581" width="24.5" bestFit="1" customWidth="1"/>
    <col min="13582" max="13582" width="12.6640625" bestFit="1" customWidth="1"/>
    <col min="13816" max="13816" width="5.83203125" bestFit="1" customWidth="1"/>
    <col min="13817" max="13817" width="20.6640625" bestFit="1" customWidth="1"/>
    <col min="13818" max="13818" width="34.83203125" bestFit="1" customWidth="1"/>
    <col min="13819" max="13819" width="9.5" bestFit="1" customWidth="1"/>
    <col min="13820" max="13820" width="8.83203125" bestFit="1" customWidth="1"/>
    <col min="13821" max="13821" width="7.1640625" bestFit="1" customWidth="1"/>
    <col min="13822" max="13823" width="11.83203125" bestFit="1" customWidth="1"/>
    <col min="13824" max="13824" width="12.1640625" bestFit="1" customWidth="1"/>
    <col min="13825" max="13825" width="14.1640625" bestFit="1" customWidth="1"/>
    <col min="13826" max="13826" width="13" bestFit="1" customWidth="1"/>
    <col min="13827" max="13827" width="16.5" bestFit="1" customWidth="1"/>
    <col min="13828" max="13828" width="16.5" customWidth="1"/>
    <col min="13829" max="13829" width="12.6640625" bestFit="1" customWidth="1"/>
    <col min="13830" max="13831" width="2" bestFit="1" customWidth="1"/>
    <col min="13832" max="13832" width="12.6640625" bestFit="1" customWidth="1"/>
    <col min="13833" max="13833" width="12.83203125" bestFit="1" customWidth="1"/>
    <col min="13834" max="13834" width="12.6640625" bestFit="1" customWidth="1"/>
    <col min="13835" max="13835" width="6.83203125" bestFit="1" customWidth="1"/>
    <col min="13836" max="13836" width="14.5" bestFit="1" customWidth="1"/>
    <col min="13837" max="13837" width="24.5" bestFit="1" customWidth="1"/>
    <col min="13838" max="13838" width="12.6640625" bestFit="1" customWidth="1"/>
    <col min="14072" max="14072" width="5.83203125" bestFit="1" customWidth="1"/>
    <col min="14073" max="14073" width="20.6640625" bestFit="1" customWidth="1"/>
    <col min="14074" max="14074" width="34.83203125" bestFit="1" customWidth="1"/>
    <col min="14075" max="14075" width="9.5" bestFit="1" customWidth="1"/>
    <col min="14076" max="14076" width="8.83203125" bestFit="1" customWidth="1"/>
    <col min="14077" max="14077" width="7.1640625" bestFit="1" customWidth="1"/>
    <col min="14078" max="14079" width="11.83203125" bestFit="1" customWidth="1"/>
    <col min="14080" max="14080" width="12.1640625" bestFit="1" customWidth="1"/>
    <col min="14081" max="14081" width="14.1640625" bestFit="1" customWidth="1"/>
    <col min="14082" max="14082" width="13" bestFit="1" customWidth="1"/>
    <col min="14083" max="14083" width="16.5" bestFit="1" customWidth="1"/>
    <col min="14084" max="14084" width="16.5" customWidth="1"/>
    <col min="14085" max="14085" width="12.6640625" bestFit="1" customWidth="1"/>
    <col min="14086" max="14087" width="2" bestFit="1" customWidth="1"/>
    <col min="14088" max="14088" width="12.6640625" bestFit="1" customWidth="1"/>
    <col min="14089" max="14089" width="12.83203125" bestFit="1" customWidth="1"/>
    <col min="14090" max="14090" width="12.6640625" bestFit="1" customWidth="1"/>
    <col min="14091" max="14091" width="6.83203125" bestFit="1" customWidth="1"/>
    <col min="14092" max="14092" width="14.5" bestFit="1" customWidth="1"/>
    <col min="14093" max="14093" width="24.5" bestFit="1" customWidth="1"/>
    <col min="14094" max="14094" width="12.6640625" bestFit="1" customWidth="1"/>
    <col min="14328" max="14328" width="5.83203125" bestFit="1" customWidth="1"/>
    <col min="14329" max="14329" width="20.6640625" bestFit="1" customWidth="1"/>
    <col min="14330" max="14330" width="34.83203125" bestFit="1" customWidth="1"/>
    <col min="14331" max="14331" width="9.5" bestFit="1" customWidth="1"/>
    <col min="14332" max="14332" width="8.83203125" bestFit="1" customWidth="1"/>
    <col min="14333" max="14333" width="7.1640625" bestFit="1" customWidth="1"/>
    <col min="14334" max="14335" width="11.83203125" bestFit="1" customWidth="1"/>
    <col min="14336" max="14336" width="12.1640625" bestFit="1" customWidth="1"/>
    <col min="14337" max="14337" width="14.1640625" bestFit="1" customWidth="1"/>
    <col min="14338" max="14338" width="13" bestFit="1" customWidth="1"/>
    <col min="14339" max="14339" width="16.5" bestFit="1" customWidth="1"/>
    <col min="14340" max="14340" width="16.5" customWidth="1"/>
    <col min="14341" max="14341" width="12.6640625" bestFit="1" customWidth="1"/>
    <col min="14342" max="14343" width="2" bestFit="1" customWidth="1"/>
    <col min="14344" max="14344" width="12.6640625" bestFit="1" customWidth="1"/>
    <col min="14345" max="14345" width="12.83203125" bestFit="1" customWidth="1"/>
    <col min="14346" max="14346" width="12.6640625" bestFit="1" customWidth="1"/>
    <col min="14347" max="14347" width="6.83203125" bestFit="1" customWidth="1"/>
    <col min="14348" max="14348" width="14.5" bestFit="1" customWidth="1"/>
    <col min="14349" max="14349" width="24.5" bestFit="1" customWidth="1"/>
    <col min="14350" max="14350" width="12.6640625" bestFit="1" customWidth="1"/>
    <col min="14584" max="14584" width="5.83203125" bestFit="1" customWidth="1"/>
    <col min="14585" max="14585" width="20.6640625" bestFit="1" customWidth="1"/>
    <col min="14586" max="14586" width="34.83203125" bestFit="1" customWidth="1"/>
    <col min="14587" max="14587" width="9.5" bestFit="1" customWidth="1"/>
    <col min="14588" max="14588" width="8.83203125" bestFit="1" customWidth="1"/>
    <col min="14589" max="14589" width="7.1640625" bestFit="1" customWidth="1"/>
    <col min="14590" max="14591" width="11.83203125" bestFit="1" customWidth="1"/>
    <col min="14592" max="14592" width="12.1640625" bestFit="1" customWidth="1"/>
    <col min="14593" max="14593" width="14.1640625" bestFit="1" customWidth="1"/>
    <col min="14594" max="14594" width="13" bestFit="1" customWidth="1"/>
    <col min="14595" max="14595" width="16.5" bestFit="1" customWidth="1"/>
    <col min="14596" max="14596" width="16.5" customWidth="1"/>
    <col min="14597" max="14597" width="12.6640625" bestFit="1" customWidth="1"/>
    <col min="14598" max="14599" width="2" bestFit="1" customWidth="1"/>
    <col min="14600" max="14600" width="12.6640625" bestFit="1" customWidth="1"/>
    <col min="14601" max="14601" width="12.83203125" bestFit="1" customWidth="1"/>
    <col min="14602" max="14602" width="12.6640625" bestFit="1" customWidth="1"/>
    <col min="14603" max="14603" width="6.83203125" bestFit="1" customWidth="1"/>
    <col min="14604" max="14604" width="14.5" bestFit="1" customWidth="1"/>
    <col min="14605" max="14605" width="24.5" bestFit="1" customWidth="1"/>
    <col min="14606" max="14606" width="12.6640625" bestFit="1" customWidth="1"/>
    <col min="14840" max="14840" width="5.83203125" bestFit="1" customWidth="1"/>
    <col min="14841" max="14841" width="20.6640625" bestFit="1" customWidth="1"/>
    <col min="14842" max="14842" width="34.83203125" bestFit="1" customWidth="1"/>
    <col min="14843" max="14843" width="9.5" bestFit="1" customWidth="1"/>
    <col min="14844" max="14844" width="8.83203125" bestFit="1" customWidth="1"/>
    <col min="14845" max="14845" width="7.1640625" bestFit="1" customWidth="1"/>
    <col min="14846" max="14847" width="11.83203125" bestFit="1" customWidth="1"/>
    <col min="14848" max="14848" width="12.1640625" bestFit="1" customWidth="1"/>
    <col min="14849" max="14849" width="14.1640625" bestFit="1" customWidth="1"/>
    <col min="14850" max="14850" width="13" bestFit="1" customWidth="1"/>
    <col min="14851" max="14851" width="16.5" bestFit="1" customWidth="1"/>
    <col min="14852" max="14852" width="16.5" customWidth="1"/>
    <col min="14853" max="14853" width="12.6640625" bestFit="1" customWidth="1"/>
    <col min="14854" max="14855" width="2" bestFit="1" customWidth="1"/>
    <col min="14856" max="14856" width="12.6640625" bestFit="1" customWidth="1"/>
    <col min="14857" max="14857" width="12.83203125" bestFit="1" customWidth="1"/>
    <col min="14858" max="14858" width="12.6640625" bestFit="1" customWidth="1"/>
    <col min="14859" max="14859" width="6.83203125" bestFit="1" customWidth="1"/>
    <col min="14860" max="14860" width="14.5" bestFit="1" customWidth="1"/>
    <col min="14861" max="14861" width="24.5" bestFit="1" customWidth="1"/>
    <col min="14862" max="14862" width="12.6640625" bestFit="1" customWidth="1"/>
    <col min="15096" max="15096" width="5.83203125" bestFit="1" customWidth="1"/>
    <col min="15097" max="15097" width="20.6640625" bestFit="1" customWidth="1"/>
    <col min="15098" max="15098" width="34.83203125" bestFit="1" customWidth="1"/>
    <col min="15099" max="15099" width="9.5" bestFit="1" customWidth="1"/>
    <col min="15100" max="15100" width="8.83203125" bestFit="1" customWidth="1"/>
    <col min="15101" max="15101" width="7.1640625" bestFit="1" customWidth="1"/>
    <col min="15102" max="15103" width="11.83203125" bestFit="1" customWidth="1"/>
    <col min="15104" max="15104" width="12.1640625" bestFit="1" customWidth="1"/>
    <col min="15105" max="15105" width="14.1640625" bestFit="1" customWidth="1"/>
    <col min="15106" max="15106" width="13" bestFit="1" customWidth="1"/>
    <col min="15107" max="15107" width="16.5" bestFit="1" customWidth="1"/>
    <col min="15108" max="15108" width="16.5" customWidth="1"/>
    <col min="15109" max="15109" width="12.6640625" bestFit="1" customWidth="1"/>
    <col min="15110" max="15111" width="2" bestFit="1" customWidth="1"/>
    <col min="15112" max="15112" width="12.6640625" bestFit="1" customWidth="1"/>
    <col min="15113" max="15113" width="12.83203125" bestFit="1" customWidth="1"/>
    <col min="15114" max="15114" width="12.6640625" bestFit="1" customWidth="1"/>
    <col min="15115" max="15115" width="6.83203125" bestFit="1" customWidth="1"/>
    <col min="15116" max="15116" width="14.5" bestFit="1" customWidth="1"/>
    <col min="15117" max="15117" width="24.5" bestFit="1" customWidth="1"/>
    <col min="15118" max="15118" width="12.6640625" bestFit="1" customWidth="1"/>
    <col min="15352" max="15352" width="5.83203125" bestFit="1" customWidth="1"/>
    <col min="15353" max="15353" width="20.6640625" bestFit="1" customWidth="1"/>
    <col min="15354" max="15354" width="34.83203125" bestFit="1" customWidth="1"/>
    <col min="15355" max="15355" width="9.5" bestFit="1" customWidth="1"/>
    <col min="15356" max="15356" width="8.83203125" bestFit="1" customWidth="1"/>
    <col min="15357" max="15357" width="7.1640625" bestFit="1" customWidth="1"/>
    <col min="15358" max="15359" width="11.83203125" bestFit="1" customWidth="1"/>
    <col min="15360" max="15360" width="12.1640625" bestFit="1" customWidth="1"/>
    <col min="15361" max="15361" width="14.1640625" bestFit="1" customWidth="1"/>
    <col min="15362" max="15362" width="13" bestFit="1" customWidth="1"/>
    <col min="15363" max="15363" width="16.5" bestFit="1" customWidth="1"/>
    <col min="15364" max="15364" width="16.5" customWidth="1"/>
    <col min="15365" max="15365" width="12.6640625" bestFit="1" customWidth="1"/>
    <col min="15366" max="15367" width="2" bestFit="1" customWidth="1"/>
    <col min="15368" max="15368" width="12.6640625" bestFit="1" customWidth="1"/>
    <col min="15369" max="15369" width="12.83203125" bestFit="1" customWidth="1"/>
    <col min="15370" max="15370" width="12.6640625" bestFit="1" customWidth="1"/>
    <col min="15371" max="15371" width="6.83203125" bestFit="1" customWidth="1"/>
    <col min="15372" max="15372" width="14.5" bestFit="1" customWidth="1"/>
    <col min="15373" max="15373" width="24.5" bestFit="1" customWidth="1"/>
    <col min="15374" max="15374" width="12.6640625" bestFit="1" customWidth="1"/>
    <col min="15608" max="15608" width="5.83203125" bestFit="1" customWidth="1"/>
    <col min="15609" max="15609" width="20.6640625" bestFit="1" customWidth="1"/>
    <col min="15610" max="15610" width="34.83203125" bestFit="1" customWidth="1"/>
    <col min="15611" max="15611" width="9.5" bestFit="1" customWidth="1"/>
    <col min="15612" max="15612" width="8.83203125" bestFit="1" customWidth="1"/>
    <col min="15613" max="15613" width="7.1640625" bestFit="1" customWidth="1"/>
    <col min="15614" max="15615" width="11.83203125" bestFit="1" customWidth="1"/>
    <col min="15616" max="15616" width="12.1640625" bestFit="1" customWidth="1"/>
    <col min="15617" max="15617" width="14.1640625" bestFit="1" customWidth="1"/>
    <col min="15618" max="15618" width="13" bestFit="1" customWidth="1"/>
    <col min="15619" max="15619" width="16.5" bestFit="1" customWidth="1"/>
    <col min="15620" max="15620" width="16.5" customWidth="1"/>
    <col min="15621" max="15621" width="12.6640625" bestFit="1" customWidth="1"/>
    <col min="15622" max="15623" width="2" bestFit="1" customWidth="1"/>
    <col min="15624" max="15624" width="12.6640625" bestFit="1" customWidth="1"/>
    <col min="15625" max="15625" width="12.83203125" bestFit="1" customWidth="1"/>
    <col min="15626" max="15626" width="12.6640625" bestFit="1" customWidth="1"/>
    <col min="15627" max="15627" width="6.83203125" bestFit="1" customWidth="1"/>
    <col min="15628" max="15628" width="14.5" bestFit="1" customWidth="1"/>
    <col min="15629" max="15629" width="24.5" bestFit="1" customWidth="1"/>
    <col min="15630" max="15630" width="12.6640625" bestFit="1" customWidth="1"/>
    <col min="15864" max="15864" width="5.83203125" bestFit="1" customWidth="1"/>
    <col min="15865" max="15865" width="20.6640625" bestFit="1" customWidth="1"/>
    <col min="15866" max="15866" width="34.83203125" bestFit="1" customWidth="1"/>
    <col min="15867" max="15867" width="9.5" bestFit="1" customWidth="1"/>
    <col min="15868" max="15868" width="8.83203125" bestFit="1" customWidth="1"/>
    <col min="15869" max="15869" width="7.1640625" bestFit="1" customWidth="1"/>
    <col min="15870" max="15871" width="11.83203125" bestFit="1" customWidth="1"/>
    <col min="15872" max="15872" width="12.1640625" bestFit="1" customWidth="1"/>
    <col min="15873" max="15873" width="14.1640625" bestFit="1" customWidth="1"/>
    <col min="15874" max="15874" width="13" bestFit="1" customWidth="1"/>
    <col min="15875" max="15875" width="16.5" bestFit="1" customWidth="1"/>
    <col min="15876" max="15876" width="16.5" customWidth="1"/>
    <col min="15877" max="15877" width="12.6640625" bestFit="1" customWidth="1"/>
    <col min="15878" max="15879" width="2" bestFit="1" customWidth="1"/>
    <col min="15880" max="15880" width="12.6640625" bestFit="1" customWidth="1"/>
    <col min="15881" max="15881" width="12.83203125" bestFit="1" customWidth="1"/>
    <col min="15882" max="15882" width="12.6640625" bestFit="1" customWidth="1"/>
    <col min="15883" max="15883" width="6.83203125" bestFit="1" customWidth="1"/>
    <col min="15884" max="15884" width="14.5" bestFit="1" customWidth="1"/>
    <col min="15885" max="15885" width="24.5" bestFit="1" customWidth="1"/>
    <col min="15886" max="15886" width="12.6640625" bestFit="1" customWidth="1"/>
    <col min="16120" max="16120" width="5.83203125" bestFit="1" customWidth="1"/>
    <col min="16121" max="16121" width="20.6640625" bestFit="1" customWidth="1"/>
    <col min="16122" max="16122" width="34.83203125" bestFit="1" customWidth="1"/>
    <col min="16123" max="16123" width="9.5" bestFit="1" customWidth="1"/>
    <col min="16124" max="16124" width="8.83203125" bestFit="1" customWidth="1"/>
    <col min="16125" max="16125" width="7.1640625" bestFit="1" customWidth="1"/>
    <col min="16126" max="16127" width="11.83203125" bestFit="1" customWidth="1"/>
    <col min="16128" max="16128" width="12.1640625" bestFit="1" customWidth="1"/>
    <col min="16129" max="16129" width="14.1640625" bestFit="1" customWidth="1"/>
    <col min="16130" max="16130" width="13" bestFit="1" customWidth="1"/>
    <col min="16131" max="16131" width="16.5" bestFit="1" customWidth="1"/>
    <col min="16132" max="16132" width="16.5" customWidth="1"/>
    <col min="16133" max="16133" width="12.6640625" bestFit="1" customWidth="1"/>
    <col min="16134" max="16135" width="2" bestFit="1" customWidth="1"/>
    <col min="16136" max="16136" width="12.6640625" bestFit="1" customWidth="1"/>
    <col min="16137" max="16137" width="12.83203125" bestFit="1" customWidth="1"/>
    <col min="16138" max="16138" width="12.6640625" bestFit="1" customWidth="1"/>
    <col min="16139" max="16139" width="6.83203125" bestFit="1" customWidth="1"/>
    <col min="16140" max="16140" width="14.5" bestFit="1" customWidth="1"/>
    <col min="16141" max="16141" width="24.5" bestFit="1" customWidth="1"/>
    <col min="16142" max="16142" width="12.6640625" bestFit="1" customWidth="1"/>
  </cols>
  <sheetData>
    <row r="1" spans="1:35" ht="51.5" customHeight="1" thickTop="1" thickBot="1" x14ac:dyDescent="0.25">
      <c r="A1" s="66" t="s">
        <v>150</v>
      </c>
      <c r="B1" s="40" t="s">
        <v>1</v>
      </c>
      <c r="C1" s="66"/>
      <c r="D1" s="122" t="s">
        <v>2</v>
      </c>
      <c r="E1" s="169"/>
      <c r="F1" s="169"/>
      <c r="G1" s="169"/>
      <c r="H1" s="169"/>
      <c r="I1" s="169"/>
      <c r="J1" s="147" t="s">
        <v>338</v>
      </c>
      <c r="K1" s="142" t="s">
        <v>339</v>
      </c>
      <c r="L1" s="143" t="s">
        <v>336</v>
      </c>
      <c r="M1" s="148" t="s">
        <v>337</v>
      </c>
      <c r="N1" s="404"/>
      <c r="O1" s="404"/>
      <c r="P1" s="404"/>
      <c r="Q1" s="404"/>
      <c r="R1" s="445" t="s">
        <v>350</v>
      </c>
      <c r="S1" s="81" t="s">
        <v>348</v>
      </c>
      <c r="T1" s="162" t="s">
        <v>343</v>
      </c>
      <c r="U1" s="66"/>
      <c r="V1" s="130" t="s">
        <v>0</v>
      </c>
      <c r="W1" s="5"/>
      <c r="X1" s="77" t="s">
        <v>319</v>
      </c>
      <c r="Y1" s="18" t="s">
        <v>151</v>
      </c>
      <c r="Z1" s="4" t="s">
        <v>2</v>
      </c>
      <c r="AA1" s="4" t="s">
        <v>3</v>
      </c>
      <c r="AB1" s="19" t="s">
        <v>152</v>
      </c>
      <c r="AC1" s="19" t="s">
        <v>153</v>
      </c>
      <c r="AD1" s="81" t="s">
        <v>317</v>
      </c>
      <c r="AE1" s="81" t="s">
        <v>318</v>
      </c>
      <c r="AF1" s="81" t="s">
        <v>154</v>
      </c>
      <c r="AG1" s="19" t="s">
        <v>154</v>
      </c>
      <c r="AH1" s="19" t="s">
        <v>154</v>
      </c>
      <c r="AI1" s="19" t="s">
        <v>155</v>
      </c>
    </row>
    <row r="2" spans="1:35" ht="25.25" customHeight="1" thickTop="1" thickBot="1" x14ac:dyDescent="0.25">
      <c r="A2" s="25">
        <v>1</v>
      </c>
      <c r="B2" s="8" t="s">
        <v>4</v>
      </c>
      <c r="C2" s="42">
        <f t="shared" ref="C2:C65" si="0">D2-L2</f>
        <v>0</v>
      </c>
      <c r="D2" s="122">
        <v>3600</v>
      </c>
      <c r="E2" s="172">
        <v>1</v>
      </c>
      <c r="F2" s="173" t="s">
        <v>4</v>
      </c>
      <c r="G2" s="174">
        <v>3600</v>
      </c>
      <c r="H2" s="193">
        <f>+D2-S2</f>
        <v>0</v>
      </c>
      <c r="I2" s="169"/>
      <c r="J2" s="149">
        <v>1</v>
      </c>
      <c r="K2" s="142" t="s">
        <v>4</v>
      </c>
      <c r="L2" s="119">
        <v>3600</v>
      </c>
      <c r="M2" s="150">
        <v>3600</v>
      </c>
      <c r="N2" s="405"/>
      <c r="O2" s="405"/>
      <c r="P2" s="405"/>
      <c r="Q2" s="405"/>
      <c r="R2" s="111"/>
      <c r="S2" s="92">
        <f t="shared" ref="S2:S81" si="1">+M2+P2+R2</f>
        <v>3600</v>
      </c>
      <c r="T2" s="166">
        <f>+L2-S2</f>
        <v>0</v>
      </c>
      <c r="U2" s="42">
        <f t="shared" ref="U2:U65" si="2">M2-AA2</f>
        <v>0</v>
      </c>
      <c r="V2" s="131">
        <v>1</v>
      </c>
      <c r="W2" s="26" t="s">
        <v>4</v>
      </c>
      <c r="X2" s="71" t="s">
        <v>222</v>
      </c>
      <c r="Y2" s="26" t="s">
        <v>223</v>
      </c>
      <c r="Z2" s="4">
        <v>3600</v>
      </c>
      <c r="AA2" s="4">
        <v>3600</v>
      </c>
      <c r="AB2" s="22">
        <f t="shared" ref="AB2:AB41" si="3">Z2-AA2</f>
        <v>0</v>
      </c>
      <c r="AC2" s="22">
        <v>0</v>
      </c>
      <c r="AD2" s="90"/>
      <c r="AE2" s="91"/>
      <c r="AF2" s="92"/>
      <c r="AG2" s="23"/>
      <c r="AH2" s="23"/>
      <c r="AI2" s="23">
        <v>0</v>
      </c>
    </row>
    <row r="3" spans="1:35" ht="25.25" customHeight="1" thickTop="1" thickBot="1" x14ac:dyDescent="0.25">
      <c r="A3" s="6">
        <v>2</v>
      </c>
      <c r="B3" s="18" t="s">
        <v>5</v>
      </c>
      <c r="C3" s="42">
        <f t="shared" si="0"/>
        <v>0</v>
      </c>
      <c r="D3" s="122">
        <v>3600</v>
      </c>
      <c r="E3" s="175">
        <v>8</v>
      </c>
      <c r="F3" s="106" t="s">
        <v>5</v>
      </c>
      <c r="G3" s="174">
        <v>3600</v>
      </c>
      <c r="H3" s="193">
        <f t="shared" ref="H3:H84" si="4">+D3-S3</f>
        <v>0</v>
      </c>
      <c r="I3" s="169"/>
      <c r="J3" s="149">
        <v>2</v>
      </c>
      <c r="K3" s="142" t="s">
        <v>5</v>
      </c>
      <c r="L3" s="119">
        <v>3600</v>
      </c>
      <c r="M3" s="150">
        <v>3600</v>
      </c>
      <c r="N3" s="405"/>
      <c r="O3" s="405"/>
      <c r="P3" s="405"/>
      <c r="Q3" s="405"/>
      <c r="R3" s="111"/>
      <c r="S3" s="92">
        <f t="shared" si="1"/>
        <v>3600</v>
      </c>
      <c r="T3" s="166">
        <f t="shared" ref="T3:T10" si="5">+L3-S3</f>
        <v>0</v>
      </c>
      <c r="U3" s="42">
        <f t="shared" si="2"/>
        <v>0</v>
      </c>
      <c r="V3" s="132">
        <v>2</v>
      </c>
      <c r="W3" s="18" t="s">
        <v>5</v>
      </c>
      <c r="X3" s="70" t="s">
        <v>224</v>
      </c>
      <c r="Y3" s="18" t="s">
        <v>223</v>
      </c>
      <c r="Z3" s="4">
        <v>3600</v>
      </c>
      <c r="AA3" s="4">
        <v>3600</v>
      </c>
      <c r="AB3" s="22">
        <f t="shared" si="3"/>
        <v>0</v>
      </c>
      <c r="AC3" s="22"/>
      <c r="AD3" s="82"/>
      <c r="AE3" s="83"/>
      <c r="AF3" s="86"/>
      <c r="AG3" s="23"/>
      <c r="AH3" s="23"/>
      <c r="AI3" s="23">
        <f t="shared" ref="AI3:AI41" si="6">+AH3+AG3</f>
        <v>0</v>
      </c>
    </row>
    <row r="4" spans="1:35" ht="25.25" customHeight="1" thickTop="1" thickBot="1" x14ac:dyDescent="0.25">
      <c r="A4" s="21">
        <v>3</v>
      </c>
      <c r="B4" s="7" t="s">
        <v>6</v>
      </c>
      <c r="C4" s="42">
        <f t="shared" si="0"/>
        <v>0</v>
      </c>
      <c r="D4" s="122">
        <v>3600</v>
      </c>
      <c r="E4" s="175">
        <v>3</v>
      </c>
      <c r="F4" s="106" t="s">
        <v>6</v>
      </c>
      <c r="G4" s="174">
        <v>3600</v>
      </c>
      <c r="H4" s="193">
        <f t="shared" si="4"/>
        <v>0</v>
      </c>
      <c r="I4" s="169"/>
      <c r="J4" s="149">
        <v>3</v>
      </c>
      <c r="K4" s="142" t="s">
        <v>6</v>
      </c>
      <c r="L4" s="119">
        <v>3600</v>
      </c>
      <c r="M4" s="150">
        <v>3600</v>
      </c>
      <c r="N4" s="405"/>
      <c r="O4" s="405"/>
      <c r="P4" s="405"/>
      <c r="Q4" s="405"/>
      <c r="R4" s="111"/>
      <c r="S4" s="92">
        <f t="shared" si="1"/>
        <v>3600</v>
      </c>
      <c r="T4" s="166">
        <f t="shared" si="5"/>
        <v>0</v>
      </c>
      <c r="U4" s="42">
        <f t="shared" si="2"/>
        <v>0</v>
      </c>
      <c r="V4" s="132">
        <v>3</v>
      </c>
      <c r="W4" s="18" t="s">
        <v>6</v>
      </c>
      <c r="X4" s="70" t="s">
        <v>225</v>
      </c>
      <c r="Y4" s="18" t="s">
        <v>223</v>
      </c>
      <c r="Z4" s="4">
        <v>3600</v>
      </c>
      <c r="AA4" s="4">
        <v>3600</v>
      </c>
      <c r="AB4" s="22">
        <f t="shared" si="3"/>
        <v>0</v>
      </c>
      <c r="AC4" s="22"/>
      <c r="AD4" s="82"/>
      <c r="AE4" s="83"/>
      <c r="AF4" s="86"/>
      <c r="AG4" s="23"/>
      <c r="AH4" s="23"/>
      <c r="AI4" s="23">
        <f t="shared" si="6"/>
        <v>0</v>
      </c>
    </row>
    <row r="5" spans="1:35" ht="25.25" customHeight="1" thickTop="1" thickBot="1" x14ac:dyDescent="0.25">
      <c r="A5" s="25">
        <v>4</v>
      </c>
      <c r="B5" s="102" t="s">
        <v>7</v>
      </c>
      <c r="C5" s="42">
        <f t="shared" si="0"/>
        <v>0</v>
      </c>
      <c r="D5" s="122">
        <v>3600</v>
      </c>
      <c r="E5" s="172">
        <v>4</v>
      </c>
      <c r="F5" s="176" t="s">
        <v>7</v>
      </c>
      <c r="G5" s="174">
        <v>3600</v>
      </c>
      <c r="H5" s="193">
        <f t="shared" si="4"/>
        <v>2600</v>
      </c>
      <c r="I5" s="193">
        <f>+H5-T5</f>
        <v>0</v>
      </c>
      <c r="J5" s="149">
        <v>4</v>
      </c>
      <c r="K5" s="142" t="s">
        <v>7</v>
      </c>
      <c r="L5" s="119">
        <v>3600</v>
      </c>
      <c r="M5" s="150">
        <v>1000</v>
      </c>
      <c r="N5" s="405"/>
      <c r="O5" s="405"/>
      <c r="P5" s="405"/>
      <c r="Q5" s="405"/>
      <c r="R5" s="111"/>
      <c r="S5" s="92">
        <f t="shared" si="1"/>
        <v>1000</v>
      </c>
      <c r="T5" s="166">
        <f>+L5-S5</f>
        <v>2600</v>
      </c>
      <c r="U5" s="42">
        <f t="shared" si="2"/>
        <v>0</v>
      </c>
      <c r="V5" s="131">
        <v>4</v>
      </c>
      <c r="W5" s="26" t="s">
        <v>7</v>
      </c>
      <c r="X5" s="71" t="s">
        <v>194</v>
      </c>
      <c r="Y5" s="18" t="s">
        <v>195</v>
      </c>
      <c r="Z5" s="4">
        <v>3600</v>
      </c>
      <c r="AA5" s="4">
        <v>1000</v>
      </c>
      <c r="AB5" s="22">
        <f t="shared" si="3"/>
        <v>2600</v>
      </c>
      <c r="AC5" s="22">
        <f t="shared" ref="AC5:AC41" si="7">AB5*2/3</f>
        <v>1733.3333333333333</v>
      </c>
      <c r="AD5" s="90"/>
      <c r="AE5" s="91"/>
      <c r="AF5" s="92"/>
      <c r="AG5" s="23"/>
      <c r="AH5" s="23"/>
      <c r="AI5" s="23">
        <f t="shared" si="6"/>
        <v>0</v>
      </c>
    </row>
    <row r="6" spans="1:35" ht="25.25" customHeight="1" thickTop="1" thickBot="1" x14ac:dyDescent="0.25">
      <c r="A6" s="21">
        <v>5</v>
      </c>
      <c r="B6" s="7" t="s">
        <v>8</v>
      </c>
      <c r="C6" s="42">
        <f t="shared" si="0"/>
        <v>0</v>
      </c>
      <c r="D6" s="122">
        <v>3600</v>
      </c>
      <c r="E6" s="175">
        <v>5</v>
      </c>
      <c r="F6" s="177" t="s">
        <v>8</v>
      </c>
      <c r="G6" s="174">
        <v>3600</v>
      </c>
      <c r="H6" s="193">
        <f t="shared" si="4"/>
        <v>0</v>
      </c>
      <c r="I6" s="193">
        <f t="shared" ref="I6:I87" si="8">+H6-T6</f>
        <v>0</v>
      </c>
      <c r="J6" s="149">
        <v>5</v>
      </c>
      <c r="K6" s="142" t="s">
        <v>8</v>
      </c>
      <c r="L6" s="119">
        <v>3600</v>
      </c>
      <c r="M6" s="150">
        <v>3600</v>
      </c>
      <c r="N6" s="405"/>
      <c r="O6" s="405"/>
      <c r="P6" s="405"/>
      <c r="Q6" s="405"/>
      <c r="R6" s="111"/>
      <c r="S6" s="92">
        <f t="shared" si="1"/>
        <v>3600</v>
      </c>
      <c r="T6" s="166">
        <f t="shared" si="5"/>
        <v>0</v>
      </c>
      <c r="U6" s="42">
        <f t="shared" si="2"/>
        <v>0</v>
      </c>
      <c r="V6" s="132">
        <v>5</v>
      </c>
      <c r="W6" s="18" t="s">
        <v>8</v>
      </c>
      <c r="X6" s="70" t="s">
        <v>226</v>
      </c>
      <c r="Y6" s="18" t="s">
        <v>223</v>
      </c>
      <c r="Z6" s="4">
        <v>3600</v>
      </c>
      <c r="AA6" s="4">
        <v>3600</v>
      </c>
      <c r="AB6" s="22">
        <f t="shared" si="3"/>
        <v>0</v>
      </c>
      <c r="AC6" s="22">
        <f t="shared" si="7"/>
        <v>0</v>
      </c>
      <c r="AD6" s="90"/>
      <c r="AE6" s="91"/>
      <c r="AF6" s="92"/>
      <c r="AG6" s="23"/>
      <c r="AH6" s="23"/>
      <c r="AI6" s="23">
        <f t="shared" si="6"/>
        <v>0</v>
      </c>
    </row>
    <row r="7" spans="1:35" ht="25.25" customHeight="1" thickTop="1" thickBot="1" x14ac:dyDescent="0.25">
      <c r="A7" s="21">
        <v>6</v>
      </c>
      <c r="B7" s="18" t="s">
        <v>9</v>
      </c>
      <c r="C7" s="42">
        <f t="shared" si="0"/>
        <v>0</v>
      </c>
      <c r="D7" s="122">
        <v>3600</v>
      </c>
      <c r="E7" s="175">
        <v>6</v>
      </c>
      <c r="F7" s="106" t="s">
        <v>9</v>
      </c>
      <c r="G7" s="174">
        <v>3600</v>
      </c>
      <c r="H7" s="193">
        <f>+D7-S7</f>
        <v>200</v>
      </c>
      <c r="I7" s="193">
        <f t="shared" si="8"/>
        <v>0</v>
      </c>
      <c r="J7" s="149">
        <v>6</v>
      </c>
      <c r="K7" s="142" t="s">
        <v>9</v>
      </c>
      <c r="L7" s="119">
        <v>3600</v>
      </c>
      <c r="M7" s="150">
        <v>2500</v>
      </c>
      <c r="N7" s="632">
        <v>45482</v>
      </c>
      <c r="O7" s="637">
        <v>7</v>
      </c>
      <c r="P7" s="414">
        <v>200</v>
      </c>
      <c r="Q7" s="405" t="s">
        <v>356</v>
      </c>
      <c r="R7" s="451">
        <v>700</v>
      </c>
      <c r="S7" s="92">
        <f>+M7+P7+R7</f>
        <v>3400</v>
      </c>
      <c r="T7" s="166">
        <f t="shared" si="5"/>
        <v>200</v>
      </c>
      <c r="U7" s="42">
        <f t="shared" si="2"/>
        <v>0</v>
      </c>
      <c r="V7" s="132">
        <v>6</v>
      </c>
      <c r="W7" s="18" t="s">
        <v>9</v>
      </c>
      <c r="X7" s="70" t="s">
        <v>156</v>
      </c>
      <c r="Y7" s="18" t="s">
        <v>157</v>
      </c>
      <c r="Z7" s="4">
        <v>3600</v>
      </c>
      <c r="AA7" s="4">
        <v>2500</v>
      </c>
      <c r="AB7" s="22">
        <f t="shared" si="3"/>
        <v>1100</v>
      </c>
      <c r="AC7" s="22">
        <f t="shared" si="7"/>
        <v>733.33333333333337</v>
      </c>
      <c r="AD7" s="90"/>
      <c r="AE7" s="91">
        <v>46</v>
      </c>
      <c r="AF7" s="92">
        <v>700</v>
      </c>
      <c r="AG7" s="23">
        <v>700</v>
      </c>
      <c r="AH7" s="23"/>
      <c r="AI7" s="23">
        <f t="shared" si="6"/>
        <v>700</v>
      </c>
    </row>
    <row r="8" spans="1:35" ht="25.25" customHeight="1" thickTop="1" thickBot="1" x14ac:dyDescent="0.25">
      <c r="A8" s="21">
        <v>6</v>
      </c>
      <c r="B8" s="18" t="s">
        <v>9</v>
      </c>
      <c r="C8" s="42"/>
      <c r="D8" s="122"/>
      <c r="E8" s="175"/>
      <c r="F8" s="106"/>
      <c r="G8" s="174"/>
      <c r="H8" s="193"/>
      <c r="I8" s="193"/>
      <c r="J8" s="149"/>
      <c r="K8" s="142"/>
      <c r="L8" s="119"/>
      <c r="M8" s="150"/>
      <c r="N8" s="632">
        <v>45519</v>
      </c>
      <c r="O8" s="637">
        <v>63</v>
      </c>
      <c r="P8" s="414">
        <v>100</v>
      </c>
      <c r="Q8" s="405"/>
      <c r="R8" s="111"/>
      <c r="S8" s="92"/>
      <c r="T8" s="166"/>
      <c r="U8" s="42"/>
      <c r="V8" s="132"/>
      <c r="W8" s="18"/>
      <c r="X8" s="70"/>
      <c r="Y8" s="18"/>
      <c r="Z8" s="4"/>
      <c r="AA8" s="4"/>
      <c r="AB8" s="22"/>
      <c r="AC8" s="22"/>
      <c r="AD8" s="90"/>
      <c r="AE8" s="91"/>
      <c r="AF8" s="92"/>
      <c r="AG8" s="23"/>
      <c r="AH8" s="23"/>
      <c r="AI8" s="23"/>
    </row>
    <row r="9" spans="1:35" ht="25.25" customHeight="1" thickTop="1" thickBot="1" x14ac:dyDescent="0.25">
      <c r="A9" s="21">
        <v>6</v>
      </c>
      <c r="B9" s="18" t="s">
        <v>9</v>
      </c>
      <c r="C9" s="42"/>
      <c r="D9" s="122"/>
      <c r="E9" s="175"/>
      <c r="F9" s="106"/>
      <c r="G9" s="174"/>
      <c r="H9" s="193"/>
      <c r="I9" s="193"/>
      <c r="J9" s="149"/>
      <c r="K9" s="142"/>
      <c r="L9" s="119"/>
      <c r="M9" s="150"/>
      <c r="N9" s="632">
        <v>45560</v>
      </c>
      <c r="O9" s="637">
        <v>74</v>
      </c>
      <c r="P9" s="414">
        <v>100</v>
      </c>
      <c r="Q9" s="405"/>
      <c r="R9" s="111"/>
      <c r="S9" s="92"/>
      <c r="T9" s="166"/>
      <c r="U9" s="42"/>
      <c r="V9" s="132"/>
      <c r="W9" s="18"/>
      <c r="X9" s="70"/>
      <c r="Y9" s="18"/>
      <c r="Z9" s="4"/>
      <c r="AA9" s="4"/>
      <c r="AB9" s="22"/>
      <c r="AC9" s="22"/>
      <c r="AD9" s="90"/>
      <c r="AE9" s="91"/>
      <c r="AF9" s="92"/>
      <c r="AG9" s="23"/>
      <c r="AH9" s="23"/>
      <c r="AI9" s="23"/>
    </row>
    <row r="10" spans="1:35" ht="25.25" customHeight="1" thickTop="1" thickBot="1" x14ac:dyDescent="0.25">
      <c r="A10" s="21">
        <v>7</v>
      </c>
      <c r="B10" s="18" t="s">
        <v>158</v>
      </c>
      <c r="C10" s="42">
        <f t="shared" si="0"/>
        <v>0</v>
      </c>
      <c r="D10" s="122">
        <v>3600</v>
      </c>
      <c r="E10" s="175">
        <v>7</v>
      </c>
      <c r="F10" s="106" t="s">
        <v>158</v>
      </c>
      <c r="G10" s="174">
        <v>3600</v>
      </c>
      <c r="H10" s="193">
        <f t="shared" si="4"/>
        <v>175</v>
      </c>
      <c r="I10" s="193">
        <f t="shared" si="8"/>
        <v>0</v>
      </c>
      <c r="J10" s="149">
        <v>7</v>
      </c>
      <c r="K10" s="142" t="s">
        <v>158</v>
      </c>
      <c r="L10" s="119">
        <v>3600</v>
      </c>
      <c r="M10" s="150">
        <v>2500</v>
      </c>
      <c r="N10" s="411">
        <v>45503</v>
      </c>
      <c r="O10" s="412">
        <v>118</v>
      </c>
      <c r="P10" s="440">
        <v>175</v>
      </c>
      <c r="Q10" s="405" t="s">
        <v>356</v>
      </c>
      <c r="R10" s="451">
        <v>750</v>
      </c>
      <c r="S10" s="92">
        <f t="shared" si="1"/>
        <v>3425</v>
      </c>
      <c r="T10" s="166">
        <f t="shared" si="5"/>
        <v>175</v>
      </c>
      <c r="U10" s="42">
        <f t="shared" si="2"/>
        <v>0</v>
      </c>
      <c r="V10" s="132">
        <v>7</v>
      </c>
      <c r="W10" s="18" t="s">
        <v>158</v>
      </c>
      <c r="X10" s="70" t="s">
        <v>159</v>
      </c>
      <c r="Y10" s="18" t="s">
        <v>157</v>
      </c>
      <c r="Z10" s="4">
        <v>3600</v>
      </c>
      <c r="AA10" s="4">
        <v>2500</v>
      </c>
      <c r="AB10" s="22">
        <f t="shared" si="3"/>
        <v>1100</v>
      </c>
      <c r="AC10" s="22">
        <f t="shared" si="7"/>
        <v>733.33333333333337</v>
      </c>
      <c r="AD10" s="82"/>
      <c r="AE10" s="83">
        <v>51</v>
      </c>
      <c r="AF10" s="86">
        <v>750</v>
      </c>
      <c r="AG10" s="23">
        <v>750</v>
      </c>
      <c r="AH10" s="24">
        <v>750</v>
      </c>
      <c r="AI10" s="23">
        <f t="shared" si="6"/>
        <v>1500</v>
      </c>
    </row>
    <row r="11" spans="1:35" ht="25.25" customHeight="1" thickTop="1" thickBot="1" x14ac:dyDescent="0.25">
      <c r="A11" s="21">
        <v>7</v>
      </c>
      <c r="B11" s="18" t="s">
        <v>158</v>
      </c>
      <c r="C11" s="42"/>
      <c r="D11" s="122"/>
      <c r="E11" s="175"/>
      <c r="F11" s="106"/>
      <c r="G11" s="174"/>
      <c r="H11" s="193"/>
      <c r="I11" s="193"/>
      <c r="J11" s="149"/>
      <c r="K11" s="142"/>
      <c r="L11" s="119"/>
      <c r="M11" s="150"/>
      <c r="N11" s="538">
        <v>45524</v>
      </c>
      <c r="O11" s="539">
        <v>83</v>
      </c>
      <c r="P11" s="726">
        <v>100</v>
      </c>
      <c r="Q11" s="405"/>
      <c r="R11" s="451"/>
      <c r="S11" s="92"/>
      <c r="T11" s="166"/>
      <c r="U11" s="42"/>
      <c r="V11" s="132"/>
      <c r="W11" s="18"/>
      <c r="X11" s="70"/>
      <c r="Y11" s="18"/>
      <c r="Z11" s="4"/>
      <c r="AA11" s="4"/>
      <c r="AB11" s="22"/>
      <c r="AC11" s="22"/>
      <c r="AD11" s="82"/>
      <c r="AE11" s="83"/>
      <c r="AF11" s="86"/>
      <c r="AG11" s="23"/>
      <c r="AH11" s="24"/>
      <c r="AI11" s="23"/>
    </row>
    <row r="12" spans="1:35" ht="25.25" customHeight="1" thickTop="1" thickBot="1" x14ac:dyDescent="0.25">
      <c r="A12" s="21">
        <v>7</v>
      </c>
      <c r="B12" s="18" t="s">
        <v>158</v>
      </c>
      <c r="C12" s="42"/>
      <c r="D12" s="122"/>
      <c r="E12" s="175"/>
      <c r="F12" s="106"/>
      <c r="G12" s="174"/>
      <c r="H12" s="193"/>
      <c r="I12" s="193"/>
      <c r="J12" s="149"/>
      <c r="K12" s="142"/>
      <c r="L12" s="119"/>
      <c r="M12" s="150"/>
      <c r="N12" s="538">
        <v>45596</v>
      </c>
      <c r="O12" s="539">
        <v>113</v>
      </c>
      <c r="P12" s="726">
        <v>75</v>
      </c>
      <c r="Q12" s="405"/>
      <c r="R12" s="451"/>
      <c r="S12" s="92"/>
      <c r="T12" s="166"/>
      <c r="U12" s="42"/>
      <c r="V12" s="132"/>
      <c r="W12" s="18"/>
      <c r="X12" s="70"/>
      <c r="Y12" s="18"/>
      <c r="Z12" s="4"/>
      <c r="AA12" s="4"/>
      <c r="AB12" s="22"/>
      <c r="AC12" s="22"/>
      <c r="AD12" s="82"/>
      <c r="AE12" s="83"/>
      <c r="AF12" s="86"/>
      <c r="AG12" s="23"/>
      <c r="AH12" s="24"/>
      <c r="AI12" s="23"/>
    </row>
    <row r="13" spans="1:35" ht="25.25" customHeight="1" thickTop="1" thickBot="1" x14ac:dyDescent="0.25">
      <c r="A13" s="21">
        <v>8</v>
      </c>
      <c r="B13" s="7" t="s">
        <v>11</v>
      </c>
      <c r="C13" s="42">
        <f t="shared" si="0"/>
        <v>0</v>
      </c>
      <c r="D13" s="122">
        <v>3600</v>
      </c>
      <c r="E13" s="175">
        <v>8</v>
      </c>
      <c r="F13" s="106" t="s">
        <v>11</v>
      </c>
      <c r="G13" s="174">
        <v>3600</v>
      </c>
      <c r="H13" s="193">
        <f t="shared" si="4"/>
        <v>0</v>
      </c>
      <c r="I13" s="193">
        <f t="shared" si="8"/>
        <v>0</v>
      </c>
      <c r="J13" s="149">
        <v>8</v>
      </c>
      <c r="K13" s="142" t="s">
        <v>11</v>
      </c>
      <c r="L13" s="119">
        <v>3600</v>
      </c>
      <c r="M13" s="150">
        <v>3600</v>
      </c>
      <c r="N13" s="405"/>
      <c r="O13" s="405"/>
      <c r="P13" s="405"/>
      <c r="Q13" s="405"/>
      <c r="R13" s="111"/>
      <c r="S13" s="92">
        <f t="shared" si="1"/>
        <v>3600</v>
      </c>
      <c r="T13" s="166">
        <f>+L13-S13</f>
        <v>0</v>
      </c>
      <c r="U13" s="42">
        <f t="shared" si="2"/>
        <v>0</v>
      </c>
      <c r="V13" s="132">
        <v>8</v>
      </c>
      <c r="W13" s="18" t="s">
        <v>11</v>
      </c>
      <c r="X13" s="70" t="s">
        <v>227</v>
      </c>
      <c r="Y13" s="18" t="s">
        <v>223</v>
      </c>
      <c r="Z13" s="4">
        <v>3600</v>
      </c>
      <c r="AA13" s="4">
        <v>3600</v>
      </c>
      <c r="AB13" s="22">
        <f t="shared" si="3"/>
        <v>0</v>
      </c>
      <c r="AC13" s="22">
        <f t="shared" si="7"/>
        <v>0</v>
      </c>
      <c r="AD13" s="82"/>
      <c r="AE13" s="83"/>
      <c r="AF13" s="86"/>
      <c r="AG13" s="23"/>
      <c r="AH13" s="23"/>
      <c r="AI13" s="23">
        <f t="shared" si="6"/>
        <v>0</v>
      </c>
    </row>
    <row r="14" spans="1:35" ht="25.25" customHeight="1" thickTop="1" thickBot="1" x14ac:dyDescent="0.25">
      <c r="A14" s="21">
        <v>9</v>
      </c>
      <c r="B14" s="7" t="s">
        <v>12</v>
      </c>
      <c r="C14" s="42">
        <f t="shared" si="0"/>
        <v>0</v>
      </c>
      <c r="D14" s="122">
        <v>3600</v>
      </c>
      <c r="E14" s="175">
        <v>9</v>
      </c>
      <c r="F14" s="106" t="s">
        <v>12</v>
      </c>
      <c r="G14" s="174">
        <v>3600</v>
      </c>
      <c r="H14" s="193">
        <f t="shared" si="4"/>
        <v>0</v>
      </c>
      <c r="I14" s="193">
        <f t="shared" si="8"/>
        <v>0</v>
      </c>
      <c r="J14" s="149">
        <v>9</v>
      </c>
      <c r="K14" s="142" t="s">
        <v>12</v>
      </c>
      <c r="L14" s="119">
        <v>3600</v>
      </c>
      <c r="M14" s="150">
        <v>3600</v>
      </c>
      <c r="N14" s="405"/>
      <c r="O14" s="405"/>
      <c r="P14" s="405"/>
      <c r="Q14" s="405"/>
      <c r="R14" s="111"/>
      <c r="S14" s="92">
        <f t="shared" si="1"/>
        <v>3600</v>
      </c>
      <c r="T14" s="166">
        <f t="shared" ref="T14:T91" si="9">+L14-S14</f>
        <v>0</v>
      </c>
      <c r="U14" s="42">
        <f t="shared" si="2"/>
        <v>0</v>
      </c>
      <c r="V14" s="132">
        <v>9</v>
      </c>
      <c r="W14" s="18" t="s">
        <v>12</v>
      </c>
      <c r="X14" s="70" t="s">
        <v>228</v>
      </c>
      <c r="Y14" s="18" t="s">
        <v>223</v>
      </c>
      <c r="Z14" s="4">
        <v>3600</v>
      </c>
      <c r="AA14" s="4">
        <v>3600</v>
      </c>
      <c r="AB14" s="22">
        <f t="shared" si="3"/>
        <v>0</v>
      </c>
      <c r="AC14" s="22">
        <f t="shared" si="7"/>
        <v>0</v>
      </c>
      <c r="AD14" s="82"/>
      <c r="AE14" s="83"/>
      <c r="AF14" s="86"/>
      <c r="AG14" s="23"/>
      <c r="AH14" s="23"/>
      <c r="AI14" s="23">
        <f t="shared" si="6"/>
        <v>0</v>
      </c>
    </row>
    <row r="15" spans="1:35" ht="25.25" customHeight="1" thickTop="1" thickBot="1" x14ac:dyDescent="0.25">
      <c r="A15" s="21">
        <v>10</v>
      </c>
      <c r="B15" s="7" t="s">
        <v>13</v>
      </c>
      <c r="C15" s="42">
        <f t="shared" si="0"/>
        <v>0</v>
      </c>
      <c r="D15" s="122">
        <v>3600</v>
      </c>
      <c r="E15" s="175">
        <v>10</v>
      </c>
      <c r="F15" s="106" t="s">
        <v>13</v>
      </c>
      <c r="G15" s="174">
        <v>3600</v>
      </c>
      <c r="H15" s="193">
        <f t="shared" si="4"/>
        <v>0</v>
      </c>
      <c r="I15" s="193">
        <f t="shared" si="8"/>
        <v>0</v>
      </c>
      <c r="J15" s="149">
        <v>10</v>
      </c>
      <c r="K15" s="142" t="s">
        <v>13</v>
      </c>
      <c r="L15" s="119">
        <v>3600</v>
      </c>
      <c r="M15" s="150">
        <v>3600</v>
      </c>
      <c r="N15" s="411"/>
      <c r="O15" s="412"/>
      <c r="P15" s="414"/>
      <c r="Q15" s="405"/>
      <c r="R15" s="111"/>
      <c r="S15" s="92">
        <f t="shared" si="1"/>
        <v>3600</v>
      </c>
      <c r="T15" s="166">
        <f t="shared" si="9"/>
        <v>0</v>
      </c>
      <c r="U15" s="42">
        <f t="shared" si="2"/>
        <v>0</v>
      </c>
      <c r="V15" s="132">
        <v>10</v>
      </c>
      <c r="W15" s="18" t="s">
        <v>13</v>
      </c>
      <c r="X15" s="70" t="s">
        <v>229</v>
      </c>
      <c r="Y15" s="18" t="s">
        <v>223</v>
      </c>
      <c r="Z15" s="4">
        <v>3600</v>
      </c>
      <c r="AA15" s="4">
        <v>3600</v>
      </c>
      <c r="AB15" s="22">
        <f t="shared" si="3"/>
        <v>0</v>
      </c>
      <c r="AC15" s="22">
        <f t="shared" si="7"/>
        <v>0</v>
      </c>
      <c r="AD15" s="90"/>
      <c r="AE15" s="91"/>
      <c r="AF15" s="92"/>
      <c r="AG15" s="23"/>
      <c r="AH15" s="23"/>
      <c r="AI15" s="23">
        <f t="shared" si="6"/>
        <v>0</v>
      </c>
    </row>
    <row r="16" spans="1:35" ht="25.25" customHeight="1" thickTop="1" thickBot="1" x14ac:dyDescent="0.25">
      <c r="A16" s="21">
        <v>11</v>
      </c>
      <c r="B16" s="7" t="s">
        <v>14</v>
      </c>
      <c r="C16" s="42">
        <f t="shared" si="0"/>
        <v>0</v>
      </c>
      <c r="D16" s="122">
        <v>3600</v>
      </c>
      <c r="E16" s="175">
        <v>11</v>
      </c>
      <c r="F16" s="106" t="s">
        <v>14</v>
      </c>
      <c r="G16" s="174">
        <v>3600</v>
      </c>
      <c r="H16" s="193">
        <f t="shared" si="4"/>
        <v>0</v>
      </c>
      <c r="I16" s="193">
        <f t="shared" si="8"/>
        <v>0</v>
      </c>
      <c r="J16" s="149">
        <v>11</v>
      </c>
      <c r="K16" s="142" t="s">
        <v>14</v>
      </c>
      <c r="L16" s="119">
        <v>3600</v>
      </c>
      <c r="M16" s="150">
        <v>3500</v>
      </c>
      <c r="N16" s="411">
        <v>45488</v>
      </c>
      <c r="O16" s="412">
        <v>74</v>
      </c>
      <c r="P16" s="440">
        <v>100</v>
      </c>
      <c r="Q16" s="405"/>
      <c r="R16" s="111"/>
      <c r="S16" s="92">
        <f t="shared" si="1"/>
        <v>3600</v>
      </c>
      <c r="T16" s="166">
        <f t="shared" si="9"/>
        <v>0</v>
      </c>
      <c r="U16" s="42">
        <f t="shared" si="2"/>
        <v>0</v>
      </c>
      <c r="V16" s="132">
        <v>11</v>
      </c>
      <c r="W16" s="18" t="s">
        <v>14</v>
      </c>
      <c r="X16" s="70" t="s">
        <v>196</v>
      </c>
      <c r="Y16" s="18" t="s">
        <v>195</v>
      </c>
      <c r="Z16" s="4">
        <v>3600</v>
      </c>
      <c r="AA16" s="4">
        <v>3500</v>
      </c>
      <c r="AB16" s="22">
        <f t="shared" si="3"/>
        <v>100</v>
      </c>
      <c r="AC16" s="22">
        <f t="shared" si="7"/>
        <v>66.666666666666671</v>
      </c>
      <c r="AD16" s="82"/>
      <c r="AE16" s="83"/>
      <c r="AF16" s="86"/>
      <c r="AG16" s="23"/>
      <c r="AH16" s="23"/>
      <c r="AI16" s="23">
        <f t="shared" si="6"/>
        <v>0</v>
      </c>
    </row>
    <row r="17" spans="1:58" ht="25.25" customHeight="1" thickTop="1" thickBot="1" x14ac:dyDescent="0.25">
      <c r="A17" s="25">
        <v>12</v>
      </c>
      <c r="B17" s="26" t="s">
        <v>15</v>
      </c>
      <c r="C17" s="42">
        <f t="shared" si="0"/>
        <v>0</v>
      </c>
      <c r="D17" s="37">
        <v>3600</v>
      </c>
      <c r="E17" s="172">
        <v>12</v>
      </c>
      <c r="F17" s="176" t="s">
        <v>15</v>
      </c>
      <c r="G17" s="174">
        <v>3600</v>
      </c>
      <c r="H17" s="193">
        <f t="shared" si="4"/>
        <v>0</v>
      </c>
      <c r="I17" s="193">
        <f t="shared" si="8"/>
        <v>0</v>
      </c>
      <c r="J17" s="149">
        <v>12</v>
      </c>
      <c r="K17" s="142" t="s">
        <v>15</v>
      </c>
      <c r="L17" s="119">
        <v>3600</v>
      </c>
      <c r="M17" s="150">
        <v>3600</v>
      </c>
      <c r="N17" s="405"/>
      <c r="O17" s="405"/>
      <c r="P17" s="405"/>
      <c r="Q17" s="405"/>
      <c r="R17" s="111"/>
      <c r="S17" s="92">
        <f t="shared" si="1"/>
        <v>3600</v>
      </c>
      <c r="T17" s="166">
        <f t="shared" si="9"/>
        <v>0</v>
      </c>
      <c r="U17" s="42">
        <f t="shared" si="2"/>
        <v>0</v>
      </c>
      <c r="V17" s="131">
        <v>12</v>
      </c>
      <c r="W17" s="26" t="s">
        <v>15</v>
      </c>
      <c r="X17" s="71" t="s">
        <v>230</v>
      </c>
      <c r="Y17" s="18" t="s">
        <v>223</v>
      </c>
      <c r="Z17" s="4">
        <v>3600</v>
      </c>
      <c r="AA17" s="4">
        <v>3600</v>
      </c>
      <c r="AB17" s="22">
        <f t="shared" si="3"/>
        <v>0</v>
      </c>
      <c r="AC17" s="22">
        <f t="shared" si="7"/>
        <v>0</v>
      </c>
      <c r="AD17" s="90"/>
      <c r="AE17" s="91"/>
      <c r="AF17" s="92"/>
      <c r="AG17" s="23"/>
      <c r="AH17" s="23"/>
      <c r="AI17" s="23">
        <f t="shared" si="6"/>
        <v>0</v>
      </c>
    </row>
    <row r="18" spans="1:58" ht="25.25" customHeight="1" thickTop="1" thickBot="1" x14ac:dyDescent="0.25">
      <c r="A18" s="80">
        <v>13</v>
      </c>
      <c r="B18" s="41" t="s">
        <v>16</v>
      </c>
      <c r="C18" s="42">
        <f t="shared" si="0"/>
        <v>0</v>
      </c>
      <c r="D18" s="37">
        <v>3600</v>
      </c>
      <c r="E18" s="175">
        <v>13</v>
      </c>
      <c r="F18" s="106" t="s">
        <v>16</v>
      </c>
      <c r="G18" s="174">
        <v>3600</v>
      </c>
      <c r="H18" s="193">
        <f t="shared" si="4"/>
        <v>0</v>
      </c>
      <c r="I18" s="193">
        <f t="shared" si="8"/>
        <v>0</v>
      </c>
      <c r="J18" s="149">
        <v>13</v>
      </c>
      <c r="K18" s="142" t="s">
        <v>16</v>
      </c>
      <c r="L18" s="119">
        <v>3600</v>
      </c>
      <c r="M18" s="150">
        <v>3600</v>
      </c>
      <c r="N18" s="405"/>
      <c r="O18" s="405"/>
      <c r="P18" s="405"/>
      <c r="Q18" s="405"/>
      <c r="R18" s="111"/>
      <c r="S18" s="92">
        <f t="shared" si="1"/>
        <v>3600</v>
      </c>
      <c r="T18" s="166">
        <f t="shared" si="9"/>
        <v>0</v>
      </c>
      <c r="U18" s="42">
        <f t="shared" si="2"/>
        <v>0</v>
      </c>
      <c r="V18" s="80">
        <v>13</v>
      </c>
      <c r="W18" s="41" t="s">
        <v>16</v>
      </c>
      <c r="X18" s="69" t="s">
        <v>231</v>
      </c>
      <c r="Y18" s="41" t="s">
        <v>223</v>
      </c>
      <c r="Z18" s="37">
        <v>3600</v>
      </c>
      <c r="AA18" s="37">
        <v>3600</v>
      </c>
      <c r="AB18" s="22">
        <f t="shared" si="3"/>
        <v>0</v>
      </c>
      <c r="AC18" s="38">
        <f t="shared" si="7"/>
        <v>0</v>
      </c>
      <c r="AD18" s="82"/>
      <c r="AE18" s="83"/>
      <c r="AF18" s="86"/>
      <c r="AG18" s="39"/>
      <c r="AH18" s="39"/>
      <c r="AI18" s="39">
        <f t="shared" si="6"/>
        <v>0</v>
      </c>
    </row>
    <row r="19" spans="1:58" ht="25.25" customHeight="1" thickTop="1" thickBot="1" x14ac:dyDescent="0.25">
      <c r="A19" s="6">
        <v>14</v>
      </c>
      <c r="B19" s="116" t="s">
        <v>17</v>
      </c>
      <c r="C19" s="42">
        <f t="shared" si="0"/>
        <v>0</v>
      </c>
      <c r="D19" s="123">
        <v>3600</v>
      </c>
      <c r="E19" s="175">
        <v>14</v>
      </c>
      <c r="F19" s="106" t="s">
        <v>17</v>
      </c>
      <c r="G19" s="174">
        <v>3600</v>
      </c>
      <c r="H19" s="193">
        <f t="shared" si="4"/>
        <v>0</v>
      </c>
      <c r="I19" s="193">
        <f t="shared" si="8"/>
        <v>0</v>
      </c>
      <c r="J19" s="149">
        <v>14</v>
      </c>
      <c r="K19" s="142" t="s">
        <v>17</v>
      </c>
      <c r="L19" s="119">
        <v>3600</v>
      </c>
      <c r="M19" s="150">
        <v>3600</v>
      </c>
      <c r="N19" s="405"/>
      <c r="O19" s="405"/>
      <c r="P19" s="405"/>
      <c r="Q19" s="405"/>
      <c r="R19" s="111"/>
      <c r="S19" s="92">
        <f t="shared" si="1"/>
        <v>3600</v>
      </c>
      <c r="T19" s="166">
        <f t="shared" si="9"/>
        <v>0</v>
      </c>
      <c r="U19" s="42">
        <f t="shared" si="2"/>
        <v>0</v>
      </c>
      <c r="V19" s="133">
        <v>14</v>
      </c>
      <c r="W19" s="41" t="s">
        <v>17</v>
      </c>
      <c r="X19" s="69" t="s">
        <v>232</v>
      </c>
      <c r="Y19" s="41" t="s">
        <v>223</v>
      </c>
      <c r="Z19" s="3">
        <v>3600</v>
      </c>
      <c r="AA19" s="3">
        <v>3600</v>
      </c>
      <c r="AB19" s="38">
        <f t="shared" si="3"/>
        <v>0</v>
      </c>
      <c r="AC19" s="38">
        <f t="shared" si="7"/>
        <v>0</v>
      </c>
      <c r="AD19" s="90"/>
      <c r="AE19" s="91"/>
      <c r="AF19" s="92"/>
      <c r="AG19" s="39"/>
      <c r="AH19" s="39"/>
      <c r="AI19" s="23">
        <f t="shared" si="6"/>
        <v>0</v>
      </c>
    </row>
    <row r="20" spans="1:58" ht="25.25" customHeight="1" thickTop="1" thickBot="1" x14ac:dyDescent="0.25">
      <c r="A20" s="21">
        <v>15</v>
      </c>
      <c r="B20" s="104" t="s">
        <v>18</v>
      </c>
      <c r="C20" s="42">
        <f t="shared" si="0"/>
        <v>0</v>
      </c>
      <c r="D20" s="122">
        <v>3600</v>
      </c>
      <c r="E20" s="175">
        <v>15</v>
      </c>
      <c r="F20" s="106" t="s">
        <v>18</v>
      </c>
      <c r="G20" s="174">
        <v>3600</v>
      </c>
      <c r="H20" s="193">
        <f t="shared" si="4"/>
        <v>0</v>
      </c>
      <c r="I20" s="193">
        <f t="shared" si="8"/>
        <v>0</v>
      </c>
      <c r="J20" s="149">
        <v>15</v>
      </c>
      <c r="K20" s="142" t="s">
        <v>18</v>
      </c>
      <c r="L20" s="119">
        <v>3600</v>
      </c>
      <c r="M20" s="150">
        <v>3600</v>
      </c>
      <c r="N20" s="405"/>
      <c r="O20" s="405"/>
      <c r="P20" s="405"/>
      <c r="Q20" s="405"/>
      <c r="R20" s="111"/>
      <c r="S20" s="92">
        <f t="shared" si="1"/>
        <v>3600</v>
      </c>
      <c r="T20" s="166">
        <f t="shared" si="9"/>
        <v>0</v>
      </c>
      <c r="U20" s="42">
        <f t="shared" si="2"/>
        <v>0</v>
      </c>
      <c r="V20" s="132">
        <v>15</v>
      </c>
      <c r="W20" s="18" t="s">
        <v>18</v>
      </c>
      <c r="X20" s="70" t="s">
        <v>233</v>
      </c>
      <c r="Y20" s="18" t="s">
        <v>223</v>
      </c>
      <c r="Z20" s="4">
        <v>3600</v>
      </c>
      <c r="AA20" s="4">
        <v>3600</v>
      </c>
      <c r="AB20" s="22">
        <f t="shared" si="3"/>
        <v>0</v>
      </c>
      <c r="AC20" s="22">
        <f t="shared" si="7"/>
        <v>0</v>
      </c>
      <c r="AD20" s="82"/>
      <c r="AE20" s="83"/>
      <c r="AF20" s="86"/>
      <c r="AG20" s="23"/>
      <c r="AH20" s="23"/>
      <c r="AI20" s="23">
        <f t="shared" si="6"/>
        <v>0</v>
      </c>
    </row>
    <row r="21" spans="1:58" ht="25.25" customHeight="1" thickTop="1" thickBot="1" x14ac:dyDescent="0.25">
      <c r="A21" s="21">
        <v>16</v>
      </c>
      <c r="B21" s="104" t="s">
        <v>19</v>
      </c>
      <c r="C21" s="42">
        <f t="shared" si="0"/>
        <v>0</v>
      </c>
      <c r="D21" s="122">
        <v>3600</v>
      </c>
      <c r="E21" s="175">
        <v>16</v>
      </c>
      <c r="F21" s="106" t="s">
        <v>19</v>
      </c>
      <c r="G21" s="174">
        <v>3600</v>
      </c>
      <c r="H21" s="193">
        <f t="shared" si="4"/>
        <v>0</v>
      </c>
      <c r="I21" s="193">
        <f t="shared" si="8"/>
        <v>0</v>
      </c>
      <c r="J21" s="149">
        <v>16</v>
      </c>
      <c r="K21" s="142" t="s">
        <v>19</v>
      </c>
      <c r="L21" s="119">
        <v>3600</v>
      </c>
      <c r="M21" s="150">
        <v>3600</v>
      </c>
      <c r="N21" s="405"/>
      <c r="O21" s="405"/>
      <c r="P21" s="405"/>
      <c r="Q21" s="405"/>
      <c r="R21" s="111"/>
      <c r="S21" s="92">
        <f t="shared" si="1"/>
        <v>3600</v>
      </c>
      <c r="T21" s="166">
        <f t="shared" si="9"/>
        <v>0</v>
      </c>
      <c r="U21" s="42">
        <f t="shared" si="2"/>
        <v>0</v>
      </c>
      <c r="V21" s="132">
        <v>16</v>
      </c>
      <c r="W21" s="18" t="s">
        <v>19</v>
      </c>
      <c r="X21" s="70" t="s">
        <v>234</v>
      </c>
      <c r="Y21" s="18" t="s">
        <v>223</v>
      </c>
      <c r="Z21" s="4">
        <v>3600</v>
      </c>
      <c r="AA21" s="4">
        <v>3600</v>
      </c>
      <c r="AB21" s="22">
        <f t="shared" si="3"/>
        <v>0</v>
      </c>
      <c r="AC21" s="22">
        <f t="shared" si="7"/>
        <v>0</v>
      </c>
      <c r="AD21" s="90"/>
      <c r="AE21" s="91"/>
      <c r="AF21" s="92"/>
      <c r="AG21" s="23"/>
      <c r="AH21" s="23"/>
      <c r="AI21" s="23">
        <f t="shared" si="6"/>
        <v>0</v>
      </c>
    </row>
    <row r="22" spans="1:58" ht="25.25" customHeight="1" thickTop="1" thickBot="1" x14ac:dyDescent="0.25">
      <c r="A22" s="21">
        <v>17</v>
      </c>
      <c r="B22" s="7" t="s">
        <v>20</v>
      </c>
      <c r="C22" s="42">
        <f t="shared" si="0"/>
        <v>0</v>
      </c>
      <c r="D22" s="122">
        <v>3600</v>
      </c>
      <c r="E22" s="175">
        <v>17</v>
      </c>
      <c r="F22" s="106" t="s">
        <v>20</v>
      </c>
      <c r="G22" s="174">
        <v>3600</v>
      </c>
      <c r="H22" s="193">
        <f t="shared" si="4"/>
        <v>0</v>
      </c>
      <c r="I22" s="193">
        <f t="shared" si="8"/>
        <v>0</v>
      </c>
      <c r="J22" s="149">
        <v>17</v>
      </c>
      <c r="K22" s="142" t="s">
        <v>20</v>
      </c>
      <c r="L22" s="119">
        <v>3600</v>
      </c>
      <c r="M22" s="150">
        <v>3600</v>
      </c>
      <c r="N22" s="405"/>
      <c r="O22" s="405"/>
      <c r="P22" s="405"/>
      <c r="Q22" s="405"/>
      <c r="R22" s="111"/>
      <c r="S22" s="92">
        <f t="shared" si="1"/>
        <v>3600</v>
      </c>
      <c r="T22" s="166">
        <f t="shared" si="9"/>
        <v>0</v>
      </c>
      <c r="U22" s="42">
        <f t="shared" si="2"/>
        <v>0</v>
      </c>
      <c r="V22" s="132">
        <v>17</v>
      </c>
      <c r="W22" s="18" t="s">
        <v>20</v>
      </c>
      <c r="X22" s="70" t="s">
        <v>235</v>
      </c>
      <c r="Y22" s="18" t="s">
        <v>223</v>
      </c>
      <c r="Z22" s="4">
        <v>3600</v>
      </c>
      <c r="AA22" s="4">
        <v>3600</v>
      </c>
      <c r="AB22" s="22">
        <f t="shared" si="3"/>
        <v>0</v>
      </c>
      <c r="AC22" s="22">
        <f t="shared" si="7"/>
        <v>0</v>
      </c>
      <c r="AD22" s="82"/>
      <c r="AE22" s="83"/>
      <c r="AF22" s="86"/>
      <c r="AG22" s="23"/>
      <c r="AH22" s="23"/>
      <c r="AI22" s="23">
        <f t="shared" si="6"/>
        <v>0</v>
      </c>
    </row>
    <row r="23" spans="1:58" ht="25.25" customHeight="1" thickTop="1" thickBot="1" x14ac:dyDescent="0.25">
      <c r="A23" s="21">
        <v>18</v>
      </c>
      <c r="B23" s="7" t="s">
        <v>21</v>
      </c>
      <c r="C23" s="42">
        <f t="shared" si="0"/>
        <v>0</v>
      </c>
      <c r="D23" s="122">
        <v>3600</v>
      </c>
      <c r="E23" s="175">
        <v>18</v>
      </c>
      <c r="F23" s="106" t="s">
        <v>21</v>
      </c>
      <c r="G23" s="174">
        <v>3600</v>
      </c>
      <c r="H23" s="193">
        <f t="shared" si="4"/>
        <v>0</v>
      </c>
      <c r="I23" s="193">
        <f t="shared" si="8"/>
        <v>0</v>
      </c>
      <c r="J23" s="149">
        <v>18</v>
      </c>
      <c r="K23" s="142" t="s">
        <v>21</v>
      </c>
      <c r="L23" s="119">
        <v>3600</v>
      </c>
      <c r="M23" s="150">
        <v>3600</v>
      </c>
      <c r="N23" s="405"/>
      <c r="O23" s="405"/>
      <c r="P23" s="405"/>
      <c r="Q23" s="405"/>
      <c r="R23" s="111"/>
      <c r="S23" s="92">
        <f t="shared" si="1"/>
        <v>3600</v>
      </c>
      <c r="T23" s="166">
        <f t="shared" si="9"/>
        <v>0</v>
      </c>
      <c r="U23" s="42">
        <f t="shared" si="2"/>
        <v>0</v>
      </c>
      <c r="V23" s="132">
        <v>18</v>
      </c>
      <c r="W23" s="18" t="s">
        <v>21</v>
      </c>
      <c r="X23" s="70" t="s">
        <v>236</v>
      </c>
      <c r="Y23" s="18" t="s">
        <v>223</v>
      </c>
      <c r="Z23" s="4">
        <v>3600</v>
      </c>
      <c r="AA23" s="4">
        <v>3600</v>
      </c>
      <c r="AB23" s="22">
        <f t="shared" si="3"/>
        <v>0</v>
      </c>
      <c r="AC23" s="22">
        <f t="shared" si="7"/>
        <v>0</v>
      </c>
      <c r="AD23" s="90"/>
      <c r="AE23" s="91"/>
      <c r="AF23" s="92"/>
      <c r="AG23" s="23"/>
      <c r="AH23" s="23"/>
      <c r="AI23" s="23">
        <f t="shared" si="6"/>
        <v>0</v>
      </c>
    </row>
    <row r="24" spans="1:58" ht="25.25" customHeight="1" thickTop="1" thickBot="1" x14ac:dyDescent="0.25">
      <c r="A24" s="21">
        <v>19</v>
      </c>
      <c r="B24" s="7" t="s">
        <v>22</v>
      </c>
      <c r="C24" s="42">
        <f t="shared" si="0"/>
        <v>0</v>
      </c>
      <c r="D24" s="122">
        <v>3600</v>
      </c>
      <c r="E24" s="175">
        <v>19</v>
      </c>
      <c r="F24" s="106" t="s">
        <v>22</v>
      </c>
      <c r="G24" s="174">
        <v>3600</v>
      </c>
      <c r="H24" s="193">
        <f t="shared" si="4"/>
        <v>300</v>
      </c>
      <c r="I24" s="193">
        <f t="shared" si="8"/>
        <v>0</v>
      </c>
      <c r="J24" s="149">
        <v>19</v>
      </c>
      <c r="K24" s="142" t="s">
        <v>22</v>
      </c>
      <c r="L24" s="119">
        <v>3600</v>
      </c>
      <c r="M24" s="150">
        <v>2500</v>
      </c>
      <c r="N24" s="632">
        <v>45485</v>
      </c>
      <c r="O24" s="723">
        <v>48</v>
      </c>
      <c r="P24" s="723">
        <v>200</v>
      </c>
      <c r="Q24" s="405" t="s">
        <v>356</v>
      </c>
      <c r="R24" s="451">
        <v>600</v>
      </c>
      <c r="S24" s="92">
        <f t="shared" si="1"/>
        <v>3300</v>
      </c>
      <c r="T24" s="166">
        <f t="shared" si="9"/>
        <v>300</v>
      </c>
      <c r="U24" s="42">
        <f t="shared" si="2"/>
        <v>0</v>
      </c>
      <c r="V24" s="132">
        <v>19</v>
      </c>
      <c r="W24" s="18" t="s">
        <v>22</v>
      </c>
      <c r="X24" s="70" t="s">
        <v>160</v>
      </c>
      <c r="Y24" s="18" t="s">
        <v>157</v>
      </c>
      <c r="Z24" s="4">
        <v>3600</v>
      </c>
      <c r="AA24" s="4">
        <v>2500</v>
      </c>
      <c r="AB24" s="22">
        <f t="shared" si="3"/>
        <v>1100</v>
      </c>
      <c r="AC24" s="22">
        <f t="shared" si="7"/>
        <v>733.33333333333337</v>
      </c>
      <c r="AD24" s="90"/>
      <c r="AE24" s="91">
        <v>13</v>
      </c>
      <c r="AF24" s="92">
        <v>600</v>
      </c>
      <c r="AG24" s="23">
        <v>600</v>
      </c>
      <c r="AH24" s="23"/>
      <c r="AI24" s="23">
        <f t="shared" si="6"/>
        <v>600</v>
      </c>
    </row>
    <row r="25" spans="1:58" ht="25.25" customHeight="1" thickTop="1" thickBot="1" x14ac:dyDescent="0.25">
      <c r="A25" s="21">
        <v>19</v>
      </c>
      <c r="B25" s="7" t="s">
        <v>22</v>
      </c>
      <c r="C25" s="42"/>
      <c r="D25" s="122"/>
      <c r="E25" s="175"/>
      <c r="F25" s="106"/>
      <c r="G25" s="174"/>
      <c r="H25" s="193"/>
      <c r="I25" s="193"/>
      <c r="J25" s="149"/>
      <c r="K25" s="142"/>
      <c r="L25" s="119"/>
      <c r="M25" s="150"/>
      <c r="N25" s="632">
        <v>45523</v>
      </c>
      <c r="O25" s="723">
        <v>72</v>
      </c>
      <c r="P25" s="723">
        <v>150</v>
      </c>
      <c r="Q25" s="405"/>
      <c r="R25" s="111"/>
      <c r="S25" s="92"/>
      <c r="T25" s="166"/>
      <c r="U25" s="42"/>
      <c r="V25" s="132"/>
      <c r="W25" s="18"/>
      <c r="X25" s="70"/>
      <c r="Y25" s="18"/>
      <c r="Z25" s="4"/>
      <c r="AA25" s="4"/>
      <c r="AB25" s="22"/>
      <c r="AC25" s="22"/>
      <c r="AD25" s="90"/>
      <c r="AE25" s="91"/>
      <c r="AF25" s="92"/>
      <c r="AG25" s="23"/>
      <c r="AH25" s="23"/>
      <c r="AI25" s="23"/>
    </row>
    <row r="26" spans="1:58" ht="25.25" customHeight="1" thickTop="1" thickBot="1" x14ac:dyDescent="0.25">
      <c r="A26" s="21">
        <v>19</v>
      </c>
      <c r="B26" s="7" t="s">
        <v>22</v>
      </c>
      <c r="C26" s="42"/>
      <c r="D26" s="122"/>
      <c r="E26" s="175"/>
      <c r="F26" s="106"/>
      <c r="G26" s="174"/>
      <c r="H26" s="193"/>
      <c r="I26" s="193"/>
      <c r="J26" s="149"/>
      <c r="K26" s="142"/>
      <c r="L26" s="119"/>
      <c r="M26" s="150"/>
      <c r="N26" s="538">
        <v>45556</v>
      </c>
      <c r="O26" s="723">
        <v>61</v>
      </c>
      <c r="P26" s="723">
        <v>100</v>
      </c>
      <c r="Q26" s="405"/>
      <c r="R26" s="111"/>
      <c r="S26" s="92"/>
      <c r="T26" s="166"/>
      <c r="U26" s="42"/>
      <c r="V26" s="132"/>
      <c r="W26" s="18"/>
      <c r="X26" s="70"/>
      <c r="Y26" s="18"/>
      <c r="Z26" s="4"/>
      <c r="AA26" s="4"/>
      <c r="AB26" s="22"/>
      <c r="AC26" s="22"/>
      <c r="AD26" s="90"/>
      <c r="AE26" s="91"/>
      <c r="AF26" s="92"/>
      <c r="AG26" s="23"/>
      <c r="AH26" s="23"/>
      <c r="AI26" s="23"/>
    </row>
    <row r="27" spans="1:58" ht="25.25" customHeight="1" thickTop="1" thickBot="1" x14ac:dyDescent="0.25">
      <c r="A27" s="6">
        <v>20</v>
      </c>
      <c r="B27" s="18" t="s">
        <v>23</v>
      </c>
      <c r="C27" s="42">
        <f t="shared" si="0"/>
        <v>0</v>
      </c>
      <c r="D27" s="122">
        <v>3600</v>
      </c>
      <c r="E27" s="175">
        <v>20</v>
      </c>
      <c r="F27" s="106" t="s">
        <v>23</v>
      </c>
      <c r="G27" s="174">
        <v>3600</v>
      </c>
      <c r="H27" s="193">
        <f t="shared" si="4"/>
        <v>0</v>
      </c>
      <c r="I27" s="193">
        <f t="shared" si="8"/>
        <v>0</v>
      </c>
      <c r="J27" s="149">
        <v>20</v>
      </c>
      <c r="K27" s="142" t="s">
        <v>23</v>
      </c>
      <c r="L27" s="119">
        <v>3600</v>
      </c>
      <c r="M27" s="150">
        <v>3600</v>
      </c>
      <c r="N27" s="405"/>
      <c r="O27" s="405"/>
      <c r="P27" s="405"/>
      <c r="Q27" s="405"/>
      <c r="R27" s="111"/>
      <c r="S27" s="92">
        <f t="shared" si="1"/>
        <v>3600</v>
      </c>
      <c r="T27" s="166">
        <f t="shared" si="9"/>
        <v>0</v>
      </c>
      <c r="U27" s="42">
        <f t="shared" si="2"/>
        <v>0</v>
      </c>
      <c r="V27" s="132">
        <v>20</v>
      </c>
      <c r="W27" s="18" t="s">
        <v>23</v>
      </c>
      <c r="X27" s="70" t="s">
        <v>330</v>
      </c>
      <c r="Y27" s="18" t="s">
        <v>223</v>
      </c>
      <c r="Z27" s="4">
        <v>3600</v>
      </c>
      <c r="AA27" s="4">
        <v>3600</v>
      </c>
      <c r="AB27" s="22">
        <f t="shared" si="3"/>
        <v>0</v>
      </c>
      <c r="AC27" s="22">
        <f t="shared" si="7"/>
        <v>0</v>
      </c>
      <c r="AD27" s="90"/>
      <c r="AE27" s="91"/>
      <c r="AF27" s="92"/>
      <c r="AG27" s="23"/>
      <c r="AH27" s="23"/>
      <c r="AI27" s="23">
        <f t="shared" si="6"/>
        <v>0</v>
      </c>
    </row>
    <row r="28" spans="1:58" ht="25.25" customHeight="1" thickTop="1" thickBot="1" x14ac:dyDescent="0.25">
      <c r="A28" s="25">
        <v>21</v>
      </c>
      <c r="B28" s="8" t="s">
        <v>24</v>
      </c>
      <c r="C28" s="42">
        <f t="shared" si="0"/>
        <v>0</v>
      </c>
      <c r="D28" s="122">
        <v>3600</v>
      </c>
      <c r="E28" s="172">
        <v>21</v>
      </c>
      <c r="F28" s="176" t="s">
        <v>24</v>
      </c>
      <c r="G28" s="174">
        <v>3600</v>
      </c>
      <c r="H28" s="193">
        <f t="shared" si="4"/>
        <v>0</v>
      </c>
      <c r="I28" s="193">
        <f t="shared" si="8"/>
        <v>0</v>
      </c>
      <c r="J28" s="149">
        <v>21</v>
      </c>
      <c r="K28" s="142" t="s">
        <v>24</v>
      </c>
      <c r="L28" s="119">
        <v>3600</v>
      </c>
      <c r="M28" s="150">
        <v>2700</v>
      </c>
      <c r="N28" s="405"/>
      <c r="O28" s="405"/>
      <c r="P28" s="405"/>
      <c r="Q28" s="405" t="s">
        <v>356</v>
      </c>
      <c r="R28" s="451">
        <v>900</v>
      </c>
      <c r="S28" s="92">
        <f t="shared" si="1"/>
        <v>3600</v>
      </c>
      <c r="T28" s="166">
        <f t="shared" si="9"/>
        <v>0</v>
      </c>
      <c r="U28" s="42">
        <f t="shared" si="2"/>
        <v>0</v>
      </c>
      <c r="V28" s="131">
        <v>21</v>
      </c>
      <c r="W28" s="26" t="s">
        <v>24</v>
      </c>
      <c r="X28" s="71" t="s">
        <v>161</v>
      </c>
      <c r="Y28" s="18" t="s">
        <v>157</v>
      </c>
      <c r="Z28" s="4">
        <v>3600</v>
      </c>
      <c r="AA28" s="4">
        <v>2700</v>
      </c>
      <c r="AB28" s="22">
        <f t="shared" si="3"/>
        <v>900</v>
      </c>
      <c r="AC28" s="22">
        <f t="shared" si="7"/>
        <v>600</v>
      </c>
      <c r="AD28" s="90"/>
      <c r="AE28" s="91">
        <v>12</v>
      </c>
      <c r="AF28" s="92">
        <v>900</v>
      </c>
      <c r="AG28" s="23">
        <v>900</v>
      </c>
      <c r="AH28" s="23"/>
      <c r="AI28" s="23">
        <f t="shared" si="6"/>
        <v>900</v>
      </c>
    </row>
    <row r="29" spans="1:58" ht="25.25" customHeight="1" thickTop="1" thickBot="1" x14ac:dyDescent="0.25">
      <c r="A29" s="25">
        <v>22</v>
      </c>
      <c r="B29" s="8" t="s">
        <v>25</v>
      </c>
      <c r="C29" s="42">
        <f t="shared" si="0"/>
        <v>0</v>
      </c>
      <c r="D29" s="122">
        <v>3600</v>
      </c>
      <c r="E29" s="172">
        <v>22</v>
      </c>
      <c r="F29" s="176" t="s">
        <v>25</v>
      </c>
      <c r="G29" s="174">
        <v>3600</v>
      </c>
      <c r="H29" s="193">
        <f t="shared" si="4"/>
        <v>0</v>
      </c>
      <c r="I29" s="193">
        <f t="shared" si="8"/>
        <v>0</v>
      </c>
      <c r="J29" s="149">
        <v>22</v>
      </c>
      <c r="K29" s="142" t="s">
        <v>25</v>
      </c>
      <c r="L29" s="119">
        <v>3600</v>
      </c>
      <c r="M29" s="150">
        <v>3600</v>
      </c>
      <c r="N29" s="405"/>
      <c r="O29" s="405"/>
      <c r="P29" s="405"/>
      <c r="Q29" s="405"/>
      <c r="R29" s="111"/>
      <c r="S29" s="92">
        <f t="shared" si="1"/>
        <v>3600</v>
      </c>
      <c r="T29" s="166">
        <f t="shared" si="9"/>
        <v>0</v>
      </c>
      <c r="U29" s="42">
        <f t="shared" si="2"/>
        <v>0</v>
      </c>
      <c r="V29" s="131">
        <v>22</v>
      </c>
      <c r="W29" s="26" t="s">
        <v>25</v>
      </c>
      <c r="X29" s="71" t="s">
        <v>237</v>
      </c>
      <c r="Y29" s="18" t="s">
        <v>223</v>
      </c>
      <c r="Z29" s="4">
        <v>3600</v>
      </c>
      <c r="AA29" s="4">
        <v>3600</v>
      </c>
      <c r="AB29" s="22">
        <f t="shared" si="3"/>
        <v>0</v>
      </c>
      <c r="AC29" s="22">
        <f t="shared" si="7"/>
        <v>0</v>
      </c>
      <c r="AD29" s="90"/>
      <c r="AE29" s="91"/>
      <c r="AF29" s="92"/>
      <c r="AG29" s="23"/>
      <c r="AH29" s="23"/>
      <c r="AI29" s="23">
        <f t="shared" si="6"/>
        <v>0</v>
      </c>
    </row>
    <row r="30" spans="1:58" ht="25.25" customHeight="1" thickTop="1" thickBot="1" x14ac:dyDescent="0.25">
      <c r="A30" s="33">
        <v>23</v>
      </c>
      <c r="B30" s="10" t="s">
        <v>26</v>
      </c>
      <c r="C30" s="42">
        <f t="shared" si="0"/>
        <v>0</v>
      </c>
      <c r="D30" s="122">
        <v>0</v>
      </c>
      <c r="E30" s="178">
        <v>23</v>
      </c>
      <c r="F30" s="179" t="s">
        <v>26</v>
      </c>
      <c r="G30" s="180">
        <v>0</v>
      </c>
      <c r="H30" s="193">
        <f t="shared" si="4"/>
        <v>0</v>
      </c>
      <c r="I30" s="193">
        <f t="shared" si="8"/>
        <v>0</v>
      </c>
      <c r="J30" s="149">
        <v>23</v>
      </c>
      <c r="K30" s="142" t="s">
        <v>26</v>
      </c>
      <c r="L30" s="119">
        <v>0</v>
      </c>
      <c r="M30" s="150">
        <v>0</v>
      </c>
      <c r="N30" s="405"/>
      <c r="O30" s="405"/>
      <c r="P30" s="405"/>
      <c r="Q30" s="405"/>
      <c r="R30" s="111"/>
      <c r="S30" s="92">
        <f t="shared" si="1"/>
        <v>0</v>
      </c>
      <c r="T30" s="166">
        <f t="shared" si="9"/>
        <v>0</v>
      </c>
      <c r="U30" s="42">
        <f t="shared" si="2"/>
        <v>0</v>
      </c>
      <c r="V30" s="135">
        <v>23</v>
      </c>
      <c r="W30" s="34" t="s">
        <v>26</v>
      </c>
      <c r="X30" s="73" t="s">
        <v>238</v>
      </c>
      <c r="Y30" s="18" t="s">
        <v>223</v>
      </c>
      <c r="Z30" s="11"/>
      <c r="AA30" s="11"/>
      <c r="AB30" s="22">
        <f t="shared" si="3"/>
        <v>0</v>
      </c>
      <c r="AC30" s="22">
        <f t="shared" si="7"/>
        <v>0</v>
      </c>
      <c r="AD30" s="90"/>
      <c r="AE30" s="91"/>
      <c r="AF30" s="92"/>
      <c r="AG30" s="23"/>
      <c r="AH30" s="23"/>
      <c r="AI30" s="23">
        <f t="shared" si="6"/>
        <v>0</v>
      </c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1:58" ht="25.25" customHeight="1" thickTop="1" thickBot="1" x14ac:dyDescent="0.25">
      <c r="A31" s="21">
        <v>24</v>
      </c>
      <c r="B31" s="7" t="s">
        <v>27</v>
      </c>
      <c r="C31" s="42">
        <f t="shared" si="0"/>
        <v>0</v>
      </c>
      <c r="D31" s="122">
        <v>3600</v>
      </c>
      <c r="E31" s="175">
        <v>24</v>
      </c>
      <c r="F31" s="106" t="s">
        <v>27</v>
      </c>
      <c r="G31" s="174">
        <v>3600</v>
      </c>
      <c r="H31" s="193">
        <f t="shared" si="4"/>
        <v>0</v>
      </c>
      <c r="I31" s="193">
        <f t="shared" si="8"/>
        <v>0</v>
      </c>
      <c r="J31" s="149">
        <v>24</v>
      </c>
      <c r="K31" s="142" t="s">
        <v>27</v>
      </c>
      <c r="L31" s="119">
        <v>3600</v>
      </c>
      <c r="M31" s="150">
        <v>3100</v>
      </c>
      <c r="N31" s="405"/>
      <c r="O31" s="405"/>
      <c r="P31" s="405"/>
      <c r="Q31" s="405" t="s">
        <v>356</v>
      </c>
      <c r="R31" s="451">
        <v>500</v>
      </c>
      <c r="S31" s="92">
        <f t="shared" si="1"/>
        <v>3600</v>
      </c>
      <c r="T31" s="166">
        <f t="shared" si="9"/>
        <v>0</v>
      </c>
      <c r="U31" s="42">
        <f t="shared" si="2"/>
        <v>0</v>
      </c>
      <c r="V31" s="134">
        <v>24</v>
      </c>
      <c r="W31" s="7" t="s">
        <v>27</v>
      </c>
      <c r="X31" s="70" t="s">
        <v>162</v>
      </c>
      <c r="Y31" s="18" t="s">
        <v>157</v>
      </c>
      <c r="Z31" s="4">
        <v>3600</v>
      </c>
      <c r="AA31" s="4">
        <v>3100</v>
      </c>
      <c r="AB31" s="22">
        <f t="shared" si="3"/>
        <v>500</v>
      </c>
      <c r="AC31" s="22">
        <f t="shared" si="7"/>
        <v>333.33333333333331</v>
      </c>
      <c r="AD31" s="82"/>
      <c r="AE31" s="83">
        <v>50</v>
      </c>
      <c r="AF31" s="86">
        <v>500</v>
      </c>
      <c r="AG31" s="23">
        <v>500</v>
      </c>
      <c r="AH31" s="27">
        <v>500</v>
      </c>
      <c r="AI31" s="23">
        <f t="shared" si="6"/>
        <v>1000</v>
      </c>
    </row>
    <row r="32" spans="1:58" ht="25.25" customHeight="1" thickTop="1" thickBot="1" x14ac:dyDescent="0.25">
      <c r="A32" s="6">
        <v>25</v>
      </c>
      <c r="B32" s="18" t="s">
        <v>28</v>
      </c>
      <c r="C32" s="42">
        <f t="shared" si="0"/>
        <v>0</v>
      </c>
      <c r="D32" s="122">
        <v>3600</v>
      </c>
      <c r="E32" s="175">
        <v>25</v>
      </c>
      <c r="F32" s="106" t="s">
        <v>28</v>
      </c>
      <c r="G32" s="174">
        <v>3600</v>
      </c>
      <c r="H32" s="193">
        <f t="shared" si="4"/>
        <v>0</v>
      </c>
      <c r="I32" s="193">
        <f t="shared" si="8"/>
        <v>0</v>
      </c>
      <c r="J32" s="149">
        <v>25</v>
      </c>
      <c r="K32" s="142" t="s">
        <v>28</v>
      </c>
      <c r="L32" s="119">
        <v>3600</v>
      </c>
      <c r="M32" s="150">
        <v>3600</v>
      </c>
      <c r="N32" s="405"/>
      <c r="O32" s="405"/>
      <c r="P32" s="405"/>
      <c r="Q32" s="405"/>
      <c r="R32" s="111"/>
      <c r="S32" s="92">
        <f t="shared" si="1"/>
        <v>3600</v>
      </c>
      <c r="T32" s="166">
        <f t="shared" si="9"/>
        <v>0</v>
      </c>
      <c r="U32" s="42">
        <f t="shared" si="2"/>
        <v>0</v>
      </c>
      <c r="V32" s="132">
        <v>25</v>
      </c>
      <c r="W32" s="18" t="s">
        <v>28</v>
      </c>
      <c r="X32" s="70" t="s">
        <v>239</v>
      </c>
      <c r="Y32" s="18" t="s">
        <v>223</v>
      </c>
      <c r="Z32" s="4">
        <v>3600</v>
      </c>
      <c r="AA32" s="4">
        <v>3600</v>
      </c>
      <c r="AB32" s="22">
        <f t="shared" si="3"/>
        <v>0</v>
      </c>
      <c r="AC32" s="22">
        <f t="shared" si="7"/>
        <v>0</v>
      </c>
      <c r="AD32" s="90"/>
      <c r="AE32" s="91"/>
      <c r="AF32" s="92"/>
      <c r="AG32" s="23"/>
      <c r="AH32" s="23"/>
      <c r="AI32" s="23">
        <f t="shared" si="6"/>
        <v>0</v>
      </c>
    </row>
    <row r="33" spans="1:95" ht="25.25" customHeight="1" thickTop="1" thickBot="1" x14ac:dyDescent="0.25">
      <c r="A33" s="21">
        <v>26</v>
      </c>
      <c r="B33" s="7" t="s">
        <v>29</v>
      </c>
      <c r="C33" s="42">
        <f t="shared" si="0"/>
        <v>0</v>
      </c>
      <c r="D33" s="122">
        <v>3600</v>
      </c>
      <c r="E33" s="175">
        <v>26</v>
      </c>
      <c r="F33" s="106" t="s">
        <v>29</v>
      </c>
      <c r="G33" s="174">
        <v>3600</v>
      </c>
      <c r="H33" s="193">
        <f t="shared" si="4"/>
        <v>0</v>
      </c>
      <c r="I33" s="193">
        <f t="shared" si="8"/>
        <v>0</v>
      </c>
      <c r="J33" s="149">
        <v>26</v>
      </c>
      <c r="K33" s="142" t="s">
        <v>29</v>
      </c>
      <c r="L33" s="119">
        <v>3600</v>
      </c>
      <c r="M33" s="150">
        <v>3600</v>
      </c>
      <c r="N33" s="405"/>
      <c r="O33" s="405"/>
      <c r="P33" s="405"/>
      <c r="Q33" s="405"/>
      <c r="R33" s="111"/>
      <c r="S33" s="92">
        <f t="shared" si="1"/>
        <v>3600</v>
      </c>
      <c r="T33" s="166">
        <f t="shared" si="9"/>
        <v>0</v>
      </c>
      <c r="U33" s="42">
        <f t="shared" si="2"/>
        <v>0</v>
      </c>
      <c r="V33" s="132">
        <v>26</v>
      </c>
      <c r="W33" s="18" t="s">
        <v>29</v>
      </c>
      <c r="X33" s="70" t="s">
        <v>240</v>
      </c>
      <c r="Y33" s="18" t="s">
        <v>223</v>
      </c>
      <c r="Z33" s="4">
        <v>3600</v>
      </c>
      <c r="AA33" s="4">
        <v>3600</v>
      </c>
      <c r="AB33" s="22">
        <f t="shared" si="3"/>
        <v>0</v>
      </c>
      <c r="AC33" s="22">
        <f t="shared" si="7"/>
        <v>0</v>
      </c>
      <c r="AD33" s="82"/>
      <c r="AE33" s="83"/>
      <c r="AF33" s="86"/>
      <c r="AG33" s="23"/>
      <c r="AH33" s="23"/>
      <c r="AI33" s="23">
        <f t="shared" si="6"/>
        <v>0</v>
      </c>
    </row>
    <row r="34" spans="1:95" ht="25.25" customHeight="1" thickTop="1" thickBot="1" x14ac:dyDescent="0.25">
      <c r="A34" s="21">
        <v>27</v>
      </c>
      <c r="B34" s="7" t="s">
        <v>30</v>
      </c>
      <c r="C34" s="42">
        <f t="shared" si="0"/>
        <v>0</v>
      </c>
      <c r="D34" s="122">
        <v>3600</v>
      </c>
      <c r="E34" s="175">
        <v>27</v>
      </c>
      <c r="F34" s="106" t="s">
        <v>30</v>
      </c>
      <c r="G34" s="174">
        <v>3600</v>
      </c>
      <c r="H34" s="193">
        <f t="shared" si="4"/>
        <v>0</v>
      </c>
      <c r="I34" s="193">
        <f t="shared" si="8"/>
        <v>0</v>
      </c>
      <c r="J34" s="149">
        <v>27</v>
      </c>
      <c r="K34" s="142" t="s">
        <v>30</v>
      </c>
      <c r="L34" s="119">
        <v>3600</v>
      </c>
      <c r="M34" s="150">
        <v>3600</v>
      </c>
      <c r="N34" s="405"/>
      <c r="O34" s="405"/>
      <c r="P34" s="405"/>
      <c r="Q34" s="405"/>
      <c r="R34" s="111"/>
      <c r="S34" s="92">
        <f t="shared" si="1"/>
        <v>3600</v>
      </c>
      <c r="T34" s="166">
        <f t="shared" si="9"/>
        <v>0</v>
      </c>
      <c r="U34" s="42">
        <f t="shared" si="2"/>
        <v>0</v>
      </c>
      <c r="V34" s="132">
        <v>27</v>
      </c>
      <c r="W34" s="18" t="s">
        <v>30</v>
      </c>
      <c r="X34" s="70" t="s">
        <v>241</v>
      </c>
      <c r="Y34" s="18" t="s">
        <v>223</v>
      </c>
      <c r="Z34" s="4">
        <v>3600</v>
      </c>
      <c r="AA34" s="4">
        <v>3600</v>
      </c>
      <c r="AB34" s="22">
        <f t="shared" si="3"/>
        <v>0</v>
      </c>
      <c r="AC34" s="22">
        <f t="shared" si="7"/>
        <v>0</v>
      </c>
      <c r="AD34" s="82"/>
      <c r="AE34" s="83"/>
      <c r="AF34" s="86"/>
      <c r="AG34" s="23"/>
      <c r="AH34" s="23"/>
      <c r="AI34" s="23">
        <f t="shared" si="6"/>
        <v>0</v>
      </c>
    </row>
    <row r="35" spans="1:95" ht="25.25" customHeight="1" thickTop="1" thickBot="1" x14ac:dyDescent="0.25">
      <c r="A35" s="25">
        <v>28</v>
      </c>
      <c r="B35" s="8" t="s">
        <v>31</v>
      </c>
      <c r="C35" s="42">
        <f t="shared" si="0"/>
        <v>0</v>
      </c>
      <c r="D35" s="122">
        <v>3600</v>
      </c>
      <c r="E35" s="172">
        <v>28</v>
      </c>
      <c r="F35" s="176" t="s">
        <v>31</v>
      </c>
      <c r="G35" s="174">
        <v>3600</v>
      </c>
      <c r="H35" s="193">
        <f t="shared" si="4"/>
        <v>0</v>
      </c>
      <c r="I35" s="193">
        <f t="shared" si="8"/>
        <v>0</v>
      </c>
      <c r="J35" s="149">
        <v>28</v>
      </c>
      <c r="K35" s="142" t="s">
        <v>31</v>
      </c>
      <c r="L35" s="119">
        <v>3600</v>
      </c>
      <c r="M35" s="150">
        <v>3600</v>
      </c>
      <c r="N35" s="405"/>
      <c r="O35" s="405"/>
      <c r="P35" s="405"/>
      <c r="Q35" s="405"/>
      <c r="R35" s="111"/>
      <c r="S35" s="92">
        <f t="shared" si="1"/>
        <v>3600</v>
      </c>
      <c r="T35" s="166">
        <f t="shared" si="9"/>
        <v>0</v>
      </c>
      <c r="U35" s="42">
        <f t="shared" si="2"/>
        <v>0</v>
      </c>
      <c r="V35" s="131">
        <v>28</v>
      </c>
      <c r="W35" s="26" t="s">
        <v>31</v>
      </c>
      <c r="X35" s="71" t="s">
        <v>242</v>
      </c>
      <c r="Y35" s="18" t="s">
        <v>223</v>
      </c>
      <c r="Z35" s="4">
        <v>3600</v>
      </c>
      <c r="AA35" s="4">
        <v>3600</v>
      </c>
      <c r="AB35" s="22">
        <f t="shared" si="3"/>
        <v>0</v>
      </c>
      <c r="AC35" s="22">
        <f t="shared" si="7"/>
        <v>0</v>
      </c>
      <c r="AD35" s="82"/>
      <c r="AE35" s="83"/>
      <c r="AF35" s="86"/>
      <c r="AG35" s="23"/>
      <c r="AH35" s="23"/>
      <c r="AI35" s="23">
        <f t="shared" si="6"/>
        <v>0</v>
      </c>
    </row>
    <row r="36" spans="1:95" ht="25.25" customHeight="1" thickTop="1" thickBot="1" x14ac:dyDescent="0.25">
      <c r="A36" s="21">
        <v>29</v>
      </c>
      <c r="B36" s="7" t="s">
        <v>32</v>
      </c>
      <c r="C36" s="42">
        <f t="shared" si="0"/>
        <v>0</v>
      </c>
      <c r="D36" s="122">
        <v>3600</v>
      </c>
      <c r="E36" s="175">
        <v>29</v>
      </c>
      <c r="F36" s="106" t="s">
        <v>32</v>
      </c>
      <c r="G36" s="174">
        <v>3600</v>
      </c>
      <c r="H36" s="193">
        <f t="shared" si="4"/>
        <v>0</v>
      </c>
      <c r="I36" s="193">
        <f t="shared" si="8"/>
        <v>0</v>
      </c>
      <c r="J36" s="149">
        <v>29</v>
      </c>
      <c r="K36" s="142" t="s">
        <v>32</v>
      </c>
      <c r="L36" s="119">
        <v>3600</v>
      </c>
      <c r="M36" s="150">
        <v>3600</v>
      </c>
      <c r="N36" s="405"/>
      <c r="O36" s="405"/>
      <c r="P36" s="405"/>
      <c r="Q36" s="405"/>
      <c r="R36" s="111"/>
      <c r="S36" s="92">
        <f t="shared" si="1"/>
        <v>3600</v>
      </c>
      <c r="T36" s="166">
        <f t="shared" si="9"/>
        <v>0</v>
      </c>
      <c r="U36" s="42">
        <f t="shared" si="2"/>
        <v>0</v>
      </c>
      <c r="V36" s="132">
        <v>29</v>
      </c>
      <c r="W36" s="18" t="s">
        <v>32</v>
      </c>
      <c r="X36" s="70" t="s">
        <v>243</v>
      </c>
      <c r="Y36" s="18" t="s">
        <v>223</v>
      </c>
      <c r="Z36" s="4">
        <v>3600</v>
      </c>
      <c r="AA36" s="4">
        <v>3600</v>
      </c>
      <c r="AB36" s="22">
        <f t="shared" si="3"/>
        <v>0</v>
      </c>
      <c r="AC36" s="22">
        <f t="shared" si="7"/>
        <v>0</v>
      </c>
      <c r="AD36" s="82"/>
      <c r="AE36" s="83"/>
      <c r="AF36" s="86"/>
      <c r="AG36" s="23"/>
      <c r="AH36" s="23"/>
      <c r="AI36" s="23">
        <f t="shared" si="6"/>
        <v>0</v>
      </c>
    </row>
    <row r="37" spans="1:95" ht="25.25" customHeight="1" thickTop="1" thickBot="1" x14ac:dyDescent="0.25">
      <c r="A37" s="21">
        <v>30</v>
      </c>
      <c r="B37" s="7" t="s">
        <v>33</v>
      </c>
      <c r="C37" s="42">
        <f t="shared" si="0"/>
        <v>0</v>
      </c>
      <c r="D37" s="122">
        <v>3600</v>
      </c>
      <c r="E37" s="175">
        <v>30</v>
      </c>
      <c r="F37" s="106" t="s">
        <v>33</v>
      </c>
      <c r="G37" s="174">
        <v>3600</v>
      </c>
      <c r="H37" s="193">
        <f t="shared" si="4"/>
        <v>0</v>
      </c>
      <c r="I37" s="193">
        <f t="shared" si="8"/>
        <v>0</v>
      </c>
      <c r="J37" s="149">
        <v>30</v>
      </c>
      <c r="K37" s="142" t="s">
        <v>33</v>
      </c>
      <c r="L37" s="119">
        <v>3600</v>
      </c>
      <c r="M37" s="150">
        <v>3000</v>
      </c>
      <c r="N37" s="405"/>
      <c r="O37" s="405"/>
      <c r="P37" s="405"/>
      <c r="Q37" s="405" t="s">
        <v>356</v>
      </c>
      <c r="R37" s="451">
        <v>600</v>
      </c>
      <c r="S37" s="92">
        <f t="shared" si="1"/>
        <v>3600</v>
      </c>
      <c r="T37" s="166">
        <f t="shared" si="9"/>
        <v>0</v>
      </c>
      <c r="U37" s="42">
        <f t="shared" si="2"/>
        <v>0</v>
      </c>
      <c r="V37" s="132">
        <v>30</v>
      </c>
      <c r="W37" s="18" t="s">
        <v>33</v>
      </c>
      <c r="X37" s="70" t="s">
        <v>163</v>
      </c>
      <c r="Y37" s="18" t="s">
        <v>157</v>
      </c>
      <c r="Z37" s="4">
        <v>3600</v>
      </c>
      <c r="AA37" s="4">
        <v>3000</v>
      </c>
      <c r="AB37" s="22">
        <f t="shared" si="3"/>
        <v>600</v>
      </c>
      <c r="AC37" s="22">
        <f t="shared" si="7"/>
        <v>400</v>
      </c>
      <c r="AD37" s="82"/>
      <c r="AE37" s="83">
        <v>15</v>
      </c>
      <c r="AF37" s="86">
        <v>600</v>
      </c>
      <c r="AG37" s="23">
        <v>600</v>
      </c>
      <c r="AH37" s="23"/>
      <c r="AI37" s="23">
        <f t="shared" si="6"/>
        <v>600</v>
      </c>
    </row>
    <row r="38" spans="1:95" ht="25.25" customHeight="1" thickTop="1" thickBot="1" x14ac:dyDescent="0.25">
      <c r="A38" s="21">
        <v>31</v>
      </c>
      <c r="B38" s="7" t="s">
        <v>34</v>
      </c>
      <c r="C38" s="42">
        <f t="shared" si="0"/>
        <v>0</v>
      </c>
      <c r="D38" s="122">
        <v>3600</v>
      </c>
      <c r="E38" s="175">
        <v>31</v>
      </c>
      <c r="F38" s="106" t="s">
        <v>34</v>
      </c>
      <c r="G38" s="174">
        <v>3600</v>
      </c>
      <c r="H38" s="193">
        <f t="shared" si="4"/>
        <v>0</v>
      </c>
      <c r="I38" s="193">
        <f t="shared" si="8"/>
        <v>0</v>
      </c>
      <c r="J38" s="149">
        <v>31</v>
      </c>
      <c r="K38" s="142" t="s">
        <v>34</v>
      </c>
      <c r="L38" s="119">
        <v>3600</v>
      </c>
      <c r="M38" s="150">
        <v>3600</v>
      </c>
      <c r="N38" s="405"/>
      <c r="O38" s="405"/>
      <c r="P38" s="405"/>
      <c r="Q38" s="405"/>
      <c r="R38" s="111"/>
      <c r="S38" s="92">
        <f t="shared" si="1"/>
        <v>3600</v>
      </c>
      <c r="T38" s="166">
        <f t="shared" si="9"/>
        <v>0</v>
      </c>
      <c r="U38" s="42">
        <f t="shared" si="2"/>
        <v>0</v>
      </c>
      <c r="V38" s="132">
        <v>31</v>
      </c>
      <c r="W38" s="18" t="s">
        <v>34</v>
      </c>
      <c r="X38" s="70" t="s">
        <v>244</v>
      </c>
      <c r="Y38" s="18" t="s">
        <v>223</v>
      </c>
      <c r="Z38" s="4">
        <v>3600</v>
      </c>
      <c r="AA38" s="4">
        <v>3600</v>
      </c>
      <c r="AB38" s="22">
        <f t="shared" si="3"/>
        <v>0</v>
      </c>
      <c r="AC38" s="22">
        <f t="shared" si="7"/>
        <v>0</v>
      </c>
      <c r="AD38" s="82"/>
      <c r="AE38" s="83"/>
      <c r="AF38" s="86"/>
      <c r="AG38" s="23"/>
      <c r="AH38" s="23"/>
      <c r="AI38" s="23">
        <f t="shared" si="6"/>
        <v>0</v>
      </c>
    </row>
    <row r="39" spans="1:95" ht="25.25" customHeight="1" thickTop="1" thickBot="1" x14ac:dyDescent="0.25">
      <c r="A39" s="25">
        <v>32</v>
      </c>
      <c r="B39" s="8" t="s">
        <v>35</v>
      </c>
      <c r="C39" s="42">
        <f t="shared" si="0"/>
        <v>0</v>
      </c>
      <c r="D39" s="122">
        <v>3600</v>
      </c>
      <c r="E39" s="172">
        <v>32</v>
      </c>
      <c r="F39" s="176" t="s">
        <v>35</v>
      </c>
      <c r="G39" s="174">
        <v>3600</v>
      </c>
      <c r="H39" s="193">
        <f t="shared" si="4"/>
        <v>0</v>
      </c>
      <c r="I39" s="193">
        <f t="shared" si="8"/>
        <v>0</v>
      </c>
      <c r="J39" s="149">
        <v>32</v>
      </c>
      <c r="K39" s="142" t="s">
        <v>35</v>
      </c>
      <c r="L39" s="119">
        <v>3600</v>
      </c>
      <c r="M39" s="150">
        <v>3600</v>
      </c>
      <c r="N39" s="405"/>
      <c r="O39" s="405"/>
      <c r="P39" s="405"/>
      <c r="Q39" s="405"/>
      <c r="R39" s="111"/>
      <c r="S39" s="92">
        <f t="shared" si="1"/>
        <v>3600</v>
      </c>
      <c r="T39" s="166">
        <f t="shared" si="9"/>
        <v>0</v>
      </c>
      <c r="U39" s="42">
        <f t="shared" si="2"/>
        <v>0</v>
      </c>
      <c r="V39" s="131">
        <v>32</v>
      </c>
      <c r="W39" s="26" t="s">
        <v>35</v>
      </c>
      <c r="X39" s="71" t="s">
        <v>245</v>
      </c>
      <c r="Y39" s="18" t="s">
        <v>223</v>
      </c>
      <c r="Z39" s="4">
        <v>3600</v>
      </c>
      <c r="AA39" s="4">
        <v>3600</v>
      </c>
      <c r="AB39" s="22">
        <f t="shared" si="3"/>
        <v>0</v>
      </c>
      <c r="AC39" s="22">
        <f t="shared" si="7"/>
        <v>0</v>
      </c>
      <c r="AD39" s="82"/>
      <c r="AE39" s="83"/>
      <c r="AF39" s="86"/>
      <c r="AG39" s="23"/>
      <c r="AH39" s="23"/>
      <c r="AI39" s="23">
        <f t="shared" si="6"/>
        <v>0</v>
      </c>
    </row>
    <row r="40" spans="1:95" ht="25.25" customHeight="1" thickTop="1" thickBot="1" x14ac:dyDescent="0.25">
      <c r="A40" s="25">
        <v>33</v>
      </c>
      <c r="B40" s="8" t="s">
        <v>36</v>
      </c>
      <c r="C40" s="42">
        <f t="shared" si="0"/>
        <v>0</v>
      </c>
      <c r="D40" s="122">
        <v>3600</v>
      </c>
      <c r="E40" s="172">
        <v>33</v>
      </c>
      <c r="F40" s="176" t="s">
        <v>36</v>
      </c>
      <c r="G40" s="174">
        <v>3600</v>
      </c>
      <c r="H40" s="193">
        <f t="shared" si="4"/>
        <v>0</v>
      </c>
      <c r="I40" s="193">
        <f t="shared" si="8"/>
        <v>0</v>
      </c>
      <c r="J40" s="149">
        <v>33</v>
      </c>
      <c r="K40" s="142" t="s">
        <v>36</v>
      </c>
      <c r="L40" s="119">
        <v>3600</v>
      </c>
      <c r="M40" s="150">
        <v>3600</v>
      </c>
      <c r="N40" s="405"/>
      <c r="O40" s="405"/>
      <c r="P40" s="405"/>
      <c r="Q40" s="405"/>
      <c r="R40" s="111"/>
      <c r="S40" s="92">
        <f t="shared" si="1"/>
        <v>3600</v>
      </c>
      <c r="T40" s="166">
        <f t="shared" si="9"/>
        <v>0</v>
      </c>
      <c r="U40" s="42">
        <f t="shared" si="2"/>
        <v>0</v>
      </c>
      <c r="V40" s="131">
        <v>33</v>
      </c>
      <c r="W40" s="26" t="s">
        <v>36</v>
      </c>
      <c r="X40" s="71" t="s">
        <v>329</v>
      </c>
      <c r="Y40" s="18" t="s">
        <v>223</v>
      </c>
      <c r="Z40" s="4">
        <v>3600</v>
      </c>
      <c r="AA40" s="4">
        <v>3600</v>
      </c>
      <c r="AB40" s="22">
        <f t="shared" si="3"/>
        <v>0</v>
      </c>
      <c r="AC40" s="22">
        <f t="shared" si="7"/>
        <v>0</v>
      </c>
      <c r="AD40" s="90"/>
      <c r="AE40" s="91"/>
      <c r="AF40" s="92"/>
      <c r="AG40" s="23"/>
      <c r="AH40" s="23"/>
      <c r="AI40" s="23">
        <f t="shared" si="6"/>
        <v>0</v>
      </c>
    </row>
    <row r="41" spans="1:95" ht="25.25" customHeight="1" thickTop="1" thickBot="1" x14ac:dyDescent="0.25">
      <c r="A41" s="6">
        <v>34</v>
      </c>
      <c r="B41" s="18" t="s">
        <v>37</v>
      </c>
      <c r="C41" s="42">
        <f t="shared" si="0"/>
        <v>0</v>
      </c>
      <c r="D41" s="122">
        <v>3600</v>
      </c>
      <c r="E41" s="175">
        <v>34</v>
      </c>
      <c r="F41" s="106" t="s">
        <v>246</v>
      </c>
      <c r="G41" s="174">
        <v>3600</v>
      </c>
      <c r="H41" s="193">
        <f t="shared" si="4"/>
        <v>0</v>
      </c>
      <c r="I41" s="193">
        <f t="shared" si="8"/>
        <v>0</v>
      </c>
      <c r="J41" s="149">
        <v>34</v>
      </c>
      <c r="K41" s="142" t="s">
        <v>246</v>
      </c>
      <c r="L41" s="119">
        <v>3600</v>
      </c>
      <c r="M41" s="150">
        <v>3600</v>
      </c>
      <c r="N41" s="405"/>
      <c r="O41" s="405"/>
      <c r="P41" s="405"/>
      <c r="Q41" s="405"/>
      <c r="R41" s="111"/>
      <c r="S41" s="92">
        <f t="shared" si="1"/>
        <v>3600</v>
      </c>
      <c r="T41" s="166">
        <f t="shared" si="9"/>
        <v>0</v>
      </c>
      <c r="U41" s="42">
        <f t="shared" si="2"/>
        <v>0</v>
      </c>
      <c r="V41" s="132">
        <v>34</v>
      </c>
      <c r="W41" s="18" t="s">
        <v>246</v>
      </c>
      <c r="X41" s="70" t="s">
        <v>247</v>
      </c>
      <c r="Y41" s="18" t="s">
        <v>223</v>
      </c>
      <c r="Z41" s="4">
        <v>3600</v>
      </c>
      <c r="AA41" s="4">
        <v>3600</v>
      </c>
      <c r="AB41" s="22">
        <f t="shared" si="3"/>
        <v>0</v>
      </c>
      <c r="AC41" s="22">
        <f t="shared" si="7"/>
        <v>0</v>
      </c>
      <c r="AD41" s="82"/>
      <c r="AE41" s="83"/>
      <c r="AF41" s="86"/>
      <c r="AG41" s="23"/>
      <c r="AH41" s="23"/>
      <c r="AI41" s="23">
        <f t="shared" si="6"/>
        <v>0</v>
      </c>
    </row>
    <row r="42" spans="1:95" ht="25.25" customHeight="1" thickTop="1" thickBot="1" x14ac:dyDescent="0.25">
      <c r="A42" s="21">
        <v>34</v>
      </c>
      <c r="B42" s="7" t="s">
        <v>37</v>
      </c>
      <c r="C42" s="42">
        <f t="shared" si="0"/>
        <v>0</v>
      </c>
      <c r="D42" s="122">
        <v>0</v>
      </c>
      <c r="H42" s="193">
        <f t="shared" si="4"/>
        <v>0</v>
      </c>
      <c r="I42" s="193">
        <f t="shared" si="8"/>
        <v>0</v>
      </c>
      <c r="J42" s="151"/>
      <c r="K42" s="62"/>
      <c r="L42" s="62"/>
      <c r="M42" s="152"/>
      <c r="N42" s="406"/>
      <c r="O42" s="406"/>
      <c r="P42" s="406"/>
      <c r="Q42" s="406"/>
      <c r="R42" s="111"/>
      <c r="S42" s="92">
        <f t="shared" si="1"/>
        <v>0</v>
      </c>
      <c r="T42" s="166">
        <f t="shared" si="9"/>
        <v>0</v>
      </c>
      <c r="U42" s="42">
        <f t="shared" si="2"/>
        <v>0</v>
      </c>
      <c r="V42" s="132">
        <v>34</v>
      </c>
      <c r="W42" s="18" t="s">
        <v>246</v>
      </c>
      <c r="X42" s="70" t="s">
        <v>247</v>
      </c>
      <c r="Y42" s="18"/>
      <c r="Z42" s="4"/>
      <c r="AA42" s="4"/>
      <c r="AB42" s="22"/>
      <c r="AC42" s="22"/>
      <c r="AD42" s="82"/>
      <c r="AE42" s="83"/>
      <c r="AF42" s="86"/>
      <c r="AG42" s="23"/>
      <c r="AH42" s="23"/>
      <c r="AI42" s="23"/>
    </row>
    <row r="43" spans="1:95" ht="25.25" customHeight="1" thickTop="1" thickBot="1" x14ac:dyDescent="0.25">
      <c r="A43" s="25">
        <v>35</v>
      </c>
      <c r="B43" s="8" t="s">
        <v>38</v>
      </c>
      <c r="C43" s="42">
        <f t="shared" si="0"/>
        <v>0</v>
      </c>
      <c r="D43" s="122">
        <v>3600</v>
      </c>
      <c r="E43" s="172">
        <v>35</v>
      </c>
      <c r="F43" s="176" t="s">
        <v>38</v>
      </c>
      <c r="G43" s="174">
        <v>3600</v>
      </c>
      <c r="H43" s="193">
        <f t="shared" si="4"/>
        <v>0</v>
      </c>
      <c r="I43" s="193">
        <f t="shared" si="8"/>
        <v>0</v>
      </c>
      <c r="J43" s="149">
        <v>35</v>
      </c>
      <c r="K43" s="142" t="s">
        <v>38</v>
      </c>
      <c r="L43" s="119">
        <v>3600</v>
      </c>
      <c r="M43" s="150">
        <v>3600</v>
      </c>
      <c r="N43" s="405"/>
      <c r="O43" s="405"/>
      <c r="P43" s="405"/>
      <c r="Q43" s="405"/>
      <c r="R43" s="111"/>
      <c r="S43" s="92">
        <f t="shared" si="1"/>
        <v>3600</v>
      </c>
      <c r="T43" s="166">
        <f t="shared" si="9"/>
        <v>0</v>
      </c>
      <c r="U43" s="42">
        <f t="shared" si="2"/>
        <v>0</v>
      </c>
      <c r="V43" s="131">
        <v>35</v>
      </c>
      <c r="W43" s="26" t="s">
        <v>38</v>
      </c>
      <c r="X43" s="71" t="s">
        <v>248</v>
      </c>
      <c r="Y43" s="18" t="s">
        <v>223</v>
      </c>
      <c r="Z43" s="4">
        <v>3600</v>
      </c>
      <c r="AA43" s="4">
        <v>3600</v>
      </c>
      <c r="AB43" s="22">
        <f t="shared" ref="AB43:AB77" si="10">Z43-AA43</f>
        <v>0</v>
      </c>
      <c r="AC43" s="22">
        <f t="shared" ref="AC43:AC77" si="11">AB43*2/3</f>
        <v>0</v>
      </c>
      <c r="AD43" s="90"/>
      <c r="AE43" s="91"/>
      <c r="AF43" s="92"/>
      <c r="AG43" s="23"/>
      <c r="AH43" s="23"/>
      <c r="AI43" s="23">
        <f t="shared" ref="AI43:AI77" si="12">+AH43+AG43</f>
        <v>0</v>
      </c>
    </row>
    <row r="44" spans="1:95" ht="25.25" customHeight="1" thickTop="1" thickBot="1" x14ac:dyDescent="0.25">
      <c r="A44" s="21">
        <v>36</v>
      </c>
      <c r="B44" s="7" t="s">
        <v>39</v>
      </c>
      <c r="C44" s="42">
        <f t="shared" si="0"/>
        <v>0</v>
      </c>
      <c r="D44" s="122">
        <v>3600</v>
      </c>
      <c r="E44" s="175">
        <v>36</v>
      </c>
      <c r="F44" s="106" t="s">
        <v>39</v>
      </c>
      <c r="G44" s="174">
        <v>3600</v>
      </c>
      <c r="H44" s="193">
        <f t="shared" si="4"/>
        <v>0</v>
      </c>
      <c r="I44" s="193">
        <f t="shared" si="8"/>
        <v>0</v>
      </c>
      <c r="J44" s="149">
        <v>36</v>
      </c>
      <c r="K44" s="142" t="s">
        <v>39</v>
      </c>
      <c r="L44" s="119">
        <v>3600</v>
      </c>
      <c r="M44" s="150">
        <v>3600</v>
      </c>
      <c r="N44" s="405"/>
      <c r="O44" s="405"/>
      <c r="P44" s="405"/>
      <c r="Q44" s="405"/>
      <c r="R44" s="111"/>
      <c r="S44" s="92">
        <f t="shared" si="1"/>
        <v>3600</v>
      </c>
      <c r="T44" s="166">
        <f t="shared" si="9"/>
        <v>0</v>
      </c>
      <c r="U44" s="42">
        <f t="shared" si="2"/>
        <v>0</v>
      </c>
      <c r="V44" s="132">
        <v>36</v>
      </c>
      <c r="W44" s="18" t="s">
        <v>39</v>
      </c>
      <c r="X44" s="70" t="s">
        <v>249</v>
      </c>
      <c r="Y44" s="18" t="s">
        <v>223</v>
      </c>
      <c r="Z44" s="4">
        <v>3600</v>
      </c>
      <c r="AA44" s="4">
        <v>3600</v>
      </c>
      <c r="AB44" s="22">
        <f t="shared" si="10"/>
        <v>0</v>
      </c>
      <c r="AC44" s="22">
        <f t="shared" si="11"/>
        <v>0</v>
      </c>
      <c r="AD44" s="90"/>
      <c r="AE44" s="91"/>
      <c r="AF44" s="92"/>
      <c r="AG44" s="23"/>
      <c r="AH44" s="23"/>
      <c r="AI44" s="23">
        <f t="shared" si="12"/>
        <v>0</v>
      </c>
    </row>
    <row r="45" spans="1:95" ht="25.25" customHeight="1" thickTop="1" thickBot="1" x14ac:dyDescent="0.25">
      <c r="A45" s="21">
        <v>37</v>
      </c>
      <c r="B45" s="7" t="s">
        <v>40</v>
      </c>
      <c r="C45" s="42">
        <f t="shared" si="0"/>
        <v>0</v>
      </c>
      <c r="D45" s="122">
        <v>3600</v>
      </c>
      <c r="E45" s="175">
        <v>37</v>
      </c>
      <c r="F45" s="106" t="s">
        <v>40</v>
      </c>
      <c r="G45" s="174">
        <v>3600</v>
      </c>
      <c r="H45" s="193">
        <f t="shared" si="4"/>
        <v>0</v>
      </c>
      <c r="I45" s="193">
        <f t="shared" si="8"/>
        <v>0</v>
      </c>
      <c r="J45" s="149">
        <v>37</v>
      </c>
      <c r="K45" s="142" t="s">
        <v>40</v>
      </c>
      <c r="L45" s="119">
        <v>3600</v>
      </c>
      <c r="M45" s="150">
        <v>3600</v>
      </c>
      <c r="N45" s="405"/>
      <c r="O45" s="405"/>
      <c r="P45" s="405"/>
      <c r="Q45" s="405"/>
      <c r="R45" s="111"/>
      <c r="S45" s="92">
        <f t="shared" si="1"/>
        <v>3600</v>
      </c>
      <c r="T45" s="166">
        <f t="shared" si="9"/>
        <v>0</v>
      </c>
      <c r="U45" s="42">
        <f t="shared" si="2"/>
        <v>0</v>
      </c>
      <c r="V45" s="132">
        <v>37</v>
      </c>
      <c r="W45" s="18" t="s">
        <v>40</v>
      </c>
      <c r="X45" s="70" t="s">
        <v>250</v>
      </c>
      <c r="Y45" s="18" t="s">
        <v>223</v>
      </c>
      <c r="Z45" s="4">
        <v>3600</v>
      </c>
      <c r="AA45" s="4">
        <v>3600</v>
      </c>
      <c r="AB45" s="22">
        <f t="shared" si="10"/>
        <v>0</v>
      </c>
      <c r="AC45" s="22">
        <f t="shared" si="11"/>
        <v>0</v>
      </c>
      <c r="AD45" s="82"/>
      <c r="AE45" s="83"/>
      <c r="AF45" s="86"/>
      <c r="AG45" s="23"/>
      <c r="AH45" s="23"/>
      <c r="AI45" s="23">
        <f t="shared" si="12"/>
        <v>0</v>
      </c>
    </row>
    <row r="46" spans="1:95" ht="25.25" customHeight="1" thickTop="1" thickBot="1" x14ac:dyDescent="0.25">
      <c r="A46" s="25">
        <v>38</v>
      </c>
      <c r="B46" s="8" t="s">
        <v>41</v>
      </c>
      <c r="C46" s="42">
        <f t="shared" si="0"/>
        <v>0</v>
      </c>
      <c r="D46" s="122">
        <v>3600</v>
      </c>
      <c r="E46" s="172">
        <v>38</v>
      </c>
      <c r="F46" s="176" t="s">
        <v>41</v>
      </c>
      <c r="G46" s="174">
        <v>3600</v>
      </c>
      <c r="H46" s="193">
        <f t="shared" si="4"/>
        <v>0</v>
      </c>
      <c r="I46" s="193">
        <f t="shared" si="8"/>
        <v>0</v>
      </c>
      <c r="J46" s="149">
        <v>38</v>
      </c>
      <c r="K46" s="142" t="s">
        <v>41</v>
      </c>
      <c r="L46" s="119">
        <v>3600</v>
      </c>
      <c r="M46" s="150">
        <v>3600</v>
      </c>
      <c r="N46" s="405"/>
      <c r="O46" s="405"/>
      <c r="P46" s="405"/>
      <c r="Q46" s="405"/>
      <c r="R46" s="111"/>
      <c r="S46" s="92">
        <f t="shared" si="1"/>
        <v>3600</v>
      </c>
      <c r="T46" s="166">
        <f t="shared" si="9"/>
        <v>0</v>
      </c>
      <c r="U46" s="42">
        <f t="shared" si="2"/>
        <v>0</v>
      </c>
      <c r="V46" s="131">
        <v>38</v>
      </c>
      <c r="W46" s="26" t="s">
        <v>41</v>
      </c>
      <c r="X46" s="71" t="s">
        <v>251</v>
      </c>
      <c r="Y46" s="18" t="s">
        <v>223</v>
      </c>
      <c r="Z46" s="4">
        <v>3600</v>
      </c>
      <c r="AA46" s="4">
        <v>3600</v>
      </c>
      <c r="AB46" s="22">
        <f t="shared" si="10"/>
        <v>0</v>
      </c>
      <c r="AC46" s="22">
        <f t="shared" si="11"/>
        <v>0</v>
      </c>
      <c r="AD46" s="90"/>
      <c r="AE46" s="91"/>
      <c r="AF46" s="92"/>
      <c r="AG46" s="23"/>
      <c r="AH46" s="23"/>
      <c r="AI46" s="23">
        <f t="shared" si="12"/>
        <v>0</v>
      </c>
    </row>
    <row r="47" spans="1:95" ht="25.25" customHeight="1" thickTop="1" thickBot="1" x14ac:dyDescent="0.25">
      <c r="A47" s="21">
        <v>39</v>
      </c>
      <c r="B47" s="7" t="s">
        <v>42</v>
      </c>
      <c r="C47" s="42">
        <f t="shared" si="0"/>
        <v>0</v>
      </c>
      <c r="D47" s="122">
        <v>3600</v>
      </c>
      <c r="E47" s="175">
        <v>39</v>
      </c>
      <c r="F47" s="106" t="s">
        <v>42</v>
      </c>
      <c r="G47" s="174">
        <v>3600</v>
      </c>
      <c r="H47" s="193">
        <f t="shared" si="4"/>
        <v>0</v>
      </c>
      <c r="I47" s="193">
        <f t="shared" si="8"/>
        <v>0</v>
      </c>
      <c r="J47" s="149">
        <v>39</v>
      </c>
      <c r="K47" s="144" t="s">
        <v>42</v>
      </c>
      <c r="L47" s="119">
        <v>3600</v>
      </c>
      <c r="M47" s="150">
        <v>3000</v>
      </c>
      <c r="N47" s="405"/>
      <c r="O47" s="405"/>
      <c r="P47" s="405"/>
      <c r="Q47" s="405"/>
      <c r="R47" s="451">
        <v>600</v>
      </c>
      <c r="S47" s="92">
        <f t="shared" si="1"/>
        <v>3600</v>
      </c>
      <c r="T47" s="166">
        <f t="shared" si="9"/>
        <v>0</v>
      </c>
      <c r="U47" s="42">
        <f t="shared" si="2"/>
        <v>0</v>
      </c>
      <c r="V47" s="132">
        <v>39</v>
      </c>
      <c r="W47" s="18" t="s">
        <v>42</v>
      </c>
      <c r="X47" s="70" t="s">
        <v>164</v>
      </c>
      <c r="Y47" s="18" t="s">
        <v>157</v>
      </c>
      <c r="Z47" s="4">
        <v>3600</v>
      </c>
      <c r="AA47" s="4">
        <v>3000</v>
      </c>
      <c r="AB47" s="22">
        <f t="shared" si="10"/>
        <v>600</v>
      </c>
      <c r="AC47" s="22">
        <f t="shared" si="11"/>
        <v>400</v>
      </c>
      <c r="AD47" s="82"/>
      <c r="AE47" s="83">
        <v>22</v>
      </c>
      <c r="AF47" s="86">
        <v>600</v>
      </c>
      <c r="AG47" s="23">
        <v>600</v>
      </c>
      <c r="AH47" s="23"/>
      <c r="AI47" s="23">
        <f t="shared" si="12"/>
        <v>600</v>
      </c>
    </row>
    <row r="48" spans="1:95" ht="25.25" customHeight="1" thickTop="1" thickBot="1" x14ac:dyDescent="0.25">
      <c r="A48" s="21">
        <v>40</v>
      </c>
      <c r="B48" s="7" t="s">
        <v>43</v>
      </c>
      <c r="C48" s="42">
        <f t="shared" si="0"/>
        <v>0</v>
      </c>
      <c r="D48" s="122">
        <v>3600</v>
      </c>
      <c r="E48" s="175">
        <v>40</v>
      </c>
      <c r="F48" s="106" t="s">
        <v>43</v>
      </c>
      <c r="G48" s="174">
        <v>3600</v>
      </c>
      <c r="H48" s="193">
        <f t="shared" si="4"/>
        <v>0</v>
      </c>
      <c r="I48" s="193">
        <f t="shared" si="8"/>
        <v>0</v>
      </c>
      <c r="J48" s="149">
        <v>40</v>
      </c>
      <c r="K48" s="142" t="s">
        <v>43</v>
      </c>
      <c r="L48" s="119">
        <v>3600</v>
      </c>
      <c r="M48" s="150">
        <v>3000</v>
      </c>
      <c r="N48" s="405"/>
      <c r="O48" s="405"/>
      <c r="P48" s="405"/>
      <c r="Q48" s="405" t="s">
        <v>356</v>
      </c>
      <c r="R48" s="451">
        <v>600</v>
      </c>
      <c r="S48" s="92">
        <f t="shared" si="1"/>
        <v>3600</v>
      </c>
      <c r="T48" s="166">
        <f t="shared" si="9"/>
        <v>0</v>
      </c>
      <c r="U48" s="42">
        <f t="shared" si="2"/>
        <v>0</v>
      </c>
      <c r="V48" s="132">
        <v>40</v>
      </c>
      <c r="W48" s="18" t="s">
        <v>43</v>
      </c>
      <c r="X48" s="70" t="s">
        <v>165</v>
      </c>
      <c r="Y48" s="18" t="s">
        <v>157</v>
      </c>
      <c r="Z48" s="4">
        <v>3600</v>
      </c>
      <c r="AA48" s="4">
        <v>3000</v>
      </c>
      <c r="AB48" s="22">
        <f t="shared" si="10"/>
        <v>600</v>
      </c>
      <c r="AC48" s="22">
        <f t="shared" si="11"/>
        <v>400</v>
      </c>
      <c r="AD48" s="82"/>
      <c r="AE48" s="83">
        <v>45</v>
      </c>
      <c r="AF48" s="86">
        <v>600</v>
      </c>
      <c r="AG48" s="23">
        <v>600</v>
      </c>
      <c r="AH48" s="23"/>
      <c r="AI48" s="23">
        <f t="shared" si="12"/>
        <v>600</v>
      </c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</row>
    <row r="49" spans="1:35" ht="25.25" customHeight="1" thickTop="1" thickBot="1" x14ac:dyDescent="0.25">
      <c r="A49" s="21">
        <v>41</v>
      </c>
      <c r="B49" s="7" t="s">
        <v>44</v>
      </c>
      <c r="C49" s="42">
        <f t="shared" si="0"/>
        <v>0</v>
      </c>
      <c r="D49" s="122">
        <v>3600</v>
      </c>
      <c r="E49" s="175">
        <v>41</v>
      </c>
      <c r="F49" s="106" t="s">
        <v>44</v>
      </c>
      <c r="G49" s="174">
        <v>3600</v>
      </c>
      <c r="H49" s="193">
        <f t="shared" si="4"/>
        <v>800</v>
      </c>
      <c r="I49" s="193">
        <f t="shared" si="8"/>
        <v>0</v>
      </c>
      <c r="J49" s="149">
        <v>41</v>
      </c>
      <c r="K49" s="142" t="s">
        <v>44</v>
      </c>
      <c r="L49" s="119">
        <v>3600</v>
      </c>
      <c r="M49" s="150">
        <v>1500</v>
      </c>
      <c r="N49" s="534"/>
      <c r="O49" s="535"/>
      <c r="P49" s="536"/>
      <c r="Q49" s="405" t="s">
        <v>356</v>
      </c>
      <c r="R49" s="451">
        <v>1300</v>
      </c>
      <c r="S49" s="92">
        <f t="shared" si="1"/>
        <v>2800</v>
      </c>
      <c r="T49" s="166">
        <f t="shared" si="9"/>
        <v>800</v>
      </c>
      <c r="U49" s="42">
        <f t="shared" si="2"/>
        <v>0</v>
      </c>
      <c r="V49" s="132">
        <v>41</v>
      </c>
      <c r="W49" s="18" t="s">
        <v>44</v>
      </c>
      <c r="X49" s="70" t="s">
        <v>197</v>
      </c>
      <c r="Y49" s="18" t="s">
        <v>195</v>
      </c>
      <c r="Z49" s="4">
        <v>3600</v>
      </c>
      <c r="AA49" s="4">
        <v>1500</v>
      </c>
      <c r="AB49" s="22">
        <f t="shared" si="10"/>
        <v>2100</v>
      </c>
      <c r="AC49" s="22">
        <f t="shared" si="11"/>
        <v>1400</v>
      </c>
      <c r="AD49" s="82"/>
      <c r="AE49" s="83">
        <v>56</v>
      </c>
      <c r="AF49" s="86">
        <v>1300</v>
      </c>
      <c r="AG49" s="27">
        <v>1300</v>
      </c>
      <c r="AH49" s="23"/>
      <c r="AI49" s="23">
        <f t="shared" si="12"/>
        <v>1300</v>
      </c>
    </row>
    <row r="50" spans="1:35" ht="25.25" customHeight="1" thickTop="1" thickBot="1" x14ac:dyDescent="0.25">
      <c r="A50" s="21"/>
      <c r="B50" s="7"/>
      <c r="C50" s="42"/>
      <c r="D50" s="122"/>
      <c r="E50" s="175"/>
      <c r="F50" s="106"/>
      <c r="G50" s="174"/>
      <c r="H50" s="193"/>
      <c r="I50" s="193"/>
      <c r="J50" s="149"/>
      <c r="K50" s="142"/>
      <c r="L50" s="119"/>
      <c r="M50" s="150"/>
      <c r="N50" s="420">
        <v>45497</v>
      </c>
      <c r="O50" s="421">
        <v>111</v>
      </c>
      <c r="P50" s="441">
        <v>200</v>
      </c>
      <c r="Q50" s="405"/>
      <c r="R50" s="451"/>
      <c r="S50" s="92"/>
      <c r="T50" s="166"/>
      <c r="U50" s="42"/>
      <c r="V50" s="132"/>
      <c r="W50" s="18"/>
      <c r="X50" s="70"/>
      <c r="Y50" s="18"/>
      <c r="Z50" s="4"/>
      <c r="AA50" s="4"/>
      <c r="AB50" s="22"/>
      <c r="AC50" s="22"/>
      <c r="AD50" s="82"/>
      <c r="AE50" s="83"/>
      <c r="AF50" s="86"/>
      <c r="AG50" s="27"/>
      <c r="AH50" s="23"/>
      <c r="AI50" s="23"/>
    </row>
    <row r="51" spans="1:35" ht="25.25" customHeight="1" thickTop="1" thickBot="1" x14ac:dyDescent="0.25">
      <c r="A51" s="21"/>
      <c r="B51" s="7"/>
      <c r="C51" s="42"/>
      <c r="D51" s="122"/>
      <c r="E51" s="175"/>
      <c r="F51" s="106"/>
      <c r="G51" s="174"/>
      <c r="H51" s="193"/>
      <c r="I51" s="193"/>
      <c r="J51" s="149"/>
      <c r="K51" s="142"/>
      <c r="L51" s="119"/>
      <c r="M51" s="150"/>
      <c r="N51" s="563">
        <v>45588</v>
      </c>
      <c r="O51" s="564">
        <v>67</v>
      </c>
      <c r="P51" s="565">
        <v>150</v>
      </c>
      <c r="Q51" s="405"/>
      <c r="R51" s="451"/>
      <c r="S51" s="92"/>
      <c r="T51" s="166"/>
      <c r="U51" s="42"/>
      <c r="V51" s="132"/>
      <c r="W51" s="18"/>
      <c r="X51" s="70"/>
      <c r="Y51" s="18"/>
      <c r="Z51" s="4"/>
      <c r="AA51" s="4"/>
      <c r="AB51" s="22"/>
      <c r="AC51" s="22"/>
      <c r="AD51" s="82"/>
      <c r="AE51" s="83"/>
      <c r="AF51" s="86"/>
      <c r="AG51" s="27"/>
      <c r="AH51" s="23"/>
      <c r="AI51" s="23"/>
    </row>
    <row r="52" spans="1:35" ht="25.25" customHeight="1" thickTop="1" thickBot="1" x14ac:dyDescent="0.25">
      <c r="A52" s="21"/>
      <c r="B52" s="7"/>
      <c r="C52" s="42"/>
      <c r="D52" s="122"/>
      <c r="E52" s="175"/>
      <c r="F52" s="106"/>
      <c r="G52" s="174"/>
      <c r="H52" s="193"/>
      <c r="I52" s="193"/>
      <c r="J52" s="149"/>
      <c r="K52" s="142"/>
      <c r="L52" s="119"/>
      <c r="M52" s="150"/>
      <c r="N52" s="534">
        <v>45523</v>
      </c>
      <c r="O52" s="535">
        <v>77</v>
      </c>
      <c r="P52" s="536">
        <v>200</v>
      </c>
      <c r="Q52" s="405"/>
      <c r="R52" s="111"/>
      <c r="S52" s="92"/>
      <c r="T52" s="166"/>
      <c r="U52" s="42"/>
      <c r="V52" s="132"/>
      <c r="W52" s="18"/>
      <c r="X52" s="70"/>
      <c r="Y52" s="18"/>
      <c r="Z52" s="4"/>
      <c r="AA52" s="4"/>
      <c r="AB52" s="22"/>
      <c r="AC52" s="22"/>
      <c r="AD52" s="82"/>
      <c r="AE52" s="83"/>
      <c r="AF52" s="86"/>
      <c r="AG52" s="27"/>
      <c r="AH52" s="23"/>
      <c r="AI52" s="23"/>
    </row>
    <row r="53" spans="1:35" ht="25.25" customHeight="1" thickTop="1" thickBot="1" x14ac:dyDescent="0.25">
      <c r="A53" s="21">
        <v>41</v>
      </c>
      <c r="B53" s="7" t="s">
        <v>44</v>
      </c>
      <c r="C53" s="42"/>
      <c r="D53" s="122"/>
      <c r="E53" s="175"/>
      <c r="F53" s="106"/>
      <c r="G53" s="174"/>
      <c r="H53" s="193"/>
      <c r="I53" s="193"/>
      <c r="J53" s="149"/>
      <c r="K53" s="142"/>
      <c r="L53" s="119"/>
      <c r="M53" s="150"/>
      <c r="N53" s="634">
        <v>45553</v>
      </c>
      <c r="O53" s="639">
        <v>48</v>
      </c>
      <c r="P53" s="644">
        <v>150</v>
      </c>
      <c r="Q53" s="405"/>
      <c r="R53" s="111"/>
      <c r="S53" s="92"/>
      <c r="T53" s="166"/>
      <c r="U53" s="42"/>
      <c r="V53" s="132"/>
      <c r="W53" s="18"/>
      <c r="X53" s="70"/>
      <c r="Y53" s="18"/>
      <c r="Z53" s="4"/>
      <c r="AA53" s="4"/>
      <c r="AB53" s="22"/>
      <c r="AC53" s="22"/>
      <c r="AD53" s="82"/>
      <c r="AE53" s="83"/>
      <c r="AF53" s="86"/>
      <c r="AG53" s="27"/>
      <c r="AH53" s="23"/>
      <c r="AI53" s="23"/>
    </row>
    <row r="54" spans="1:35" ht="25.25" customHeight="1" thickTop="1" thickBot="1" x14ac:dyDescent="0.25">
      <c r="A54" s="6">
        <v>42</v>
      </c>
      <c r="B54" s="18" t="s">
        <v>45</v>
      </c>
      <c r="C54" s="42">
        <f t="shared" si="0"/>
        <v>0</v>
      </c>
      <c r="D54" s="122">
        <v>3600</v>
      </c>
      <c r="E54" s="175">
        <v>42</v>
      </c>
      <c r="F54" s="106" t="s">
        <v>45</v>
      </c>
      <c r="G54" s="174">
        <v>3600</v>
      </c>
      <c r="H54" s="193">
        <f t="shared" si="4"/>
        <v>0</v>
      </c>
      <c r="I54" s="193">
        <f t="shared" si="8"/>
        <v>0</v>
      </c>
      <c r="J54" s="149">
        <v>42</v>
      </c>
      <c r="K54" s="142" t="s">
        <v>45</v>
      </c>
      <c r="L54" s="119">
        <v>3600</v>
      </c>
      <c r="M54" s="150">
        <v>3600</v>
      </c>
      <c r="N54" s="405"/>
      <c r="O54" s="405"/>
      <c r="P54" s="405"/>
      <c r="Q54" s="405"/>
      <c r="R54" s="111"/>
      <c r="S54" s="92">
        <f t="shared" si="1"/>
        <v>3600</v>
      </c>
      <c r="T54" s="166">
        <f t="shared" si="9"/>
        <v>0</v>
      </c>
      <c r="U54" s="42">
        <f t="shared" si="2"/>
        <v>0</v>
      </c>
      <c r="V54" s="132">
        <v>42</v>
      </c>
      <c r="W54" s="18" t="s">
        <v>45</v>
      </c>
      <c r="X54" s="70" t="s">
        <v>252</v>
      </c>
      <c r="Y54" s="18" t="s">
        <v>223</v>
      </c>
      <c r="Z54" s="4">
        <v>3600</v>
      </c>
      <c r="AA54" s="4">
        <v>3600</v>
      </c>
      <c r="AB54" s="22">
        <f t="shared" si="10"/>
        <v>0</v>
      </c>
      <c r="AC54" s="22">
        <f t="shared" si="11"/>
        <v>0</v>
      </c>
      <c r="AD54" s="82"/>
      <c r="AE54" s="83"/>
      <c r="AF54" s="86"/>
      <c r="AG54" s="23"/>
      <c r="AH54" s="23"/>
      <c r="AI54" s="23">
        <f t="shared" si="12"/>
        <v>0</v>
      </c>
    </row>
    <row r="55" spans="1:35" ht="25.25" customHeight="1" thickTop="1" thickBot="1" x14ac:dyDescent="0.25">
      <c r="A55" s="6">
        <v>43</v>
      </c>
      <c r="B55" s="18" t="s">
        <v>46</v>
      </c>
      <c r="C55" s="42">
        <f t="shared" si="0"/>
        <v>0</v>
      </c>
      <c r="D55" s="122">
        <v>3600</v>
      </c>
      <c r="E55" s="175">
        <v>43</v>
      </c>
      <c r="F55" s="106" t="s">
        <v>46</v>
      </c>
      <c r="G55" s="174">
        <v>3600</v>
      </c>
      <c r="H55" s="193">
        <f t="shared" si="4"/>
        <v>0</v>
      </c>
      <c r="I55" s="193">
        <f t="shared" si="8"/>
        <v>0</v>
      </c>
      <c r="J55" s="149">
        <v>43</v>
      </c>
      <c r="K55" s="142" t="s">
        <v>46</v>
      </c>
      <c r="L55" s="119">
        <v>3600</v>
      </c>
      <c r="M55" s="150">
        <v>3600</v>
      </c>
      <c r="N55" s="534"/>
      <c r="O55" s="535"/>
      <c r="P55" s="536"/>
      <c r="Q55" s="405"/>
      <c r="R55" s="111"/>
      <c r="S55" s="92">
        <f t="shared" si="1"/>
        <v>3600</v>
      </c>
      <c r="T55" s="166">
        <f t="shared" si="9"/>
        <v>0</v>
      </c>
      <c r="U55" s="42">
        <f t="shared" si="2"/>
        <v>0</v>
      </c>
      <c r="V55" s="132">
        <v>43</v>
      </c>
      <c r="W55" s="18" t="s">
        <v>46</v>
      </c>
      <c r="X55" s="70" t="s">
        <v>253</v>
      </c>
      <c r="Y55" s="18" t="s">
        <v>223</v>
      </c>
      <c r="Z55" s="4">
        <v>3600</v>
      </c>
      <c r="AA55" s="4">
        <v>3600</v>
      </c>
      <c r="AB55" s="22">
        <f t="shared" si="10"/>
        <v>0</v>
      </c>
      <c r="AC55" s="22">
        <f t="shared" si="11"/>
        <v>0</v>
      </c>
      <c r="AD55" s="82"/>
      <c r="AE55" s="83"/>
      <c r="AF55" s="86"/>
      <c r="AG55" s="23"/>
      <c r="AH55" s="23"/>
      <c r="AI55" s="23">
        <f t="shared" si="12"/>
        <v>0</v>
      </c>
    </row>
    <row r="56" spans="1:35" ht="25.25" customHeight="1" thickTop="1" thickBot="1" x14ac:dyDescent="0.25">
      <c r="A56" s="21">
        <v>44</v>
      </c>
      <c r="B56" s="7" t="s">
        <v>47</v>
      </c>
      <c r="C56" s="42">
        <f t="shared" si="0"/>
        <v>0</v>
      </c>
      <c r="D56" s="122">
        <v>3600</v>
      </c>
      <c r="E56" s="175">
        <v>44</v>
      </c>
      <c r="F56" s="106" t="s">
        <v>47</v>
      </c>
      <c r="G56" s="174">
        <v>3600</v>
      </c>
      <c r="H56" s="193">
        <f t="shared" si="4"/>
        <v>0</v>
      </c>
      <c r="I56" s="193">
        <f t="shared" si="8"/>
        <v>0</v>
      </c>
      <c r="J56" s="149">
        <v>44</v>
      </c>
      <c r="K56" s="142" t="s">
        <v>47</v>
      </c>
      <c r="L56" s="119">
        <v>3600</v>
      </c>
      <c r="M56" s="150">
        <v>3600</v>
      </c>
      <c r="N56" s="405"/>
      <c r="O56" s="405"/>
      <c r="P56" s="405"/>
      <c r="Q56" s="405"/>
      <c r="R56" s="111"/>
      <c r="S56" s="92">
        <f t="shared" si="1"/>
        <v>3600</v>
      </c>
      <c r="T56" s="166">
        <f t="shared" si="9"/>
        <v>0</v>
      </c>
      <c r="U56" s="42">
        <f t="shared" si="2"/>
        <v>0</v>
      </c>
      <c r="V56" s="132">
        <v>44</v>
      </c>
      <c r="W56" s="18" t="s">
        <v>47</v>
      </c>
      <c r="X56" s="70" t="s">
        <v>254</v>
      </c>
      <c r="Y56" s="18" t="s">
        <v>223</v>
      </c>
      <c r="Z56" s="4">
        <v>3600</v>
      </c>
      <c r="AA56" s="4">
        <v>3600</v>
      </c>
      <c r="AB56" s="22">
        <f t="shared" si="10"/>
        <v>0</v>
      </c>
      <c r="AC56" s="22">
        <f t="shared" si="11"/>
        <v>0</v>
      </c>
      <c r="AD56" s="82"/>
      <c r="AE56" s="83"/>
      <c r="AF56" s="86"/>
      <c r="AG56" s="23"/>
      <c r="AH56" s="23"/>
      <c r="AI56" s="23">
        <f t="shared" si="12"/>
        <v>0</v>
      </c>
    </row>
    <row r="57" spans="1:35" ht="25.25" customHeight="1" thickTop="1" thickBot="1" x14ac:dyDescent="0.25">
      <c r="A57" s="21">
        <v>45</v>
      </c>
      <c r="B57" s="7" t="s">
        <v>48</v>
      </c>
      <c r="C57" s="42">
        <f t="shared" si="0"/>
        <v>0</v>
      </c>
      <c r="D57" s="122">
        <v>3600</v>
      </c>
      <c r="E57" s="175">
        <v>45</v>
      </c>
      <c r="F57" s="106" t="s">
        <v>48</v>
      </c>
      <c r="G57" s="174">
        <v>3600</v>
      </c>
      <c r="H57" s="193">
        <f t="shared" si="4"/>
        <v>1450</v>
      </c>
      <c r="I57" s="193">
        <f t="shared" si="8"/>
        <v>0</v>
      </c>
      <c r="J57" s="149">
        <v>45</v>
      </c>
      <c r="K57" s="142" t="s">
        <v>48</v>
      </c>
      <c r="L57" s="119">
        <v>3600</v>
      </c>
      <c r="M57" s="150">
        <v>1500</v>
      </c>
      <c r="N57" s="711">
        <v>45444</v>
      </c>
      <c r="O57" s="712"/>
      <c r="P57" s="713">
        <v>150</v>
      </c>
      <c r="Q57" s="405" t="s">
        <v>356</v>
      </c>
      <c r="R57" s="451">
        <v>500</v>
      </c>
      <c r="S57" s="92">
        <f>+M57+P57+R57</f>
        <v>2150</v>
      </c>
      <c r="T57" s="166">
        <f>+L57-S57</f>
        <v>1450</v>
      </c>
      <c r="U57" s="42">
        <f t="shared" si="2"/>
        <v>0</v>
      </c>
      <c r="V57" s="132">
        <v>45</v>
      </c>
      <c r="W57" s="18" t="s">
        <v>48</v>
      </c>
      <c r="X57" s="70" t="s">
        <v>166</v>
      </c>
      <c r="Y57" s="18" t="s">
        <v>157</v>
      </c>
      <c r="Z57" s="4">
        <v>3600</v>
      </c>
      <c r="AA57" s="4">
        <v>1500</v>
      </c>
      <c r="AB57" s="22">
        <f t="shared" si="10"/>
        <v>2100</v>
      </c>
      <c r="AC57" s="22">
        <f t="shared" si="11"/>
        <v>1400</v>
      </c>
      <c r="AD57" s="82"/>
      <c r="AE57" s="83" t="s">
        <v>344</v>
      </c>
      <c r="AF57" s="86">
        <f>500+500</f>
        <v>1000</v>
      </c>
      <c r="AG57" s="23">
        <v>500</v>
      </c>
      <c r="AH57" s="27">
        <v>500</v>
      </c>
      <c r="AI57" s="23">
        <f t="shared" si="12"/>
        <v>1000</v>
      </c>
    </row>
    <row r="58" spans="1:35" ht="25.25" customHeight="1" thickTop="1" thickBot="1" x14ac:dyDescent="0.25">
      <c r="A58" s="21">
        <v>45</v>
      </c>
      <c r="B58" s="7" t="s">
        <v>48</v>
      </c>
      <c r="C58" s="42"/>
      <c r="D58" s="122"/>
      <c r="E58" s="175"/>
      <c r="F58" s="106"/>
      <c r="G58" s="174"/>
      <c r="H58" s="193"/>
      <c r="I58" s="193"/>
      <c r="J58" s="149"/>
      <c r="K58" s="142"/>
      <c r="L58" s="119"/>
      <c r="M58" s="150"/>
      <c r="N58" s="534">
        <v>45530</v>
      </c>
      <c r="O58" s="535">
        <v>93</v>
      </c>
      <c r="P58" s="536">
        <v>150</v>
      </c>
      <c r="Q58" s="405"/>
      <c r="R58" s="451"/>
      <c r="S58" s="92"/>
      <c r="T58" s="166"/>
      <c r="U58" s="42"/>
      <c r="V58" s="132"/>
      <c r="W58" s="18"/>
      <c r="X58" s="70"/>
      <c r="Y58" s="18"/>
      <c r="Z58" s="4"/>
      <c r="AA58" s="4"/>
      <c r="AB58" s="22"/>
      <c r="AC58" s="22"/>
      <c r="AD58" s="82"/>
      <c r="AE58" s="83"/>
      <c r="AF58" s="86"/>
      <c r="AG58" s="23"/>
      <c r="AH58" s="27"/>
      <c r="AI58" s="23"/>
    </row>
    <row r="59" spans="1:35" ht="25.25" customHeight="1" thickTop="1" thickBot="1" x14ac:dyDescent="0.25">
      <c r="A59" s="21">
        <v>45</v>
      </c>
      <c r="B59" s="7" t="s">
        <v>48</v>
      </c>
      <c r="C59" s="42"/>
      <c r="D59" s="122"/>
      <c r="E59" s="175"/>
      <c r="F59" s="106"/>
      <c r="G59" s="174"/>
      <c r="H59" s="193"/>
      <c r="I59" s="193"/>
      <c r="J59" s="149"/>
      <c r="K59" s="142"/>
      <c r="L59" s="119"/>
      <c r="M59" s="150"/>
      <c r="N59" s="420">
        <v>45485</v>
      </c>
      <c r="O59" s="421">
        <v>53</v>
      </c>
      <c r="P59" s="441">
        <v>275</v>
      </c>
      <c r="Q59" s="405" t="s">
        <v>356</v>
      </c>
      <c r="R59" s="451">
        <v>500</v>
      </c>
      <c r="S59" s="92"/>
      <c r="T59" s="166"/>
      <c r="U59" s="42"/>
      <c r="V59" s="132"/>
      <c r="W59" s="18"/>
      <c r="X59" s="70"/>
      <c r="Y59" s="18"/>
      <c r="Z59" s="4"/>
      <c r="AA59" s="4"/>
      <c r="AB59" s="22"/>
      <c r="AC59" s="22"/>
      <c r="AD59" s="82"/>
      <c r="AE59" s="83"/>
      <c r="AF59" s="86"/>
      <c r="AG59" s="23"/>
      <c r="AH59" s="27"/>
      <c r="AI59" s="23"/>
    </row>
    <row r="60" spans="1:35" ht="25.25" customHeight="1" thickTop="1" thickBot="1" x14ac:dyDescent="0.25">
      <c r="A60" s="21">
        <v>45</v>
      </c>
      <c r="B60" s="7" t="s">
        <v>48</v>
      </c>
      <c r="C60" s="42"/>
      <c r="D60" s="122"/>
      <c r="E60" s="175"/>
      <c r="F60" s="106"/>
      <c r="G60" s="174"/>
      <c r="H60" s="193"/>
      <c r="I60" s="193"/>
      <c r="J60" s="149"/>
      <c r="K60" s="142"/>
      <c r="L60" s="119"/>
      <c r="M60" s="150"/>
      <c r="N60" s="711">
        <v>45536</v>
      </c>
      <c r="O60" s="712"/>
      <c r="P60" s="713">
        <v>475</v>
      </c>
      <c r="Q60" s="405"/>
      <c r="R60" s="451"/>
      <c r="S60" s="92"/>
      <c r="T60" s="166"/>
      <c r="U60" s="42"/>
      <c r="V60" s="132"/>
      <c r="W60" s="18"/>
      <c r="X60" s="70"/>
      <c r="Y60" s="18"/>
      <c r="Z60" s="4"/>
      <c r="AA60" s="4"/>
      <c r="AB60" s="22"/>
      <c r="AC60" s="22"/>
      <c r="AD60" s="82"/>
      <c r="AE60" s="83"/>
      <c r="AF60" s="86"/>
      <c r="AG60" s="23"/>
      <c r="AH60" s="27"/>
      <c r="AI60" s="23"/>
    </row>
    <row r="61" spans="1:35" ht="25.25" customHeight="1" thickTop="1" thickBot="1" x14ac:dyDescent="0.25">
      <c r="A61" s="21">
        <v>46</v>
      </c>
      <c r="B61" s="7" t="s">
        <v>49</v>
      </c>
      <c r="C61" s="42">
        <f t="shared" si="0"/>
        <v>0</v>
      </c>
      <c r="D61" s="122">
        <v>3600</v>
      </c>
      <c r="E61" s="175">
        <v>46</v>
      </c>
      <c r="F61" s="106" t="s">
        <v>331</v>
      </c>
      <c r="G61" s="174">
        <v>3600</v>
      </c>
      <c r="H61" s="193">
        <f t="shared" si="4"/>
        <v>0</v>
      </c>
      <c r="I61" s="193">
        <f t="shared" si="8"/>
        <v>0</v>
      </c>
      <c r="J61" s="149">
        <v>46</v>
      </c>
      <c r="K61" s="142" t="s">
        <v>331</v>
      </c>
      <c r="L61" s="119">
        <v>3600</v>
      </c>
      <c r="M61" s="150">
        <v>3600</v>
      </c>
      <c r="N61" s="405"/>
      <c r="O61" s="405"/>
      <c r="P61" s="405"/>
      <c r="Q61" s="405"/>
      <c r="R61" s="429"/>
      <c r="S61" s="92">
        <f t="shared" si="1"/>
        <v>3600</v>
      </c>
      <c r="T61" s="166">
        <f t="shared" si="9"/>
        <v>0</v>
      </c>
      <c r="U61" s="42">
        <f t="shared" si="2"/>
        <v>0</v>
      </c>
      <c r="V61" s="132">
        <v>46</v>
      </c>
      <c r="W61" s="18" t="s">
        <v>49</v>
      </c>
      <c r="X61" s="70" t="s">
        <v>255</v>
      </c>
      <c r="Y61" s="18" t="s">
        <v>223</v>
      </c>
      <c r="Z61" s="4">
        <v>3600</v>
      </c>
      <c r="AA61" s="4">
        <v>3600</v>
      </c>
      <c r="AB61" s="22">
        <f t="shared" si="10"/>
        <v>0</v>
      </c>
      <c r="AC61" s="22">
        <f t="shared" si="11"/>
        <v>0</v>
      </c>
      <c r="AD61" s="82"/>
      <c r="AE61" s="83"/>
      <c r="AF61" s="86"/>
      <c r="AG61" s="23"/>
      <c r="AH61" s="23"/>
      <c r="AI61" s="23">
        <f t="shared" si="12"/>
        <v>0</v>
      </c>
    </row>
    <row r="62" spans="1:35" ht="25.25" customHeight="1" thickTop="1" thickBot="1" x14ac:dyDescent="0.25">
      <c r="A62" s="21">
        <v>47</v>
      </c>
      <c r="B62" s="95" t="s">
        <v>50</v>
      </c>
      <c r="C62" s="42">
        <f t="shared" si="0"/>
        <v>0</v>
      </c>
      <c r="D62" s="124">
        <v>3600</v>
      </c>
      <c r="E62" s="175">
        <v>47</v>
      </c>
      <c r="F62" s="106" t="s">
        <v>50</v>
      </c>
      <c r="G62" s="174">
        <v>3600</v>
      </c>
      <c r="H62" s="193">
        <f t="shared" si="4"/>
        <v>650</v>
      </c>
      <c r="I62" s="193">
        <f t="shared" si="8"/>
        <v>0</v>
      </c>
      <c r="J62" s="149">
        <v>47</v>
      </c>
      <c r="K62" s="142" t="s">
        <v>50</v>
      </c>
      <c r="L62" s="119">
        <v>3600</v>
      </c>
      <c r="M62" s="150">
        <v>1000</v>
      </c>
      <c r="N62" s="420">
        <v>45488</v>
      </c>
      <c r="O62" s="421">
        <v>76</v>
      </c>
      <c r="P62" s="441">
        <v>200</v>
      </c>
      <c r="Q62" s="405" t="s">
        <v>356</v>
      </c>
      <c r="R62" s="451">
        <v>1750</v>
      </c>
      <c r="S62" s="92">
        <f t="shared" si="1"/>
        <v>2950</v>
      </c>
      <c r="T62" s="166">
        <f t="shared" si="9"/>
        <v>650</v>
      </c>
      <c r="U62" s="42">
        <f t="shared" si="2"/>
        <v>0</v>
      </c>
      <c r="V62" s="136">
        <v>47</v>
      </c>
      <c r="W62" s="96" t="s">
        <v>50</v>
      </c>
      <c r="X62" s="97" t="s">
        <v>167</v>
      </c>
      <c r="Y62" s="18" t="s">
        <v>157</v>
      </c>
      <c r="Z62" s="4">
        <v>3600</v>
      </c>
      <c r="AA62" s="4">
        <v>1000</v>
      </c>
      <c r="AB62" s="22">
        <f t="shared" si="10"/>
        <v>2600</v>
      </c>
      <c r="AC62" s="22">
        <f t="shared" si="11"/>
        <v>1733.3333333333333</v>
      </c>
      <c r="AD62" s="90"/>
      <c r="AE62" s="91">
        <v>36</v>
      </c>
      <c r="AF62" s="92">
        <v>1750</v>
      </c>
      <c r="AG62" s="23">
        <v>1750</v>
      </c>
      <c r="AH62" s="23"/>
      <c r="AI62" s="23">
        <f t="shared" si="12"/>
        <v>1750</v>
      </c>
    </row>
    <row r="63" spans="1:35" ht="25.25" customHeight="1" thickTop="1" thickBot="1" x14ac:dyDescent="0.25">
      <c r="A63" s="21"/>
      <c r="B63" s="95"/>
      <c r="C63" s="42"/>
      <c r="D63" s="124"/>
      <c r="E63" s="175"/>
      <c r="F63" s="106"/>
      <c r="G63" s="174"/>
      <c r="H63" s="193"/>
      <c r="I63" s="193"/>
      <c r="J63" s="149"/>
      <c r="K63" s="142"/>
      <c r="L63" s="119"/>
      <c r="M63" s="150"/>
      <c r="N63" s="534"/>
      <c r="O63" s="535"/>
      <c r="P63" s="536"/>
      <c r="Q63" s="405"/>
      <c r="R63" s="451"/>
      <c r="S63" s="92"/>
      <c r="T63" s="166"/>
      <c r="U63" s="42"/>
      <c r="V63" s="136"/>
      <c r="W63" s="96"/>
      <c r="X63" s="97"/>
      <c r="Y63" s="18"/>
      <c r="Z63" s="4"/>
      <c r="AA63" s="4"/>
      <c r="AB63" s="22"/>
      <c r="AC63" s="22"/>
      <c r="AD63" s="90"/>
      <c r="AE63" s="91"/>
      <c r="AF63" s="92"/>
      <c r="AG63" s="23"/>
      <c r="AH63" s="23"/>
      <c r="AI63" s="23"/>
    </row>
    <row r="64" spans="1:35" ht="25.25" customHeight="1" thickTop="1" thickBot="1" x14ac:dyDescent="0.25">
      <c r="A64" s="21">
        <v>47</v>
      </c>
      <c r="B64" s="95" t="s">
        <v>50</v>
      </c>
      <c r="C64" s="42"/>
      <c r="D64" s="124"/>
      <c r="E64" s="175"/>
      <c r="F64" s="106"/>
      <c r="G64" s="174"/>
      <c r="H64" s="193"/>
      <c r="I64" s="193"/>
      <c r="J64" s="149"/>
      <c r="K64" s="142"/>
      <c r="L64" s="119"/>
      <c r="M64" s="150"/>
      <c r="N64" s="534">
        <v>45596</v>
      </c>
      <c r="O64" s="535">
        <v>115</v>
      </c>
      <c r="P64" s="536">
        <v>150</v>
      </c>
      <c r="Q64" s="405"/>
      <c r="R64" s="451"/>
      <c r="S64" s="92"/>
      <c r="T64" s="166"/>
      <c r="U64" s="42"/>
      <c r="V64" s="136"/>
      <c r="W64" s="96"/>
      <c r="X64" s="97"/>
      <c r="Y64" s="18"/>
      <c r="Z64" s="4"/>
      <c r="AA64" s="4"/>
      <c r="AB64" s="22"/>
      <c r="AC64" s="22"/>
      <c r="AD64" s="90"/>
      <c r="AE64" s="91"/>
      <c r="AF64" s="92"/>
      <c r="AG64" s="23"/>
      <c r="AH64" s="23"/>
      <c r="AI64" s="23"/>
    </row>
    <row r="65" spans="1:95" ht="25.25" customHeight="1" thickTop="1" thickBot="1" x14ac:dyDescent="0.25">
      <c r="A65" s="25">
        <v>48</v>
      </c>
      <c r="B65" s="8" t="s">
        <v>51</v>
      </c>
      <c r="C65" s="42">
        <f t="shared" si="0"/>
        <v>0</v>
      </c>
      <c r="D65" s="122">
        <v>3600</v>
      </c>
      <c r="E65" s="172">
        <v>48</v>
      </c>
      <c r="F65" s="176" t="s">
        <v>51</v>
      </c>
      <c r="G65" s="174">
        <v>3600</v>
      </c>
      <c r="H65" s="193">
        <f t="shared" si="4"/>
        <v>0</v>
      </c>
      <c r="I65" s="193">
        <f t="shared" si="8"/>
        <v>0</v>
      </c>
      <c r="J65" s="149">
        <v>48</v>
      </c>
      <c r="K65" s="142" t="s">
        <v>51</v>
      </c>
      <c r="L65" s="119">
        <v>3600</v>
      </c>
      <c r="M65" s="150">
        <v>3600</v>
      </c>
      <c r="N65" s="405"/>
      <c r="O65" s="405"/>
      <c r="P65" s="405"/>
      <c r="Q65" s="405"/>
      <c r="R65" s="111"/>
      <c r="S65" s="92">
        <f t="shared" si="1"/>
        <v>3600</v>
      </c>
      <c r="T65" s="166">
        <f t="shared" si="9"/>
        <v>0</v>
      </c>
      <c r="U65" s="42">
        <f t="shared" si="2"/>
        <v>0</v>
      </c>
      <c r="V65" s="131">
        <v>48</v>
      </c>
      <c r="W65" s="26" t="s">
        <v>51</v>
      </c>
      <c r="X65" s="71" t="s">
        <v>256</v>
      </c>
      <c r="Y65" s="18" t="s">
        <v>223</v>
      </c>
      <c r="Z65" s="4">
        <v>3600</v>
      </c>
      <c r="AA65" s="4">
        <v>3600</v>
      </c>
      <c r="AB65" s="22">
        <f t="shared" si="10"/>
        <v>0</v>
      </c>
      <c r="AC65" s="22">
        <f t="shared" si="11"/>
        <v>0</v>
      </c>
      <c r="AD65" s="90"/>
      <c r="AE65" s="91"/>
      <c r="AF65" s="92"/>
      <c r="AG65" s="23"/>
      <c r="AH65" s="23"/>
      <c r="AI65" s="23">
        <f t="shared" si="12"/>
        <v>0</v>
      </c>
    </row>
    <row r="66" spans="1:95" ht="25.25" customHeight="1" thickTop="1" thickBot="1" x14ac:dyDescent="0.25">
      <c r="A66" s="21">
        <v>49</v>
      </c>
      <c r="B66" s="7" t="s">
        <v>52</v>
      </c>
      <c r="C66" s="42">
        <f t="shared" ref="C66:C77" si="13">D66-L66</f>
        <v>0</v>
      </c>
      <c r="D66" s="122">
        <v>3600</v>
      </c>
      <c r="E66" s="175">
        <v>49</v>
      </c>
      <c r="F66" s="106" t="s">
        <v>52</v>
      </c>
      <c r="G66" s="174">
        <v>3600</v>
      </c>
      <c r="H66" s="193">
        <f t="shared" si="4"/>
        <v>0</v>
      </c>
      <c r="I66" s="193">
        <f t="shared" si="8"/>
        <v>0</v>
      </c>
      <c r="J66" s="149">
        <v>49</v>
      </c>
      <c r="K66" s="142" t="s">
        <v>52</v>
      </c>
      <c r="L66" s="119">
        <v>3600</v>
      </c>
      <c r="M66" s="150">
        <v>3600</v>
      </c>
      <c r="N66" s="405"/>
      <c r="O66" s="405"/>
      <c r="P66" s="405"/>
      <c r="Q66" s="405"/>
      <c r="R66" s="111"/>
      <c r="S66" s="92">
        <f t="shared" si="1"/>
        <v>3600</v>
      </c>
      <c r="T66" s="166">
        <f t="shared" si="9"/>
        <v>0</v>
      </c>
      <c r="U66" s="42">
        <f t="shared" ref="U66:U77" si="14">M66-AA66</f>
        <v>0</v>
      </c>
      <c r="V66" s="132">
        <v>49</v>
      </c>
      <c r="W66" s="18" t="s">
        <v>52</v>
      </c>
      <c r="X66" s="70" t="s">
        <v>257</v>
      </c>
      <c r="Y66" s="18" t="s">
        <v>223</v>
      </c>
      <c r="Z66" s="4">
        <v>3600</v>
      </c>
      <c r="AA66" s="4">
        <v>3600</v>
      </c>
      <c r="AB66" s="22">
        <f t="shared" si="10"/>
        <v>0</v>
      </c>
      <c r="AC66" s="22">
        <f t="shared" si="11"/>
        <v>0</v>
      </c>
      <c r="AD66" s="82"/>
      <c r="AE66" s="83"/>
      <c r="AF66" s="86"/>
      <c r="AG66" s="23"/>
      <c r="AH66" s="23"/>
      <c r="AI66" s="23">
        <f t="shared" si="12"/>
        <v>0</v>
      </c>
    </row>
    <row r="67" spans="1:95" s="12" customFormat="1" ht="25.25" customHeight="1" thickTop="1" thickBot="1" x14ac:dyDescent="0.25">
      <c r="A67" s="21">
        <v>50</v>
      </c>
      <c r="B67" s="7" t="s">
        <v>53</v>
      </c>
      <c r="C67" s="42">
        <f t="shared" si="13"/>
        <v>0</v>
      </c>
      <c r="D67" s="122">
        <v>3600</v>
      </c>
      <c r="E67" s="175">
        <v>50</v>
      </c>
      <c r="F67" s="106" t="s">
        <v>53</v>
      </c>
      <c r="G67" s="174">
        <v>3600</v>
      </c>
      <c r="H67" s="193">
        <f t="shared" si="4"/>
        <v>0</v>
      </c>
      <c r="I67" s="193">
        <f t="shared" si="8"/>
        <v>0</v>
      </c>
      <c r="J67" s="149">
        <v>50</v>
      </c>
      <c r="K67" s="142" t="s">
        <v>53</v>
      </c>
      <c r="L67" s="119">
        <v>3600</v>
      </c>
      <c r="M67" s="150">
        <v>3600</v>
      </c>
      <c r="N67" s="405"/>
      <c r="O67" s="405"/>
      <c r="P67" s="405"/>
      <c r="Q67" s="405"/>
      <c r="R67" s="429"/>
      <c r="S67" s="92">
        <f t="shared" si="1"/>
        <v>3600</v>
      </c>
      <c r="T67" s="166">
        <f t="shared" si="9"/>
        <v>0</v>
      </c>
      <c r="U67" s="42">
        <f t="shared" si="14"/>
        <v>0</v>
      </c>
      <c r="V67" s="132">
        <v>50</v>
      </c>
      <c r="W67" s="18" t="s">
        <v>53</v>
      </c>
      <c r="X67" s="70" t="s">
        <v>258</v>
      </c>
      <c r="Y67" s="18" t="s">
        <v>223</v>
      </c>
      <c r="Z67" s="4">
        <v>3600</v>
      </c>
      <c r="AA67" s="4">
        <v>3600</v>
      </c>
      <c r="AB67" s="22">
        <f t="shared" si="10"/>
        <v>0</v>
      </c>
      <c r="AC67" s="22">
        <f t="shared" si="11"/>
        <v>0</v>
      </c>
      <c r="AD67" s="82"/>
      <c r="AE67" s="83"/>
      <c r="AF67" s="86"/>
      <c r="AG67" s="23"/>
      <c r="AH67" s="23"/>
      <c r="AI67" s="23">
        <f t="shared" si="12"/>
        <v>0</v>
      </c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</row>
    <row r="68" spans="1:95" ht="25.25" customHeight="1" thickTop="1" thickBot="1" x14ac:dyDescent="0.25">
      <c r="A68" s="21">
        <v>51</v>
      </c>
      <c r="B68" s="7" t="s">
        <v>54</v>
      </c>
      <c r="C68" s="42">
        <f t="shared" si="13"/>
        <v>0</v>
      </c>
      <c r="D68" s="122">
        <v>3600</v>
      </c>
      <c r="E68" s="175">
        <v>51</v>
      </c>
      <c r="F68" s="106" t="s">
        <v>54</v>
      </c>
      <c r="G68" s="174">
        <v>3600</v>
      </c>
      <c r="H68" s="193">
        <f t="shared" si="4"/>
        <v>0</v>
      </c>
      <c r="I68" s="193">
        <f t="shared" si="8"/>
        <v>0</v>
      </c>
      <c r="J68" s="149">
        <v>51</v>
      </c>
      <c r="K68" s="142" t="s">
        <v>54</v>
      </c>
      <c r="L68" s="119">
        <v>3600</v>
      </c>
      <c r="M68" s="150">
        <v>3600</v>
      </c>
      <c r="N68" s="405"/>
      <c r="O68" s="405"/>
      <c r="P68" s="405"/>
      <c r="Q68" s="405"/>
      <c r="R68" s="111"/>
      <c r="S68" s="92">
        <f t="shared" si="1"/>
        <v>3600</v>
      </c>
      <c r="T68" s="166">
        <f t="shared" si="9"/>
        <v>0</v>
      </c>
      <c r="U68" s="42">
        <f t="shared" si="14"/>
        <v>0</v>
      </c>
      <c r="V68" s="132">
        <v>51</v>
      </c>
      <c r="W68" s="18" t="s">
        <v>54</v>
      </c>
      <c r="X68" s="70" t="s">
        <v>259</v>
      </c>
      <c r="Y68" s="18" t="s">
        <v>223</v>
      </c>
      <c r="Z68" s="4">
        <v>3600</v>
      </c>
      <c r="AA68" s="4">
        <v>3600</v>
      </c>
      <c r="AB68" s="22">
        <f t="shared" si="10"/>
        <v>0</v>
      </c>
      <c r="AC68" s="22">
        <f t="shared" si="11"/>
        <v>0</v>
      </c>
      <c r="AD68" s="82"/>
      <c r="AE68" s="83"/>
      <c r="AF68" s="86"/>
      <c r="AG68" s="23"/>
      <c r="AH68" s="23"/>
      <c r="AI68" s="23">
        <f t="shared" si="12"/>
        <v>0</v>
      </c>
    </row>
    <row r="69" spans="1:95" ht="25.25" customHeight="1" thickTop="1" thickBot="1" x14ac:dyDescent="0.25">
      <c r="A69" s="21">
        <v>52</v>
      </c>
      <c r="B69" s="7" t="s">
        <v>55</v>
      </c>
      <c r="C69" s="42">
        <f t="shared" si="13"/>
        <v>0</v>
      </c>
      <c r="D69" s="122">
        <v>3600</v>
      </c>
      <c r="E69" s="175">
        <v>52</v>
      </c>
      <c r="F69" s="106" t="s">
        <v>55</v>
      </c>
      <c r="G69" s="174">
        <v>3600</v>
      </c>
      <c r="H69" s="193">
        <f t="shared" si="4"/>
        <v>0</v>
      </c>
      <c r="I69" s="193">
        <f t="shared" si="8"/>
        <v>0</v>
      </c>
      <c r="J69" s="149">
        <v>52</v>
      </c>
      <c r="K69" s="142" t="s">
        <v>55</v>
      </c>
      <c r="L69" s="119">
        <v>3600</v>
      </c>
      <c r="M69" s="150">
        <v>3600</v>
      </c>
      <c r="N69" s="405"/>
      <c r="O69" s="405"/>
      <c r="P69" s="405"/>
      <c r="Q69" s="405"/>
      <c r="R69" s="111"/>
      <c r="S69" s="92">
        <f t="shared" si="1"/>
        <v>3600</v>
      </c>
      <c r="T69" s="166">
        <f t="shared" si="9"/>
        <v>0</v>
      </c>
      <c r="U69" s="42">
        <f t="shared" si="14"/>
        <v>0</v>
      </c>
      <c r="V69" s="132">
        <v>52</v>
      </c>
      <c r="W69" s="18" t="s">
        <v>55</v>
      </c>
      <c r="X69" s="70" t="s">
        <v>260</v>
      </c>
      <c r="Y69" s="18" t="s">
        <v>223</v>
      </c>
      <c r="Z69" s="4">
        <v>3600</v>
      </c>
      <c r="AA69" s="4">
        <v>3600</v>
      </c>
      <c r="AB69" s="22">
        <f t="shared" si="10"/>
        <v>0</v>
      </c>
      <c r="AC69" s="22">
        <f t="shared" si="11"/>
        <v>0</v>
      </c>
      <c r="AD69" s="82"/>
      <c r="AE69" s="83"/>
      <c r="AF69" s="86"/>
      <c r="AG69" s="23"/>
      <c r="AH69" s="23"/>
      <c r="AI69" s="23">
        <f t="shared" si="12"/>
        <v>0</v>
      </c>
    </row>
    <row r="70" spans="1:95" ht="25.25" customHeight="1" thickTop="1" thickBot="1" x14ac:dyDescent="0.25">
      <c r="A70" s="25">
        <v>53</v>
      </c>
      <c r="B70" s="8" t="s">
        <v>56</v>
      </c>
      <c r="C70" s="42">
        <f t="shared" si="13"/>
        <v>0</v>
      </c>
      <c r="D70" s="122">
        <v>3600</v>
      </c>
      <c r="E70" s="172">
        <v>53</v>
      </c>
      <c r="F70" s="176" t="s">
        <v>56</v>
      </c>
      <c r="G70" s="174">
        <v>3600</v>
      </c>
      <c r="H70" s="193">
        <f t="shared" si="4"/>
        <v>0</v>
      </c>
      <c r="I70" s="193">
        <f t="shared" si="8"/>
        <v>0</v>
      </c>
      <c r="J70" s="149">
        <v>53</v>
      </c>
      <c r="K70" s="142" t="s">
        <v>56</v>
      </c>
      <c r="L70" s="119">
        <v>3600</v>
      </c>
      <c r="M70" s="150">
        <v>3600</v>
      </c>
      <c r="N70" s="405"/>
      <c r="O70" s="405"/>
      <c r="P70" s="405"/>
      <c r="Q70" s="405"/>
      <c r="R70" s="111"/>
      <c r="S70" s="92">
        <f t="shared" si="1"/>
        <v>3600</v>
      </c>
      <c r="T70" s="166">
        <f t="shared" si="9"/>
        <v>0</v>
      </c>
      <c r="U70" s="42">
        <f t="shared" si="14"/>
        <v>0</v>
      </c>
      <c r="V70" s="131">
        <v>53</v>
      </c>
      <c r="W70" s="26" t="s">
        <v>56</v>
      </c>
      <c r="X70" s="71" t="s">
        <v>261</v>
      </c>
      <c r="Y70" s="18" t="s">
        <v>223</v>
      </c>
      <c r="Z70" s="4">
        <v>3600</v>
      </c>
      <c r="AA70" s="4">
        <v>3600</v>
      </c>
      <c r="AB70" s="22">
        <f t="shared" si="10"/>
        <v>0</v>
      </c>
      <c r="AC70" s="22">
        <f t="shared" si="11"/>
        <v>0</v>
      </c>
      <c r="AD70" s="90"/>
      <c r="AE70" s="91"/>
      <c r="AF70" s="92"/>
      <c r="AG70" s="23"/>
      <c r="AH70" s="23"/>
      <c r="AI70" s="23">
        <f t="shared" si="12"/>
        <v>0</v>
      </c>
    </row>
    <row r="71" spans="1:95" ht="25.25" customHeight="1" thickTop="1" thickBot="1" x14ac:dyDescent="0.25">
      <c r="A71" s="25">
        <v>54</v>
      </c>
      <c r="B71" s="8" t="s">
        <v>57</v>
      </c>
      <c r="C71" s="42">
        <f t="shared" si="13"/>
        <v>0</v>
      </c>
      <c r="D71" s="122">
        <v>3600</v>
      </c>
      <c r="E71" s="172">
        <v>54</v>
      </c>
      <c r="F71" s="176" t="s">
        <v>57</v>
      </c>
      <c r="G71" s="174">
        <v>3600</v>
      </c>
      <c r="H71" s="193">
        <f t="shared" si="4"/>
        <v>0</v>
      </c>
      <c r="I71" s="193">
        <f t="shared" si="8"/>
        <v>0</v>
      </c>
      <c r="J71" s="149">
        <v>54</v>
      </c>
      <c r="K71" s="142" t="s">
        <v>57</v>
      </c>
      <c r="L71" s="119">
        <v>3600</v>
      </c>
      <c r="M71" s="150">
        <v>3300</v>
      </c>
      <c r="N71" s="405"/>
      <c r="O71" s="405"/>
      <c r="P71" s="405"/>
      <c r="Q71" s="405" t="s">
        <v>356</v>
      </c>
      <c r="R71" s="451">
        <v>300</v>
      </c>
      <c r="S71" s="92">
        <f t="shared" si="1"/>
        <v>3600</v>
      </c>
      <c r="T71" s="166">
        <f t="shared" si="9"/>
        <v>0</v>
      </c>
      <c r="U71" s="42">
        <f t="shared" si="14"/>
        <v>0</v>
      </c>
      <c r="V71" s="131">
        <v>54</v>
      </c>
      <c r="W71" s="26" t="s">
        <v>57</v>
      </c>
      <c r="X71" s="71" t="s">
        <v>168</v>
      </c>
      <c r="Y71" s="18" t="s">
        <v>157</v>
      </c>
      <c r="Z71" s="4">
        <v>3600</v>
      </c>
      <c r="AA71" s="4">
        <v>3300</v>
      </c>
      <c r="AB71" s="22">
        <f t="shared" si="10"/>
        <v>300</v>
      </c>
      <c r="AC71" s="22">
        <f t="shared" si="11"/>
        <v>200</v>
      </c>
      <c r="AD71" s="82"/>
      <c r="AE71" s="83">
        <v>44</v>
      </c>
      <c r="AF71" s="86">
        <v>300</v>
      </c>
      <c r="AG71" s="23">
        <v>300</v>
      </c>
      <c r="AH71" s="23"/>
      <c r="AI71" s="23">
        <f t="shared" si="12"/>
        <v>300</v>
      </c>
    </row>
    <row r="72" spans="1:95" ht="25.25" customHeight="1" thickTop="1" thickBot="1" x14ac:dyDescent="0.25">
      <c r="A72" s="21">
        <v>55</v>
      </c>
      <c r="B72" s="7" t="s">
        <v>58</v>
      </c>
      <c r="C72" s="42">
        <f t="shared" si="13"/>
        <v>0</v>
      </c>
      <c r="D72" s="122">
        <v>3600</v>
      </c>
      <c r="E72" s="175">
        <v>55</v>
      </c>
      <c r="F72" s="106" t="s">
        <v>58</v>
      </c>
      <c r="G72" s="174">
        <v>3600</v>
      </c>
      <c r="H72" s="193">
        <f t="shared" si="4"/>
        <v>350</v>
      </c>
      <c r="I72" s="193">
        <f t="shared" si="8"/>
        <v>0</v>
      </c>
      <c r="J72" s="149">
        <v>55</v>
      </c>
      <c r="K72" s="142" t="s">
        <v>58</v>
      </c>
      <c r="L72" s="119">
        <v>3600</v>
      </c>
      <c r="M72" s="150">
        <v>2500</v>
      </c>
      <c r="N72" s="549"/>
      <c r="O72" s="550"/>
      <c r="P72" s="550"/>
      <c r="Q72" s="405" t="s">
        <v>356</v>
      </c>
      <c r="R72" s="451">
        <v>750</v>
      </c>
      <c r="S72" s="92">
        <f>+M72+P72+R72</f>
        <v>3250</v>
      </c>
      <c r="T72" s="166">
        <f t="shared" si="9"/>
        <v>350</v>
      </c>
      <c r="U72" s="42">
        <f t="shared" si="14"/>
        <v>0</v>
      </c>
      <c r="V72" s="132">
        <v>55</v>
      </c>
      <c r="W72" s="18" t="s">
        <v>58</v>
      </c>
      <c r="X72" s="70" t="s">
        <v>169</v>
      </c>
      <c r="Y72" s="18" t="s">
        <v>157</v>
      </c>
      <c r="Z72" s="4">
        <v>3600</v>
      </c>
      <c r="AA72" s="4">
        <v>2500</v>
      </c>
      <c r="AB72" s="22">
        <f t="shared" si="10"/>
        <v>1100</v>
      </c>
      <c r="AC72" s="22">
        <f t="shared" si="11"/>
        <v>733.33333333333337</v>
      </c>
      <c r="AD72" s="82"/>
      <c r="AE72" s="83">
        <v>31</v>
      </c>
      <c r="AF72" s="86">
        <v>750</v>
      </c>
      <c r="AG72" s="23">
        <v>750</v>
      </c>
      <c r="AH72" s="23"/>
      <c r="AI72" s="23">
        <f t="shared" si="12"/>
        <v>750</v>
      </c>
    </row>
    <row r="73" spans="1:95" ht="25.25" customHeight="1" thickTop="1" thickBot="1" x14ac:dyDescent="0.25">
      <c r="A73" s="80">
        <v>56</v>
      </c>
      <c r="B73" s="41" t="s">
        <v>59</v>
      </c>
      <c r="C73" s="42">
        <f t="shared" si="13"/>
        <v>0</v>
      </c>
      <c r="D73" s="37">
        <v>3600</v>
      </c>
      <c r="E73" s="175">
        <v>56</v>
      </c>
      <c r="F73" s="106" t="s">
        <v>59</v>
      </c>
      <c r="G73" s="174">
        <v>3600</v>
      </c>
      <c r="H73" s="193">
        <f t="shared" si="4"/>
        <v>0</v>
      </c>
      <c r="I73" s="193">
        <f t="shared" si="8"/>
        <v>0</v>
      </c>
      <c r="J73" s="149">
        <v>56</v>
      </c>
      <c r="K73" s="142" t="s">
        <v>59</v>
      </c>
      <c r="L73" s="119">
        <v>3600</v>
      </c>
      <c r="M73" s="150">
        <v>3600</v>
      </c>
      <c r="N73" s="405"/>
      <c r="O73" s="405"/>
      <c r="P73" s="405"/>
      <c r="Q73" s="405"/>
      <c r="R73" s="111"/>
      <c r="S73" s="92">
        <f t="shared" si="1"/>
        <v>3600</v>
      </c>
      <c r="T73" s="166">
        <f t="shared" si="9"/>
        <v>0</v>
      </c>
      <c r="U73" s="42">
        <f t="shared" si="14"/>
        <v>0</v>
      </c>
      <c r="V73" s="80">
        <v>56</v>
      </c>
      <c r="W73" s="41" t="s">
        <v>59</v>
      </c>
      <c r="X73" s="69" t="s">
        <v>262</v>
      </c>
      <c r="Y73" s="41" t="s">
        <v>223</v>
      </c>
      <c r="Z73" s="37">
        <v>3600</v>
      </c>
      <c r="AA73" s="37">
        <v>3600</v>
      </c>
      <c r="AB73" s="38">
        <f t="shared" si="10"/>
        <v>0</v>
      </c>
      <c r="AC73" s="38">
        <f t="shared" si="11"/>
        <v>0</v>
      </c>
      <c r="AD73" s="82"/>
      <c r="AE73" s="83"/>
      <c r="AF73" s="86"/>
      <c r="AG73" s="39"/>
      <c r="AH73" s="39"/>
      <c r="AI73" s="39">
        <f t="shared" si="12"/>
        <v>0</v>
      </c>
    </row>
    <row r="74" spans="1:95" ht="25.25" customHeight="1" thickTop="1" thickBot="1" x14ac:dyDescent="0.25">
      <c r="A74" s="21">
        <v>57</v>
      </c>
      <c r="B74" s="7" t="s">
        <v>60</v>
      </c>
      <c r="C74" s="42">
        <f t="shared" si="13"/>
        <v>0</v>
      </c>
      <c r="D74" s="122">
        <v>3600</v>
      </c>
      <c r="E74" s="175">
        <v>57</v>
      </c>
      <c r="F74" s="106" t="s">
        <v>60</v>
      </c>
      <c r="G74" s="174">
        <v>3600</v>
      </c>
      <c r="H74" s="193">
        <f t="shared" si="4"/>
        <v>0</v>
      </c>
      <c r="I74" s="193">
        <f t="shared" si="8"/>
        <v>0</v>
      </c>
      <c r="J74" s="149">
        <v>57</v>
      </c>
      <c r="K74" s="142" t="s">
        <v>60</v>
      </c>
      <c r="L74" s="119">
        <v>3600</v>
      </c>
      <c r="M74" s="150">
        <v>3600</v>
      </c>
      <c r="N74" s="405"/>
      <c r="O74" s="405"/>
      <c r="P74" s="405"/>
      <c r="Q74" s="405"/>
      <c r="R74" s="111"/>
      <c r="S74" s="92">
        <f t="shared" si="1"/>
        <v>3600</v>
      </c>
      <c r="T74" s="166">
        <f t="shared" si="9"/>
        <v>0</v>
      </c>
      <c r="U74" s="42">
        <f t="shared" si="14"/>
        <v>0</v>
      </c>
      <c r="V74" s="132">
        <v>57</v>
      </c>
      <c r="W74" s="18" t="s">
        <v>60</v>
      </c>
      <c r="X74" s="70" t="s">
        <v>263</v>
      </c>
      <c r="Y74" s="18" t="s">
        <v>223</v>
      </c>
      <c r="Z74" s="4">
        <v>3600</v>
      </c>
      <c r="AA74" s="4">
        <v>3600</v>
      </c>
      <c r="AB74" s="22">
        <f t="shared" si="10"/>
        <v>0</v>
      </c>
      <c r="AC74" s="22">
        <f t="shared" si="11"/>
        <v>0</v>
      </c>
      <c r="AD74" s="82"/>
      <c r="AE74" s="83"/>
      <c r="AF74" s="86"/>
      <c r="AG74" s="23"/>
      <c r="AH74" s="23"/>
      <c r="AI74" s="23">
        <f t="shared" si="12"/>
        <v>0</v>
      </c>
    </row>
    <row r="75" spans="1:95" ht="25.25" customHeight="1" thickTop="1" thickBot="1" x14ac:dyDescent="0.25">
      <c r="A75" s="21">
        <v>58</v>
      </c>
      <c r="B75" s="7" t="s">
        <v>61</v>
      </c>
      <c r="C75" s="42">
        <f t="shared" si="13"/>
        <v>0</v>
      </c>
      <c r="D75" s="122">
        <v>3600</v>
      </c>
      <c r="E75" s="175">
        <v>58</v>
      </c>
      <c r="F75" s="106" t="s">
        <v>61</v>
      </c>
      <c r="G75" s="174">
        <v>3600</v>
      </c>
      <c r="H75" s="193">
        <f t="shared" si="4"/>
        <v>0</v>
      </c>
      <c r="I75" s="193">
        <f t="shared" si="8"/>
        <v>0</v>
      </c>
      <c r="J75" s="149">
        <v>58</v>
      </c>
      <c r="K75" s="142" t="s">
        <v>61</v>
      </c>
      <c r="L75" s="119">
        <v>3600</v>
      </c>
      <c r="M75" s="150">
        <v>3600</v>
      </c>
      <c r="N75" s="405"/>
      <c r="O75" s="405"/>
      <c r="P75" s="405"/>
      <c r="Q75" s="405"/>
      <c r="R75" s="111"/>
      <c r="S75" s="92">
        <f t="shared" si="1"/>
        <v>3600</v>
      </c>
      <c r="T75" s="166">
        <f t="shared" si="9"/>
        <v>0</v>
      </c>
      <c r="U75" s="42">
        <f t="shared" si="14"/>
        <v>0</v>
      </c>
      <c r="V75" s="132">
        <v>58</v>
      </c>
      <c r="W75" s="18" t="s">
        <v>61</v>
      </c>
      <c r="X75" s="70" t="s">
        <v>264</v>
      </c>
      <c r="Y75" s="18" t="s">
        <v>223</v>
      </c>
      <c r="Z75" s="4">
        <v>3600</v>
      </c>
      <c r="AA75" s="4">
        <v>3600</v>
      </c>
      <c r="AB75" s="22">
        <f t="shared" si="10"/>
        <v>0</v>
      </c>
      <c r="AC75" s="22">
        <f t="shared" si="11"/>
        <v>0</v>
      </c>
      <c r="AD75" s="82"/>
      <c r="AE75" s="83"/>
      <c r="AF75" s="86"/>
      <c r="AG75" s="23"/>
      <c r="AH75" s="23"/>
      <c r="AI75" s="23">
        <f t="shared" si="12"/>
        <v>0</v>
      </c>
    </row>
    <row r="76" spans="1:95" ht="25.25" customHeight="1" thickTop="1" thickBot="1" x14ac:dyDescent="0.25">
      <c r="A76" s="21">
        <v>59</v>
      </c>
      <c r="B76" s="7" t="s">
        <v>62</v>
      </c>
      <c r="C76" s="42">
        <f t="shared" si="13"/>
        <v>0</v>
      </c>
      <c r="D76" s="122">
        <v>3600</v>
      </c>
      <c r="E76" s="175">
        <v>59</v>
      </c>
      <c r="F76" s="106" t="s">
        <v>62</v>
      </c>
      <c r="G76" s="174">
        <v>3600</v>
      </c>
      <c r="H76" s="193">
        <f t="shared" si="4"/>
        <v>0</v>
      </c>
      <c r="I76" s="193">
        <f t="shared" si="8"/>
        <v>0</v>
      </c>
      <c r="J76" s="149">
        <v>59</v>
      </c>
      <c r="K76" s="142" t="s">
        <v>62</v>
      </c>
      <c r="L76" s="119">
        <v>3600</v>
      </c>
      <c r="M76" s="150">
        <v>3600</v>
      </c>
      <c r="N76" s="405"/>
      <c r="O76" s="405"/>
      <c r="P76" s="405"/>
      <c r="Q76" s="405"/>
      <c r="R76" s="111"/>
      <c r="S76" s="92">
        <f t="shared" si="1"/>
        <v>3600</v>
      </c>
      <c r="T76" s="166">
        <f t="shared" si="9"/>
        <v>0</v>
      </c>
      <c r="U76" s="42">
        <f t="shared" si="14"/>
        <v>0</v>
      </c>
      <c r="V76" s="132">
        <v>59</v>
      </c>
      <c r="W76" s="18" t="s">
        <v>62</v>
      </c>
      <c r="X76" s="70" t="s">
        <v>265</v>
      </c>
      <c r="Y76" s="18" t="s">
        <v>223</v>
      </c>
      <c r="Z76" s="4">
        <v>3600</v>
      </c>
      <c r="AA76" s="4">
        <v>3600</v>
      </c>
      <c r="AB76" s="22">
        <f t="shared" si="10"/>
        <v>0</v>
      </c>
      <c r="AC76" s="22">
        <f t="shared" si="11"/>
        <v>0</v>
      </c>
      <c r="AD76" s="82"/>
      <c r="AE76" s="83"/>
      <c r="AF76" s="86"/>
      <c r="AG76" s="23"/>
      <c r="AH76" s="23"/>
      <c r="AI76" s="23">
        <f t="shared" si="12"/>
        <v>0</v>
      </c>
    </row>
    <row r="77" spans="1:95" s="428" customFormat="1" ht="25.25" customHeight="1" thickTop="1" thickBot="1" x14ac:dyDescent="0.25">
      <c r="A77" s="25">
        <v>60</v>
      </c>
      <c r="B77" s="8" t="s">
        <v>63</v>
      </c>
      <c r="C77" s="42">
        <f t="shared" si="13"/>
        <v>0</v>
      </c>
      <c r="D77" s="122">
        <v>3600</v>
      </c>
      <c r="E77" s="415">
        <v>60</v>
      </c>
      <c r="F77" s="416" t="s">
        <v>63</v>
      </c>
      <c r="G77" s="3">
        <v>3600</v>
      </c>
      <c r="H77" s="193">
        <f t="shared" si="4"/>
        <v>400</v>
      </c>
      <c r="I77" s="193">
        <f t="shared" si="8"/>
        <v>0</v>
      </c>
      <c r="J77" s="417">
        <v>60</v>
      </c>
      <c r="K77" s="418" t="s">
        <v>63</v>
      </c>
      <c r="L77" s="145">
        <v>3600</v>
      </c>
      <c r="M77" s="419">
        <v>2000</v>
      </c>
      <c r="N77" s="534">
        <v>45483</v>
      </c>
      <c r="O77" s="535">
        <v>11</v>
      </c>
      <c r="P77" s="536">
        <v>200</v>
      </c>
      <c r="Q77" s="422"/>
      <c r="R77" s="452">
        <v>1000</v>
      </c>
      <c r="S77" s="423">
        <f t="shared" si="1"/>
        <v>3200</v>
      </c>
      <c r="T77" s="424">
        <f>+L77-S77</f>
        <v>400</v>
      </c>
      <c r="U77" s="42">
        <f t="shared" si="14"/>
        <v>0</v>
      </c>
      <c r="V77" s="131">
        <v>60</v>
      </c>
      <c r="W77" s="26" t="s">
        <v>63</v>
      </c>
      <c r="X77" s="71" t="s">
        <v>198</v>
      </c>
      <c r="Y77" s="18" t="s">
        <v>195</v>
      </c>
      <c r="Z77" s="4">
        <v>3600</v>
      </c>
      <c r="AA77" s="4">
        <v>2000</v>
      </c>
      <c r="AB77" s="22">
        <f t="shared" si="10"/>
        <v>1600</v>
      </c>
      <c r="AC77" s="22">
        <f t="shared" si="11"/>
        <v>1066.6666666666667</v>
      </c>
      <c r="AD77" s="425"/>
      <c r="AE77" s="426">
        <v>14</v>
      </c>
      <c r="AF77" s="427">
        <v>1000</v>
      </c>
      <c r="AG77" s="23"/>
      <c r="AH77" s="23"/>
      <c r="AI77" s="23">
        <f t="shared" si="12"/>
        <v>0</v>
      </c>
    </row>
    <row r="78" spans="1:95" ht="25.25" customHeight="1" thickTop="1" thickBot="1" x14ac:dyDescent="0.25">
      <c r="A78" s="25">
        <v>60</v>
      </c>
      <c r="B78" s="8" t="s">
        <v>63</v>
      </c>
      <c r="C78" s="42"/>
      <c r="D78" s="122"/>
      <c r="E78" s="172"/>
      <c r="F78" s="176"/>
      <c r="G78" s="174"/>
      <c r="H78" s="193"/>
      <c r="I78" s="193"/>
      <c r="J78" s="149"/>
      <c r="K78" s="142"/>
      <c r="L78" s="119"/>
      <c r="M78" s="150"/>
      <c r="N78" s="534">
        <v>45521</v>
      </c>
      <c r="O78" s="535">
        <v>69</v>
      </c>
      <c r="P78" s="536">
        <v>150</v>
      </c>
      <c r="Q78" s="405"/>
      <c r="R78" s="111"/>
      <c r="S78" s="92">
        <f t="shared" si="1"/>
        <v>150</v>
      </c>
      <c r="T78" s="166">
        <v>-600</v>
      </c>
      <c r="U78" s="42"/>
      <c r="V78" s="131"/>
      <c r="W78" s="26"/>
      <c r="X78" s="71"/>
      <c r="Y78" s="18"/>
      <c r="Z78" s="4"/>
      <c r="AA78" s="4"/>
      <c r="AB78" s="22"/>
      <c r="AC78" s="22"/>
      <c r="AD78" s="82"/>
      <c r="AE78" s="83"/>
      <c r="AF78" s="86"/>
      <c r="AG78" s="23"/>
      <c r="AH78" s="23"/>
      <c r="AI78" s="23"/>
    </row>
    <row r="79" spans="1:95" ht="25.25" customHeight="1" thickTop="1" thickBot="1" x14ac:dyDescent="0.25">
      <c r="A79" s="25"/>
      <c r="B79" s="8"/>
      <c r="C79" s="42"/>
      <c r="D79" s="122"/>
      <c r="E79" s="172"/>
      <c r="F79" s="176"/>
      <c r="G79" s="174"/>
      <c r="H79" s="193"/>
      <c r="I79" s="193"/>
      <c r="J79" s="149"/>
      <c r="K79" s="142"/>
      <c r="L79" s="119"/>
      <c r="M79" s="150"/>
      <c r="N79" s="720"/>
      <c r="O79" s="721"/>
      <c r="P79" s="722">
        <v>800</v>
      </c>
      <c r="Q79" s="405"/>
      <c r="R79" s="111"/>
      <c r="S79" s="92"/>
      <c r="T79" s="166"/>
      <c r="U79" s="42"/>
      <c r="V79" s="131"/>
      <c r="W79" s="26"/>
      <c r="X79" s="71"/>
      <c r="Y79" s="18"/>
      <c r="Z79" s="4"/>
      <c r="AA79" s="4"/>
      <c r="AB79" s="22"/>
      <c r="AC79" s="22"/>
      <c r="AD79" s="82"/>
      <c r="AE79" s="83"/>
      <c r="AF79" s="86"/>
      <c r="AG79" s="23"/>
      <c r="AH79" s="23"/>
      <c r="AI79" s="23"/>
    </row>
    <row r="80" spans="1:95" ht="25.25" customHeight="1" thickTop="1" thickBot="1" x14ac:dyDescent="0.25">
      <c r="A80" s="25">
        <v>60</v>
      </c>
      <c r="B80" s="8" t="s">
        <v>63</v>
      </c>
      <c r="C80" s="42"/>
      <c r="D80" s="122"/>
      <c r="E80" s="172"/>
      <c r="F80" s="176"/>
      <c r="G80" s="174"/>
      <c r="H80" s="193"/>
      <c r="I80" s="193"/>
      <c r="J80" s="149"/>
      <c r="K80" s="142"/>
      <c r="L80" s="119"/>
      <c r="M80" s="150"/>
      <c r="N80" s="724">
        <v>45596</v>
      </c>
      <c r="O80" s="20">
        <v>106</v>
      </c>
      <c r="P80" s="726">
        <v>150</v>
      </c>
      <c r="Q80" s="405"/>
      <c r="R80" s="111"/>
      <c r="S80" s="92">
        <f t="shared" si="1"/>
        <v>150</v>
      </c>
      <c r="T80" s="166">
        <v>1600</v>
      </c>
      <c r="U80" s="42"/>
      <c r="V80" s="131"/>
      <c r="W80" s="26"/>
      <c r="X80" s="71"/>
      <c r="Y80" s="18"/>
      <c r="Z80" s="4"/>
      <c r="AA80" s="4"/>
      <c r="AB80" s="22"/>
      <c r="AC80" s="22"/>
      <c r="AD80" s="82"/>
      <c r="AE80" s="83"/>
      <c r="AF80" s="86"/>
      <c r="AG80" s="23"/>
      <c r="AH80" s="23"/>
      <c r="AI80" s="23"/>
    </row>
    <row r="81" spans="1:95" ht="25.25" customHeight="1" thickTop="1" thickBot="1" x14ac:dyDescent="0.25">
      <c r="A81" s="21">
        <v>61</v>
      </c>
      <c r="B81" s="7" t="s">
        <v>64</v>
      </c>
      <c r="C81" s="42">
        <f t="shared" ref="C81:C113" si="15">D81-L81</f>
        <v>0</v>
      </c>
      <c r="D81" s="122">
        <v>3600</v>
      </c>
      <c r="E81" s="175">
        <v>61</v>
      </c>
      <c r="F81" s="106" t="s">
        <v>64</v>
      </c>
      <c r="G81" s="174">
        <v>3600</v>
      </c>
      <c r="H81" s="193">
        <f t="shared" si="4"/>
        <v>0</v>
      </c>
      <c r="I81" s="193">
        <f t="shared" si="8"/>
        <v>0</v>
      </c>
      <c r="J81" s="149">
        <v>61</v>
      </c>
      <c r="K81" s="142" t="s">
        <v>64</v>
      </c>
      <c r="L81" s="119">
        <v>3600</v>
      </c>
      <c r="M81" s="150">
        <v>3600</v>
      </c>
      <c r="N81" s="405"/>
      <c r="O81" s="405"/>
      <c r="P81" s="405"/>
      <c r="Q81" s="405"/>
      <c r="R81" s="111"/>
      <c r="S81" s="92">
        <f t="shared" si="1"/>
        <v>3600</v>
      </c>
      <c r="T81" s="166">
        <f t="shared" si="9"/>
        <v>0</v>
      </c>
      <c r="U81" s="42">
        <f t="shared" ref="U81:U113" si="16">M81-AA81</f>
        <v>0</v>
      </c>
      <c r="V81" s="132">
        <v>61</v>
      </c>
      <c r="W81" s="18" t="s">
        <v>64</v>
      </c>
      <c r="X81" s="70" t="s">
        <v>266</v>
      </c>
      <c r="Y81" s="18" t="s">
        <v>223</v>
      </c>
      <c r="Z81" s="4">
        <v>3600</v>
      </c>
      <c r="AA81" s="4">
        <v>3600</v>
      </c>
      <c r="AB81" s="22">
        <f t="shared" ref="AB81:AB113" si="17">Z81-AA81</f>
        <v>0</v>
      </c>
      <c r="AC81" s="22">
        <f t="shared" ref="AC81:AC113" si="18">AB81*2/3</f>
        <v>0</v>
      </c>
      <c r="AD81" s="82"/>
      <c r="AE81" s="83"/>
      <c r="AF81" s="86"/>
      <c r="AG81" s="23"/>
      <c r="AH81" s="23"/>
      <c r="AI81" s="23">
        <f t="shared" ref="AI81:AI113" si="19">+AH81+AG81</f>
        <v>0</v>
      </c>
    </row>
    <row r="82" spans="1:95" ht="25.25" customHeight="1" thickTop="1" thickBot="1" x14ac:dyDescent="0.25">
      <c r="A82" s="25">
        <v>62</v>
      </c>
      <c r="B82" s="8" t="s">
        <v>65</v>
      </c>
      <c r="C82" s="42">
        <f t="shared" si="15"/>
        <v>0</v>
      </c>
      <c r="D82" s="122">
        <v>3600</v>
      </c>
      <c r="E82" s="172">
        <v>62</v>
      </c>
      <c r="F82" s="176" t="s">
        <v>65</v>
      </c>
      <c r="G82" s="174">
        <v>3600</v>
      </c>
      <c r="H82" s="193">
        <f t="shared" si="4"/>
        <v>0</v>
      </c>
      <c r="I82" s="193">
        <f t="shared" si="8"/>
        <v>0</v>
      </c>
      <c r="J82" s="149">
        <v>62</v>
      </c>
      <c r="K82" s="142" t="s">
        <v>65</v>
      </c>
      <c r="L82" s="119">
        <v>3600</v>
      </c>
      <c r="M82" s="150">
        <v>3600</v>
      </c>
      <c r="N82" s="405"/>
      <c r="O82" s="405"/>
      <c r="P82" s="405"/>
      <c r="Q82" s="405"/>
      <c r="R82" s="111"/>
      <c r="S82" s="92">
        <f t="shared" ref="S82:S126" si="20">+M82+P82+R82</f>
        <v>3600</v>
      </c>
      <c r="T82" s="166">
        <f t="shared" si="9"/>
        <v>0</v>
      </c>
      <c r="U82" s="42">
        <f t="shared" si="16"/>
        <v>0</v>
      </c>
      <c r="V82" s="131">
        <v>62</v>
      </c>
      <c r="W82" s="26" t="s">
        <v>65</v>
      </c>
      <c r="X82" s="71" t="s">
        <v>327</v>
      </c>
      <c r="Y82" s="18" t="s">
        <v>223</v>
      </c>
      <c r="Z82" s="4">
        <v>3600</v>
      </c>
      <c r="AA82" s="4">
        <v>3600</v>
      </c>
      <c r="AB82" s="22">
        <f t="shared" si="17"/>
        <v>0</v>
      </c>
      <c r="AC82" s="22">
        <f t="shared" si="18"/>
        <v>0</v>
      </c>
      <c r="AD82" s="82"/>
      <c r="AE82" s="83"/>
      <c r="AF82" s="86"/>
      <c r="AG82" s="23"/>
      <c r="AH82" s="23"/>
      <c r="AI82" s="23">
        <f t="shared" si="19"/>
        <v>0</v>
      </c>
    </row>
    <row r="83" spans="1:95" ht="25.25" customHeight="1" thickTop="1" thickBot="1" x14ac:dyDescent="0.25">
      <c r="A83" s="21">
        <v>63</v>
      </c>
      <c r="B83" s="7" t="s">
        <v>66</v>
      </c>
      <c r="C83" s="42">
        <f t="shared" si="15"/>
        <v>0</v>
      </c>
      <c r="D83" s="122">
        <v>3600</v>
      </c>
      <c r="E83" s="175">
        <v>63</v>
      </c>
      <c r="F83" s="106" t="s">
        <v>66</v>
      </c>
      <c r="G83" s="174">
        <v>3600</v>
      </c>
      <c r="H83" s="193">
        <f t="shared" si="4"/>
        <v>0</v>
      </c>
      <c r="I83" s="193">
        <f t="shared" si="8"/>
        <v>0</v>
      </c>
      <c r="J83" s="149">
        <v>63</v>
      </c>
      <c r="K83" s="142" t="s">
        <v>66</v>
      </c>
      <c r="L83" s="119">
        <v>3600</v>
      </c>
      <c r="M83" s="150">
        <v>3600</v>
      </c>
      <c r="N83" s="405"/>
      <c r="O83" s="405"/>
      <c r="P83" s="405"/>
      <c r="Q83" s="405"/>
      <c r="R83" s="111"/>
      <c r="S83" s="92">
        <f t="shared" si="20"/>
        <v>3600</v>
      </c>
      <c r="T83" s="166">
        <f t="shared" si="9"/>
        <v>0</v>
      </c>
      <c r="U83" s="42">
        <f t="shared" si="16"/>
        <v>0</v>
      </c>
      <c r="V83" s="132">
        <v>63</v>
      </c>
      <c r="W83" s="18" t="s">
        <v>66</v>
      </c>
      <c r="X83" s="70" t="s">
        <v>267</v>
      </c>
      <c r="Y83" s="18" t="s">
        <v>223</v>
      </c>
      <c r="Z83" s="4">
        <v>3600</v>
      </c>
      <c r="AA83" s="4">
        <v>3600</v>
      </c>
      <c r="AB83" s="22">
        <f t="shared" si="17"/>
        <v>0</v>
      </c>
      <c r="AC83" s="22">
        <f t="shared" si="18"/>
        <v>0</v>
      </c>
      <c r="AD83" s="90"/>
      <c r="AE83" s="91"/>
      <c r="AF83" s="92"/>
      <c r="AG83" s="23"/>
      <c r="AH83" s="23"/>
      <c r="AI83" s="23">
        <f t="shared" si="19"/>
        <v>0</v>
      </c>
    </row>
    <row r="84" spans="1:95" ht="25.25" customHeight="1" thickTop="1" thickBot="1" x14ac:dyDescent="0.25">
      <c r="A84" s="21">
        <v>64</v>
      </c>
      <c r="B84" s="7" t="s">
        <v>67</v>
      </c>
      <c r="C84" s="42">
        <f t="shared" si="15"/>
        <v>0</v>
      </c>
      <c r="D84" s="122">
        <v>3600</v>
      </c>
      <c r="E84" s="175">
        <v>64</v>
      </c>
      <c r="F84" s="106" t="s">
        <v>268</v>
      </c>
      <c r="G84" s="174">
        <v>3600</v>
      </c>
      <c r="H84" s="193">
        <f t="shared" si="4"/>
        <v>0</v>
      </c>
      <c r="I84" s="193">
        <f t="shared" si="8"/>
        <v>0</v>
      </c>
      <c r="J84" s="149">
        <v>64</v>
      </c>
      <c r="K84" s="142" t="s">
        <v>268</v>
      </c>
      <c r="L84" s="119">
        <v>3600</v>
      </c>
      <c r="M84" s="150">
        <v>3600</v>
      </c>
      <c r="N84" s="405"/>
      <c r="O84" s="405"/>
      <c r="P84" s="405"/>
      <c r="Q84" s="405"/>
      <c r="R84" s="111"/>
      <c r="S84" s="92">
        <f t="shared" si="20"/>
        <v>3600</v>
      </c>
      <c r="T84" s="166">
        <f t="shared" si="9"/>
        <v>0</v>
      </c>
      <c r="U84" s="42">
        <f t="shared" si="16"/>
        <v>0</v>
      </c>
      <c r="V84" s="132">
        <v>64</v>
      </c>
      <c r="W84" s="18" t="s">
        <v>268</v>
      </c>
      <c r="X84" s="70" t="s">
        <v>269</v>
      </c>
      <c r="Y84" s="18" t="s">
        <v>223</v>
      </c>
      <c r="Z84" s="4">
        <v>3600</v>
      </c>
      <c r="AA84" s="4">
        <v>3600</v>
      </c>
      <c r="AB84" s="22">
        <f t="shared" si="17"/>
        <v>0</v>
      </c>
      <c r="AC84" s="22">
        <f t="shared" si="18"/>
        <v>0</v>
      </c>
      <c r="AD84" s="82"/>
      <c r="AE84" s="83"/>
      <c r="AF84" s="86"/>
      <c r="AG84" s="23"/>
      <c r="AH84" s="23"/>
      <c r="AI84" s="23">
        <f t="shared" si="19"/>
        <v>0</v>
      </c>
    </row>
    <row r="85" spans="1:95" ht="25.25" customHeight="1" thickTop="1" thickBot="1" x14ac:dyDescent="0.25">
      <c r="A85" s="21">
        <v>65</v>
      </c>
      <c r="B85" s="7" t="s">
        <v>68</v>
      </c>
      <c r="C85" s="42">
        <f t="shared" si="15"/>
        <v>0</v>
      </c>
      <c r="D85" s="122">
        <v>3600</v>
      </c>
      <c r="E85" s="175">
        <v>65</v>
      </c>
      <c r="F85" s="106" t="s">
        <v>270</v>
      </c>
      <c r="G85" s="174">
        <v>3600</v>
      </c>
      <c r="H85" s="193">
        <f t="shared" ref="H85:H184" si="21">+D85-S85</f>
        <v>0</v>
      </c>
      <c r="I85" s="193">
        <f t="shared" si="8"/>
        <v>0</v>
      </c>
      <c r="J85" s="149">
        <v>65</v>
      </c>
      <c r="K85" s="142" t="s">
        <v>270</v>
      </c>
      <c r="L85" s="119">
        <v>3600</v>
      </c>
      <c r="M85" s="150">
        <v>3600</v>
      </c>
      <c r="N85" s="405"/>
      <c r="O85" s="405"/>
      <c r="P85" s="405"/>
      <c r="Q85" s="405"/>
      <c r="R85" s="111"/>
      <c r="S85" s="92">
        <f t="shared" si="20"/>
        <v>3600</v>
      </c>
      <c r="T85" s="166">
        <f t="shared" si="9"/>
        <v>0</v>
      </c>
      <c r="U85" s="42">
        <f t="shared" si="16"/>
        <v>0</v>
      </c>
      <c r="V85" s="132">
        <v>65</v>
      </c>
      <c r="W85" s="18" t="s">
        <v>270</v>
      </c>
      <c r="X85" s="70" t="s">
        <v>271</v>
      </c>
      <c r="Y85" s="18" t="s">
        <v>223</v>
      </c>
      <c r="Z85" s="4">
        <v>3600</v>
      </c>
      <c r="AA85" s="4">
        <v>3600</v>
      </c>
      <c r="AB85" s="22">
        <f t="shared" si="17"/>
        <v>0</v>
      </c>
      <c r="AC85" s="22">
        <f t="shared" si="18"/>
        <v>0</v>
      </c>
      <c r="AD85" s="90"/>
      <c r="AE85" s="91"/>
      <c r="AF85" s="92"/>
      <c r="AG85" s="23"/>
      <c r="AH85" s="23"/>
      <c r="AI85" s="23">
        <f t="shared" si="19"/>
        <v>0</v>
      </c>
    </row>
    <row r="86" spans="1:95" ht="25.25" customHeight="1" thickTop="1" thickBot="1" x14ac:dyDescent="0.25">
      <c r="A86" s="21">
        <v>66</v>
      </c>
      <c r="B86" s="7" t="s">
        <v>69</v>
      </c>
      <c r="C86" s="42">
        <f t="shared" si="15"/>
        <v>0</v>
      </c>
      <c r="D86" s="125">
        <v>3600</v>
      </c>
      <c r="E86" s="175">
        <v>66</v>
      </c>
      <c r="F86" s="106" t="s">
        <v>272</v>
      </c>
      <c r="G86" s="174">
        <v>3600</v>
      </c>
      <c r="H86" s="193">
        <f t="shared" si="21"/>
        <v>0</v>
      </c>
      <c r="I86" s="193">
        <f t="shared" si="8"/>
        <v>0</v>
      </c>
      <c r="J86" s="149">
        <v>66</v>
      </c>
      <c r="K86" s="142" t="s">
        <v>272</v>
      </c>
      <c r="L86" s="119">
        <v>3600</v>
      </c>
      <c r="M86" s="150">
        <v>3600</v>
      </c>
      <c r="N86" s="405"/>
      <c r="O86" s="405"/>
      <c r="P86" s="405"/>
      <c r="Q86" s="405"/>
      <c r="R86" s="111"/>
      <c r="S86" s="92">
        <f t="shared" si="20"/>
        <v>3600</v>
      </c>
      <c r="T86" s="166">
        <f t="shared" si="9"/>
        <v>0</v>
      </c>
      <c r="U86" s="42">
        <f t="shared" si="16"/>
        <v>0</v>
      </c>
      <c r="V86" s="132">
        <v>66</v>
      </c>
      <c r="W86" s="18" t="s">
        <v>272</v>
      </c>
      <c r="X86" s="70" t="s">
        <v>322</v>
      </c>
      <c r="Y86" s="18" t="s">
        <v>223</v>
      </c>
      <c r="Z86" s="4">
        <v>3600</v>
      </c>
      <c r="AA86" s="4">
        <v>3600</v>
      </c>
      <c r="AB86" s="22">
        <f t="shared" si="17"/>
        <v>0</v>
      </c>
      <c r="AC86" s="22">
        <f t="shared" si="18"/>
        <v>0</v>
      </c>
      <c r="AD86" s="82"/>
      <c r="AE86" s="83"/>
      <c r="AF86" s="86"/>
      <c r="AG86" s="23"/>
      <c r="AH86" s="23"/>
      <c r="AI86" s="23">
        <f t="shared" si="19"/>
        <v>0</v>
      </c>
    </row>
    <row r="87" spans="1:95" ht="25.25" customHeight="1" thickTop="1" thickBot="1" x14ac:dyDescent="0.25">
      <c r="A87" s="25">
        <v>67</v>
      </c>
      <c r="B87" s="8" t="s">
        <v>70</v>
      </c>
      <c r="C87" s="42">
        <f t="shared" si="15"/>
        <v>0</v>
      </c>
      <c r="D87" s="122">
        <v>3600</v>
      </c>
      <c r="E87" s="172">
        <v>67</v>
      </c>
      <c r="F87" s="176" t="s">
        <v>70</v>
      </c>
      <c r="G87" s="174">
        <v>3600</v>
      </c>
      <c r="H87" s="193">
        <f t="shared" si="21"/>
        <v>1600</v>
      </c>
      <c r="I87" s="193">
        <f t="shared" si="8"/>
        <v>0</v>
      </c>
      <c r="J87" s="149">
        <v>67</v>
      </c>
      <c r="K87" s="142" t="s">
        <v>70</v>
      </c>
      <c r="L87" s="119">
        <v>3600</v>
      </c>
      <c r="M87" s="150">
        <v>2000</v>
      </c>
      <c r="N87" s="405"/>
      <c r="O87" s="405"/>
      <c r="P87" s="405"/>
      <c r="Q87" s="405"/>
      <c r="R87" s="111"/>
      <c r="S87" s="92">
        <f t="shared" si="20"/>
        <v>2000</v>
      </c>
      <c r="T87" s="166">
        <f t="shared" si="9"/>
        <v>1600</v>
      </c>
      <c r="U87" s="42">
        <f t="shared" si="16"/>
        <v>0</v>
      </c>
      <c r="V87" s="131">
        <v>67</v>
      </c>
      <c r="W87" s="26" t="s">
        <v>70</v>
      </c>
      <c r="X87" s="71" t="s">
        <v>199</v>
      </c>
      <c r="Y87" s="18" t="s">
        <v>195</v>
      </c>
      <c r="Z87" s="4">
        <v>3600</v>
      </c>
      <c r="AA87" s="4">
        <v>2000</v>
      </c>
      <c r="AB87" s="22">
        <f t="shared" si="17"/>
        <v>1600</v>
      </c>
      <c r="AC87" s="22">
        <f t="shared" si="18"/>
        <v>1066.6666666666667</v>
      </c>
      <c r="AD87" s="90"/>
      <c r="AE87" s="91"/>
      <c r="AF87" s="92"/>
      <c r="AG87" s="23"/>
      <c r="AH87" s="23"/>
      <c r="AI87" s="23">
        <f t="shared" si="19"/>
        <v>0</v>
      </c>
    </row>
    <row r="88" spans="1:95" ht="25.25" customHeight="1" thickTop="1" thickBot="1" x14ac:dyDescent="0.25">
      <c r="A88" s="21">
        <v>68</v>
      </c>
      <c r="B88" s="7" t="s">
        <v>71</v>
      </c>
      <c r="C88" s="42">
        <f t="shared" si="15"/>
        <v>0</v>
      </c>
      <c r="D88" s="122">
        <v>3600</v>
      </c>
      <c r="E88" s="175">
        <v>68</v>
      </c>
      <c r="F88" s="106" t="s">
        <v>71</v>
      </c>
      <c r="G88" s="174">
        <v>3600</v>
      </c>
      <c r="H88" s="193">
        <f t="shared" si="21"/>
        <v>0</v>
      </c>
      <c r="I88" s="193">
        <f t="shared" ref="I88:I193" si="22">+H88-T88</f>
        <v>0</v>
      </c>
      <c r="J88" s="149">
        <v>68</v>
      </c>
      <c r="K88" s="142" t="s">
        <v>71</v>
      </c>
      <c r="L88" s="119">
        <v>3600</v>
      </c>
      <c r="M88" s="150">
        <v>3600</v>
      </c>
      <c r="N88" s="405"/>
      <c r="O88" s="405"/>
      <c r="P88" s="405"/>
      <c r="Q88" s="405"/>
      <c r="R88" s="111"/>
      <c r="S88" s="92">
        <f t="shared" si="20"/>
        <v>3600</v>
      </c>
      <c r="T88" s="166">
        <f t="shared" si="9"/>
        <v>0</v>
      </c>
      <c r="U88" s="42">
        <f t="shared" si="16"/>
        <v>0</v>
      </c>
      <c r="V88" s="132">
        <v>68</v>
      </c>
      <c r="W88" s="18" t="s">
        <v>71</v>
      </c>
      <c r="X88" s="70" t="s">
        <v>273</v>
      </c>
      <c r="Y88" s="18" t="s">
        <v>223</v>
      </c>
      <c r="Z88" s="4">
        <v>3600</v>
      </c>
      <c r="AA88" s="4">
        <v>3600</v>
      </c>
      <c r="AB88" s="22">
        <f t="shared" si="17"/>
        <v>0</v>
      </c>
      <c r="AC88" s="22">
        <f t="shared" si="18"/>
        <v>0</v>
      </c>
      <c r="AD88" s="82"/>
      <c r="AE88" s="83"/>
      <c r="AF88" s="86"/>
      <c r="AG88" s="23"/>
      <c r="AH88" s="23"/>
      <c r="AI88" s="23">
        <f t="shared" si="19"/>
        <v>0</v>
      </c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  <c r="BW88" s="107"/>
      <c r="BX88" s="107"/>
      <c r="BY88" s="107"/>
      <c r="BZ88" s="107"/>
      <c r="CA88" s="107"/>
      <c r="CB88" s="107"/>
      <c r="CC88" s="107"/>
      <c r="CD88" s="107"/>
      <c r="CE88" s="107"/>
      <c r="CF88" s="107"/>
      <c r="CG88" s="107"/>
      <c r="CH88" s="107"/>
      <c r="CI88" s="107"/>
      <c r="CJ88" s="107"/>
      <c r="CK88" s="107"/>
      <c r="CL88" s="107"/>
      <c r="CM88" s="107"/>
      <c r="CN88" s="107"/>
      <c r="CO88" s="107"/>
      <c r="CP88" s="107"/>
      <c r="CQ88" s="107"/>
    </row>
    <row r="89" spans="1:95" ht="25.25" customHeight="1" thickTop="1" thickBot="1" x14ac:dyDescent="0.25">
      <c r="A89" s="21">
        <v>69</v>
      </c>
      <c r="B89" s="7" t="s">
        <v>72</v>
      </c>
      <c r="C89" s="42">
        <f t="shared" si="15"/>
        <v>0</v>
      </c>
      <c r="D89" s="122">
        <v>3600</v>
      </c>
      <c r="E89" s="175">
        <v>69</v>
      </c>
      <c r="F89" s="106" t="s">
        <v>72</v>
      </c>
      <c r="G89" s="174">
        <v>3600</v>
      </c>
      <c r="H89" s="193">
        <f t="shared" si="21"/>
        <v>0</v>
      </c>
      <c r="I89" s="193">
        <f t="shared" si="22"/>
        <v>0</v>
      </c>
      <c r="J89" s="149">
        <v>69</v>
      </c>
      <c r="K89" s="142" t="s">
        <v>72</v>
      </c>
      <c r="L89" s="119">
        <v>3600</v>
      </c>
      <c r="M89" s="150">
        <v>3600</v>
      </c>
      <c r="N89" s="405"/>
      <c r="O89" s="405"/>
      <c r="P89" s="405"/>
      <c r="Q89" s="405"/>
      <c r="R89" s="111"/>
      <c r="S89" s="92">
        <f t="shared" si="20"/>
        <v>3600</v>
      </c>
      <c r="T89" s="166">
        <f t="shared" si="9"/>
        <v>0</v>
      </c>
      <c r="U89" s="42">
        <f t="shared" si="16"/>
        <v>0</v>
      </c>
      <c r="V89" s="132">
        <v>69</v>
      </c>
      <c r="W89" s="18" t="s">
        <v>72</v>
      </c>
      <c r="X89" s="70" t="s">
        <v>274</v>
      </c>
      <c r="Y89" s="18" t="s">
        <v>223</v>
      </c>
      <c r="Z89" s="4">
        <v>3600</v>
      </c>
      <c r="AA89" s="4">
        <v>3600</v>
      </c>
      <c r="AB89" s="22">
        <f t="shared" si="17"/>
        <v>0</v>
      </c>
      <c r="AC89" s="22">
        <f t="shared" si="18"/>
        <v>0</v>
      </c>
      <c r="AD89" s="82"/>
      <c r="AE89" s="83"/>
      <c r="AF89" s="86"/>
      <c r="AG89" s="23"/>
      <c r="AH89" s="23"/>
      <c r="AI89" s="23">
        <f t="shared" si="19"/>
        <v>0</v>
      </c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  <c r="BW89" s="107"/>
      <c r="BX89" s="107"/>
      <c r="BY89" s="107"/>
      <c r="BZ89" s="107"/>
      <c r="CA89" s="107"/>
      <c r="CB89" s="107"/>
      <c r="CC89" s="107"/>
      <c r="CD89" s="107"/>
      <c r="CE89" s="107"/>
      <c r="CF89" s="107"/>
      <c r="CG89" s="107"/>
      <c r="CH89" s="107"/>
      <c r="CI89" s="107"/>
      <c r="CJ89" s="107"/>
      <c r="CK89" s="107"/>
      <c r="CL89" s="107"/>
      <c r="CM89" s="107"/>
      <c r="CN89" s="107"/>
      <c r="CO89" s="107"/>
      <c r="CP89" s="107"/>
      <c r="CQ89" s="107"/>
    </row>
    <row r="90" spans="1:95" ht="25.25" customHeight="1" thickTop="1" thickBot="1" x14ac:dyDescent="0.25">
      <c r="A90" s="80">
        <v>70</v>
      </c>
      <c r="B90" s="41" t="s">
        <v>73</v>
      </c>
      <c r="C90" s="42">
        <f t="shared" si="15"/>
        <v>0</v>
      </c>
      <c r="D90" s="37">
        <v>3600</v>
      </c>
      <c r="E90" s="175">
        <v>70</v>
      </c>
      <c r="F90" s="106" t="s">
        <v>73</v>
      </c>
      <c r="G90" s="174">
        <v>3600</v>
      </c>
      <c r="H90" s="193">
        <f t="shared" si="21"/>
        <v>0</v>
      </c>
      <c r="I90" s="193">
        <f t="shared" si="22"/>
        <v>0</v>
      </c>
      <c r="J90" s="149">
        <v>70</v>
      </c>
      <c r="K90" s="142" t="s">
        <v>73</v>
      </c>
      <c r="L90" s="119">
        <v>3600</v>
      </c>
      <c r="M90" s="150">
        <v>3600</v>
      </c>
      <c r="N90" s="405"/>
      <c r="O90" s="405"/>
      <c r="P90" s="405"/>
      <c r="Q90" s="405"/>
      <c r="R90" s="111"/>
      <c r="S90" s="92">
        <f t="shared" si="20"/>
        <v>3600</v>
      </c>
      <c r="T90" s="166">
        <f t="shared" si="9"/>
        <v>0</v>
      </c>
      <c r="U90" s="42">
        <f t="shared" si="16"/>
        <v>0</v>
      </c>
      <c r="V90" s="80">
        <v>70</v>
      </c>
      <c r="W90" s="41" t="s">
        <v>73</v>
      </c>
      <c r="X90" s="69" t="s">
        <v>275</v>
      </c>
      <c r="Y90" s="41" t="s">
        <v>223</v>
      </c>
      <c r="Z90" s="37">
        <v>3600</v>
      </c>
      <c r="AA90" s="37">
        <v>3600</v>
      </c>
      <c r="AB90" s="38">
        <f t="shared" si="17"/>
        <v>0</v>
      </c>
      <c r="AC90" s="38">
        <f t="shared" si="18"/>
        <v>0</v>
      </c>
      <c r="AD90" s="82"/>
      <c r="AE90" s="83"/>
      <c r="AF90" s="86"/>
      <c r="AG90" s="39"/>
      <c r="AH90" s="39"/>
      <c r="AI90" s="39">
        <f t="shared" si="19"/>
        <v>0</v>
      </c>
    </row>
    <row r="91" spans="1:95" ht="25.25" customHeight="1" thickTop="1" thickBot="1" x14ac:dyDescent="0.25">
      <c r="A91" s="35">
        <v>71</v>
      </c>
      <c r="B91" s="36" t="s">
        <v>74</v>
      </c>
      <c r="C91" s="42">
        <f t="shared" si="15"/>
        <v>0</v>
      </c>
      <c r="D91" s="37">
        <v>3600</v>
      </c>
      <c r="E91" s="172">
        <v>71</v>
      </c>
      <c r="F91" s="176" t="s">
        <v>74</v>
      </c>
      <c r="G91" s="174">
        <v>3600</v>
      </c>
      <c r="H91" s="193">
        <f t="shared" si="21"/>
        <v>1100</v>
      </c>
      <c r="I91" s="193">
        <f t="shared" si="22"/>
        <v>0</v>
      </c>
      <c r="J91" s="149">
        <v>71</v>
      </c>
      <c r="K91" s="142" t="s">
        <v>74</v>
      </c>
      <c r="L91" s="119">
        <v>3600</v>
      </c>
      <c r="M91" s="150">
        <v>2500</v>
      </c>
      <c r="N91" s="405"/>
      <c r="O91" s="405"/>
      <c r="P91" s="405"/>
      <c r="Q91" s="405"/>
      <c r="R91" s="111"/>
      <c r="S91" s="92">
        <f t="shared" si="20"/>
        <v>2500</v>
      </c>
      <c r="T91" s="166">
        <f t="shared" si="9"/>
        <v>1100</v>
      </c>
      <c r="U91" s="42">
        <f t="shared" si="16"/>
        <v>0</v>
      </c>
      <c r="V91" s="35">
        <v>71</v>
      </c>
      <c r="W91" s="36" t="s">
        <v>74</v>
      </c>
      <c r="X91" s="79" t="s">
        <v>200</v>
      </c>
      <c r="Y91" s="41" t="s">
        <v>195</v>
      </c>
      <c r="Z91" s="37">
        <v>3600</v>
      </c>
      <c r="AA91" s="37">
        <v>2500</v>
      </c>
      <c r="AB91" s="38">
        <f t="shared" si="17"/>
        <v>1100</v>
      </c>
      <c r="AC91" s="38">
        <f t="shared" si="18"/>
        <v>733.33333333333337</v>
      </c>
      <c r="AD91" s="90"/>
      <c r="AE91" s="91"/>
      <c r="AF91" s="92"/>
      <c r="AG91" s="39"/>
      <c r="AH91" s="39"/>
      <c r="AI91" s="39">
        <f t="shared" si="19"/>
        <v>0</v>
      </c>
    </row>
    <row r="92" spans="1:95" ht="25.25" customHeight="1" thickTop="1" thickBot="1" x14ac:dyDescent="0.25">
      <c r="A92" s="21">
        <v>72</v>
      </c>
      <c r="B92" s="7" t="s">
        <v>75</v>
      </c>
      <c r="C92" s="42">
        <f t="shared" si="15"/>
        <v>0</v>
      </c>
      <c r="D92" s="122">
        <v>3600</v>
      </c>
      <c r="E92" s="175">
        <v>72</v>
      </c>
      <c r="F92" s="106" t="s">
        <v>75</v>
      </c>
      <c r="G92" s="174">
        <v>3600</v>
      </c>
      <c r="H92" s="193">
        <f t="shared" si="21"/>
        <v>0</v>
      </c>
      <c r="I92" s="193">
        <f t="shared" si="22"/>
        <v>0</v>
      </c>
      <c r="J92" s="149">
        <v>72</v>
      </c>
      <c r="K92" s="142" t="s">
        <v>75</v>
      </c>
      <c r="L92" s="119">
        <v>3600</v>
      </c>
      <c r="M92" s="150">
        <v>3600</v>
      </c>
      <c r="N92" s="405"/>
      <c r="O92" s="405"/>
      <c r="P92" s="405"/>
      <c r="Q92" s="405"/>
      <c r="R92" s="111"/>
      <c r="S92" s="92">
        <f t="shared" si="20"/>
        <v>3600</v>
      </c>
      <c r="T92" s="166">
        <f t="shared" ref="T92:T203" si="23">+L92-S92</f>
        <v>0</v>
      </c>
      <c r="U92" s="42">
        <f t="shared" si="16"/>
        <v>0</v>
      </c>
      <c r="V92" s="132">
        <v>72</v>
      </c>
      <c r="W92" s="18" t="s">
        <v>75</v>
      </c>
      <c r="X92" s="70" t="s">
        <v>276</v>
      </c>
      <c r="Y92" s="18" t="s">
        <v>223</v>
      </c>
      <c r="Z92" s="4">
        <v>3600</v>
      </c>
      <c r="AA92" s="4">
        <v>3600</v>
      </c>
      <c r="AB92" s="22">
        <f t="shared" si="17"/>
        <v>0</v>
      </c>
      <c r="AC92" s="22">
        <f t="shared" si="18"/>
        <v>0</v>
      </c>
      <c r="AD92" s="90"/>
      <c r="AE92" s="91"/>
      <c r="AF92" s="92"/>
      <c r="AG92" s="23"/>
      <c r="AH92" s="23"/>
      <c r="AI92" s="23">
        <f t="shared" si="19"/>
        <v>0</v>
      </c>
    </row>
    <row r="93" spans="1:95" ht="25.25" customHeight="1" thickTop="1" thickBot="1" x14ac:dyDescent="0.25">
      <c r="A93" s="21">
        <v>73</v>
      </c>
      <c r="B93" s="7" t="s">
        <v>76</v>
      </c>
      <c r="C93" s="42">
        <f t="shared" si="15"/>
        <v>0</v>
      </c>
      <c r="D93" s="122">
        <v>3600</v>
      </c>
      <c r="E93" s="175">
        <v>73</v>
      </c>
      <c r="F93" s="106" t="s">
        <v>76</v>
      </c>
      <c r="G93" s="174">
        <v>3600</v>
      </c>
      <c r="H93" s="193">
        <f t="shared" si="21"/>
        <v>0</v>
      </c>
      <c r="I93" s="193">
        <f t="shared" si="22"/>
        <v>0</v>
      </c>
      <c r="J93" s="149">
        <v>73</v>
      </c>
      <c r="K93" s="142" t="s">
        <v>76</v>
      </c>
      <c r="L93" s="119">
        <v>3600</v>
      </c>
      <c r="M93" s="150">
        <v>3600</v>
      </c>
      <c r="N93" s="405"/>
      <c r="O93" s="405"/>
      <c r="P93" s="405"/>
      <c r="Q93" s="405"/>
      <c r="R93" s="111"/>
      <c r="S93" s="92">
        <f t="shared" si="20"/>
        <v>3600</v>
      </c>
      <c r="T93" s="166">
        <f t="shared" si="23"/>
        <v>0</v>
      </c>
      <c r="U93" s="42">
        <f t="shared" si="16"/>
        <v>0</v>
      </c>
      <c r="V93" s="132">
        <v>73</v>
      </c>
      <c r="W93" s="18" t="s">
        <v>76</v>
      </c>
      <c r="X93" s="70" t="s">
        <v>277</v>
      </c>
      <c r="Y93" s="18" t="s">
        <v>223</v>
      </c>
      <c r="Z93" s="4">
        <v>3600</v>
      </c>
      <c r="AA93" s="4">
        <v>3600</v>
      </c>
      <c r="AB93" s="22">
        <f t="shared" si="17"/>
        <v>0</v>
      </c>
      <c r="AC93" s="22">
        <f t="shared" si="18"/>
        <v>0</v>
      </c>
      <c r="AD93" s="82"/>
      <c r="AE93" s="83"/>
      <c r="AF93" s="86"/>
      <c r="AG93" s="23"/>
      <c r="AH93" s="23"/>
      <c r="AI93" s="23">
        <f t="shared" si="19"/>
        <v>0</v>
      </c>
    </row>
    <row r="94" spans="1:95" ht="25.25" customHeight="1" thickTop="1" thickBot="1" x14ac:dyDescent="0.25">
      <c r="A94" s="25">
        <v>74</v>
      </c>
      <c r="B94" s="16" t="s">
        <v>77</v>
      </c>
      <c r="C94" s="42">
        <f t="shared" si="15"/>
        <v>0</v>
      </c>
      <c r="D94" s="122">
        <v>3600</v>
      </c>
      <c r="E94" s="172">
        <v>74</v>
      </c>
      <c r="F94" s="181" t="s">
        <v>77</v>
      </c>
      <c r="G94" s="174">
        <v>3600</v>
      </c>
      <c r="H94" s="193">
        <f t="shared" si="21"/>
        <v>0</v>
      </c>
      <c r="I94" s="193">
        <f t="shared" si="22"/>
        <v>0</v>
      </c>
      <c r="J94" s="149">
        <v>74</v>
      </c>
      <c r="K94" s="142" t="s">
        <v>77</v>
      </c>
      <c r="L94" s="119">
        <v>3600</v>
      </c>
      <c r="M94" s="150">
        <v>3600</v>
      </c>
      <c r="N94" s="405"/>
      <c r="O94" s="405"/>
      <c r="P94" s="405"/>
      <c r="Q94" s="405"/>
      <c r="R94" s="111"/>
      <c r="S94" s="92">
        <f t="shared" si="20"/>
        <v>3600</v>
      </c>
      <c r="T94" s="166">
        <f t="shared" si="23"/>
        <v>0</v>
      </c>
      <c r="U94" s="42">
        <f t="shared" si="16"/>
        <v>0</v>
      </c>
      <c r="V94" s="131">
        <v>74</v>
      </c>
      <c r="W94" s="30" t="s">
        <v>77</v>
      </c>
      <c r="X94" s="72" t="s">
        <v>278</v>
      </c>
      <c r="Y94" s="18" t="s">
        <v>223</v>
      </c>
      <c r="Z94" s="4">
        <v>3600</v>
      </c>
      <c r="AA94" s="4">
        <v>3600</v>
      </c>
      <c r="AB94" s="22">
        <f t="shared" si="17"/>
        <v>0</v>
      </c>
      <c r="AC94" s="22">
        <f t="shared" si="18"/>
        <v>0</v>
      </c>
      <c r="AD94" s="82"/>
      <c r="AE94" s="83"/>
      <c r="AF94" s="86"/>
      <c r="AG94" s="29"/>
      <c r="AH94" s="29"/>
      <c r="AI94" s="23">
        <f t="shared" si="19"/>
        <v>0</v>
      </c>
    </row>
    <row r="95" spans="1:95" ht="25.25" customHeight="1" thickTop="1" thickBot="1" x14ac:dyDescent="0.25">
      <c r="A95" s="21">
        <v>75</v>
      </c>
      <c r="B95" s="7" t="s">
        <v>78</v>
      </c>
      <c r="C95" s="42">
        <f t="shared" si="15"/>
        <v>0</v>
      </c>
      <c r="D95" s="122">
        <v>3600</v>
      </c>
      <c r="E95" s="175">
        <v>75</v>
      </c>
      <c r="F95" s="106" t="s">
        <v>78</v>
      </c>
      <c r="G95" s="174">
        <v>3600</v>
      </c>
      <c r="H95" s="193">
        <f t="shared" si="21"/>
        <v>0</v>
      </c>
      <c r="I95" s="193">
        <f t="shared" si="22"/>
        <v>0</v>
      </c>
      <c r="J95" s="149">
        <v>75</v>
      </c>
      <c r="K95" s="142" t="s">
        <v>78</v>
      </c>
      <c r="L95" s="119">
        <v>3600</v>
      </c>
      <c r="M95" s="150">
        <v>3600</v>
      </c>
      <c r="N95" s="405"/>
      <c r="O95" s="405"/>
      <c r="P95" s="405"/>
      <c r="Q95" s="405"/>
      <c r="R95" s="111"/>
      <c r="S95" s="92">
        <f t="shared" si="20"/>
        <v>3600</v>
      </c>
      <c r="T95" s="166">
        <f t="shared" si="23"/>
        <v>0</v>
      </c>
      <c r="U95" s="42">
        <f t="shared" si="16"/>
        <v>0</v>
      </c>
      <c r="V95" s="132">
        <v>75</v>
      </c>
      <c r="W95" s="18" t="s">
        <v>78</v>
      </c>
      <c r="X95" s="70" t="s">
        <v>279</v>
      </c>
      <c r="Y95" s="18" t="s">
        <v>223</v>
      </c>
      <c r="Z95" s="4">
        <v>3600</v>
      </c>
      <c r="AA95" s="4">
        <v>3600</v>
      </c>
      <c r="AB95" s="22">
        <f t="shared" si="17"/>
        <v>0</v>
      </c>
      <c r="AC95" s="22">
        <f t="shared" si="18"/>
        <v>0</v>
      </c>
      <c r="AD95" s="82"/>
      <c r="AE95" s="83"/>
      <c r="AF95" s="86"/>
      <c r="AG95" s="23"/>
      <c r="AH95" s="23"/>
      <c r="AI95" s="23">
        <f t="shared" si="19"/>
        <v>0</v>
      </c>
    </row>
    <row r="96" spans="1:95" ht="25.25" customHeight="1" thickTop="1" thickBot="1" x14ac:dyDescent="0.25">
      <c r="A96" s="21">
        <v>76</v>
      </c>
      <c r="B96" s="7" t="s">
        <v>67</v>
      </c>
      <c r="C96" s="42">
        <f t="shared" si="15"/>
        <v>0</v>
      </c>
      <c r="D96" s="122">
        <v>3600</v>
      </c>
      <c r="E96" s="175">
        <v>76</v>
      </c>
      <c r="F96" s="106" t="s">
        <v>280</v>
      </c>
      <c r="G96" s="174">
        <v>3600</v>
      </c>
      <c r="H96" s="193">
        <f t="shared" si="21"/>
        <v>0</v>
      </c>
      <c r="I96" s="193">
        <f t="shared" si="22"/>
        <v>0</v>
      </c>
      <c r="J96" s="149">
        <v>76</v>
      </c>
      <c r="K96" s="142" t="s">
        <v>280</v>
      </c>
      <c r="L96" s="119">
        <v>3600</v>
      </c>
      <c r="M96" s="150">
        <v>3600</v>
      </c>
      <c r="N96" s="405"/>
      <c r="O96" s="405"/>
      <c r="P96" s="405"/>
      <c r="Q96" s="405"/>
      <c r="R96" s="111"/>
      <c r="S96" s="92">
        <f t="shared" si="20"/>
        <v>3600</v>
      </c>
      <c r="T96" s="166">
        <f t="shared" si="23"/>
        <v>0</v>
      </c>
      <c r="U96" s="42">
        <f t="shared" si="16"/>
        <v>0</v>
      </c>
      <c r="V96" s="132">
        <v>76</v>
      </c>
      <c r="W96" s="18" t="s">
        <v>280</v>
      </c>
      <c r="X96" s="70" t="s">
        <v>281</v>
      </c>
      <c r="Y96" s="18" t="s">
        <v>223</v>
      </c>
      <c r="Z96" s="4">
        <v>3600</v>
      </c>
      <c r="AA96" s="4">
        <v>3600</v>
      </c>
      <c r="AB96" s="22">
        <f t="shared" si="17"/>
        <v>0</v>
      </c>
      <c r="AC96" s="22">
        <f t="shared" si="18"/>
        <v>0</v>
      </c>
      <c r="AD96" s="90"/>
      <c r="AE96" s="91"/>
      <c r="AF96" s="92"/>
      <c r="AG96" s="23"/>
      <c r="AH96" s="23"/>
      <c r="AI96" s="23">
        <f t="shared" si="19"/>
        <v>0</v>
      </c>
    </row>
    <row r="97" spans="1:95" ht="25.25" customHeight="1" thickTop="1" thickBot="1" x14ac:dyDescent="0.25">
      <c r="A97" s="25">
        <v>77</v>
      </c>
      <c r="B97" s="16" t="s">
        <v>79</v>
      </c>
      <c r="C97" s="42">
        <f t="shared" si="15"/>
        <v>0</v>
      </c>
      <c r="D97" s="122">
        <v>3600</v>
      </c>
      <c r="E97" s="172">
        <v>77</v>
      </c>
      <c r="F97" s="181" t="s">
        <v>79</v>
      </c>
      <c r="G97" s="174">
        <v>3600</v>
      </c>
      <c r="H97" s="193">
        <f t="shared" si="21"/>
        <v>0</v>
      </c>
      <c r="I97" s="193">
        <f t="shared" si="22"/>
        <v>0</v>
      </c>
      <c r="J97" s="149">
        <v>77</v>
      </c>
      <c r="K97" s="142" t="s">
        <v>79</v>
      </c>
      <c r="L97" s="119">
        <v>3600</v>
      </c>
      <c r="M97" s="150">
        <v>3600</v>
      </c>
      <c r="N97" s="405"/>
      <c r="O97" s="405"/>
      <c r="P97" s="405"/>
      <c r="Q97" s="405"/>
      <c r="R97" s="111"/>
      <c r="S97" s="92">
        <f t="shared" si="20"/>
        <v>3600</v>
      </c>
      <c r="T97" s="166">
        <f t="shared" si="23"/>
        <v>0</v>
      </c>
      <c r="U97" s="42">
        <f t="shared" si="16"/>
        <v>0</v>
      </c>
      <c r="V97" s="131">
        <v>77</v>
      </c>
      <c r="W97" s="30" t="s">
        <v>79</v>
      </c>
      <c r="X97" s="72" t="s">
        <v>282</v>
      </c>
      <c r="Y97" s="18" t="s">
        <v>223</v>
      </c>
      <c r="Z97" s="4">
        <v>3600</v>
      </c>
      <c r="AA97" s="4">
        <v>3600</v>
      </c>
      <c r="AB97" s="22">
        <f t="shared" si="17"/>
        <v>0</v>
      </c>
      <c r="AC97" s="22">
        <f t="shared" si="18"/>
        <v>0</v>
      </c>
      <c r="AD97" s="82"/>
      <c r="AE97" s="83"/>
      <c r="AF97" s="86"/>
      <c r="AG97" s="29"/>
      <c r="AH97" s="29"/>
      <c r="AI97" s="23">
        <f t="shared" si="19"/>
        <v>0</v>
      </c>
    </row>
    <row r="98" spans="1:95" ht="25.25" customHeight="1" thickTop="1" thickBot="1" x14ac:dyDescent="0.25">
      <c r="A98" s="25">
        <v>78</v>
      </c>
      <c r="B98" s="8" t="s">
        <v>80</v>
      </c>
      <c r="C98" s="42">
        <f t="shared" si="15"/>
        <v>0</v>
      </c>
      <c r="D98" s="122">
        <v>3600</v>
      </c>
      <c r="E98" s="172">
        <v>78</v>
      </c>
      <c r="F98" s="176" t="s">
        <v>80</v>
      </c>
      <c r="G98" s="174">
        <v>3600</v>
      </c>
      <c r="H98" s="193">
        <f t="shared" si="21"/>
        <v>0</v>
      </c>
      <c r="I98" s="193">
        <f t="shared" si="22"/>
        <v>0</v>
      </c>
      <c r="J98" s="149">
        <v>78</v>
      </c>
      <c r="K98" s="142" t="s">
        <v>80</v>
      </c>
      <c r="L98" s="119">
        <v>3600</v>
      </c>
      <c r="M98" s="150">
        <v>3600</v>
      </c>
      <c r="N98" s="405"/>
      <c r="O98" s="405"/>
      <c r="P98" s="405"/>
      <c r="Q98" s="405"/>
      <c r="R98" s="111"/>
      <c r="S98" s="92">
        <f t="shared" si="20"/>
        <v>3600</v>
      </c>
      <c r="T98" s="166">
        <f t="shared" si="23"/>
        <v>0</v>
      </c>
      <c r="U98" s="42">
        <f t="shared" si="16"/>
        <v>0</v>
      </c>
      <c r="V98" s="131">
        <v>78</v>
      </c>
      <c r="W98" s="26" t="s">
        <v>80</v>
      </c>
      <c r="X98" s="71" t="s">
        <v>283</v>
      </c>
      <c r="Y98" s="18" t="s">
        <v>223</v>
      </c>
      <c r="Z98" s="4">
        <v>3600</v>
      </c>
      <c r="AA98" s="4">
        <v>3600</v>
      </c>
      <c r="AB98" s="22">
        <f t="shared" si="17"/>
        <v>0</v>
      </c>
      <c r="AC98" s="22">
        <f t="shared" si="18"/>
        <v>0</v>
      </c>
      <c r="AD98" s="82"/>
      <c r="AE98" s="83"/>
      <c r="AF98" s="86"/>
      <c r="AG98" s="23"/>
      <c r="AH98" s="23"/>
      <c r="AI98" s="23">
        <f t="shared" si="19"/>
        <v>0</v>
      </c>
    </row>
    <row r="99" spans="1:95" ht="25.25" customHeight="1" thickTop="1" thickBot="1" x14ac:dyDescent="0.25">
      <c r="A99" s="21">
        <v>79</v>
      </c>
      <c r="B99" s="7" t="s">
        <v>81</v>
      </c>
      <c r="C99" s="42">
        <f t="shared" si="15"/>
        <v>0</v>
      </c>
      <c r="D99" s="122">
        <v>3600</v>
      </c>
      <c r="E99" s="175">
        <v>79</v>
      </c>
      <c r="F99" s="106" t="s">
        <v>284</v>
      </c>
      <c r="G99" s="174">
        <v>3600</v>
      </c>
      <c r="H99" s="193">
        <f t="shared" si="21"/>
        <v>0</v>
      </c>
      <c r="I99" s="193">
        <f t="shared" si="22"/>
        <v>0</v>
      </c>
      <c r="J99" s="149">
        <v>79</v>
      </c>
      <c r="K99" s="142" t="s">
        <v>284</v>
      </c>
      <c r="L99" s="119">
        <v>3600</v>
      </c>
      <c r="M99" s="150">
        <v>3600</v>
      </c>
      <c r="N99" s="405"/>
      <c r="O99" s="405"/>
      <c r="P99" s="405"/>
      <c r="Q99" s="405"/>
      <c r="R99" s="111"/>
      <c r="S99" s="92">
        <f t="shared" si="20"/>
        <v>3600</v>
      </c>
      <c r="T99" s="166">
        <f t="shared" si="23"/>
        <v>0</v>
      </c>
      <c r="U99" s="42">
        <f t="shared" si="16"/>
        <v>0</v>
      </c>
      <c r="V99" s="132">
        <v>79</v>
      </c>
      <c r="W99" s="18" t="s">
        <v>284</v>
      </c>
      <c r="X99" s="70" t="s">
        <v>285</v>
      </c>
      <c r="Y99" s="18" t="s">
        <v>223</v>
      </c>
      <c r="Z99" s="4">
        <v>3600</v>
      </c>
      <c r="AA99" s="4">
        <v>3600</v>
      </c>
      <c r="AB99" s="22">
        <f t="shared" si="17"/>
        <v>0</v>
      </c>
      <c r="AC99" s="22">
        <f t="shared" si="18"/>
        <v>0</v>
      </c>
      <c r="AD99" s="82"/>
      <c r="AE99" s="83"/>
      <c r="AF99" s="86"/>
      <c r="AG99" s="23"/>
      <c r="AH99" s="23"/>
      <c r="AI99" s="23">
        <f t="shared" si="19"/>
        <v>0</v>
      </c>
    </row>
    <row r="100" spans="1:95" ht="25.25" customHeight="1" thickTop="1" thickBot="1" x14ac:dyDescent="0.25">
      <c r="A100" s="21">
        <v>80</v>
      </c>
      <c r="B100" s="7" t="s">
        <v>82</v>
      </c>
      <c r="C100" s="42">
        <f t="shared" si="15"/>
        <v>0</v>
      </c>
      <c r="D100" s="122">
        <v>3600</v>
      </c>
      <c r="E100" s="175">
        <v>80</v>
      </c>
      <c r="F100" s="106" t="s">
        <v>82</v>
      </c>
      <c r="G100" s="174">
        <v>3600</v>
      </c>
      <c r="H100" s="193">
        <f t="shared" si="21"/>
        <v>0</v>
      </c>
      <c r="I100" s="193">
        <f t="shared" si="22"/>
        <v>0</v>
      </c>
      <c r="J100" s="149">
        <v>80</v>
      </c>
      <c r="K100" s="142" t="s">
        <v>82</v>
      </c>
      <c r="L100" s="119">
        <v>3600</v>
      </c>
      <c r="M100" s="150">
        <v>3500</v>
      </c>
      <c r="N100" s="405"/>
      <c r="O100" s="405"/>
      <c r="P100" s="405"/>
      <c r="Q100" s="405" t="s">
        <v>356</v>
      </c>
      <c r="R100" s="451">
        <v>100</v>
      </c>
      <c r="S100" s="92">
        <f t="shared" si="20"/>
        <v>3600</v>
      </c>
      <c r="T100" s="166">
        <f t="shared" si="23"/>
        <v>0</v>
      </c>
      <c r="U100" s="42">
        <f t="shared" si="16"/>
        <v>0</v>
      </c>
      <c r="V100" s="132">
        <v>80</v>
      </c>
      <c r="W100" s="18" t="s">
        <v>82</v>
      </c>
      <c r="X100" s="70" t="s">
        <v>170</v>
      </c>
      <c r="Y100" s="18" t="s">
        <v>157</v>
      </c>
      <c r="Z100" s="4">
        <v>3600</v>
      </c>
      <c r="AA100" s="4">
        <v>3500</v>
      </c>
      <c r="AB100" s="22">
        <f t="shared" si="17"/>
        <v>100</v>
      </c>
      <c r="AC100" s="22">
        <f t="shared" si="18"/>
        <v>66.666666666666671</v>
      </c>
      <c r="AD100" s="82"/>
      <c r="AE100" s="83">
        <v>53</v>
      </c>
      <c r="AF100" s="86">
        <v>100</v>
      </c>
      <c r="AG100" s="23">
        <v>100</v>
      </c>
      <c r="AH100" s="27">
        <v>100</v>
      </c>
      <c r="AI100" s="23">
        <f t="shared" si="19"/>
        <v>200</v>
      </c>
    </row>
    <row r="101" spans="1:95" ht="25.25" customHeight="1" thickTop="1" thickBot="1" x14ac:dyDescent="0.25">
      <c r="A101" s="21">
        <v>81</v>
      </c>
      <c r="B101" s="7" t="s">
        <v>83</v>
      </c>
      <c r="C101" s="42">
        <f t="shared" si="15"/>
        <v>0</v>
      </c>
      <c r="D101" s="122">
        <v>3600</v>
      </c>
      <c r="E101" s="175">
        <v>81</v>
      </c>
      <c r="F101" s="106" t="s">
        <v>83</v>
      </c>
      <c r="G101" s="174">
        <v>3600</v>
      </c>
      <c r="H101" s="193">
        <f t="shared" si="21"/>
        <v>2600</v>
      </c>
      <c r="I101" s="193">
        <f t="shared" si="22"/>
        <v>0</v>
      </c>
      <c r="J101" s="149">
        <v>81</v>
      </c>
      <c r="K101" s="142" t="s">
        <v>83</v>
      </c>
      <c r="L101" s="119">
        <v>3600</v>
      </c>
      <c r="M101" s="150">
        <v>1000</v>
      </c>
      <c r="N101" s="405"/>
      <c r="O101" s="405"/>
      <c r="P101" s="405"/>
      <c r="Q101" s="405"/>
      <c r="R101" s="111"/>
      <c r="S101" s="92">
        <f t="shared" si="20"/>
        <v>1000</v>
      </c>
      <c r="T101" s="166">
        <f t="shared" si="23"/>
        <v>2600</v>
      </c>
      <c r="U101" s="42">
        <f t="shared" si="16"/>
        <v>0</v>
      </c>
      <c r="V101" s="132">
        <v>81</v>
      </c>
      <c r="W101" s="18" t="s">
        <v>83</v>
      </c>
      <c r="X101" s="70" t="s">
        <v>201</v>
      </c>
      <c r="Y101" s="18" t="s">
        <v>195</v>
      </c>
      <c r="Z101" s="4">
        <v>3600</v>
      </c>
      <c r="AA101" s="4">
        <v>1000</v>
      </c>
      <c r="AB101" s="22">
        <f t="shared" si="17"/>
        <v>2600</v>
      </c>
      <c r="AC101" s="22">
        <f t="shared" si="18"/>
        <v>1733.3333333333333</v>
      </c>
      <c r="AD101" s="90"/>
      <c r="AE101" s="91"/>
      <c r="AF101" s="92"/>
      <c r="AG101" s="23"/>
      <c r="AH101" s="23"/>
      <c r="AI101" s="23">
        <f t="shared" si="19"/>
        <v>0</v>
      </c>
    </row>
    <row r="102" spans="1:95" ht="25.25" customHeight="1" thickTop="1" thickBot="1" x14ac:dyDescent="0.25">
      <c r="A102" s="21">
        <v>82</v>
      </c>
      <c r="B102" s="15" t="s">
        <v>84</v>
      </c>
      <c r="C102" s="42">
        <f t="shared" si="15"/>
        <v>0</v>
      </c>
      <c r="D102" s="122">
        <v>3600</v>
      </c>
      <c r="E102" s="175">
        <v>82</v>
      </c>
      <c r="F102" s="177" t="s">
        <v>84</v>
      </c>
      <c r="G102" s="174">
        <v>3600</v>
      </c>
      <c r="H102" s="193">
        <f t="shared" si="21"/>
        <v>0</v>
      </c>
      <c r="I102" s="193">
        <f t="shared" si="22"/>
        <v>0</v>
      </c>
      <c r="J102" s="149">
        <v>82</v>
      </c>
      <c r="K102" s="142" t="s">
        <v>84</v>
      </c>
      <c r="L102" s="119">
        <v>3600</v>
      </c>
      <c r="M102" s="150">
        <v>3600</v>
      </c>
      <c r="N102" s="405"/>
      <c r="O102" s="405"/>
      <c r="P102" s="405"/>
      <c r="Q102" s="405"/>
      <c r="R102" s="111"/>
      <c r="S102" s="92">
        <f t="shared" si="20"/>
        <v>3600</v>
      </c>
      <c r="T102" s="166">
        <f t="shared" si="23"/>
        <v>0</v>
      </c>
      <c r="U102" s="42">
        <f t="shared" si="16"/>
        <v>0</v>
      </c>
      <c r="V102" s="132">
        <v>82</v>
      </c>
      <c r="W102" s="28" t="s">
        <v>84</v>
      </c>
      <c r="X102" s="78" t="s">
        <v>286</v>
      </c>
      <c r="Y102" s="18" t="s">
        <v>223</v>
      </c>
      <c r="Z102" s="4">
        <v>3600</v>
      </c>
      <c r="AA102" s="4">
        <v>3600</v>
      </c>
      <c r="AB102" s="22">
        <f t="shared" si="17"/>
        <v>0</v>
      </c>
      <c r="AC102" s="22">
        <f t="shared" si="18"/>
        <v>0</v>
      </c>
      <c r="AD102" s="90"/>
      <c r="AE102" s="91"/>
      <c r="AF102" s="92"/>
      <c r="AG102" s="29"/>
      <c r="AH102" s="29"/>
      <c r="AI102" s="23">
        <f t="shared" si="19"/>
        <v>0</v>
      </c>
    </row>
    <row r="103" spans="1:95" ht="25.25" customHeight="1" thickTop="1" thickBot="1" x14ac:dyDescent="0.25">
      <c r="A103" s="25">
        <v>83</v>
      </c>
      <c r="B103" s="8" t="s">
        <v>85</v>
      </c>
      <c r="C103" s="42">
        <f t="shared" si="15"/>
        <v>0</v>
      </c>
      <c r="D103" s="122">
        <v>3600</v>
      </c>
      <c r="E103" s="172">
        <v>83</v>
      </c>
      <c r="F103" s="176" t="s">
        <v>85</v>
      </c>
      <c r="G103" s="174">
        <v>3600</v>
      </c>
      <c r="H103" s="193">
        <f t="shared" si="21"/>
        <v>2600</v>
      </c>
      <c r="I103" s="193">
        <f t="shared" si="22"/>
        <v>0</v>
      </c>
      <c r="J103" s="149">
        <v>83</v>
      </c>
      <c r="K103" s="142" t="s">
        <v>85</v>
      </c>
      <c r="L103" s="119">
        <v>3600</v>
      </c>
      <c r="M103" s="150">
        <v>1000</v>
      </c>
      <c r="N103" s="405"/>
      <c r="O103" s="405"/>
      <c r="P103" s="405"/>
      <c r="Q103" s="405"/>
      <c r="R103" s="111"/>
      <c r="S103" s="92">
        <f t="shared" si="20"/>
        <v>1000</v>
      </c>
      <c r="T103" s="166">
        <f t="shared" si="23"/>
        <v>2600</v>
      </c>
      <c r="U103" s="42">
        <f t="shared" si="16"/>
        <v>0</v>
      </c>
      <c r="V103" s="131">
        <v>83</v>
      </c>
      <c r="W103" s="26" t="s">
        <v>85</v>
      </c>
      <c r="X103" s="71" t="s">
        <v>202</v>
      </c>
      <c r="Y103" s="18" t="s">
        <v>195</v>
      </c>
      <c r="Z103" s="4">
        <v>3600</v>
      </c>
      <c r="AA103" s="4">
        <v>1000</v>
      </c>
      <c r="AB103" s="22">
        <f t="shared" si="17"/>
        <v>2600</v>
      </c>
      <c r="AC103" s="22">
        <f t="shared" si="18"/>
        <v>1733.3333333333333</v>
      </c>
      <c r="AD103" s="90"/>
      <c r="AE103" s="91"/>
      <c r="AF103" s="92"/>
      <c r="AG103" s="23"/>
      <c r="AH103" s="23"/>
      <c r="AI103" s="23">
        <f t="shared" si="19"/>
        <v>0</v>
      </c>
    </row>
    <row r="104" spans="1:95" ht="25.25" customHeight="1" thickTop="1" thickBot="1" x14ac:dyDescent="0.25">
      <c r="A104" s="21">
        <v>84</v>
      </c>
      <c r="B104" s="7" t="s">
        <v>86</v>
      </c>
      <c r="C104" s="42">
        <f t="shared" si="15"/>
        <v>0</v>
      </c>
      <c r="D104" s="122">
        <v>3600</v>
      </c>
      <c r="E104" s="175">
        <v>84</v>
      </c>
      <c r="F104" s="106" t="s">
        <v>86</v>
      </c>
      <c r="G104" s="174">
        <v>3600</v>
      </c>
      <c r="H104" s="193">
        <f t="shared" si="21"/>
        <v>0</v>
      </c>
      <c r="I104" s="193">
        <f t="shared" si="22"/>
        <v>0</v>
      </c>
      <c r="J104" s="149">
        <v>84</v>
      </c>
      <c r="K104" s="142" t="s">
        <v>86</v>
      </c>
      <c r="L104" s="119">
        <v>3600</v>
      </c>
      <c r="M104" s="150">
        <v>3600</v>
      </c>
      <c r="N104" s="405"/>
      <c r="O104" s="405"/>
      <c r="P104" s="405"/>
      <c r="Q104" s="405"/>
      <c r="R104" s="111"/>
      <c r="S104" s="92">
        <f t="shared" si="20"/>
        <v>3600</v>
      </c>
      <c r="T104" s="166">
        <f t="shared" si="23"/>
        <v>0</v>
      </c>
      <c r="U104" s="42">
        <f t="shared" si="16"/>
        <v>0</v>
      </c>
      <c r="V104" s="132">
        <v>84</v>
      </c>
      <c r="W104" s="18" t="s">
        <v>86</v>
      </c>
      <c r="X104" s="70" t="s">
        <v>287</v>
      </c>
      <c r="Y104" s="18" t="s">
        <v>223</v>
      </c>
      <c r="Z104" s="4">
        <v>3600</v>
      </c>
      <c r="AA104" s="4">
        <v>3600</v>
      </c>
      <c r="AB104" s="22">
        <f t="shared" si="17"/>
        <v>0</v>
      </c>
      <c r="AC104" s="22">
        <f t="shared" si="18"/>
        <v>0</v>
      </c>
      <c r="AD104" s="82"/>
      <c r="AE104" s="83"/>
      <c r="AF104" s="86"/>
      <c r="AG104" s="23"/>
      <c r="AH104" s="23"/>
      <c r="AI104" s="23">
        <f t="shared" si="19"/>
        <v>0</v>
      </c>
    </row>
    <row r="105" spans="1:95" ht="25.25" customHeight="1" thickTop="1" thickBot="1" x14ac:dyDescent="0.25">
      <c r="A105" s="21">
        <v>85</v>
      </c>
      <c r="B105" s="7" t="s">
        <v>87</v>
      </c>
      <c r="C105" s="42">
        <f t="shared" si="15"/>
        <v>0</v>
      </c>
      <c r="D105" s="122">
        <v>3600</v>
      </c>
      <c r="E105" s="175">
        <v>85</v>
      </c>
      <c r="F105" s="106" t="s">
        <v>87</v>
      </c>
      <c r="G105" s="174">
        <v>3600</v>
      </c>
      <c r="H105" s="193">
        <f t="shared" si="21"/>
        <v>0</v>
      </c>
      <c r="I105" s="193">
        <f t="shared" si="22"/>
        <v>0</v>
      </c>
      <c r="J105" s="149">
        <v>85</v>
      </c>
      <c r="K105" s="142" t="s">
        <v>87</v>
      </c>
      <c r="L105" s="119">
        <v>3600</v>
      </c>
      <c r="M105" s="150">
        <v>3600</v>
      </c>
      <c r="N105" s="405"/>
      <c r="O105" s="405"/>
      <c r="P105" s="405"/>
      <c r="Q105" s="405"/>
      <c r="R105" s="111"/>
      <c r="S105" s="92">
        <f t="shared" si="20"/>
        <v>3600</v>
      </c>
      <c r="T105" s="166">
        <f t="shared" si="23"/>
        <v>0</v>
      </c>
      <c r="U105" s="42">
        <f t="shared" si="16"/>
        <v>0</v>
      </c>
      <c r="V105" s="132">
        <v>85</v>
      </c>
      <c r="W105" s="18" t="s">
        <v>87</v>
      </c>
      <c r="X105" s="70" t="s">
        <v>288</v>
      </c>
      <c r="Y105" s="18" t="s">
        <v>223</v>
      </c>
      <c r="Z105" s="4">
        <v>3600</v>
      </c>
      <c r="AA105" s="4">
        <v>3600</v>
      </c>
      <c r="AB105" s="22">
        <f t="shared" si="17"/>
        <v>0</v>
      </c>
      <c r="AC105" s="22">
        <f t="shared" si="18"/>
        <v>0</v>
      </c>
      <c r="AD105" s="82"/>
      <c r="AE105" s="83"/>
      <c r="AF105" s="86"/>
      <c r="AG105" s="23"/>
      <c r="AH105" s="23"/>
      <c r="AI105" s="23">
        <f t="shared" si="19"/>
        <v>0</v>
      </c>
    </row>
    <row r="106" spans="1:95" ht="25.25" customHeight="1" thickTop="1" thickBot="1" x14ac:dyDescent="0.25">
      <c r="A106" s="21">
        <v>86</v>
      </c>
      <c r="B106" s="7" t="s">
        <v>88</v>
      </c>
      <c r="C106" s="42">
        <f t="shared" si="15"/>
        <v>0</v>
      </c>
      <c r="D106" s="122">
        <v>3600</v>
      </c>
      <c r="E106" s="175">
        <v>86</v>
      </c>
      <c r="F106" s="106" t="s">
        <v>88</v>
      </c>
      <c r="G106" s="174">
        <v>3600</v>
      </c>
      <c r="H106" s="193">
        <f t="shared" si="21"/>
        <v>0</v>
      </c>
      <c r="I106" s="193">
        <f t="shared" si="22"/>
        <v>0</v>
      </c>
      <c r="J106" s="149">
        <v>86</v>
      </c>
      <c r="K106" s="142" t="s">
        <v>88</v>
      </c>
      <c r="L106" s="119">
        <v>3600</v>
      </c>
      <c r="M106" s="150">
        <v>3600</v>
      </c>
      <c r="N106" s="405"/>
      <c r="O106" s="405"/>
      <c r="P106" s="405"/>
      <c r="Q106" s="405"/>
      <c r="R106" s="111"/>
      <c r="S106" s="92">
        <f t="shared" si="20"/>
        <v>3600</v>
      </c>
      <c r="T106" s="166">
        <f t="shared" si="23"/>
        <v>0</v>
      </c>
      <c r="U106" s="42">
        <f t="shared" si="16"/>
        <v>0</v>
      </c>
      <c r="V106" s="132">
        <v>86</v>
      </c>
      <c r="W106" s="18" t="s">
        <v>88</v>
      </c>
      <c r="X106" s="70" t="s">
        <v>289</v>
      </c>
      <c r="Y106" s="18" t="s">
        <v>223</v>
      </c>
      <c r="Z106" s="4">
        <v>3600</v>
      </c>
      <c r="AA106" s="4">
        <v>3600</v>
      </c>
      <c r="AB106" s="22">
        <f t="shared" si="17"/>
        <v>0</v>
      </c>
      <c r="AC106" s="22">
        <f t="shared" si="18"/>
        <v>0</v>
      </c>
      <c r="AD106" s="90"/>
      <c r="AE106" s="91"/>
      <c r="AF106" s="92"/>
      <c r="AG106" s="23"/>
      <c r="AH106" s="23"/>
      <c r="AI106" s="23">
        <f t="shared" si="19"/>
        <v>0</v>
      </c>
    </row>
    <row r="107" spans="1:95" ht="25.25" customHeight="1" thickTop="1" thickBot="1" x14ac:dyDescent="0.25">
      <c r="A107" s="21">
        <v>87</v>
      </c>
      <c r="B107" s="7" t="s">
        <v>89</v>
      </c>
      <c r="C107" s="42">
        <f t="shared" si="15"/>
        <v>0</v>
      </c>
      <c r="D107" s="122">
        <v>3600</v>
      </c>
      <c r="E107" s="175">
        <v>87</v>
      </c>
      <c r="F107" s="106" t="s">
        <v>89</v>
      </c>
      <c r="G107" s="174">
        <v>3600</v>
      </c>
      <c r="H107" s="193">
        <f t="shared" si="21"/>
        <v>0</v>
      </c>
      <c r="I107" s="193">
        <f t="shared" si="22"/>
        <v>0</v>
      </c>
      <c r="J107" s="149">
        <v>87</v>
      </c>
      <c r="K107" s="142" t="s">
        <v>89</v>
      </c>
      <c r="L107" s="119">
        <v>3600</v>
      </c>
      <c r="M107" s="150">
        <v>3600</v>
      </c>
      <c r="N107" s="405"/>
      <c r="O107" s="405"/>
      <c r="P107" s="405"/>
      <c r="Q107" s="405"/>
      <c r="R107" s="111"/>
      <c r="S107" s="92">
        <f t="shared" si="20"/>
        <v>3600</v>
      </c>
      <c r="T107" s="166">
        <f t="shared" si="23"/>
        <v>0</v>
      </c>
      <c r="U107" s="42">
        <f t="shared" si="16"/>
        <v>0</v>
      </c>
      <c r="V107" s="132">
        <v>87</v>
      </c>
      <c r="W107" s="18" t="s">
        <v>89</v>
      </c>
      <c r="X107" s="70" t="s">
        <v>290</v>
      </c>
      <c r="Y107" s="18" t="s">
        <v>223</v>
      </c>
      <c r="Z107" s="4">
        <v>3600</v>
      </c>
      <c r="AA107" s="4">
        <v>3600</v>
      </c>
      <c r="AB107" s="22">
        <f t="shared" si="17"/>
        <v>0</v>
      </c>
      <c r="AC107" s="22">
        <f t="shared" si="18"/>
        <v>0</v>
      </c>
      <c r="AD107" s="82"/>
      <c r="AE107" s="83"/>
      <c r="AF107" s="86"/>
      <c r="AG107" s="23"/>
      <c r="AH107" s="23"/>
      <c r="AI107" s="23">
        <f t="shared" si="19"/>
        <v>0</v>
      </c>
    </row>
    <row r="108" spans="1:95" ht="25.25" customHeight="1" thickTop="1" thickBot="1" x14ac:dyDescent="0.25">
      <c r="A108" s="21">
        <v>88</v>
      </c>
      <c r="B108" s="7" t="s">
        <v>90</v>
      </c>
      <c r="C108" s="42">
        <f t="shared" si="15"/>
        <v>0</v>
      </c>
      <c r="D108" s="122">
        <v>3600</v>
      </c>
      <c r="E108" s="175">
        <v>88</v>
      </c>
      <c r="F108" s="106" t="s">
        <v>90</v>
      </c>
      <c r="G108" s="174">
        <v>3600</v>
      </c>
      <c r="H108" s="193">
        <f t="shared" si="21"/>
        <v>0</v>
      </c>
      <c r="I108" s="193">
        <f t="shared" si="22"/>
        <v>0</v>
      </c>
      <c r="J108" s="149">
        <v>88</v>
      </c>
      <c r="K108" s="142" t="s">
        <v>90</v>
      </c>
      <c r="L108" s="119">
        <v>3600</v>
      </c>
      <c r="M108" s="150">
        <v>3600</v>
      </c>
      <c r="N108" s="405"/>
      <c r="O108" s="405"/>
      <c r="P108" s="405"/>
      <c r="Q108" s="405"/>
      <c r="R108" s="111"/>
      <c r="S108" s="92">
        <f t="shared" si="20"/>
        <v>3600</v>
      </c>
      <c r="T108" s="166">
        <f t="shared" si="23"/>
        <v>0</v>
      </c>
      <c r="U108" s="42">
        <f t="shared" si="16"/>
        <v>0</v>
      </c>
      <c r="V108" s="132">
        <v>88</v>
      </c>
      <c r="W108" s="18" t="s">
        <v>90</v>
      </c>
      <c r="X108" s="70" t="s">
        <v>291</v>
      </c>
      <c r="Y108" s="18" t="s">
        <v>223</v>
      </c>
      <c r="Z108" s="4">
        <v>3600</v>
      </c>
      <c r="AA108" s="4">
        <v>3600</v>
      </c>
      <c r="AB108" s="22">
        <f t="shared" si="17"/>
        <v>0</v>
      </c>
      <c r="AC108" s="22">
        <f t="shared" si="18"/>
        <v>0</v>
      </c>
      <c r="AD108" s="90"/>
      <c r="AE108" s="91"/>
      <c r="AF108" s="92"/>
      <c r="AG108" s="23"/>
      <c r="AH108" s="23"/>
      <c r="AI108" s="23">
        <f t="shared" si="19"/>
        <v>0</v>
      </c>
    </row>
    <row r="109" spans="1:95" s="107" customFormat="1" ht="25.25" customHeight="1" thickTop="1" thickBot="1" x14ac:dyDescent="0.25">
      <c r="A109" s="80">
        <v>89</v>
      </c>
      <c r="B109" s="41" t="s">
        <v>91</v>
      </c>
      <c r="C109" s="42">
        <f t="shared" si="15"/>
        <v>0</v>
      </c>
      <c r="D109" s="37">
        <v>3600</v>
      </c>
      <c r="E109" s="175">
        <v>89</v>
      </c>
      <c r="F109" s="106" t="s">
        <v>91</v>
      </c>
      <c r="G109" s="174">
        <v>3600</v>
      </c>
      <c r="H109" s="193">
        <f t="shared" si="21"/>
        <v>0</v>
      </c>
      <c r="I109" s="193">
        <f t="shared" si="22"/>
        <v>0</v>
      </c>
      <c r="J109" s="149">
        <v>89</v>
      </c>
      <c r="K109" s="142" t="s">
        <v>91</v>
      </c>
      <c r="L109" s="119">
        <v>3600</v>
      </c>
      <c r="M109" s="150">
        <v>3600</v>
      </c>
      <c r="N109" s="405"/>
      <c r="O109" s="405"/>
      <c r="P109" s="405"/>
      <c r="Q109" s="405"/>
      <c r="R109" s="429"/>
      <c r="S109" s="92">
        <f t="shared" si="20"/>
        <v>3600</v>
      </c>
      <c r="T109" s="166">
        <f t="shared" si="23"/>
        <v>0</v>
      </c>
      <c r="U109" s="42">
        <f t="shared" si="16"/>
        <v>0</v>
      </c>
      <c r="V109" s="80">
        <v>89</v>
      </c>
      <c r="W109" s="41" t="s">
        <v>91</v>
      </c>
      <c r="X109" s="69" t="s">
        <v>292</v>
      </c>
      <c r="Y109" s="18" t="s">
        <v>223</v>
      </c>
      <c r="Z109" s="4">
        <v>3600</v>
      </c>
      <c r="AA109" s="4">
        <v>3600</v>
      </c>
      <c r="AB109" s="22">
        <f t="shared" si="17"/>
        <v>0</v>
      </c>
      <c r="AC109" s="22">
        <f t="shared" si="18"/>
        <v>0</v>
      </c>
      <c r="AD109" s="82"/>
      <c r="AE109" s="83"/>
      <c r="AF109" s="86"/>
      <c r="AG109" s="23"/>
      <c r="AH109" s="23"/>
      <c r="AI109" s="23">
        <f t="shared" si="19"/>
        <v>0</v>
      </c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</row>
    <row r="110" spans="1:95" s="107" customFormat="1" ht="25.25" customHeight="1" thickTop="1" thickBot="1" x14ac:dyDescent="0.25">
      <c r="A110" s="80">
        <v>90</v>
      </c>
      <c r="B110" s="41" t="s">
        <v>92</v>
      </c>
      <c r="C110" s="42">
        <f t="shared" si="15"/>
        <v>0</v>
      </c>
      <c r="D110" s="37">
        <v>3600</v>
      </c>
      <c r="E110" s="175">
        <v>90</v>
      </c>
      <c r="F110" s="106" t="s">
        <v>92</v>
      </c>
      <c r="G110" s="174">
        <v>3600</v>
      </c>
      <c r="H110" s="193">
        <f t="shared" si="21"/>
        <v>2100</v>
      </c>
      <c r="I110" s="193">
        <f t="shared" si="22"/>
        <v>0</v>
      </c>
      <c r="J110" s="149">
        <v>90</v>
      </c>
      <c r="K110" s="142" t="s">
        <v>92</v>
      </c>
      <c r="L110" s="119">
        <v>3600</v>
      </c>
      <c r="M110" s="150">
        <v>1500</v>
      </c>
      <c r="N110" s="405"/>
      <c r="O110" s="405"/>
      <c r="P110" s="405"/>
      <c r="Q110" s="405"/>
      <c r="R110" s="111"/>
      <c r="S110" s="92">
        <f t="shared" si="20"/>
        <v>1500</v>
      </c>
      <c r="T110" s="166">
        <f t="shared" si="23"/>
        <v>2100</v>
      </c>
      <c r="U110" s="42">
        <f t="shared" si="16"/>
        <v>0</v>
      </c>
      <c r="V110" s="80">
        <v>90</v>
      </c>
      <c r="W110" s="41" t="s">
        <v>92</v>
      </c>
      <c r="X110" s="69" t="s">
        <v>203</v>
      </c>
      <c r="Y110" s="18" t="s">
        <v>195</v>
      </c>
      <c r="Z110" s="4">
        <v>3600</v>
      </c>
      <c r="AA110" s="4">
        <v>1500</v>
      </c>
      <c r="AB110" s="22">
        <f t="shared" si="17"/>
        <v>2100</v>
      </c>
      <c r="AC110" s="22">
        <f t="shared" si="18"/>
        <v>1400</v>
      </c>
      <c r="AD110" s="90"/>
      <c r="AE110" s="91"/>
      <c r="AF110" s="92"/>
      <c r="AG110" s="23"/>
      <c r="AH110" s="23"/>
      <c r="AI110" s="23">
        <f t="shared" si="19"/>
        <v>0</v>
      </c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</row>
    <row r="111" spans="1:95" ht="25.25" customHeight="1" thickTop="1" thickBot="1" x14ac:dyDescent="0.25">
      <c r="A111" s="80">
        <v>91</v>
      </c>
      <c r="B111" s="41" t="s">
        <v>93</v>
      </c>
      <c r="C111" s="42">
        <f t="shared" si="15"/>
        <v>0</v>
      </c>
      <c r="D111" s="37">
        <v>3600</v>
      </c>
      <c r="E111" s="175">
        <v>91</v>
      </c>
      <c r="F111" s="106" t="s">
        <v>93</v>
      </c>
      <c r="G111" s="174">
        <v>3600</v>
      </c>
      <c r="H111" s="193">
        <f t="shared" si="21"/>
        <v>0</v>
      </c>
      <c r="I111" s="193">
        <f t="shared" si="22"/>
        <v>0</v>
      </c>
      <c r="J111" s="149">
        <v>91</v>
      </c>
      <c r="K111" s="142" t="s">
        <v>93</v>
      </c>
      <c r="L111" s="119">
        <v>3600</v>
      </c>
      <c r="M111" s="150">
        <v>3600</v>
      </c>
      <c r="N111" s="405"/>
      <c r="O111" s="405"/>
      <c r="P111" s="405"/>
      <c r="Q111" s="405"/>
      <c r="R111" s="429"/>
      <c r="S111" s="92">
        <f t="shared" si="20"/>
        <v>3600</v>
      </c>
      <c r="T111" s="166">
        <f t="shared" si="23"/>
        <v>0</v>
      </c>
      <c r="U111" s="42">
        <f t="shared" si="16"/>
        <v>0</v>
      </c>
      <c r="V111" s="80">
        <v>91</v>
      </c>
      <c r="W111" s="41" t="s">
        <v>93</v>
      </c>
      <c r="X111" s="69" t="s">
        <v>293</v>
      </c>
      <c r="Y111" s="41" t="s">
        <v>223</v>
      </c>
      <c r="Z111" s="37">
        <v>3600</v>
      </c>
      <c r="AA111" s="37">
        <v>3600</v>
      </c>
      <c r="AB111" s="38">
        <f t="shared" si="17"/>
        <v>0</v>
      </c>
      <c r="AC111" s="38">
        <f t="shared" si="18"/>
        <v>0</v>
      </c>
      <c r="AD111" s="82"/>
      <c r="AE111" s="83"/>
      <c r="AF111" s="86"/>
      <c r="AG111" s="39"/>
      <c r="AH111" s="39"/>
      <c r="AI111" s="39">
        <f t="shared" si="19"/>
        <v>0</v>
      </c>
    </row>
    <row r="112" spans="1:95" ht="25.25" customHeight="1" thickTop="1" thickBot="1" x14ac:dyDescent="0.25">
      <c r="A112" s="21">
        <v>92</v>
      </c>
      <c r="B112" s="7" t="s">
        <v>94</v>
      </c>
      <c r="C112" s="42">
        <f t="shared" si="15"/>
        <v>0</v>
      </c>
      <c r="D112" s="122">
        <v>3600</v>
      </c>
      <c r="E112" s="175">
        <v>92</v>
      </c>
      <c r="F112" s="106" t="s">
        <v>94</v>
      </c>
      <c r="G112" s="174">
        <v>3600</v>
      </c>
      <c r="H112" s="193">
        <f t="shared" si="21"/>
        <v>0</v>
      </c>
      <c r="I112" s="193">
        <f t="shared" si="22"/>
        <v>0</v>
      </c>
      <c r="J112" s="149">
        <v>92</v>
      </c>
      <c r="K112" s="142" t="s">
        <v>94</v>
      </c>
      <c r="L112" s="119">
        <v>3600</v>
      </c>
      <c r="M112" s="150">
        <v>3600</v>
      </c>
      <c r="N112" s="405"/>
      <c r="O112" s="405"/>
      <c r="P112" s="405"/>
      <c r="Q112" s="405"/>
      <c r="R112" s="111"/>
      <c r="S112" s="92">
        <f t="shared" si="20"/>
        <v>3600</v>
      </c>
      <c r="T112" s="166">
        <f t="shared" si="23"/>
        <v>0</v>
      </c>
      <c r="U112" s="42">
        <f t="shared" si="16"/>
        <v>0</v>
      </c>
      <c r="V112" s="132">
        <v>92</v>
      </c>
      <c r="W112" s="18" t="s">
        <v>94</v>
      </c>
      <c r="X112" s="70" t="s">
        <v>294</v>
      </c>
      <c r="Y112" s="18" t="s">
        <v>223</v>
      </c>
      <c r="Z112" s="4">
        <v>3600</v>
      </c>
      <c r="AA112" s="4">
        <v>3600</v>
      </c>
      <c r="AB112" s="22">
        <f t="shared" si="17"/>
        <v>0</v>
      </c>
      <c r="AC112" s="22">
        <f t="shared" si="18"/>
        <v>0</v>
      </c>
      <c r="AD112" s="90"/>
      <c r="AE112" s="91"/>
      <c r="AF112" s="92"/>
      <c r="AG112" s="23"/>
      <c r="AH112" s="23"/>
      <c r="AI112" s="23">
        <f t="shared" si="19"/>
        <v>0</v>
      </c>
    </row>
    <row r="113" spans="1:58" ht="25.25" customHeight="1" thickTop="1" thickBot="1" x14ac:dyDescent="0.25">
      <c r="A113" s="21">
        <v>93</v>
      </c>
      <c r="B113" s="7" t="s">
        <v>95</v>
      </c>
      <c r="C113" s="42">
        <f t="shared" si="15"/>
        <v>0</v>
      </c>
      <c r="D113" s="122">
        <v>3600</v>
      </c>
      <c r="E113" s="175">
        <v>93</v>
      </c>
      <c r="F113" s="106" t="s">
        <v>332</v>
      </c>
      <c r="G113" s="174">
        <v>3600</v>
      </c>
      <c r="H113" s="193">
        <f t="shared" si="21"/>
        <v>2100</v>
      </c>
      <c r="I113" s="193">
        <f t="shared" si="22"/>
        <v>0</v>
      </c>
      <c r="J113" s="149">
        <v>93</v>
      </c>
      <c r="K113" s="142" t="s">
        <v>332</v>
      </c>
      <c r="L113" s="119">
        <v>3600</v>
      </c>
      <c r="M113" s="150">
        <v>1500</v>
      </c>
      <c r="N113" s="405"/>
      <c r="O113" s="405"/>
      <c r="P113" s="405"/>
      <c r="Q113" s="405"/>
      <c r="R113" s="111"/>
      <c r="S113" s="92">
        <f t="shared" si="20"/>
        <v>1500</v>
      </c>
      <c r="T113" s="166">
        <f t="shared" si="23"/>
        <v>2100</v>
      </c>
      <c r="U113" s="42">
        <f t="shared" si="16"/>
        <v>500</v>
      </c>
      <c r="V113" s="132">
        <v>93</v>
      </c>
      <c r="W113" s="18" t="s">
        <v>95</v>
      </c>
      <c r="X113" s="70" t="s">
        <v>204</v>
      </c>
      <c r="Y113" s="18" t="s">
        <v>195</v>
      </c>
      <c r="Z113" s="4">
        <v>3600</v>
      </c>
      <c r="AA113" s="4">
        <v>1000</v>
      </c>
      <c r="AB113" s="22">
        <f t="shared" si="17"/>
        <v>2600</v>
      </c>
      <c r="AC113" s="22">
        <f t="shared" si="18"/>
        <v>1733.3333333333333</v>
      </c>
      <c r="AD113" s="90"/>
      <c r="AE113" s="91"/>
      <c r="AF113" s="92"/>
      <c r="AG113" s="23"/>
      <c r="AH113" s="23"/>
      <c r="AI113" s="23">
        <f t="shared" si="19"/>
        <v>0</v>
      </c>
    </row>
    <row r="114" spans="1:58" ht="25.25" customHeight="1" thickTop="1" thickBot="1" x14ac:dyDescent="0.25">
      <c r="A114" s="21">
        <v>93</v>
      </c>
      <c r="B114" s="7" t="s">
        <v>95</v>
      </c>
      <c r="C114" s="42"/>
      <c r="D114" s="122"/>
      <c r="E114" s="175"/>
      <c r="F114" s="182"/>
      <c r="G114" s="174"/>
      <c r="H114" s="193"/>
      <c r="I114" s="193"/>
      <c r="J114" s="149"/>
      <c r="K114" s="142"/>
      <c r="L114" s="119"/>
      <c r="M114" s="150"/>
      <c r="N114" s="405"/>
      <c r="O114" s="405"/>
      <c r="P114" s="405"/>
      <c r="Q114" s="405"/>
      <c r="R114" s="111"/>
      <c r="S114" s="92">
        <f t="shared" si="20"/>
        <v>0</v>
      </c>
      <c r="T114" s="166">
        <v>-2100</v>
      </c>
      <c r="U114" s="42"/>
      <c r="V114" s="132"/>
      <c r="W114" s="18"/>
      <c r="X114" s="70"/>
      <c r="Y114" s="18"/>
      <c r="Z114" s="4"/>
      <c r="AA114" s="4"/>
      <c r="AB114" s="22"/>
      <c r="AC114" s="22"/>
      <c r="AD114" s="90"/>
      <c r="AE114" s="91"/>
      <c r="AF114" s="92"/>
      <c r="AG114" s="23"/>
      <c r="AH114" s="23"/>
      <c r="AI114" s="23"/>
    </row>
    <row r="115" spans="1:58" ht="25.25" customHeight="1" thickTop="1" thickBot="1" x14ac:dyDescent="0.25">
      <c r="A115" s="21">
        <v>94</v>
      </c>
      <c r="B115" s="7" t="s">
        <v>295</v>
      </c>
      <c r="C115" s="42">
        <f t="shared" ref="C115:C154" si="24">D115-L115</f>
        <v>0</v>
      </c>
      <c r="D115" s="122">
        <v>3600</v>
      </c>
      <c r="E115" s="175">
        <v>94</v>
      </c>
      <c r="F115" s="182" t="s">
        <v>295</v>
      </c>
      <c r="G115" s="174">
        <v>3600</v>
      </c>
      <c r="H115" s="193">
        <f t="shared" si="21"/>
        <v>0</v>
      </c>
      <c r="I115" s="193">
        <f t="shared" si="22"/>
        <v>0</v>
      </c>
      <c r="J115" s="149">
        <v>94</v>
      </c>
      <c r="K115" s="142" t="s">
        <v>295</v>
      </c>
      <c r="L115" s="119">
        <v>3600</v>
      </c>
      <c r="M115" s="150">
        <v>3600</v>
      </c>
      <c r="N115" s="405"/>
      <c r="O115" s="405"/>
      <c r="P115" s="405"/>
      <c r="Q115" s="405"/>
      <c r="R115" s="429"/>
      <c r="S115" s="92">
        <f t="shared" si="20"/>
        <v>3600</v>
      </c>
      <c r="T115" s="166">
        <f t="shared" si="23"/>
        <v>0</v>
      </c>
      <c r="U115" s="42">
        <f t="shared" ref="U115:U154" si="25">M115-AA115</f>
        <v>0</v>
      </c>
      <c r="V115" s="132">
        <v>94</v>
      </c>
      <c r="W115" s="18" t="s">
        <v>295</v>
      </c>
      <c r="X115" s="70" t="s">
        <v>296</v>
      </c>
      <c r="Y115" s="18" t="s">
        <v>223</v>
      </c>
      <c r="Z115" s="4">
        <v>3600</v>
      </c>
      <c r="AA115" s="4">
        <v>3600</v>
      </c>
      <c r="AB115" s="22">
        <f t="shared" ref="AB115:AB127" si="26">Z115-AA115</f>
        <v>0</v>
      </c>
      <c r="AC115" s="22">
        <f t="shared" ref="AC115:AC127" si="27">AB115*2/3</f>
        <v>0</v>
      </c>
      <c r="AD115" s="82"/>
      <c r="AE115" s="83"/>
      <c r="AF115" s="86"/>
      <c r="AG115" s="23"/>
      <c r="AH115" s="23"/>
      <c r="AI115" s="23">
        <f t="shared" ref="AI115:AI127" si="28">+AH115+AG115</f>
        <v>0</v>
      </c>
    </row>
    <row r="116" spans="1:58" ht="25.25" customHeight="1" thickTop="1" thickBot="1" x14ac:dyDescent="0.25">
      <c r="A116" s="25">
        <v>95</v>
      </c>
      <c r="B116" s="8" t="s">
        <v>96</v>
      </c>
      <c r="C116" s="42">
        <f t="shared" si="24"/>
        <v>0</v>
      </c>
      <c r="D116" s="122">
        <v>3600</v>
      </c>
      <c r="E116" s="172">
        <v>95</v>
      </c>
      <c r="F116" s="176" t="s">
        <v>96</v>
      </c>
      <c r="G116" s="174">
        <v>3600</v>
      </c>
      <c r="H116" s="193">
        <f t="shared" si="21"/>
        <v>900</v>
      </c>
      <c r="I116" s="193">
        <f t="shared" si="22"/>
        <v>0</v>
      </c>
      <c r="J116" s="149">
        <v>95</v>
      </c>
      <c r="K116" s="142" t="s">
        <v>96</v>
      </c>
      <c r="L116" s="119">
        <v>3600</v>
      </c>
      <c r="M116" s="150">
        <v>2000</v>
      </c>
      <c r="N116" s="411">
        <v>45485</v>
      </c>
      <c r="O116" s="412">
        <v>56</v>
      </c>
      <c r="P116" s="439">
        <v>200</v>
      </c>
      <c r="Q116" s="405"/>
      <c r="R116" s="451">
        <v>500</v>
      </c>
      <c r="S116" s="92">
        <f>+M116+P116+R116</f>
        <v>2700</v>
      </c>
      <c r="T116" s="166">
        <f t="shared" si="23"/>
        <v>900</v>
      </c>
      <c r="U116" s="42">
        <f t="shared" si="25"/>
        <v>0</v>
      </c>
      <c r="V116" s="131">
        <v>95</v>
      </c>
      <c r="W116" s="26" t="s">
        <v>96</v>
      </c>
      <c r="X116" s="71" t="s">
        <v>205</v>
      </c>
      <c r="Y116" s="18" t="s">
        <v>195</v>
      </c>
      <c r="Z116" s="4">
        <v>3600</v>
      </c>
      <c r="AA116" s="4">
        <v>2000</v>
      </c>
      <c r="AB116" s="22">
        <f t="shared" si="26"/>
        <v>1600</v>
      </c>
      <c r="AC116" s="22">
        <f t="shared" si="27"/>
        <v>1066.6666666666667</v>
      </c>
      <c r="AD116" s="82"/>
      <c r="AE116" s="83">
        <v>68</v>
      </c>
      <c r="AF116" s="86">
        <v>500</v>
      </c>
      <c r="AG116" s="23"/>
      <c r="AH116" s="27"/>
      <c r="AI116" s="23">
        <f t="shared" si="28"/>
        <v>0</v>
      </c>
    </row>
    <row r="117" spans="1:58" ht="25.25" customHeight="1" thickTop="1" thickBot="1" x14ac:dyDescent="0.25">
      <c r="A117" s="25">
        <v>95</v>
      </c>
      <c r="B117" s="8" t="s">
        <v>96</v>
      </c>
      <c r="C117" s="42"/>
      <c r="D117" s="122"/>
      <c r="E117" s="172"/>
      <c r="F117" s="537"/>
      <c r="G117" s="174"/>
      <c r="H117" s="193"/>
      <c r="I117" s="193"/>
      <c r="J117" s="149"/>
      <c r="K117" s="142"/>
      <c r="L117" s="119"/>
      <c r="M117" s="150"/>
      <c r="N117" s="538">
        <v>45509</v>
      </c>
      <c r="O117" s="539">
        <v>4</v>
      </c>
      <c r="P117" s="540">
        <v>150</v>
      </c>
      <c r="Q117" s="405"/>
      <c r="R117" s="451"/>
      <c r="S117" s="92"/>
      <c r="T117" s="166"/>
      <c r="U117" s="42"/>
      <c r="V117" s="131"/>
      <c r="W117" s="26"/>
      <c r="X117" s="71"/>
      <c r="Y117" s="18"/>
      <c r="Z117" s="4"/>
      <c r="AA117" s="4"/>
      <c r="AB117" s="22"/>
      <c r="AC117" s="22"/>
      <c r="AD117" s="82"/>
      <c r="AE117" s="83"/>
      <c r="AF117" s="86"/>
      <c r="AG117" s="23"/>
      <c r="AH117" s="27"/>
      <c r="AI117" s="23"/>
    </row>
    <row r="118" spans="1:58" ht="25.25" customHeight="1" thickTop="1" thickBot="1" x14ac:dyDescent="0.25">
      <c r="A118" s="25">
        <v>95</v>
      </c>
      <c r="B118" s="8" t="s">
        <v>96</v>
      </c>
      <c r="C118" s="42"/>
      <c r="D118" s="122"/>
      <c r="E118" s="172"/>
      <c r="F118" s="537"/>
      <c r="G118" s="174"/>
      <c r="H118" s="193"/>
      <c r="I118" s="193"/>
      <c r="J118" s="149"/>
      <c r="K118" s="142"/>
      <c r="L118" s="119"/>
      <c r="M118" s="150"/>
      <c r="N118" s="538">
        <v>45601</v>
      </c>
      <c r="O118" s="539">
        <v>114</v>
      </c>
      <c r="P118" s="540">
        <v>100</v>
      </c>
      <c r="Q118" s="405"/>
      <c r="R118" s="451"/>
      <c r="S118" s="92"/>
      <c r="T118" s="166"/>
      <c r="U118" s="42"/>
      <c r="V118" s="131"/>
      <c r="W118" s="26"/>
      <c r="X118" s="71"/>
      <c r="Y118" s="18"/>
      <c r="Z118" s="4"/>
      <c r="AA118" s="4"/>
      <c r="AB118" s="22"/>
      <c r="AC118" s="22"/>
      <c r="AD118" s="82"/>
      <c r="AE118" s="83"/>
      <c r="AF118" s="86"/>
      <c r="AG118" s="23"/>
      <c r="AH118" s="27"/>
      <c r="AI118" s="23"/>
    </row>
    <row r="119" spans="1:58" ht="25.25" customHeight="1" thickTop="1" thickBot="1" x14ac:dyDescent="0.25">
      <c r="A119" s="25"/>
      <c r="B119" s="8"/>
      <c r="C119" s="42"/>
      <c r="D119" s="122"/>
      <c r="E119" s="172"/>
      <c r="F119" s="537"/>
      <c r="G119" s="174"/>
      <c r="H119" s="193"/>
      <c r="I119" s="193"/>
      <c r="J119" s="149"/>
      <c r="K119" s="142"/>
      <c r="L119" s="119"/>
      <c r="M119" s="150"/>
      <c r="N119" s="433"/>
      <c r="O119" s="434"/>
      <c r="P119" s="442"/>
      <c r="Q119" s="405"/>
      <c r="R119" s="451"/>
      <c r="S119" s="92"/>
      <c r="T119" s="166"/>
      <c r="U119" s="42"/>
      <c r="V119" s="131"/>
      <c r="W119" s="26"/>
      <c r="X119" s="71"/>
      <c r="Y119" s="18"/>
      <c r="Z119" s="4"/>
      <c r="AA119" s="4"/>
      <c r="AB119" s="22"/>
      <c r="AC119" s="22"/>
      <c r="AD119" s="82"/>
      <c r="AE119" s="83"/>
      <c r="AF119" s="86"/>
      <c r="AG119" s="23"/>
      <c r="AH119" s="27"/>
      <c r="AI119" s="23"/>
    </row>
    <row r="120" spans="1:58" ht="25.25" customHeight="1" thickTop="1" thickBot="1" x14ac:dyDescent="0.25">
      <c r="A120" s="21">
        <v>96</v>
      </c>
      <c r="B120" s="7" t="s">
        <v>97</v>
      </c>
      <c r="C120" s="42">
        <f t="shared" si="24"/>
        <v>0</v>
      </c>
      <c r="D120" s="122">
        <v>3600</v>
      </c>
      <c r="E120" s="185">
        <v>96</v>
      </c>
      <c r="F120" s="186" t="s">
        <v>97</v>
      </c>
      <c r="G120" s="174">
        <v>3600</v>
      </c>
      <c r="H120" s="193">
        <f t="shared" si="21"/>
        <v>0</v>
      </c>
      <c r="I120" s="193">
        <f t="shared" si="22"/>
        <v>0</v>
      </c>
      <c r="J120" s="149">
        <v>96</v>
      </c>
      <c r="K120" s="142" t="s">
        <v>97</v>
      </c>
      <c r="L120" s="119">
        <v>3600</v>
      </c>
      <c r="M120" s="150">
        <v>3600</v>
      </c>
      <c r="N120" s="405"/>
      <c r="O120" s="405"/>
      <c r="P120" s="405"/>
      <c r="Q120" s="405"/>
      <c r="R120" s="111"/>
      <c r="S120" s="92">
        <f t="shared" si="20"/>
        <v>3600</v>
      </c>
      <c r="T120" s="166">
        <f t="shared" si="23"/>
        <v>0</v>
      </c>
      <c r="U120" s="42">
        <f t="shared" si="25"/>
        <v>0</v>
      </c>
      <c r="V120" s="132">
        <v>96</v>
      </c>
      <c r="W120" s="18" t="s">
        <v>97</v>
      </c>
      <c r="X120" s="70" t="s">
        <v>297</v>
      </c>
      <c r="Y120" s="18" t="s">
        <v>223</v>
      </c>
      <c r="Z120" s="4">
        <v>3600</v>
      </c>
      <c r="AA120" s="4">
        <v>3600</v>
      </c>
      <c r="AB120" s="22">
        <f t="shared" si="26"/>
        <v>0</v>
      </c>
      <c r="AC120" s="22">
        <f t="shared" si="27"/>
        <v>0</v>
      </c>
      <c r="AD120" s="82"/>
      <c r="AE120" s="83"/>
      <c r="AF120" s="86"/>
      <c r="AG120" s="23"/>
      <c r="AH120" s="23"/>
      <c r="AI120" s="23">
        <f t="shared" si="28"/>
        <v>0</v>
      </c>
    </row>
    <row r="121" spans="1:58" ht="25.25" customHeight="1" thickTop="1" thickBot="1" x14ac:dyDescent="0.25">
      <c r="A121" s="25">
        <v>97</v>
      </c>
      <c r="B121" s="16" t="s">
        <v>98</v>
      </c>
      <c r="C121" s="42">
        <f t="shared" si="24"/>
        <v>0</v>
      </c>
      <c r="D121" s="122">
        <v>3600</v>
      </c>
      <c r="E121" s="183">
        <v>97</v>
      </c>
      <c r="F121" s="184" t="s">
        <v>98</v>
      </c>
      <c r="G121" s="174">
        <v>3600</v>
      </c>
      <c r="H121" s="193">
        <f t="shared" si="21"/>
        <v>0</v>
      </c>
      <c r="I121" s="193">
        <f t="shared" si="22"/>
        <v>0</v>
      </c>
      <c r="J121" s="149">
        <v>97</v>
      </c>
      <c r="K121" s="142" t="s">
        <v>98</v>
      </c>
      <c r="L121" s="119">
        <v>3600</v>
      </c>
      <c r="M121" s="150">
        <v>3600</v>
      </c>
      <c r="N121" s="405"/>
      <c r="O121" s="405"/>
      <c r="P121" s="405"/>
      <c r="Q121" s="405"/>
      <c r="R121" s="111"/>
      <c r="S121" s="92">
        <f t="shared" si="20"/>
        <v>3600</v>
      </c>
      <c r="T121" s="166">
        <f t="shared" si="23"/>
        <v>0</v>
      </c>
      <c r="U121" s="42">
        <f t="shared" si="25"/>
        <v>0</v>
      </c>
      <c r="V121" s="131">
        <v>97</v>
      </c>
      <c r="W121" s="30" t="s">
        <v>98</v>
      </c>
      <c r="X121" s="72" t="s">
        <v>298</v>
      </c>
      <c r="Y121" s="18" t="s">
        <v>223</v>
      </c>
      <c r="Z121" s="4">
        <v>3600</v>
      </c>
      <c r="AA121" s="4">
        <v>3600</v>
      </c>
      <c r="AB121" s="22">
        <f t="shared" si="26"/>
        <v>0</v>
      </c>
      <c r="AC121" s="22">
        <f t="shared" si="27"/>
        <v>0</v>
      </c>
      <c r="AD121" s="82"/>
      <c r="AE121" s="83"/>
      <c r="AF121" s="86"/>
      <c r="AG121" s="29"/>
      <c r="AH121" s="29"/>
      <c r="AI121" s="23">
        <f t="shared" si="28"/>
        <v>0</v>
      </c>
    </row>
    <row r="122" spans="1:58" ht="25.25" customHeight="1" thickTop="1" thickBot="1" x14ac:dyDescent="0.25">
      <c r="A122" s="25">
        <v>98</v>
      </c>
      <c r="B122" s="8" t="s">
        <v>99</v>
      </c>
      <c r="C122" s="42">
        <f t="shared" si="24"/>
        <v>0</v>
      </c>
      <c r="D122" s="122">
        <v>4000</v>
      </c>
      <c r="E122" s="183">
        <v>98</v>
      </c>
      <c r="F122" s="184" t="s">
        <v>99</v>
      </c>
      <c r="G122" s="174">
        <v>4000</v>
      </c>
      <c r="H122" s="193">
        <f t="shared" si="21"/>
        <v>500</v>
      </c>
      <c r="I122" s="193">
        <f t="shared" si="22"/>
        <v>0</v>
      </c>
      <c r="J122" s="149">
        <v>98</v>
      </c>
      <c r="K122" s="142" t="s">
        <v>99</v>
      </c>
      <c r="L122" s="119">
        <v>4000</v>
      </c>
      <c r="M122" s="150">
        <v>2000</v>
      </c>
      <c r="N122" s="411">
        <v>45503</v>
      </c>
      <c r="O122" s="412">
        <v>121</v>
      </c>
      <c r="P122" s="439">
        <v>200</v>
      </c>
      <c r="Q122" s="405" t="s">
        <v>356</v>
      </c>
      <c r="R122" s="451">
        <v>1300</v>
      </c>
      <c r="S122" s="92">
        <f t="shared" si="20"/>
        <v>3500</v>
      </c>
      <c r="T122" s="166">
        <f t="shared" si="23"/>
        <v>500</v>
      </c>
      <c r="U122" s="42">
        <f t="shared" si="25"/>
        <v>0</v>
      </c>
      <c r="V122" s="131">
        <v>98</v>
      </c>
      <c r="W122" s="26" t="s">
        <v>99</v>
      </c>
      <c r="X122" s="71" t="s">
        <v>206</v>
      </c>
      <c r="Y122" s="18" t="s">
        <v>195</v>
      </c>
      <c r="Z122" s="4">
        <v>4000</v>
      </c>
      <c r="AA122" s="4">
        <v>2000</v>
      </c>
      <c r="AB122" s="22">
        <f t="shared" si="26"/>
        <v>2000</v>
      </c>
      <c r="AC122" s="22">
        <f t="shared" si="27"/>
        <v>1333.3333333333333</v>
      </c>
      <c r="AD122" s="82"/>
      <c r="AE122" s="83">
        <v>58</v>
      </c>
      <c r="AF122" s="86">
        <v>1300</v>
      </c>
      <c r="AG122" s="23"/>
      <c r="AH122" s="27">
        <v>1300</v>
      </c>
      <c r="AI122" s="23">
        <f t="shared" si="28"/>
        <v>1300</v>
      </c>
    </row>
    <row r="123" spans="1:58" ht="25.25" customHeight="1" thickTop="1" thickBot="1" x14ac:dyDescent="0.25">
      <c r="A123" s="25">
        <v>98</v>
      </c>
      <c r="B123" s="8" t="s">
        <v>99</v>
      </c>
      <c r="C123" s="42"/>
      <c r="D123" s="122"/>
      <c r="E123" s="183"/>
      <c r="F123" s="184"/>
      <c r="G123" s="174"/>
      <c r="H123" s="193"/>
      <c r="I123" s="193"/>
      <c r="J123" s="149"/>
      <c r="K123" s="142"/>
      <c r="L123" s="119"/>
      <c r="M123" s="150"/>
      <c r="N123" s="555"/>
      <c r="O123" s="556"/>
      <c r="P123" s="557">
        <v>200</v>
      </c>
      <c r="Q123" s="405"/>
      <c r="R123" s="451"/>
      <c r="S123" s="92"/>
      <c r="T123" s="166"/>
      <c r="U123" s="42"/>
      <c r="V123" s="131"/>
      <c r="W123" s="26"/>
      <c r="X123" s="71"/>
      <c r="Y123" s="18"/>
      <c r="Z123" s="4"/>
      <c r="AA123" s="4"/>
      <c r="AB123" s="22"/>
      <c r="AC123" s="22"/>
      <c r="AD123" s="82"/>
      <c r="AE123" s="83"/>
      <c r="AF123" s="86"/>
      <c r="AG123" s="23"/>
      <c r="AH123" s="27"/>
      <c r="AI123" s="23"/>
    </row>
    <row r="124" spans="1:58" ht="25.25" customHeight="1" thickTop="1" thickBot="1" x14ac:dyDescent="0.25">
      <c r="A124" s="21">
        <v>99</v>
      </c>
      <c r="B124" s="7" t="s">
        <v>100</v>
      </c>
      <c r="C124" s="42">
        <f t="shared" si="24"/>
        <v>0</v>
      </c>
      <c r="D124" s="122">
        <v>3600</v>
      </c>
      <c r="E124" s="185">
        <v>99</v>
      </c>
      <c r="F124" s="187" t="s">
        <v>100</v>
      </c>
      <c r="G124" s="174">
        <v>3600</v>
      </c>
      <c r="H124" s="193">
        <f t="shared" si="21"/>
        <v>0</v>
      </c>
      <c r="I124" s="193">
        <f t="shared" si="22"/>
        <v>0</v>
      </c>
      <c r="J124" s="149">
        <v>99</v>
      </c>
      <c r="K124" s="142" t="s">
        <v>100</v>
      </c>
      <c r="L124" s="119">
        <v>3600</v>
      </c>
      <c r="M124" s="150">
        <v>3600</v>
      </c>
      <c r="N124" s="405"/>
      <c r="O124" s="405"/>
      <c r="P124" s="405"/>
      <c r="Q124" s="405"/>
      <c r="R124" s="429"/>
      <c r="S124" s="92">
        <f t="shared" si="20"/>
        <v>3600</v>
      </c>
      <c r="T124" s="166">
        <f t="shared" si="23"/>
        <v>0</v>
      </c>
      <c r="U124" s="42">
        <f t="shared" si="25"/>
        <v>0</v>
      </c>
      <c r="V124" s="132">
        <v>99</v>
      </c>
      <c r="W124" s="18" t="s">
        <v>100</v>
      </c>
      <c r="X124" s="70" t="s">
        <v>299</v>
      </c>
      <c r="Y124" s="18" t="s">
        <v>223</v>
      </c>
      <c r="Z124" s="4">
        <v>3600</v>
      </c>
      <c r="AA124" s="4">
        <v>3600</v>
      </c>
      <c r="AB124" s="22">
        <f t="shared" si="26"/>
        <v>0</v>
      </c>
      <c r="AC124" s="22">
        <f t="shared" si="27"/>
        <v>0</v>
      </c>
      <c r="AD124" s="82"/>
      <c r="AE124" s="83"/>
      <c r="AF124" s="86"/>
      <c r="AG124" s="23"/>
      <c r="AH124" s="23"/>
      <c r="AI124" s="23">
        <f t="shared" si="28"/>
        <v>0</v>
      </c>
    </row>
    <row r="125" spans="1:58" ht="25.25" customHeight="1" thickTop="1" thickBot="1" x14ac:dyDescent="0.25">
      <c r="A125" s="2">
        <v>100</v>
      </c>
      <c r="B125" s="117" t="s">
        <v>101</v>
      </c>
      <c r="C125" s="42">
        <f t="shared" si="24"/>
        <v>0</v>
      </c>
      <c r="D125" s="122">
        <v>4000</v>
      </c>
      <c r="E125" s="183">
        <v>100</v>
      </c>
      <c r="F125" s="184" t="s">
        <v>101</v>
      </c>
      <c r="G125" s="174">
        <v>4000</v>
      </c>
      <c r="H125" s="193">
        <f t="shared" si="21"/>
        <v>0</v>
      </c>
      <c r="I125" s="193">
        <f t="shared" si="22"/>
        <v>0</v>
      </c>
      <c r="J125" s="149">
        <v>100</v>
      </c>
      <c r="K125" s="142" t="s">
        <v>101</v>
      </c>
      <c r="L125" s="119">
        <v>4000</v>
      </c>
      <c r="M125" s="150">
        <v>4000</v>
      </c>
      <c r="N125" s="405"/>
      <c r="O125" s="405"/>
      <c r="P125" s="405"/>
      <c r="Q125" s="405"/>
      <c r="R125" s="429"/>
      <c r="S125" s="92">
        <f t="shared" si="20"/>
        <v>4000</v>
      </c>
      <c r="T125" s="166">
        <f t="shared" si="23"/>
        <v>0</v>
      </c>
      <c r="U125" s="42">
        <f t="shared" si="25"/>
        <v>0</v>
      </c>
      <c r="V125" s="131">
        <v>100</v>
      </c>
      <c r="W125" s="30" t="s">
        <v>101</v>
      </c>
      <c r="X125" s="72" t="s">
        <v>300</v>
      </c>
      <c r="Y125" s="18" t="s">
        <v>223</v>
      </c>
      <c r="Z125" s="4">
        <v>4000</v>
      </c>
      <c r="AA125" s="4">
        <v>4000</v>
      </c>
      <c r="AB125" s="22">
        <f t="shared" si="26"/>
        <v>0</v>
      </c>
      <c r="AC125" s="22">
        <f t="shared" si="27"/>
        <v>0</v>
      </c>
      <c r="AD125" s="90"/>
      <c r="AE125" s="91"/>
      <c r="AF125" s="92"/>
      <c r="AG125" s="29"/>
      <c r="AH125" s="29"/>
      <c r="AI125" s="23">
        <f t="shared" si="28"/>
        <v>0</v>
      </c>
    </row>
    <row r="126" spans="1:58" ht="25.25" customHeight="1" thickTop="1" thickBot="1" x14ac:dyDescent="0.25">
      <c r="A126" s="33">
        <v>101</v>
      </c>
      <c r="B126" s="10" t="s">
        <v>102</v>
      </c>
      <c r="C126" s="42">
        <f t="shared" si="24"/>
        <v>0</v>
      </c>
      <c r="D126" s="126">
        <v>0</v>
      </c>
      <c r="E126" s="188">
        <v>101</v>
      </c>
      <c r="F126" s="189" t="s">
        <v>102</v>
      </c>
      <c r="G126" s="190">
        <v>0</v>
      </c>
      <c r="H126" s="193">
        <f t="shared" si="21"/>
        <v>0</v>
      </c>
      <c r="I126" s="193">
        <f t="shared" si="22"/>
        <v>0</v>
      </c>
      <c r="J126" s="149">
        <v>101</v>
      </c>
      <c r="K126" s="142" t="s">
        <v>102</v>
      </c>
      <c r="L126" s="121">
        <v>0</v>
      </c>
      <c r="M126" s="150">
        <v>0</v>
      </c>
      <c r="N126" s="405"/>
      <c r="O126" s="405"/>
      <c r="P126" s="405"/>
      <c r="Q126" s="405"/>
      <c r="R126" s="111"/>
      <c r="S126" s="92">
        <f t="shared" si="20"/>
        <v>0</v>
      </c>
      <c r="T126" s="166">
        <f t="shared" si="23"/>
        <v>0</v>
      </c>
      <c r="U126" s="42">
        <f t="shared" si="25"/>
        <v>0</v>
      </c>
      <c r="V126" s="135">
        <v>101</v>
      </c>
      <c r="W126" s="34" t="s">
        <v>102</v>
      </c>
      <c r="X126" s="73" t="s">
        <v>301</v>
      </c>
      <c r="Y126" s="18" t="s">
        <v>223</v>
      </c>
      <c r="Z126" s="11">
        <v>0</v>
      </c>
      <c r="AA126" s="11">
        <v>0</v>
      </c>
      <c r="AB126" s="22">
        <f t="shared" si="26"/>
        <v>0</v>
      </c>
      <c r="AC126" s="22">
        <f t="shared" si="27"/>
        <v>0</v>
      </c>
      <c r="AD126" s="90"/>
      <c r="AE126" s="91"/>
      <c r="AF126" s="92"/>
      <c r="AG126" s="23"/>
      <c r="AH126" s="23"/>
      <c r="AI126" s="23">
        <f t="shared" si="28"/>
        <v>0</v>
      </c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</row>
    <row r="127" spans="1:58" ht="25.25" customHeight="1" thickTop="1" thickBot="1" x14ac:dyDescent="0.25">
      <c r="A127" s="25">
        <v>102</v>
      </c>
      <c r="B127" s="8" t="s">
        <v>103</v>
      </c>
      <c r="C127" s="42">
        <f t="shared" si="24"/>
        <v>0</v>
      </c>
      <c r="D127" s="122">
        <v>4000</v>
      </c>
      <c r="E127" s="172">
        <v>102</v>
      </c>
      <c r="F127" s="176" t="s">
        <v>103</v>
      </c>
      <c r="G127" s="174">
        <v>4000</v>
      </c>
      <c r="H127" s="193">
        <f t="shared" si="21"/>
        <v>2350</v>
      </c>
      <c r="I127" s="193">
        <f t="shared" si="22"/>
        <v>0</v>
      </c>
      <c r="J127" s="149">
        <v>102</v>
      </c>
      <c r="K127" s="142" t="s">
        <v>103</v>
      </c>
      <c r="L127" s="119">
        <v>4000</v>
      </c>
      <c r="M127" s="150">
        <v>1500</v>
      </c>
      <c r="N127" s="632">
        <v>45482</v>
      </c>
      <c r="O127" s="637">
        <v>2</v>
      </c>
      <c r="P127" s="642">
        <v>150</v>
      </c>
      <c r="Q127" s="405"/>
      <c r="R127" s="111"/>
      <c r="S127" s="92">
        <f>+M127+P127+R127</f>
        <v>1650</v>
      </c>
      <c r="T127" s="166">
        <f t="shared" si="23"/>
        <v>2350</v>
      </c>
      <c r="U127" s="42">
        <f t="shared" si="25"/>
        <v>0</v>
      </c>
      <c r="V127" s="131">
        <v>102</v>
      </c>
      <c r="W127" s="26" t="s">
        <v>103</v>
      </c>
      <c r="X127" s="71" t="s">
        <v>171</v>
      </c>
      <c r="Y127" s="18" t="s">
        <v>157</v>
      </c>
      <c r="Z127" s="4">
        <v>4000</v>
      </c>
      <c r="AA127" s="4">
        <v>1500</v>
      </c>
      <c r="AB127" s="22">
        <f t="shared" si="26"/>
        <v>2500</v>
      </c>
      <c r="AC127" s="22">
        <f t="shared" si="27"/>
        <v>1666.6666666666667</v>
      </c>
      <c r="AD127" s="82"/>
      <c r="AE127" s="83"/>
      <c r="AF127" s="86"/>
      <c r="AG127" s="23">
        <v>2000</v>
      </c>
      <c r="AH127" s="27">
        <v>1000</v>
      </c>
      <c r="AI127" s="23">
        <f t="shared" si="28"/>
        <v>3000</v>
      </c>
    </row>
    <row r="128" spans="1:58" ht="25.25" customHeight="1" thickTop="1" thickBot="1" x14ac:dyDescent="0.25">
      <c r="A128" s="25"/>
      <c r="B128" s="8"/>
      <c r="C128" s="42"/>
      <c r="D128" s="122"/>
      <c r="E128" s="436"/>
      <c r="F128" s="437"/>
      <c r="G128" s="438"/>
      <c r="H128" s="193"/>
      <c r="I128" s="193"/>
      <c r="J128" s="149"/>
      <c r="K128" s="142"/>
      <c r="L128" s="119"/>
      <c r="M128" s="150"/>
      <c r="N128" s="705"/>
      <c r="O128" s="706"/>
      <c r="P128" s="707"/>
      <c r="Q128" s="405"/>
      <c r="R128" s="111"/>
      <c r="S128" s="92"/>
      <c r="T128" s="166"/>
      <c r="U128" s="42"/>
      <c r="V128" s="131"/>
      <c r="W128" s="26"/>
      <c r="X128" s="71"/>
      <c r="Y128" s="18"/>
      <c r="Z128" s="4"/>
      <c r="AA128" s="4"/>
      <c r="AB128" s="22"/>
      <c r="AC128" s="22"/>
      <c r="AD128" s="82"/>
      <c r="AE128" s="83"/>
      <c r="AF128" s="86"/>
      <c r="AG128" s="23"/>
      <c r="AH128" s="27"/>
      <c r="AI128" s="23"/>
    </row>
    <row r="129" spans="1:95" ht="25.25" customHeight="1" thickTop="1" thickBot="1" x14ac:dyDescent="0.25">
      <c r="A129" s="25">
        <v>102</v>
      </c>
      <c r="B129" s="8" t="s">
        <v>103</v>
      </c>
      <c r="C129" s="42"/>
      <c r="D129" s="122"/>
      <c r="E129" s="436"/>
      <c r="F129" s="437"/>
      <c r="G129" s="438"/>
      <c r="H129" s="193"/>
      <c r="I129" s="193"/>
      <c r="J129" s="149"/>
      <c r="K129" s="142"/>
      <c r="L129" s="119"/>
      <c r="M129" s="150"/>
      <c r="N129" s="705">
        <v>45509</v>
      </c>
      <c r="O129" s="706">
        <v>9</v>
      </c>
      <c r="P129" s="707">
        <v>100</v>
      </c>
      <c r="Q129" s="405"/>
      <c r="R129" s="111"/>
      <c r="S129" s="92"/>
      <c r="T129" s="166"/>
      <c r="U129" s="42"/>
      <c r="V129" s="131"/>
      <c r="W129" s="26"/>
      <c r="X129" s="71"/>
      <c r="Y129" s="18"/>
      <c r="Z129" s="4"/>
      <c r="AA129" s="4"/>
      <c r="AB129" s="22"/>
      <c r="AC129" s="22"/>
      <c r="AD129" s="82"/>
      <c r="AE129" s="83"/>
      <c r="AF129" s="86"/>
      <c r="AG129" s="23"/>
      <c r="AH129" s="27"/>
      <c r="AI129" s="23"/>
    </row>
    <row r="130" spans="1:95" ht="25.25" customHeight="1" thickTop="1" thickBot="1" x14ac:dyDescent="0.25">
      <c r="A130" s="25">
        <v>102</v>
      </c>
      <c r="B130" s="8" t="s">
        <v>103</v>
      </c>
      <c r="C130" s="42"/>
      <c r="D130" s="122"/>
      <c r="E130" s="436"/>
      <c r="F130" s="437"/>
      <c r="G130" s="438"/>
      <c r="H130" s="193"/>
      <c r="I130" s="193"/>
      <c r="J130" s="149"/>
      <c r="K130" s="142"/>
      <c r="L130" s="119"/>
      <c r="M130" s="150"/>
      <c r="N130" s="538">
        <v>45549</v>
      </c>
      <c r="O130" s="539">
        <v>17</v>
      </c>
      <c r="P130" s="540">
        <v>100</v>
      </c>
      <c r="Q130" s="405" t="s">
        <v>356</v>
      </c>
      <c r="R130" s="451">
        <v>1000</v>
      </c>
      <c r="S130" s="92"/>
      <c r="T130" s="166"/>
      <c r="U130" s="42"/>
      <c r="V130" s="131"/>
      <c r="W130" s="26"/>
      <c r="X130" s="71"/>
      <c r="Y130" s="18"/>
      <c r="Z130" s="4"/>
      <c r="AA130" s="4"/>
      <c r="AB130" s="22"/>
      <c r="AC130" s="22"/>
      <c r="AD130" s="82"/>
      <c r="AE130" s="83"/>
      <c r="AF130" s="86"/>
      <c r="AG130" s="23"/>
      <c r="AH130" s="27"/>
      <c r="AI130" s="23"/>
    </row>
    <row r="131" spans="1:95" ht="25.25" customHeight="1" thickTop="1" thickBot="1" x14ac:dyDescent="0.25">
      <c r="A131" s="25"/>
      <c r="B131" s="8"/>
      <c r="C131" s="42"/>
      <c r="D131" s="122"/>
      <c r="E131" s="436"/>
      <c r="F131" s="437"/>
      <c r="G131" s="438"/>
      <c r="H131" s="193"/>
      <c r="I131" s="193"/>
      <c r="J131" s="149"/>
      <c r="K131" s="142"/>
      <c r="L131" s="119"/>
      <c r="M131" s="150"/>
      <c r="N131" s="555"/>
      <c r="O131" s="556"/>
      <c r="P131" s="557">
        <v>100</v>
      </c>
      <c r="Q131" s="405"/>
      <c r="R131" s="451"/>
      <c r="S131" s="92"/>
      <c r="T131" s="166"/>
      <c r="U131" s="42"/>
      <c r="V131" s="131"/>
      <c r="W131" s="26"/>
      <c r="X131" s="71"/>
      <c r="Y131" s="18"/>
      <c r="Z131" s="4"/>
      <c r="AA131" s="4"/>
      <c r="AB131" s="22"/>
      <c r="AC131" s="22"/>
      <c r="AD131" s="82"/>
      <c r="AE131" s="83"/>
      <c r="AF131" s="86"/>
      <c r="AG131" s="23"/>
      <c r="AH131" s="27"/>
      <c r="AI131" s="23"/>
    </row>
    <row r="132" spans="1:95" ht="25.25" customHeight="1" thickTop="1" thickBot="1" x14ac:dyDescent="0.25">
      <c r="A132" s="25">
        <v>102</v>
      </c>
      <c r="B132" s="8" t="s">
        <v>103</v>
      </c>
      <c r="C132" s="42"/>
      <c r="D132" s="122"/>
      <c r="E132" s="436"/>
      <c r="F132" s="437"/>
      <c r="G132" s="438"/>
      <c r="H132" s="193"/>
      <c r="I132" s="193"/>
      <c r="J132" s="149"/>
      <c r="K132" s="142"/>
      <c r="L132" s="119"/>
      <c r="M132" s="150"/>
      <c r="N132" s="541"/>
      <c r="O132" s="542"/>
      <c r="P132" s="543"/>
      <c r="Q132" s="405" t="s">
        <v>356</v>
      </c>
      <c r="R132" s="453">
        <v>1000</v>
      </c>
      <c r="S132" s="92"/>
      <c r="T132" s="166"/>
      <c r="U132" s="42"/>
      <c r="V132" s="131"/>
      <c r="W132" s="26"/>
      <c r="X132" s="71"/>
      <c r="Y132" s="18"/>
      <c r="Z132" s="4"/>
      <c r="AA132" s="4"/>
      <c r="AB132" s="22"/>
      <c r="AC132" s="22"/>
      <c r="AD132" s="82"/>
      <c r="AE132" s="83"/>
      <c r="AF132" s="86"/>
      <c r="AG132" s="23"/>
      <c r="AH132" s="27"/>
      <c r="AI132" s="23"/>
    </row>
    <row r="133" spans="1:95" ht="25.25" customHeight="1" thickTop="1" thickBot="1" x14ac:dyDescent="0.25">
      <c r="A133" s="25">
        <v>120</v>
      </c>
      <c r="B133" s="8" t="s">
        <v>119</v>
      </c>
      <c r="C133" s="42">
        <f t="shared" si="24"/>
        <v>0</v>
      </c>
      <c r="D133" s="122">
        <v>0</v>
      </c>
      <c r="E133" s="436"/>
      <c r="F133" s="437"/>
      <c r="G133" s="438"/>
      <c r="H133" s="193">
        <f>+D133-S133</f>
        <v>0</v>
      </c>
      <c r="I133" s="193">
        <f>+H133-T133</f>
        <v>0</v>
      </c>
      <c r="J133" s="149"/>
      <c r="K133" s="142"/>
      <c r="L133" s="119"/>
      <c r="M133" s="150"/>
      <c r="N133" s="433"/>
      <c r="O133" s="434"/>
      <c r="P133" s="435"/>
      <c r="Q133" s="405"/>
      <c r="R133" s="111"/>
      <c r="S133" s="92">
        <f t="shared" ref="S133:S244" si="29">+M133+P133+R133</f>
        <v>0</v>
      </c>
      <c r="T133" s="166">
        <f>+L133-S133</f>
        <v>0</v>
      </c>
      <c r="U133" s="42">
        <f t="shared" si="25"/>
        <v>0</v>
      </c>
      <c r="V133" s="131">
        <v>120</v>
      </c>
      <c r="W133" s="26" t="s">
        <v>309</v>
      </c>
      <c r="X133" s="71" t="s">
        <v>310</v>
      </c>
      <c r="Y133" s="18"/>
      <c r="Z133" s="4"/>
      <c r="AA133" s="4"/>
      <c r="AB133" s="22"/>
      <c r="AC133" s="22"/>
      <c r="AD133" s="82"/>
      <c r="AE133" s="83">
        <v>46</v>
      </c>
      <c r="AF133" s="86">
        <v>1000</v>
      </c>
      <c r="AG133" s="23"/>
      <c r="AH133" s="27"/>
      <c r="AI133" s="23"/>
    </row>
    <row r="134" spans="1:95" ht="25.25" customHeight="1" thickTop="1" thickBot="1" x14ac:dyDescent="0.25">
      <c r="A134" s="52">
        <v>120</v>
      </c>
      <c r="B134" s="50" t="s">
        <v>119</v>
      </c>
      <c r="C134" s="42">
        <f t="shared" si="24"/>
        <v>0</v>
      </c>
      <c r="D134" s="127">
        <v>0</v>
      </c>
      <c r="H134" s="193">
        <f>+D134-S134</f>
        <v>0</v>
      </c>
      <c r="I134" s="193">
        <f>+H134-T134</f>
        <v>0</v>
      </c>
      <c r="J134" s="151"/>
      <c r="K134" s="62"/>
      <c r="L134" s="62"/>
      <c r="M134" s="152"/>
      <c r="N134" s="406"/>
      <c r="O134" s="406"/>
      <c r="P134" s="406"/>
      <c r="Q134" s="406"/>
      <c r="R134" s="446"/>
      <c r="S134" s="92">
        <f t="shared" si="29"/>
        <v>0</v>
      </c>
      <c r="T134" s="166">
        <f>+L134-S134</f>
        <v>0</v>
      </c>
      <c r="U134" s="42">
        <f t="shared" si="25"/>
        <v>0</v>
      </c>
      <c r="V134" s="138">
        <v>120</v>
      </c>
      <c r="W134" s="53" t="s">
        <v>309</v>
      </c>
      <c r="X134" s="75" t="s">
        <v>328</v>
      </c>
      <c r="Y134" s="54"/>
      <c r="Z134" s="51"/>
      <c r="AA134" s="51"/>
      <c r="AB134" s="22"/>
      <c r="AC134" s="55"/>
      <c r="AD134" s="82"/>
      <c r="AE134" s="83">
        <v>20</v>
      </c>
      <c r="AF134" s="87">
        <v>1000</v>
      </c>
      <c r="AG134" s="56"/>
      <c r="AH134" s="56"/>
      <c r="AI134" s="57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</row>
    <row r="135" spans="1:95" ht="25.25" customHeight="1" thickTop="1" thickBot="1" x14ac:dyDescent="0.25">
      <c r="A135" s="25">
        <v>103</v>
      </c>
      <c r="B135" s="8" t="s">
        <v>104</v>
      </c>
      <c r="C135" s="42">
        <f t="shared" si="24"/>
        <v>0</v>
      </c>
      <c r="D135" s="122">
        <v>3600</v>
      </c>
      <c r="E135" s="172">
        <v>103</v>
      </c>
      <c r="F135" s="176" t="s">
        <v>104</v>
      </c>
      <c r="G135" s="174">
        <v>3600</v>
      </c>
      <c r="H135" s="193">
        <f t="shared" si="21"/>
        <v>0</v>
      </c>
      <c r="I135" s="193">
        <f t="shared" si="22"/>
        <v>0</v>
      </c>
      <c r="J135" s="149">
        <v>103</v>
      </c>
      <c r="K135" s="142" t="s">
        <v>104</v>
      </c>
      <c r="L135" s="119">
        <v>3600</v>
      </c>
      <c r="M135" s="150">
        <v>3600</v>
      </c>
      <c r="N135" s="405"/>
      <c r="O135" s="405"/>
      <c r="P135" s="405"/>
      <c r="Q135" s="405"/>
      <c r="R135" s="111"/>
      <c r="S135" s="92">
        <f t="shared" si="29"/>
        <v>3600</v>
      </c>
      <c r="T135" s="166">
        <f t="shared" si="23"/>
        <v>0</v>
      </c>
      <c r="U135" s="42">
        <f t="shared" si="25"/>
        <v>0</v>
      </c>
      <c r="V135" s="131">
        <v>103</v>
      </c>
      <c r="W135" s="26" t="s">
        <v>104</v>
      </c>
      <c r="X135" s="71" t="s">
        <v>302</v>
      </c>
      <c r="Y135" s="18" t="s">
        <v>223</v>
      </c>
      <c r="Z135" s="4">
        <v>3600</v>
      </c>
      <c r="AA135" s="4">
        <v>3600</v>
      </c>
      <c r="AB135" s="22">
        <f t="shared" ref="AB135:AB154" si="30">Z135-AA135</f>
        <v>0</v>
      </c>
      <c r="AC135" s="22">
        <f t="shared" ref="AC135:AC154" si="31">AB135*2/3</f>
        <v>0</v>
      </c>
      <c r="AD135" s="82"/>
      <c r="AE135" s="83"/>
      <c r="AF135" s="86"/>
      <c r="AG135" s="23"/>
      <c r="AH135" s="23"/>
      <c r="AI135" s="23">
        <f>+AH135+AG135</f>
        <v>0</v>
      </c>
    </row>
    <row r="136" spans="1:95" ht="25.25" customHeight="1" thickTop="1" thickBot="1" x14ac:dyDescent="0.25">
      <c r="A136" s="25">
        <v>104</v>
      </c>
      <c r="B136" s="8" t="s">
        <v>105</v>
      </c>
      <c r="C136" s="42">
        <f t="shared" si="24"/>
        <v>0</v>
      </c>
      <c r="D136" s="122">
        <v>4000</v>
      </c>
      <c r="E136" s="172">
        <v>104</v>
      </c>
      <c r="F136" s="176" t="s">
        <v>105</v>
      </c>
      <c r="G136" s="174">
        <v>4000</v>
      </c>
      <c r="H136" s="193">
        <f t="shared" si="21"/>
        <v>1150</v>
      </c>
      <c r="I136" s="193">
        <f t="shared" si="22"/>
        <v>0</v>
      </c>
      <c r="J136" s="149">
        <v>104</v>
      </c>
      <c r="K136" s="142" t="s">
        <v>105</v>
      </c>
      <c r="L136" s="119">
        <v>4000</v>
      </c>
      <c r="M136" s="150">
        <v>1500</v>
      </c>
      <c r="N136" s="411">
        <v>45486</v>
      </c>
      <c r="O136" s="412">
        <v>68</v>
      </c>
      <c r="P136" s="439">
        <v>350</v>
      </c>
      <c r="Q136" s="405" t="s">
        <v>356</v>
      </c>
      <c r="R136" s="451">
        <v>1000</v>
      </c>
      <c r="S136" s="92">
        <f t="shared" si="29"/>
        <v>2850</v>
      </c>
      <c r="T136" s="166">
        <f t="shared" si="23"/>
        <v>1150</v>
      </c>
      <c r="U136" s="42">
        <f t="shared" si="25"/>
        <v>0</v>
      </c>
      <c r="V136" s="131">
        <v>104</v>
      </c>
      <c r="W136" s="26" t="s">
        <v>105</v>
      </c>
      <c r="X136" s="71" t="s">
        <v>172</v>
      </c>
      <c r="Y136" s="18" t="s">
        <v>157</v>
      </c>
      <c r="Z136" s="4">
        <v>4000</v>
      </c>
      <c r="AA136" s="4">
        <v>1500</v>
      </c>
      <c r="AB136" s="22">
        <f t="shared" si="30"/>
        <v>2500</v>
      </c>
      <c r="AC136" s="22">
        <f t="shared" si="31"/>
        <v>1666.6666666666667</v>
      </c>
      <c r="AD136" s="90"/>
      <c r="AE136" s="91">
        <v>29</v>
      </c>
      <c r="AF136" s="92">
        <v>1000</v>
      </c>
      <c r="AG136" s="23">
        <v>1000</v>
      </c>
      <c r="AH136" s="23"/>
      <c r="AI136" s="23">
        <f>+AH136+AG136</f>
        <v>1000</v>
      </c>
    </row>
    <row r="137" spans="1:95" ht="25.25" customHeight="1" thickTop="1" thickBot="1" x14ac:dyDescent="0.25">
      <c r="A137" s="25">
        <v>104</v>
      </c>
      <c r="B137" s="8" t="s">
        <v>105</v>
      </c>
      <c r="C137" s="42"/>
      <c r="D137" s="122"/>
      <c r="E137" s="172"/>
      <c r="F137" s="176"/>
      <c r="G137" s="174"/>
      <c r="H137" s="193"/>
      <c r="I137" s="193"/>
      <c r="J137" s="149"/>
      <c r="K137" s="142"/>
      <c r="L137" s="119"/>
      <c r="M137" s="150"/>
      <c r="N137" s="538">
        <v>45524</v>
      </c>
      <c r="O137" s="539">
        <v>84</v>
      </c>
      <c r="P137" s="540">
        <v>200</v>
      </c>
      <c r="Q137" s="405"/>
      <c r="R137" s="451"/>
      <c r="S137" s="92"/>
      <c r="T137" s="166"/>
      <c r="U137" s="42"/>
      <c r="V137" s="131"/>
      <c r="W137" s="26"/>
      <c r="X137" s="71"/>
      <c r="Y137" s="18"/>
      <c r="Z137" s="4"/>
      <c r="AA137" s="4"/>
      <c r="AB137" s="22"/>
      <c r="AC137" s="22"/>
      <c r="AD137" s="90"/>
      <c r="AE137" s="91"/>
      <c r="AF137" s="92"/>
      <c r="AG137" s="23"/>
      <c r="AH137" s="23"/>
      <c r="AI137" s="23"/>
    </row>
    <row r="138" spans="1:95" ht="25.25" customHeight="1" thickTop="1" thickBot="1" x14ac:dyDescent="0.25">
      <c r="A138" s="25">
        <v>104</v>
      </c>
      <c r="B138" s="8" t="s">
        <v>105</v>
      </c>
      <c r="C138" s="42"/>
      <c r="D138" s="122"/>
      <c r="E138" s="172"/>
      <c r="F138" s="176"/>
      <c r="G138" s="174"/>
      <c r="H138" s="193"/>
      <c r="I138" s="193"/>
      <c r="J138" s="149"/>
      <c r="K138" s="142"/>
      <c r="L138" s="119"/>
      <c r="M138" s="150"/>
      <c r="N138" s="555">
        <v>45595</v>
      </c>
      <c r="O138" s="556">
        <v>102</v>
      </c>
      <c r="P138" s="557">
        <v>150</v>
      </c>
      <c r="Q138" s="405"/>
      <c r="R138" s="451"/>
      <c r="S138" s="92"/>
      <c r="T138" s="166"/>
      <c r="U138" s="42"/>
      <c r="V138" s="131"/>
      <c r="W138" s="26"/>
      <c r="X138" s="71"/>
      <c r="Y138" s="18"/>
      <c r="Z138" s="4"/>
      <c r="AA138" s="4"/>
      <c r="AB138" s="22"/>
      <c r="AC138" s="22"/>
      <c r="AD138" s="90"/>
      <c r="AE138" s="91"/>
      <c r="AF138" s="92"/>
      <c r="AG138" s="23"/>
      <c r="AH138" s="23"/>
      <c r="AI138" s="23"/>
    </row>
    <row r="139" spans="1:95" ht="25.25" customHeight="1" thickTop="1" thickBot="1" x14ac:dyDescent="0.25">
      <c r="A139" s="25"/>
      <c r="B139" s="8"/>
      <c r="C139" s="42"/>
      <c r="D139" s="122"/>
      <c r="E139" s="172"/>
      <c r="F139" s="176"/>
      <c r="G139" s="174"/>
      <c r="H139" s="193"/>
      <c r="I139" s="193"/>
      <c r="J139" s="149"/>
      <c r="K139" s="142"/>
      <c r="L139" s="119"/>
      <c r="M139" s="150"/>
      <c r="N139" s="411"/>
      <c r="O139" s="412"/>
      <c r="P139" s="439"/>
      <c r="Q139" s="405"/>
      <c r="R139" s="451"/>
      <c r="S139" s="92"/>
      <c r="T139" s="166"/>
      <c r="U139" s="42"/>
      <c r="V139" s="131"/>
      <c r="W139" s="26"/>
      <c r="X139" s="71"/>
      <c r="Y139" s="18"/>
      <c r="Z139" s="4"/>
      <c r="AA139" s="4"/>
      <c r="AB139" s="22"/>
      <c r="AC139" s="22"/>
      <c r="AD139" s="90"/>
      <c r="AE139" s="91"/>
      <c r="AF139" s="92"/>
      <c r="AG139" s="23"/>
      <c r="AH139" s="23"/>
      <c r="AI139" s="23"/>
    </row>
    <row r="140" spans="1:95" ht="25.25" customHeight="1" thickTop="1" thickBot="1" x14ac:dyDescent="0.25">
      <c r="A140" s="25">
        <v>105</v>
      </c>
      <c r="B140" s="8" t="s">
        <v>106</v>
      </c>
      <c r="C140" s="42">
        <f t="shared" si="24"/>
        <v>0</v>
      </c>
      <c r="D140" s="122">
        <v>4000</v>
      </c>
      <c r="E140" s="172">
        <v>105</v>
      </c>
      <c r="F140" s="176" t="s">
        <v>106</v>
      </c>
      <c r="G140" s="174">
        <v>4000</v>
      </c>
      <c r="H140" s="193">
        <f t="shared" si="21"/>
        <v>300</v>
      </c>
      <c r="I140" s="193">
        <f t="shared" si="22"/>
        <v>0</v>
      </c>
      <c r="J140" s="149">
        <v>105</v>
      </c>
      <c r="K140" s="142" t="s">
        <v>106</v>
      </c>
      <c r="L140" s="119">
        <v>4000</v>
      </c>
      <c r="M140" s="150">
        <v>2500</v>
      </c>
      <c r="N140" s="411">
        <v>45493</v>
      </c>
      <c r="O140" s="412">
        <v>102</v>
      </c>
      <c r="P140" s="439">
        <v>200</v>
      </c>
      <c r="Q140" s="405" t="s">
        <v>356</v>
      </c>
      <c r="R140" s="451">
        <v>1000</v>
      </c>
      <c r="S140" s="92">
        <f t="shared" si="29"/>
        <v>3700</v>
      </c>
      <c r="T140" s="166">
        <f t="shared" si="23"/>
        <v>300</v>
      </c>
      <c r="U140" s="42">
        <f t="shared" si="25"/>
        <v>0</v>
      </c>
      <c r="V140" s="131">
        <v>105</v>
      </c>
      <c r="W140" s="26" t="s">
        <v>106</v>
      </c>
      <c r="X140" s="71" t="s">
        <v>173</v>
      </c>
      <c r="Y140" s="18" t="s">
        <v>157</v>
      </c>
      <c r="Z140" s="4">
        <v>4000</v>
      </c>
      <c r="AA140" s="4">
        <v>2500</v>
      </c>
      <c r="AB140" s="22">
        <f t="shared" si="30"/>
        <v>1500</v>
      </c>
      <c r="AC140" s="22">
        <f t="shared" si="31"/>
        <v>1000</v>
      </c>
      <c r="AD140" s="82"/>
      <c r="AE140" s="83">
        <v>47</v>
      </c>
      <c r="AF140" s="86">
        <v>1000</v>
      </c>
      <c r="AG140" s="23">
        <v>1000</v>
      </c>
      <c r="AH140" s="27">
        <v>1000</v>
      </c>
      <c r="AI140" s="23">
        <f>+AH140+AG140</f>
        <v>2000</v>
      </c>
    </row>
    <row r="141" spans="1:95" ht="25.25" customHeight="1" thickTop="1" thickBot="1" x14ac:dyDescent="0.25">
      <c r="A141" s="25">
        <v>105</v>
      </c>
      <c r="B141" s="8" t="s">
        <v>106</v>
      </c>
      <c r="C141" s="42"/>
      <c r="D141" s="122"/>
      <c r="E141" s="172"/>
      <c r="F141" s="176"/>
      <c r="G141" s="174"/>
      <c r="H141" s="193"/>
      <c r="I141" s="193"/>
      <c r="J141" s="149"/>
      <c r="K141" s="142"/>
      <c r="L141" s="119"/>
      <c r="M141" s="150"/>
      <c r="N141" s="632">
        <v>45535</v>
      </c>
      <c r="O141" s="637">
        <v>106</v>
      </c>
      <c r="P141" s="642">
        <v>150</v>
      </c>
      <c r="Q141" s="405"/>
      <c r="R141" s="111"/>
      <c r="S141" s="92"/>
      <c r="T141" s="166"/>
      <c r="U141" s="42"/>
      <c r="V141" s="131"/>
      <c r="W141" s="26"/>
      <c r="X141" s="71"/>
      <c r="Y141" s="18"/>
      <c r="Z141" s="4"/>
      <c r="AA141" s="4"/>
      <c r="AB141" s="22"/>
      <c r="AC141" s="22"/>
      <c r="AD141" s="82"/>
      <c r="AE141" s="83"/>
      <c r="AF141" s="86"/>
      <c r="AG141" s="23"/>
      <c r="AH141" s="27"/>
      <c r="AI141" s="23"/>
    </row>
    <row r="142" spans="1:95" ht="25.25" customHeight="1" thickTop="1" thickBot="1" x14ac:dyDescent="0.25">
      <c r="A142" s="25">
        <v>105</v>
      </c>
      <c r="B142" s="8" t="s">
        <v>106</v>
      </c>
      <c r="C142" s="42"/>
      <c r="D142" s="122"/>
      <c r="E142" s="172"/>
      <c r="F142" s="176"/>
      <c r="G142" s="174"/>
      <c r="H142" s="193"/>
      <c r="I142" s="193"/>
      <c r="J142" s="149"/>
      <c r="K142" s="142"/>
      <c r="L142" s="119"/>
      <c r="M142" s="150"/>
      <c r="N142" s="632">
        <v>45564</v>
      </c>
      <c r="O142" s="637">
        <v>86</v>
      </c>
      <c r="P142" s="642">
        <v>150</v>
      </c>
      <c r="Q142" s="405"/>
      <c r="R142" s="111"/>
      <c r="S142" s="92"/>
      <c r="T142" s="166"/>
      <c r="U142" s="42"/>
      <c r="V142" s="131"/>
      <c r="W142" s="26"/>
      <c r="X142" s="71"/>
      <c r="Y142" s="18"/>
      <c r="Z142" s="4"/>
      <c r="AA142" s="4"/>
      <c r="AB142" s="22"/>
      <c r="AC142" s="22"/>
      <c r="AD142" s="82"/>
      <c r="AE142" s="83"/>
      <c r="AF142" s="86"/>
      <c r="AG142" s="23"/>
      <c r="AH142" s="27"/>
      <c r="AI142" s="23"/>
    </row>
    <row r="143" spans="1:95" ht="25.25" customHeight="1" thickTop="1" thickBot="1" x14ac:dyDescent="0.25">
      <c r="A143" s="21">
        <v>106</v>
      </c>
      <c r="B143" s="7" t="s">
        <v>107</v>
      </c>
      <c r="C143" s="42">
        <f t="shared" si="24"/>
        <v>0</v>
      </c>
      <c r="D143" s="122">
        <v>4000</v>
      </c>
      <c r="E143" s="175">
        <v>106</v>
      </c>
      <c r="F143" s="106" t="s">
        <v>107</v>
      </c>
      <c r="G143" s="174">
        <v>4000</v>
      </c>
      <c r="H143" s="193">
        <f t="shared" si="21"/>
        <v>450</v>
      </c>
      <c r="I143" s="193">
        <f t="shared" si="22"/>
        <v>0</v>
      </c>
      <c r="J143" s="149">
        <v>106</v>
      </c>
      <c r="K143" s="142" t="s">
        <v>107</v>
      </c>
      <c r="L143" s="119">
        <v>4000</v>
      </c>
      <c r="M143" s="150">
        <v>2500</v>
      </c>
      <c r="N143" s="411">
        <v>45497</v>
      </c>
      <c r="O143" s="412">
        <v>107</v>
      </c>
      <c r="P143" s="439">
        <v>150</v>
      </c>
      <c r="Q143" s="405"/>
      <c r="R143" s="451">
        <f>400+500</f>
        <v>900</v>
      </c>
      <c r="S143" s="92">
        <f t="shared" si="29"/>
        <v>3550</v>
      </c>
      <c r="T143" s="166">
        <f t="shared" si="23"/>
        <v>450</v>
      </c>
      <c r="U143" s="42">
        <f t="shared" si="25"/>
        <v>0</v>
      </c>
      <c r="V143" s="132">
        <v>106</v>
      </c>
      <c r="W143" s="18" t="s">
        <v>107</v>
      </c>
      <c r="X143" s="70" t="s">
        <v>174</v>
      </c>
      <c r="Y143" s="18" t="s">
        <v>157</v>
      </c>
      <c r="Z143" s="4">
        <v>4000</v>
      </c>
      <c r="AA143" s="4">
        <v>2500</v>
      </c>
      <c r="AB143" s="22">
        <f t="shared" si="30"/>
        <v>1500</v>
      </c>
      <c r="AC143" s="22">
        <f t="shared" si="31"/>
        <v>1000</v>
      </c>
      <c r="AD143" s="82"/>
      <c r="AE143" s="83" t="s">
        <v>345</v>
      </c>
      <c r="AF143" s="86">
        <f>400+500</f>
        <v>900</v>
      </c>
      <c r="AG143" s="23">
        <v>900</v>
      </c>
      <c r="AH143" s="23"/>
      <c r="AI143" s="23">
        <f>+AH143+AG143</f>
        <v>900</v>
      </c>
    </row>
    <row r="144" spans="1:95" ht="25.25" customHeight="1" thickTop="1" thickBot="1" x14ac:dyDescent="0.25">
      <c r="A144" s="21">
        <v>106</v>
      </c>
      <c r="B144" s="7" t="s">
        <v>107</v>
      </c>
      <c r="C144" s="42"/>
      <c r="D144" s="122"/>
      <c r="E144" s="175"/>
      <c r="F144" s="177"/>
      <c r="G144" s="174"/>
      <c r="H144" s="193"/>
      <c r="I144" s="193"/>
      <c r="J144" s="149"/>
      <c r="K144" s="142"/>
      <c r="L144" s="119"/>
      <c r="M144" s="150"/>
      <c r="N144" s="632">
        <v>45555</v>
      </c>
      <c r="O144" s="637">
        <v>52</v>
      </c>
      <c r="P144" s="642">
        <v>150</v>
      </c>
      <c r="Q144" s="405"/>
      <c r="R144" s="111"/>
      <c r="S144" s="92"/>
      <c r="T144" s="166"/>
      <c r="U144" s="42"/>
      <c r="V144" s="132"/>
      <c r="W144" s="18"/>
      <c r="X144" s="70"/>
      <c r="Y144" s="18"/>
      <c r="Z144" s="4"/>
      <c r="AA144" s="4"/>
      <c r="AB144" s="22"/>
      <c r="AC144" s="22"/>
      <c r="AD144" s="82"/>
      <c r="AE144" s="83"/>
      <c r="AF144" s="86"/>
      <c r="AG144" s="23"/>
      <c r="AH144" s="23"/>
      <c r="AI144" s="23"/>
    </row>
    <row r="145" spans="1:35" ht="25.25" customHeight="1" thickTop="1" thickBot="1" x14ac:dyDescent="0.25">
      <c r="A145" s="25">
        <v>107</v>
      </c>
      <c r="B145" s="16" t="s">
        <v>207</v>
      </c>
      <c r="C145" s="42">
        <f t="shared" si="24"/>
        <v>0</v>
      </c>
      <c r="D145" s="122">
        <v>4000</v>
      </c>
      <c r="E145" s="172">
        <v>107</v>
      </c>
      <c r="F145" s="181" t="s">
        <v>207</v>
      </c>
      <c r="G145" s="174">
        <v>4000</v>
      </c>
      <c r="H145" s="193">
        <f t="shared" si="21"/>
        <v>750</v>
      </c>
      <c r="I145" s="193">
        <f t="shared" si="22"/>
        <v>0</v>
      </c>
      <c r="J145" s="149">
        <v>107</v>
      </c>
      <c r="K145" s="142" t="s">
        <v>207</v>
      </c>
      <c r="L145" s="119">
        <v>4000</v>
      </c>
      <c r="M145" s="150">
        <v>1000</v>
      </c>
      <c r="N145" s="411">
        <v>45503</v>
      </c>
      <c r="O145" s="412">
        <v>124</v>
      </c>
      <c r="P145" s="439">
        <v>250</v>
      </c>
      <c r="Q145" s="405" t="s">
        <v>356</v>
      </c>
      <c r="R145" s="451">
        <v>2000</v>
      </c>
      <c r="S145" s="92">
        <f t="shared" si="29"/>
        <v>3250</v>
      </c>
      <c r="T145" s="166">
        <f t="shared" si="23"/>
        <v>750</v>
      </c>
      <c r="U145" s="42">
        <f t="shared" si="25"/>
        <v>0</v>
      </c>
      <c r="V145" s="131">
        <v>107</v>
      </c>
      <c r="W145" s="30" t="s">
        <v>207</v>
      </c>
      <c r="X145" s="72" t="s">
        <v>326</v>
      </c>
      <c r="Y145" s="18" t="s">
        <v>195</v>
      </c>
      <c r="Z145" s="4">
        <v>4000</v>
      </c>
      <c r="AA145" s="4">
        <v>1000</v>
      </c>
      <c r="AB145" s="22">
        <f t="shared" si="30"/>
        <v>3000</v>
      </c>
      <c r="AC145" s="22">
        <f t="shared" si="31"/>
        <v>2000</v>
      </c>
      <c r="AD145" s="82"/>
      <c r="AE145" s="83">
        <v>63</v>
      </c>
      <c r="AF145" s="86">
        <v>2000</v>
      </c>
      <c r="AG145" s="29"/>
      <c r="AH145" s="31"/>
      <c r="AI145" s="23"/>
    </row>
    <row r="146" spans="1:35" ht="25.25" customHeight="1" thickTop="1" thickBot="1" x14ac:dyDescent="0.25">
      <c r="A146" s="25">
        <v>107</v>
      </c>
      <c r="B146" s="16" t="s">
        <v>207</v>
      </c>
      <c r="C146" s="42"/>
      <c r="D146" s="122"/>
      <c r="E146" s="172"/>
      <c r="F146" s="181"/>
      <c r="G146" s="174"/>
      <c r="H146" s="193"/>
      <c r="I146" s="193"/>
      <c r="J146" s="149"/>
      <c r="K146" s="142"/>
      <c r="L146" s="119"/>
      <c r="M146" s="150"/>
      <c r="N146" s="538">
        <v>45526</v>
      </c>
      <c r="O146" s="539">
        <v>86</v>
      </c>
      <c r="P146" s="540">
        <v>750</v>
      </c>
      <c r="Q146" s="405"/>
      <c r="R146" s="111"/>
      <c r="S146" s="92"/>
      <c r="T146" s="166"/>
      <c r="U146" s="42"/>
      <c r="V146" s="131"/>
      <c r="W146" s="30"/>
      <c r="X146" s="72"/>
      <c r="Y146" s="18"/>
      <c r="Z146" s="4"/>
      <c r="AA146" s="4"/>
      <c r="AB146" s="22"/>
      <c r="AC146" s="22"/>
      <c r="AD146" s="82"/>
      <c r="AE146" s="83"/>
      <c r="AF146" s="86"/>
      <c r="AG146" s="29"/>
      <c r="AH146" s="31"/>
      <c r="AI146" s="23"/>
    </row>
    <row r="147" spans="1:35" ht="25.25" customHeight="1" thickTop="1" thickBot="1" x14ac:dyDescent="0.25">
      <c r="A147" s="25">
        <v>108</v>
      </c>
      <c r="B147" s="8" t="s">
        <v>108</v>
      </c>
      <c r="C147" s="42">
        <f t="shared" si="24"/>
        <v>0</v>
      </c>
      <c r="D147" s="122">
        <v>4000</v>
      </c>
      <c r="E147" s="172">
        <v>108</v>
      </c>
      <c r="F147" s="176" t="s">
        <v>208</v>
      </c>
      <c r="G147" s="174">
        <v>4000</v>
      </c>
      <c r="H147" s="193">
        <f t="shared" si="21"/>
        <v>500</v>
      </c>
      <c r="I147" s="193">
        <f t="shared" si="22"/>
        <v>0</v>
      </c>
      <c r="J147" s="149">
        <v>108</v>
      </c>
      <c r="K147" s="142" t="s">
        <v>208</v>
      </c>
      <c r="L147" s="119">
        <v>4000</v>
      </c>
      <c r="M147" s="150">
        <v>3500</v>
      </c>
      <c r="N147" s="405"/>
      <c r="O147" s="405"/>
      <c r="P147" s="405"/>
      <c r="Q147" s="405"/>
      <c r="R147" s="111"/>
      <c r="S147" s="92">
        <f t="shared" si="29"/>
        <v>3500</v>
      </c>
      <c r="T147" s="166">
        <f t="shared" si="23"/>
        <v>500</v>
      </c>
      <c r="U147" s="42">
        <f t="shared" si="25"/>
        <v>0</v>
      </c>
      <c r="V147" s="131">
        <v>108</v>
      </c>
      <c r="W147" s="26" t="s">
        <v>208</v>
      </c>
      <c r="X147" s="71" t="s">
        <v>209</v>
      </c>
      <c r="Y147" s="18" t="s">
        <v>195</v>
      </c>
      <c r="Z147" s="4">
        <v>4000</v>
      </c>
      <c r="AA147" s="4">
        <v>3500</v>
      </c>
      <c r="AB147" s="22">
        <f t="shared" si="30"/>
        <v>500</v>
      </c>
      <c r="AC147" s="22">
        <f t="shared" si="31"/>
        <v>333.33333333333331</v>
      </c>
      <c r="AD147" s="90"/>
      <c r="AE147" s="91"/>
      <c r="AF147" s="92"/>
      <c r="AG147" s="23"/>
      <c r="AH147" s="23"/>
      <c r="AI147" s="23">
        <f>+AH147+AG147</f>
        <v>0</v>
      </c>
    </row>
    <row r="148" spans="1:35" ht="25.25" customHeight="1" thickTop="1" thickBot="1" x14ac:dyDescent="0.25">
      <c r="A148" s="21">
        <v>109</v>
      </c>
      <c r="B148" s="7" t="s">
        <v>109</v>
      </c>
      <c r="C148" s="42">
        <f t="shared" si="24"/>
        <v>0</v>
      </c>
      <c r="D148" s="122">
        <v>4000</v>
      </c>
      <c r="E148" s="175">
        <v>109</v>
      </c>
      <c r="F148" s="106" t="s">
        <v>109</v>
      </c>
      <c r="G148" s="174">
        <v>4000</v>
      </c>
      <c r="H148" s="193">
        <f t="shared" si="21"/>
        <v>650</v>
      </c>
      <c r="I148" s="193">
        <f t="shared" si="22"/>
        <v>0</v>
      </c>
      <c r="J148" s="149">
        <v>109</v>
      </c>
      <c r="K148" s="142" t="s">
        <v>109</v>
      </c>
      <c r="L148" s="119">
        <v>4000</v>
      </c>
      <c r="M148" s="150">
        <v>1500</v>
      </c>
      <c r="N148" s="411">
        <v>45489</v>
      </c>
      <c r="O148" s="412">
        <v>79</v>
      </c>
      <c r="P148" s="439">
        <v>200</v>
      </c>
      <c r="Q148" s="405" t="s">
        <v>356</v>
      </c>
      <c r="R148" s="451">
        <v>1650</v>
      </c>
      <c r="S148" s="92">
        <f t="shared" si="29"/>
        <v>3350</v>
      </c>
      <c r="T148" s="166">
        <f t="shared" si="23"/>
        <v>650</v>
      </c>
      <c r="U148" s="42">
        <f t="shared" si="25"/>
        <v>0</v>
      </c>
      <c r="V148" s="132">
        <v>109</v>
      </c>
      <c r="W148" s="18" t="s">
        <v>109</v>
      </c>
      <c r="X148" s="70" t="s">
        <v>175</v>
      </c>
      <c r="Y148" s="18" t="s">
        <v>157</v>
      </c>
      <c r="Z148" s="4">
        <v>4000</v>
      </c>
      <c r="AA148" s="4">
        <v>1500</v>
      </c>
      <c r="AB148" s="22">
        <f t="shared" si="30"/>
        <v>2500</v>
      </c>
      <c r="AC148" s="22">
        <f t="shared" si="31"/>
        <v>1666.6666666666667</v>
      </c>
      <c r="AD148" s="82"/>
      <c r="AE148" s="83">
        <v>17</v>
      </c>
      <c r="AF148" s="86">
        <v>1650</v>
      </c>
      <c r="AG148" s="23">
        <v>1650</v>
      </c>
      <c r="AH148" s="23"/>
      <c r="AI148" s="23">
        <f>+AH148+AG148</f>
        <v>1650</v>
      </c>
    </row>
    <row r="149" spans="1:35" ht="25.25" customHeight="1" thickTop="1" thickBot="1" x14ac:dyDescent="0.25">
      <c r="A149" s="21">
        <v>109</v>
      </c>
      <c r="B149" s="7" t="s">
        <v>109</v>
      </c>
      <c r="C149" s="42"/>
      <c r="D149" s="122"/>
      <c r="E149" s="175"/>
      <c r="F149" s="106"/>
      <c r="G149" s="174"/>
      <c r="H149" s="193"/>
      <c r="I149" s="193"/>
      <c r="J149" s="149"/>
      <c r="K149" s="142"/>
      <c r="L149" s="119"/>
      <c r="M149" s="150"/>
      <c r="N149" s="632">
        <v>45510</v>
      </c>
      <c r="O149" s="637">
        <v>14</v>
      </c>
      <c r="P149" s="642">
        <v>200</v>
      </c>
      <c r="Q149" s="405"/>
      <c r="R149" s="111"/>
      <c r="S149" s="92"/>
      <c r="T149" s="166"/>
      <c r="U149" s="42"/>
      <c r="V149" s="132"/>
      <c r="W149" s="18"/>
      <c r="X149" s="70"/>
      <c r="Y149" s="18"/>
      <c r="Z149" s="4"/>
      <c r="AA149" s="4"/>
      <c r="AB149" s="22"/>
      <c r="AC149" s="22"/>
      <c r="AD149" s="82"/>
      <c r="AE149" s="83"/>
      <c r="AF149" s="86"/>
      <c r="AG149" s="23"/>
      <c r="AH149" s="23"/>
      <c r="AI149" s="23"/>
    </row>
    <row r="150" spans="1:35" ht="25.25" customHeight="1" thickTop="1" thickBot="1" x14ac:dyDescent="0.25">
      <c r="A150" s="21">
        <v>109</v>
      </c>
      <c r="B150" s="7" t="s">
        <v>109</v>
      </c>
      <c r="C150" s="42"/>
      <c r="D150" s="122"/>
      <c r="E150" s="175"/>
      <c r="F150" s="106"/>
      <c r="G150" s="174"/>
      <c r="H150" s="193"/>
      <c r="I150" s="193"/>
      <c r="J150" s="149"/>
      <c r="K150" s="142"/>
      <c r="L150" s="119"/>
      <c r="M150" s="150"/>
      <c r="N150" s="555">
        <v>45588</v>
      </c>
      <c r="O150" s="556">
        <v>70</v>
      </c>
      <c r="P150" s="557">
        <v>100</v>
      </c>
      <c r="Q150" s="405"/>
      <c r="R150" s="111"/>
      <c r="S150" s="92"/>
      <c r="T150" s="166"/>
      <c r="U150" s="42"/>
      <c r="V150" s="132"/>
      <c r="W150" s="18"/>
      <c r="X150" s="70"/>
      <c r="Y150" s="18"/>
      <c r="Z150" s="4"/>
      <c r="AA150" s="4"/>
      <c r="AB150" s="22"/>
      <c r="AC150" s="22"/>
      <c r="AD150" s="82"/>
      <c r="AE150" s="83"/>
      <c r="AF150" s="86"/>
      <c r="AG150" s="23"/>
      <c r="AH150" s="23"/>
      <c r="AI150" s="23"/>
    </row>
    <row r="151" spans="1:35" ht="25.25" customHeight="1" thickTop="1" thickBot="1" x14ac:dyDescent="0.25">
      <c r="A151" s="21">
        <v>109</v>
      </c>
      <c r="B151" s="7" t="s">
        <v>109</v>
      </c>
      <c r="C151" s="42"/>
      <c r="D151" s="122"/>
      <c r="E151" s="175"/>
      <c r="F151" s="106"/>
      <c r="G151" s="174"/>
      <c r="H151" s="193"/>
      <c r="I151" s="193"/>
      <c r="J151" s="149"/>
      <c r="K151" s="142"/>
      <c r="L151" s="119"/>
      <c r="M151" s="150"/>
      <c r="N151" s="632">
        <v>45560</v>
      </c>
      <c r="O151" s="637">
        <v>75</v>
      </c>
      <c r="P151" s="642">
        <v>100</v>
      </c>
      <c r="Q151" s="405"/>
      <c r="R151" s="111"/>
      <c r="S151" s="92"/>
      <c r="T151" s="166"/>
      <c r="U151" s="42"/>
      <c r="V151" s="132"/>
      <c r="W151" s="18"/>
      <c r="X151" s="70"/>
      <c r="Y151" s="18"/>
      <c r="Z151" s="4"/>
      <c r="AA151" s="4"/>
      <c r="AB151" s="22"/>
      <c r="AC151" s="22"/>
      <c r="AD151" s="82"/>
      <c r="AE151" s="83"/>
      <c r="AF151" s="86"/>
      <c r="AG151" s="23"/>
      <c r="AH151" s="23"/>
      <c r="AI151" s="23"/>
    </row>
    <row r="152" spans="1:35" ht="25.25" customHeight="1" thickTop="1" thickBot="1" x14ac:dyDescent="0.25">
      <c r="A152" s="21">
        <v>110</v>
      </c>
      <c r="B152" s="7" t="s">
        <v>110</v>
      </c>
      <c r="C152" s="42">
        <f t="shared" si="24"/>
        <v>0</v>
      </c>
      <c r="D152" s="122">
        <v>4000</v>
      </c>
      <c r="E152" s="175">
        <v>110</v>
      </c>
      <c r="F152" s="106" t="s">
        <v>210</v>
      </c>
      <c r="G152" s="174">
        <v>4000</v>
      </c>
      <c r="H152" s="193">
        <f t="shared" si="21"/>
        <v>1000</v>
      </c>
      <c r="I152" s="193">
        <f t="shared" si="22"/>
        <v>0</v>
      </c>
      <c r="J152" s="149">
        <v>110</v>
      </c>
      <c r="K152" s="142" t="s">
        <v>210</v>
      </c>
      <c r="L152" s="119">
        <v>4000</v>
      </c>
      <c r="M152" s="150">
        <v>1000</v>
      </c>
      <c r="N152" s="632">
        <v>45484</v>
      </c>
      <c r="O152" s="637">
        <v>45</v>
      </c>
      <c r="P152" s="642">
        <f>1000</f>
        <v>1000</v>
      </c>
      <c r="Q152" s="413"/>
      <c r="R152" s="451">
        <v>1000</v>
      </c>
      <c r="S152" s="92">
        <f t="shared" si="29"/>
        <v>3000</v>
      </c>
      <c r="T152" s="166">
        <f t="shared" si="23"/>
        <v>1000</v>
      </c>
      <c r="U152" s="42">
        <f t="shared" si="25"/>
        <v>0</v>
      </c>
      <c r="V152" s="131">
        <v>110</v>
      </c>
      <c r="W152" s="30" t="s">
        <v>210</v>
      </c>
      <c r="X152" s="72" t="s">
        <v>211</v>
      </c>
      <c r="Y152" s="18" t="s">
        <v>195</v>
      </c>
      <c r="Z152" s="4">
        <v>4000</v>
      </c>
      <c r="AA152" s="4">
        <v>1000</v>
      </c>
      <c r="AB152" s="22">
        <f t="shared" si="30"/>
        <v>3000</v>
      </c>
      <c r="AC152" s="22">
        <f t="shared" si="31"/>
        <v>2000</v>
      </c>
      <c r="AD152" s="82"/>
      <c r="AE152" s="83">
        <v>65</v>
      </c>
      <c r="AF152" s="86">
        <v>1000</v>
      </c>
      <c r="AG152" s="29"/>
      <c r="AH152" s="29"/>
      <c r="AI152" s="23">
        <f>+AH152+AG152</f>
        <v>0</v>
      </c>
    </row>
    <row r="153" spans="1:35" ht="25.25" customHeight="1" thickTop="1" thickBot="1" x14ac:dyDescent="0.25">
      <c r="A153" s="25">
        <v>111</v>
      </c>
      <c r="B153" s="8" t="s">
        <v>111</v>
      </c>
      <c r="C153" s="42">
        <f t="shared" si="24"/>
        <v>0</v>
      </c>
      <c r="D153" s="122">
        <v>4000</v>
      </c>
      <c r="E153" s="172">
        <v>111</v>
      </c>
      <c r="F153" s="176" t="s">
        <v>333</v>
      </c>
      <c r="G153" s="174">
        <v>4000</v>
      </c>
      <c r="H153" s="193">
        <f t="shared" si="21"/>
        <v>3000</v>
      </c>
      <c r="I153" s="193">
        <f t="shared" si="22"/>
        <v>0</v>
      </c>
      <c r="J153" s="149">
        <v>111</v>
      </c>
      <c r="K153" s="142" t="s">
        <v>333</v>
      </c>
      <c r="L153" s="119">
        <v>4000</v>
      </c>
      <c r="M153" s="150">
        <v>1000</v>
      </c>
      <c r="N153" s="405"/>
      <c r="O153" s="405"/>
      <c r="P153" s="405"/>
      <c r="Q153" s="405"/>
      <c r="R153" s="111"/>
      <c r="S153" s="92">
        <f>+M153+P153+R153</f>
        <v>1000</v>
      </c>
      <c r="T153" s="166">
        <f t="shared" si="23"/>
        <v>3000</v>
      </c>
      <c r="U153" s="42">
        <f t="shared" si="25"/>
        <v>0</v>
      </c>
      <c r="V153" s="131">
        <v>111</v>
      </c>
      <c r="W153" s="26" t="s">
        <v>111</v>
      </c>
      <c r="X153" s="71" t="s">
        <v>212</v>
      </c>
      <c r="Y153" s="18" t="s">
        <v>195</v>
      </c>
      <c r="Z153" s="4">
        <v>4000</v>
      </c>
      <c r="AA153" s="4">
        <v>1000</v>
      </c>
      <c r="AB153" s="22">
        <f t="shared" si="30"/>
        <v>3000</v>
      </c>
      <c r="AC153" s="22">
        <f t="shared" si="31"/>
        <v>2000</v>
      </c>
      <c r="AD153" s="90"/>
      <c r="AE153" s="91"/>
      <c r="AF153" s="92"/>
      <c r="AG153" s="23"/>
      <c r="AH153" s="23"/>
      <c r="AI153" s="23">
        <f>+AH153+AG153</f>
        <v>0</v>
      </c>
    </row>
    <row r="154" spans="1:35" ht="25.25" customHeight="1" thickTop="1" thickBot="1" x14ac:dyDescent="0.25">
      <c r="A154" s="21">
        <v>112</v>
      </c>
      <c r="B154" s="64" t="s">
        <v>112</v>
      </c>
      <c r="C154" s="42">
        <f t="shared" si="24"/>
        <v>0</v>
      </c>
      <c r="D154" s="122">
        <v>4000</v>
      </c>
      <c r="E154" s="175">
        <v>112</v>
      </c>
      <c r="F154" s="175" t="s">
        <v>112</v>
      </c>
      <c r="G154" s="174">
        <v>4000</v>
      </c>
      <c r="H154" s="193">
        <f t="shared" si="21"/>
        <v>400</v>
      </c>
      <c r="I154" s="193">
        <f t="shared" si="22"/>
        <v>0</v>
      </c>
      <c r="J154" s="149">
        <v>112</v>
      </c>
      <c r="K154" s="146" t="s">
        <v>112</v>
      </c>
      <c r="L154" s="119">
        <v>4000</v>
      </c>
      <c r="M154" s="150">
        <v>2400</v>
      </c>
      <c r="N154" s="411">
        <v>45484</v>
      </c>
      <c r="O154" s="412">
        <v>47</v>
      </c>
      <c r="P154" s="439">
        <v>200</v>
      </c>
      <c r="Q154" s="422" t="s">
        <v>356</v>
      </c>
      <c r="R154" s="450">
        <v>1000</v>
      </c>
      <c r="S154" s="92">
        <f>+M154+P154+R154</f>
        <v>3600</v>
      </c>
      <c r="T154" s="166">
        <f t="shared" si="23"/>
        <v>400</v>
      </c>
      <c r="U154" s="42">
        <f t="shared" si="25"/>
        <v>0</v>
      </c>
      <c r="V154" s="132">
        <v>112</v>
      </c>
      <c r="W154" s="21" t="s">
        <v>112</v>
      </c>
      <c r="X154" s="76" t="s">
        <v>176</v>
      </c>
      <c r="Y154" s="18" t="s">
        <v>157</v>
      </c>
      <c r="Z154" s="4">
        <v>4000</v>
      </c>
      <c r="AA154" s="4">
        <v>2400</v>
      </c>
      <c r="AB154" s="22">
        <f t="shared" si="30"/>
        <v>1600</v>
      </c>
      <c r="AC154" s="22">
        <f t="shared" si="31"/>
        <v>1066.6666666666667</v>
      </c>
      <c r="AD154" s="82"/>
      <c r="AE154" s="83"/>
      <c r="AF154" s="86"/>
      <c r="AG154" s="23">
        <v>1000</v>
      </c>
      <c r="AH154" s="23"/>
      <c r="AI154" s="23">
        <f>+AH154+AG154</f>
        <v>1000</v>
      </c>
    </row>
    <row r="155" spans="1:35" ht="25.25" customHeight="1" thickTop="1" thickBot="1" x14ac:dyDescent="0.25">
      <c r="A155" s="21">
        <v>112</v>
      </c>
      <c r="B155" s="64" t="s">
        <v>112</v>
      </c>
      <c r="C155" s="42"/>
      <c r="D155" s="122"/>
      <c r="E155" s="175"/>
      <c r="F155" s="194"/>
      <c r="G155" s="174"/>
      <c r="H155" s="193"/>
      <c r="I155" s="193"/>
      <c r="J155" s="149"/>
      <c r="K155" s="146"/>
      <c r="L155" s="119"/>
      <c r="M155" s="150"/>
      <c r="N155" s="632">
        <v>45513</v>
      </c>
      <c r="O155" s="637">
        <v>38</v>
      </c>
      <c r="P155" s="642">
        <v>200</v>
      </c>
      <c r="Q155" s="405"/>
      <c r="R155" s="111"/>
      <c r="S155" s="92">
        <f t="shared" si="29"/>
        <v>200</v>
      </c>
      <c r="T155" s="166">
        <v>-1600</v>
      </c>
      <c r="U155" s="42"/>
      <c r="V155" s="132"/>
      <c r="W155" s="21"/>
      <c r="X155" s="76"/>
      <c r="Y155" s="18"/>
      <c r="Z155" s="4"/>
      <c r="AA155" s="4"/>
      <c r="AB155" s="22"/>
      <c r="AC155" s="22"/>
      <c r="AD155" s="82"/>
      <c r="AE155" s="83"/>
      <c r="AF155" s="86"/>
      <c r="AG155" s="23"/>
      <c r="AH155" s="23"/>
      <c r="AI155" s="23"/>
    </row>
    <row r="156" spans="1:35" ht="25.25" customHeight="1" thickTop="1" thickBot="1" x14ac:dyDescent="0.25">
      <c r="A156" s="21">
        <v>112</v>
      </c>
      <c r="B156" s="64" t="s">
        <v>112</v>
      </c>
      <c r="C156" s="42"/>
      <c r="D156" s="122"/>
      <c r="E156" s="175"/>
      <c r="F156" s="194"/>
      <c r="G156" s="174"/>
      <c r="H156" s="193"/>
      <c r="I156" s="193"/>
      <c r="J156" s="149"/>
      <c r="K156" s="146"/>
      <c r="L156" s="119"/>
      <c r="M156" s="150"/>
      <c r="N156" s="538">
        <v>45596</v>
      </c>
      <c r="O156" s="539">
        <v>109</v>
      </c>
      <c r="P156" s="540">
        <v>100</v>
      </c>
      <c r="Q156" s="405"/>
      <c r="R156" s="111"/>
      <c r="S156" s="92"/>
      <c r="T156" s="166"/>
      <c r="U156" s="42"/>
      <c r="V156" s="132"/>
      <c r="W156" s="21"/>
      <c r="X156" s="76"/>
      <c r="Y156" s="18"/>
      <c r="Z156" s="4"/>
      <c r="AA156" s="4"/>
      <c r="AB156" s="22"/>
      <c r="AC156" s="22"/>
      <c r="AD156" s="82"/>
      <c r="AE156" s="83"/>
      <c r="AF156" s="86"/>
      <c r="AG156" s="23"/>
      <c r="AH156" s="23"/>
      <c r="AI156" s="23"/>
    </row>
    <row r="157" spans="1:35" ht="25.25" customHeight="1" thickTop="1" thickBot="1" x14ac:dyDescent="0.25">
      <c r="A157" s="21">
        <v>112</v>
      </c>
      <c r="B157" s="64" t="s">
        <v>112</v>
      </c>
      <c r="C157" s="42"/>
      <c r="D157" s="122"/>
      <c r="E157" s="175"/>
      <c r="F157" s="194"/>
      <c r="G157" s="174"/>
      <c r="H157" s="193"/>
      <c r="I157" s="193"/>
      <c r="J157" s="149"/>
      <c r="K157" s="146"/>
      <c r="L157" s="119"/>
      <c r="M157" s="150"/>
      <c r="N157" s="632">
        <v>45553</v>
      </c>
      <c r="O157" s="637">
        <v>47</v>
      </c>
      <c r="P157" s="642">
        <v>100</v>
      </c>
      <c r="Q157" s="405"/>
      <c r="R157" s="111"/>
      <c r="S157" s="92">
        <f t="shared" si="29"/>
        <v>100</v>
      </c>
      <c r="T157" s="166">
        <v>600</v>
      </c>
      <c r="U157" s="42"/>
      <c r="V157" s="132"/>
      <c r="W157" s="21"/>
      <c r="X157" s="76"/>
      <c r="Y157" s="18"/>
      <c r="Z157" s="4"/>
      <c r="AA157" s="4"/>
      <c r="AB157" s="22"/>
      <c r="AC157" s="22"/>
      <c r="AD157" s="82"/>
      <c r="AE157" s="83"/>
      <c r="AF157" s="86"/>
      <c r="AG157" s="23"/>
      <c r="AH157" s="23"/>
      <c r="AI157" s="23"/>
    </row>
    <row r="158" spans="1:35" ht="25.25" customHeight="1" thickTop="1" thickBot="1" x14ac:dyDescent="0.25">
      <c r="A158" s="21">
        <v>113</v>
      </c>
      <c r="B158" s="15" t="s">
        <v>113</v>
      </c>
      <c r="C158" s="42">
        <f t="shared" ref="C158:C168" si="32">D158-L158</f>
        <v>0</v>
      </c>
      <c r="D158" s="122">
        <v>4000</v>
      </c>
      <c r="E158" s="175">
        <v>113</v>
      </c>
      <c r="F158" s="177" t="s">
        <v>113</v>
      </c>
      <c r="G158" s="174">
        <v>4000</v>
      </c>
      <c r="H158" s="193">
        <f t="shared" si="21"/>
        <v>650</v>
      </c>
      <c r="I158" s="193">
        <f t="shared" si="22"/>
        <v>0</v>
      </c>
      <c r="J158" s="149">
        <v>113</v>
      </c>
      <c r="K158" s="142" t="s">
        <v>113</v>
      </c>
      <c r="L158" s="119">
        <v>4000</v>
      </c>
      <c r="M158" s="150">
        <v>1500</v>
      </c>
      <c r="N158" s="411">
        <v>45491</v>
      </c>
      <c r="O158" s="412">
        <v>89</v>
      </c>
      <c r="P158" s="439">
        <v>200</v>
      </c>
      <c r="Q158" s="405" t="s">
        <v>356</v>
      </c>
      <c r="R158" s="451">
        <v>1650</v>
      </c>
      <c r="S158" s="92">
        <f t="shared" si="29"/>
        <v>3350</v>
      </c>
      <c r="T158" s="166">
        <f t="shared" si="23"/>
        <v>650</v>
      </c>
      <c r="U158" s="42">
        <f t="shared" ref="U158:U168" si="33">M158-AA158</f>
        <v>0</v>
      </c>
      <c r="V158" s="132">
        <v>113</v>
      </c>
      <c r="W158" s="28" t="s">
        <v>113</v>
      </c>
      <c r="X158" s="78" t="s">
        <v>177</v>
      </c>
      <c r="Y158" s="18" t="s">
        <v>157</v>
      </c>
      <c r="Z158" s="4">
        <v>4000</v>
      </c>
      <c r="AA158" s="4">
        <v>1500</v>
      </c>
      <c r="AB158" s="22">
        <f t="shared" ref="AB158:AB168" si="34">Z158-AA158</f>
        <v>2500</v>
      </c>
      <c r="AC158" s="22">
        <f t="shared" ref="AC158:AC168" si="35">AB158*2/3</f>
        <v>1666.6666666666667</v>
      </c>
      <c r="AD158" s="90"/>
      <c r="AE158" s="91">
        <v>33</v>
      </c>
      <c r="AF158" s="92">
        <v>1650</v>
      </c>
      <c r="AG158" s="29">
        <v>1650</v>
      </c>
      <c r="AH158" s="29"/>
      <c r="AI158" s="23">
        <f t="shared" ref="AI158:AI168" si="36">+AH158+AG158</f>
        <v>1650</v>
      </c>
    </row>
    <row r="159" spans="1:35" ht="25.25" customHeight="1" thickTop="1" thickBot="1" x14ac:dyDescent="0.25">
      <c r="A159" s="21">
        <v>113</v>
      </c>
      <c r="B159" s="15" t="s">
        <v>113</v>
      </c>
      <c r="C159" s="42"/>
      <c r="D159" s="122"/>
      <c r="E159" s="175"/>
      <c r="F159" s="177"/>
      <c r="G159" s="174"/>
      <c r="H159" s="193"/>
      <c r="I159" s="193"/>
      <c r="J159" s="149"/>
      <c r="K159" s="142"/>
      <c r="L159" s="119"/>
      <c r="M159" s="150"/>
      <c r="N159" s="632">
        <v>45520</v>
      </c>
      <c r="O159" s="637">
        <v>68</v>
      </c>
      <c r="P159" s="642">
        <v>200</v>
      </c>
      <c r="Q159" s="405"/>
      <c r="R159" s="111"/>
      <c r="S159" s="92"/>
      <c r="T159" s="166"/>
      <c r="U159" s="42"/>
      <c r="V159" s="132"/>
      <c r="W159" s="28"/>
      <c r="X159" s="78"/>
      <c r="Y159" s="18"/>
      <c r="Z159" s="4"/>
      <c r="AA159" s="4"/>
      <c r="AB159" s="22"/>
      <c r="AC159" s="22"/>
      <c r="AD159" s="90"/>
      <c r="AE159" s="91"/>
      <c r="AF159" s="92"/>
      <c r="AG159" s="29"/>
      <c r="AH159" s="29"/>
      <c r="AI159" s="23"/>
    </row>
    <row r="160" spans="1:35" ht="25.25" customHeight="1" thickTop="1" thickBot="1" x14ac:dyDescent="0.25">
      <c r="A160" s="21">
        <v>113</v>
      </c>
      <c r="B160" s="15" t="s">
        <v>113</v>
      </c>
      <c r="C160" s="42"/>
      <c r="D160" s="122"/>
      <c r="E160" s="175"/>
      <c r="F160" s="177"/>
      <c r="G160" s="174"/>
      <c r="H160" s="193"/>
      <c r="I160" s="193"/>
      <c r="J160" s="149"/>
      <c r="K160" s="142"/>
      <c r="L160" s="119"/>
      <c r="M160" s="150"/>
      <c r="N160" s="632">
        <v>45565</v>
      </c>
      <c r="O160" s="637">
        <v>88</v>
      </c>
      <c r="P160" s="642">
        <v>150</v>
      </c>
      <c r="Q160" s="405"/>
      <c r="R160" s="111"/>
      <c r="S160" s="92"/>
      <c r="T160" s="166"/>
      <c r="U160" s="42"/>
      <c r="V160" s="132"/>
      <c r="W160" s="28"/>
      <c r="X160" s="78"/>
      <c r="Y160" s="18"/>
      <c r="Z160" s="4"/>
      <c r="AA160" s="4"/>
      <c r="AB160" s="22"/>
      <c r="AC160" s="22"/>
      <c r="AD160" s="90"/>
      <c r="AE160" s="91"/>
      <c r="AF160" s="92"/>
      <c r="AG160" s="29"/>
      <c r="AH160" s="29"/>
      <c r="AI160" s="23"/>
    </row>
    <row r="161" spans="1:95" ht="25.25" customHeight="1" thickTop="1" thickBot="1" x14ac:dyDescent="0.25">
      <c r="A161" s="21">
        <v>114</v>
      </c>
      <c r="B161" s="15" t="s">
        <v>114</v>
      </c>
      <c r="C161" s="42">
        <f t="shared" si="32"/>
        <v>0</v>
      </c>
      <c r="D161" s="122">
        <v>4000</v>
      </c>
      <c r="E161" s="175">
        <v>114</v>
      </c>
      <c r="F161" s="177" t="s">
        <v>114</v>
      </c>
      <c r="G161" s="174">
        <v>4000</v>
      </c>
      <c r="H161" s="193">
        <f t="shared" si="21"/>
        <v>3000</v>
      </c>
      <c r="I161" s="193">
        <f t="shared" si="22"/>
        <v>0</v>
      </c>
      <c r="J161" s="149">
        <v>114</v>
      </c>
      <c r="K161" s="142" t="s">
        <v>114</v>
      </c>
      <c r="L161" s="119">
        <v>4000</v>
      </c>
      <c r="M161" s="150">
        <v>1000</v>
      </c>
      <c r="N161" s="544"/>
      <c r="O161" s="545"/>
      <c r="P161" s="546"/>
      <c r="Q161" s="405"/>
      <c r="R161" s="111"/>
      <c r="S161" s="92">
        <f t="shared" si="29"/>
        <v>1000</v>
      </c>
      <c r="T161" s="166">
        <f t="shared" si="23"/>
        <v>3000</v>
      </c>
      <c r="U161" s="42">
        <f t="shared" si="33"/>
        <v>0</v>
      </c>
      <c r="V161" s="132">
        <v>114</v>
      </c>
      <c r="W161" s="28" t="s">
        <v>114</v>
      </c>
      <c r="X161" s="78" t="s">
        <v>213</v>
      </c>
      <c r="Y161" s="18" t="s">
        <v>195</v>
      </c>
      <c r="Z161" s="4">
        <v>4000</v>
      </c>
      <c r="AA161" s="4">
        <v>1000</v>
      </c>
      <c r="AB161" s="22">
        <f t="shared" si="34"/>
        <v>3000</v>
      </c>
      <c r="AC161" s="22">
        <f t="shared" si="35"/>
        <v>2000</v>
      </c>
      <c r="AD161" s="90"/>
      <c r="AE161" s="91"/>
      <c r="AF161" s="92"/>
      <c r="AG161" s="29"/>
      <c r="AH161" s="29"/>
      <c r="AI161" s="23">
        <f t="shared" si="36"/>
        <v>0</v>
      </c>
    </row>
    <row r="162" spans="1:95" ht="25.25" customHeight="1" thickTop="1" thickBot="1" x14ac:dyDescent="0.25">
      <c r="A162" s="21">
        <v>115</v>
      </c>
      <c r="B162" s="9" t="s">
        <v>115</v>
      </c>
      <c r="C162" s="42">
        <f t="shared" si="32"/>
        <v>0</v>
      </c>
      <c r="D162" s="122">
        <v>4000</v>
      </c>
      <c r="E162" s="175">
        <v>115</v>
      </c>
      <c r="F162" s="106" t="s">
        <v>115</v>
      </c>
      <c r="G162" s="174">
        <v>4000</v>
      </c>
      <c r="H162" s="193">
        <f t="shared" si="21"/>
        <v>0</v>
      </c>
      <c r="I162" s="193">
        <f t="shared" si="22"/>
        <v>0</v>
      </c>
      <c r="J162" s="149">
        <v>115</v>
      </c>
      <c r="K162" s="142" t="s">
        <v>115</v>
      </c>
      <c r="L162" s="119">
        <v>4000</v>
      </c>
      <c r="M162" s="150">
        <v>4000</v>
      </c>
      <c r="N162" s="405"/>
      <c r="O162" s="405"/>
      <c r="P162" s="405"/>
      <c r="Q162" s="405"/>
      <c r="R162" s="111"/>
      <c r="S162" s="92">
        <f t="shared" si="29"/>
        <v>4000</v>
      </c>
      <c r="T162" s="166">
        <f t="shared" si="23"/>
        <v>0</v>
      </c>
      <c r="U162" s="42">
        <f t="shared" si="33"/>
        <v>0</v>
      </c>
      <c r="V162" s="132">
        <v>115</v>
      </c>
      <c r="W162" s="18" t="s">
        <v>115</v>
      </c>
      <c r="X162" s="70" t="s">
        <v>303</v>
      </c>
      <c r="Y162" s="18" t="s">
        <v>223</v>
      </c>
      <c r="Z162" s="4">
        <v>4000</v>
      </c>
      <c r="AA162" s="4">
        <v>4000</v>
      </c>
      <c r="AB162" s="22">
        <f t="shared" si="34"/>
        <v>0</v>
      </c>
      <c r="AC162" s="22">
        <f t="shared" si="35"/>
        <v>0</v>
      </c>
      <c r="AD162" s="90"/>
      <c r="AE162" s="91"/>
      <c r="AF162" s="92"/>
      <c r="AG162" s="23"/>
      <c r="AH162" s="23"/>
      <c r="AI162" s="23">
        <f t="shared" si="36"/>
        <v>0</v>
      </c>
    </row>
    <row r="163" spans="1:95" ht="25.25" customHeight="1" thickTop="1" thickBot="1" x14ac:dyDescent="0.25">
      <c r="A163" s="80">
        <v>116</v>
      </c>
      <c r="B163" s="41" t="s">
        <v>116</v>
      </c>
      <c r="C163" s="42">
        <f t="shared" si="32"/>
        <v>0</v>
      </c>
      <c r="D163" s="37">
        <v>4000</v>
      </c>
      <c r="E163" s="175">
        <v>116</v>
      </c>
      <c r="F163" s="106" t="s">
        <v>116</v>
      </c>
      <c r="G163" s="174">
        <v>4000</v>
      </c>
      <c r="H163" s="193">
        <f t="shared" si="21"/>
        <v>0</v>
      </c>
      <c r="I163" s="193">
        <f t="shared" si="22"/>
        <v>0</v>
      </c>
      <c r="J163" s="149">
        <v>116</v>
      </c>
      <c r="K163" s="142" t="s">
        <v>116</v>
      </c>
      <c r="L163" s="119">
        <v>4000</v>
      </c>
      <c r="M163" s="150">
        <v>4000</v>
      </c>
      <c r="N163" s="405"/>
      <c r="O163" s="405"/>
      <c r="P163" s="405"/>
      <c r="Q163" s="405"/>
      <c r="R163" s="111"/>
      <c r="S163" s="92">
        <f t="shared" si="29"/>
        <v>4000</v>
      </c>
      <c r="T163" s="166">
        <f t="shared" si="23"/>
        <v>0</v>
      </c>
      <c r="U163" s="42">
        <f t="shared" si="33"/>
        <v>0</v>
      </c>
      <c r="V163" s="80">
        <v>116</v>
      </c>
      <c r="W163" s="41" t="s">
        <v>116</v>
      </c>
      <c r="X163" s="69" t="s">
        <v>304</v>
      </c>
      <c r="Y163" s="41" t="s">
        <v>223</v>
      </c>
      <c r="Z163" s="37">
        <v>4000</v>
      </c>
      <c r="AA163" s="37">
        <v>4000</v>
      </c>
      <c r="AB163" s="38">
        <f t="shared" si="34"/>
        <v>0</v>
      </c>
      <c r="AC163" s="38">
        <f t="shared" si="35"/>
        <v>0</v>
      </c>
      <c r="AD163" s="90"/>
      <c r="AE163" s="91"/>
      <c r="AF163" s="92"/>
      <c r="AG163" s="39"/>
      <c r="AH163" s="39"/>
      <c r="AI163" s="39">
        <f t="shared" si="36"/>
        <v>0</v>
      </c>
    </row>
    <row r="164" spans="1:95" ht="25.25" customHeight="1" thickTop="1" thickBot="1" x14ac:dyDescent="0.25">
      <c r="A164" s="21">
        <v>117</v>
      </c>
      <c r="B164" s="7" t="s">
        <v>117</v>
      </c>
      <c r="C164" s="42">
        <f t="shared" si="32"/>
        <v>0</v>
      </c>
      <c r="D164" s="122">
        <v>4000</v>
      </c>
      <c r="E164" s="175">
        <v>117</v>
      </c>
      <c r="F164" s="106" t="s">
        <v>305</v>
      </c>
      <c r="G164" s="174">
        <v>4000</v>
      </c>
      <c r="H164" s="193">
        <f t="shared" si="21"/>
        <v>0</v>
      </c>
      <c r="I164" s="193">
        <f t="shared" si="22"/>
        <v>0</v>
      </c>
      <c r="J164" s="149">
        <v>117</v>
      </c>
      <c r="K164" s="142" t="s">
        <v>305</v>
      </c>
      <c r="L164" s="119">
        <v>4000</v>
      </c>
      <c r="M164" s="150">
        <v>4000</v>
      </c>
      <c r="N164" s="405"/>
      <c r="O164" s="405"/>
      <c r="P164" s="405"/>
      <c r="Q164" s="405"/>
      <c r="R164" s="111"/>
      <c r="S164" s="92">
        <f t="shared" si="29"/>
        <v>4000</v>
      </c>
      <c r="T164" s="166">
        <f t="shared" si="23"/>
        <v>0</v>
      </c>
      <c r="U164" s="42">
        <f t="shared" si="33"/>
        <v>0</v>
      </c>
      <c r="V164" s="132">
        <v>117</v>
      </c>
      <c r="W164" s="18" t="s">
        <v>305</v>
      </c>
      <c r="X164" s="70" t="s">
        <v>306</v>
      </c>
      <c r="Y164" s="18" t="s">
        <v>223</v>
      </c>
      <c r="Z164" s="4">
        <v>4000</v>
      </c>
      <c r="AA164" s="4">
        <v>4000</v>
      </c>
      <c r="AB164" s="22">
        <f t="shared" si="34"/>
        <v>0</v>
      </c>
      <c r="AC164" s="22">
        <f t="shared" si="35"/>
        <v>0</v>
      </c>
      <c r="AD164" s="90"/>
      <c r="AE164" s="91"/>
      <c r="AF164" s="92"/>
      <c r="AG164" s="23"/>
      <c r="AH164" s="23"/>
      <c r="AI164" s="23">
        <f t="shared" si="36"/>
        <v>0</v>
      </c>
    </row>
    <row r="165" spans="1:95" ht="25.25" customHeight="1" thickTop="1" thickBot="1" x14ac:dyDescent="0.25">
      <c r="A165" s="25">
        <v>118</v>
      </c>
      <c r="B165" s="13" t="s">
        <v>178</v>
      </c>
      <c r="C165" s="42">
        <f t="shared" si="32"/>
        <v>0</v>
      </c>
      <c r="D165" s="122">
        <v>4000</v>
      </c>
      <c r="E165" s="172">
        <v>118</v>
      </c>
      <c r="F165" s="181" t="s">
        <v>349</v>
      </c>
      <c r="G165" s="174">
        <v>4000</v>
      </c>
      <c r="H165" s="193">
        <f t="shared" si="21"/>
        <v>200</v>
      </c>
      <c r="I165" s="193">
        <f t="shared" si="22"/>
        <v>0</v>
      </c>
      <c r="J165" s="149">
        <v>118</v>
      </c>
      <c r="K165" s="142" t="s">
        <v>178</v>
      </c>
      <c r="L165" s="119">
        <v>4000</v>
      </c>
      <c r="M165" s="150">
        <v>3000</v>
      </c>
      <c r="N165" s="411">
        <v>45493</v>
      </c>
      <c r="O165" s="412">
        <v>103</v>
      </c>
      <c r="P165" s="439">
        <v>100</v>
      </c>
      <c r="Q165" s="405" t="s">
        <v>356</v>
      </c>
      <c r="R165" s="451">
        <f>700</f>
        <v>700</v>
      </c>
      <c r="S165" s="92">
        <f t="shared" si="29"/>
        <v>3800</v>
      </c>
      <c r="T165" s="166">
        <f t="shared" si="23"/>
        <v>200</v>
      </c>
      <c r="U165" s="42">
        <f t="shared" si="33"/>
        <v>0</v>
      </c>
      <c r="V165" s="131">
        <v>118</v>
      </c>
      <c r="W165" s="30" t="s">
        <v>178</v>
      </c>
      <c r="X165" s="72" t="s">
        <v>179</v>
      </c>
      <c r="Y165" s="18" t="s">
        <v>157</v>
      </c>
      <c r="Z165" s="4">
        <v>4000</v>
      </c>
      <c r="AA165" s="4">
        <v>3000</v>
      </c>
      <c r="AB165" s="22">
        <f t="shared" si="34"/>
        <v>1000</v>
      </c>
      <c r="AC165" s="22">
        <f t="shared" si="35"/>
        <v>666.66666666666663</v>
      </c>
      <c r="AD165" s="82"/>
      <c r="AE165" s="83" t="s">
        <v>346</v>
      </c>
      <c r="AF165" s="86">
        <f>700+200</f>
        <v>900</v>
      </c>
      <c r="AG165" s="29">
        <v>700</v>
      </c>
      <c r="AH165" s="31">
        <v>700</v>
      </c>
      <c r="AI165" s="23">
        <f t="shared" si="36"/>
        <v>1400</v>
      </c>
    </row>
    <row r="166" spans="1:95" ht="25.25" customHeight="1" thickTop="1" thickBot="1" x14ac:dyDescent="0.25">
      <c r="A166" s="25">
        <v>118</v>
      </c>
      <c r="B166" s="13" t="s">
        <v>178</v>
      </c>
      <c r="C166" s="42"/>
      <c r="D166" s="122"/>
      <c r="E166" s="172"/>
      <c r="F166" s="181"/>
      <c r="G166" s="174"/>
      <c r="H166" s="193"/>
      <c r="I166" s="193"/>
      <c r="J166" s="149"/>
      <c r="K166" s="142"/>
      <c r="L166" s="119"/>
      <c r="M166" s="150"/>
      <c r="N166" s="433"/>
      <c r="O166" s="434"/>
      <c r="P166" s="442"/>
      <c r="Q166" s="405" t="s">
        <v>356</v>
      </c>
      <c r="R166" s="451">
        <v>200</v>
      </c>
      <c r="S166" s="92"/>
      <c r="T166" s="166"/>
      <c r="U166" s="42"/>
      <c r="V166" s="131"/>
      <c r="W166" s="30"/>
      <c r="X166" s="72"/>
      <c r="Y166" s="18"/>
      <c r="Z166" s="4"/>
      <c r="AA166" s="4"/>
      <c r="AB166" s="22"/>
      <c r="AC166" s="22"/>
      <c r="AD166" s="82"/>
      <c r="AE166" s="83"/>
      <c r="AF166" s="86"/>
      <c r="AG166" s="29"/>
      <c r="AH166" s="31"/>
      <c r="AI166" s="23"/>
    </row>
    <row r="167" spans="1:95" ht="25.25" customHeight="1" thickTop="1" x14ac:dyDescent="0.2">
      <c r="A167" s="42">
        <v>119</v>
      </c>
      <c r="B167" s="43"/>
      <c r="C167" s="42">
        <f t="shared" si="32"/>
        <v>0</v>
      </c>
      <c r="D167" s="125">
        <v>4000</v>
      </c>
      <c r="E167" s="175">
        <v>119</v>
      </c>
      <c r="F167" s="106" t="s">
        <v>307</v>
      </c>
      <c r="G167" s="174">
        <v>4000</v>
      </c>
      <c r="H167" s="193">
        <f t="shared" si="21"/>
        <v>0</v>
      </c>
      <c r="I167" s="193">
        <f t="shared" si="22"/>
        <v>0</v>
      </c>
      <c r="J167" s="149">
        <v>119</v>
      </c>
      <c r="K167" s="142" t="s">
        <v>307</v>
      </c>
      <c r="L167" s="119">
        <v>4000</v>
      </c>
      <c r="M167" s="150">
        <v>4000</v>
      </c>
      <c r="N167" s="405"/>
      <c r="O167" s="405"/>
      <c r="P167" s="405"/>
      <c r="Q167" s="405"/>
      <c r="R167" s="111"/>
      <c r="S167" s="92">
        <f t="shared" si="29"/>
        <v>4000</v>
      </c>
      <c r="T167" s="166">
        <f t="shared" si="23"/>
        <v>0</v>
      </c>
      <c r="U167" s="42">
        <f t="shared" si="33"/>
        <v>0</v>
      </c>
      <c r="V167" s="139">
        <v>119</v>
      </c>
      <c r="W167" s="44" t="s">
        <v>307</v>
      </c>
      <c r="X167" s="74" t="s">
        <v>308</v>
      </c>
      <c r="Y167" s="44" t="s">
        <v>223</v>
      </c>
      <c r="Z167" s="45">
        <v>4000</v>
      </c>
      <c r="AA167" s="45">
        <v>4000</v>
      </c>
      <c r="AB167" s="22">
        <f t="shared" si="34"/>
        <v>0</v>
      </c>
      <c r="AC167" s="46">
        <f t="shared" si="35"/>
        <v>0</v>
      </c>
      <c r="AD167" s="90"/>
      <c r="AE167" s="91"/>
      <c r="AF167" s="92"/>
      <c r="AG167" s="47"/>
      <c r="AH167" s="47"/>
      <c r="AI167" s="47">
        <f t="shared" si="36"/>
        <v>0</v>
      </c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</row>
    <row r="168" spans="1:95" ht="25.25" customHeight="1" x14ac:dyDescent="0.2">
      <c r="A168" s="42">
        <v>119</v>
      </c>
      <c r="B168" s="43" t="s">
        <v>118</v>
      </c>
      <c r="C168" s="42">
        <f t="shared" si="32"/>
        <v>0</v>
      </c>
      <c r="D168" s="125">
        <v>4000</v>
      </c>
      <c r="H168" s="193"/>
      <c r="I168" s="193">
        <f t="shared" si="22"/>
        <v>-4000</v>
      </c>
      <c r="J168" s="42">
        <v>119</v>
      </c>
      <c r="K168" s="43" t="s">
        <v>118</v>
      </c>
      <c r="L168" s="42">
        <v>4000</v>
      </c>
      <c r="M168" s="152"/>
      <c r="N168" s="406"/>
      <c r="O168" s="406"/>
      <c r="P168" s="406"/>
      <c r="Q168" s="406"/>
      <c r="R168" s="403"/>
      <c r="S168" s="92">
        <f t="shared" si="29"/>
        <v>0</v>
      </c>
      <c r="T168" s="166">
        <f t="shared" si="23"/>
        <v>4000</v>
      </c>
      <c r="U168" s="42">
        <f t="shared" si="33"/>
        <v>0</v>
      </c>
      <c r="V168" s="164"/>
      <c r="W168" s="43"/>
      <c r="X168" s="74"/>
      <c r="Y168" s="44"/>
      <c r="Z168" s="45"/>
      <c r="AA168" s="45"/>
      <c r="AB168" s="22">
        <f t="shared" si="34"/>
        <v>0</v>
      </c>
      <c r="AC168" s="46">
        <f t="shared" si="35"/>
        <v>0</v>
      </c>
      <c r="AD168" s="60"/>
      <c r="AE168" s="60"/>
      <c r="AF168" s="105"/>
      <c r="AG168" s="47"/>
      <c r="AH168" s="47"/>
      <c r="AI168" s="47">
        <f t="shared" si="36"/>
        <v>0</v>
      </c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</row>
    <row r="169" spans="1:95" ht="25.25" customHeight="1" thickBot="1" x14ac:dyDescent="0.25">
      <c r="A169" s="42">
        <v>119</v>
      </c>
      <c r="B169" s="43" t="s">
        <v>118</v>
      </c>
      <c r="C169" s="42"/>
      <c r="D169" s="125"/>
      <c r="H169" s="193"/>
      <c r="I169" s="193"/>
      <c r="J169" s="164"/>
      <c r="K169" s="195"/>
      <c r="L169" s="42"/>
      <c r="M169" s="152"/>
      <c r="N169" s="406"/>
      <c r="O169" s="406"/>
      <c r="P169" s="406"/>
      <c r="Q169" s="406"/>
      <c r="R169" s="403"/>
      <c r="S169" s="92">
        <f t="shared" si="29"/>
        <v>0</v>
      </c>
      <c r="T169" s="166">
        <v>-4000</v>
      </c>
      <c r="U169" s="42"/>
      <c r="V169" s="196"/>
      <c r="W169" s="195"/>
      <c r="X169" s="74"/>
      <c r="Y169" s="44"/>
      <c r="Z169" s="45"/>
      <c r="AA169" s="45"/>
      <c r="AB169" s="22"/>
      <c r="AC169" s="46"/>
      <c r="AD169" s="60"/>
      <c r="AE169" s="60"/>
      <c r="AF169" s="105"/>
      <c r="AG169" s="47"/>
      <c r="AH169" s="47"/>
      <c r="AI169" s="47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</row>
    <row r="170" spans="1:95" ht="25.25" customHeight="1" thickTop="1" x14ac:dyDescent="0.2">
      <c r="A170" s="52">
        <v>120</v>
      </c>
      <c r="B170" s="50" t="s">
        <v>119</v>
      </c>
      <c r="C170" s="42">
        <f>D170-L170</f>
        <v>0</v>
      </c>
      <c r="D170" s="127">
        <v>4000</v>
      </c>
      <c r="E170" s="175">
        <v>120</v>
      </c>
      <c r="F170" s="106" t="s">
        <v>309</v>
      </c>
      <c r="G170" s="174">
        <v>4000</v>
      </c>
      <c r="H170" s="193">
        <f t="shared" si="21"/>
        <v>0</v>
      </c>
      <c r="I170" s="193">
        <f t="shared" si="22"/>
        <v>0</v>
      </c>
      <c r="J170" s="149">
        <v>120</v>
      </c>
      <c r="K170" s="142" t="s">
        <v>309</v>
      </c>
      <c r="L170" s="119">
        <v>4000</v>
      </c>
      <c r="M170" s="150">
        <v>4000</v>
      </c>
      <c r="N170" s="405"/>
      <c r="O170" s="405"/>
      <c r="P170" s="405"/>
      <c r="Q170" s="405"/>
      <c r="R170" s="111"/>
      <c r="S170" s="92">
        <f t="shared" si="29"/>
        <v>4000</v>
      </c>
      <c r="T170" s="166">
        <f t="shared" si="23"/>
        <v>0</v>
      </c>
      <c r="U170" s="42">
        <f>M170-AA170</f>
        <v>0</v>
      </c>
      <c r="V170" s="138">
        <v>120</v>
      </c>
      <c r="W170" s="53" t="s">
        <v>309</v>
      </c>
      <c r="X170" s="75" t="s">
        <v>310</v>
      </c>
      <c r="Y170" s="54" t="s">
        <v>223</v>
      </c>
      <c r="Z170" s="51">
        <v>4000</v>
      </c>
      <c r="AA170" s="51">
        <v>4000</v>
      </c>
      <c r="AB170" s="22">
        <f>Z170-AA170</f>
        <v>0</v>
      </c>
      <c r="AC170" s="55">
        <f>AB170*2/3</f>
        <v>0</v>
      </c>
      <c r="AD170" s="82"/>
      <c r="AE170" s="83"/>
      <c r="AF170" s="86"/>
      <c r="AG170" s="56"/>
      <c r="AH170" s="56"/>
      <c r="AI170" s="57">
        <f>+AH170+AG170</f>
        <v>0</v>
      </c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8"/>
      <c r="BD170" s="58"/>
      <c r="BE170" s="58"/>
      <c r="BF170" s="58"/>
    </row>
    <row r="171" spans="1:95" ht="25.25" customHeight="1" x14ac:dyDescent="0.2">
      <c r="S171" s="92">
        <f t="shared" si="29"/>
        <v>0</v>
      </c>
    </row>
    <row r="172" spans="1:95" ht="25.25" customHeight="1" thickBot="1" x14ac:dyDescent="0.25">
      <c r="S172" s="92">
        <f t="shared" si="29"/>
        <v>0</v>
      </c>
    </row>
    <row r="173" spans="1:95" ht="25.25" customHeight="1" thickTop="1" thickBot="1" x14ac:dyDescent="0.25">
      <c r="A173" s="80">
        <v>121</v>
      </c>
      <c r="B173" s="41" t="s">
        <v>120</v>
      </c>
      <c r="C173" s="42">
        <f>D173-L173</f>
        <v>0</v>
      </c>
      <c r="D173" s="37">
        <v>4000</v>
      </c>
      <c r="E173" s="175">
        <v>121</v>
      </c>
      <c r="F173" s="106" t="s">
        <v>120</v>
      </c>
      <c r="G173" s="174">
        <v>4000</v>
      </c>
      <c r="H173" s="193">
        <f t="shared" si="21"/>
        <v>300</v>
      </c>
      <c r="I173" s="193">
        <f t="shared" si="22"/>
        <v>0</v>
      </c>
      <c r="J173" s="149">
        <v>121</v>
      </c>
      <c r="K173" s="142" t="s">
        <v>120</v>
      </c>
      <c r="L173" s="119">
        <v>4000</v>
      </c>
      <c r="M173" s="150">
        <v>3000</v>
      </c>
      <c r="N173" s="420">
        <v>45497</v>
      </c>
      <c r="O173" s="421">
        <v>114</v>
      </c>
      <c r="P173" s="441">
        <v>200</v>
      </c>
      <c r="Q173" s="407" t="s">
        <v>356</v>
      </c>
      <c r="R173" s="454">
        <v>500</v>
      </c>
      <c r="S173" s="92">
        <f t="shared" si="29"/>
        <v>3700</v>
      </c>
      <c r="T173" s="166">
        <f t="shared" si="23"/>
        <v>300</v>
      </c>
      <c r="U173" s="42">
        <f>M173-AA173</f>
        <v>0</v>
      </c>
      <c r="V173" s="80">
        <v>121</v>
      </c>
      <c r="W173" s="41" t="s">
        <v>120</v>
      </c>
      <c r="X173" s="69" t="s">
        <v>323</v>
      </c>
      <c r="Y173" s="41" t="s">
        <v>195</v>
      </c>
      <c r="Z173" s="37">
        <v>4000</v>
      </c>
      <c r="AA173" s="37">
        <v>3000</v>
      </c>
      <c r="AB173" s="38">
        <f>Z173-AA173</f>
        <v>1000</v>
      </c>
      <c r="AC173" s="38">
        <f>AB173*2/3</f>
        <v>666.66666666666663</v>
      </c>
      <c r="AD173" s="84"/>
      <c r="AE173" s="85">
        <v>63</v>
      </c>
      <c r="AF173" s="88">
        <v>500</v>
      </c>
      <c r="AG173" s="39"/>
      <c r="AH173" s="89">
        <v>500</v>
      </c>
      <c r="AI173" s="39">
        <f>+AH173+AG173</f>
        <v>500</v>
      </c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</row>
    <row r="174" spans="1:95" ht="25.25" customHeight="1" thickTop="1" thickBot="1" x14ac:dyDescent="0.25">
      <c r="A174" s="80">
        <v>121</v>
      </c>
      <c r="B174" s="41" t="s">
        <v>120</v>
      </c>
      <c r="C174" s="42"/>
      <c r="D174" s="37"/>
      <c r="E174" s="175"/>
      <c r="F174" s="106"/>
      <c r="G174" s="174"/>
      <c r="H174" s="193"/>
      <c r="I174" s="193"/>
      <c r="J174" s="149"/>
      <c r="K174" s="142"/>
      <c r="L174" s="119"/>
      <c r="M174" s="150"/>
      <c r="N174" s="534">
        <v>45523</v>
      </c>
      <c r="O174" s="535">
        <v>74</v>
      </c>
      <c r="P174" s="536">
        <v>100</v>
      </c>
      <c r="Q174" s="407"/>
      <c r="R174" s="454"/>
      <c r="S174" s="92"/>
      <c r="T174" s="166"/>
      <c r="U174" s="42"/>
      <c r="V174" s="80"/>
      <c r="W174" s="41"/>
      <c r="X174" s="69"/>
      <c r="Y174" s="41"/>
      <c r="Z174" s="37"/>
      <c r="AA174" s="37"/>
      <c r="AB174" s="38"/>
      <c r="AC174" s="38"/>
      <c r="AD174" s="84"/>
      <c r="AE174" s="85"/>
      <c r="AF174" s="88"/>
      <c r="AG174" s="39"/>
      <c r="AH174" s="89"/>
      <c r="AI174" s="39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</row>
    <row r="175" spans="1:95" ht="25.25" customHeight="1" thickTop="1" thickBot="1" x14ac:dyDescent="0.25">
      <c r="A175" s="80">
        <v>121</v>
      </c>
      <c r="B175" s="41" t="s">
        <v>120</v>
      </c>
      <c r="C175" s="42"/>
      <c r="D175" s="37"/>
      <c r="E175" s="175"/>
      <c r="F175" s="106"/>
      <c r="G175" s="174"/>
      <c r="H175" s="193"/>
      <c r="I175" s="193"/>
      <c r="J175" s="149"/>
      <c r="K175" s="142"/>
      <c r="L175" s="119"/>
      <c r="M175" s="150"/>
      <c r="N175" s="538">
        <v>45596</v>
      </c>
      <c r="O175" s="539">
        <v>110</v>
      </c>
      <c r="P175" s="727">
        <v>100</v>
      </c>
      <c r="Q175" s="407"/>
      <c r="R175" s="447"/>
      <c r="S175" s="92"/>
      <c r="T175" s="166"/>
      <c r="U175" s="42"/>
      <c r="V175" s="80"/>
      <c r="W175" s="41"/>
      <c r="X175" s="69"/>
      <c r="Y175" s="41"/>
      <c r="Z175" s="37"/>
      <c r="AA175" s="37"/>
      <c r="AB175" s="38"/>
      <c r="AC175" s="38"/>
      <c r="AD175" s="84"/>
      <c r="AE175" s="85"/>
      <c r="AF175" s="88"/>
      <c r="AG175" s="39"/>
      <c r="AH175" s="89"/>
      <c r="AI175" s="39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</row>
    <row r="176" spans="1:95" ht="25.25" customHeight="1" thickTop="1" thickBot="1" x14ac:dyDescent="0.25">
      <c r="A176" s="21">
        <v>122</v>
      </c>
      <c r="B176" s="7" t="s">
        <v>121</v>
      </c>
      <c r="C176" s="42">
        <f>D176-L176</f>
        <v>0</v>
      </c>
      <c r="D176" s="122">
        <v>4000</v>
      </c>
      <c r="E176" s="175">
        <v>122</v>
      </c>
      <c r="F176" s="106" t="s">
        <v>121</v>
      </c>
      <c r="G176" s="174">
        <v>4000</v>
      </c>
      <c r="H176" s="193">
        <f t="shared" si="21"/>
        <v>0</v>
      </c>
      <c r="I176" s="193">
        <f t="shared" si="22"/>
        <v>0</v>
      </c>
      <c r="J176" s="149">
        <v>122</v>
      </c>
      <c r="K176" s="142" t="s">
        <v>121</v>
      </c>
      <c r="L176" s="119">
        <v>4000</v>
      </c>
      <c r="M176" s="150">
        <v>3000</v>
      </c>
      <c r="N176" s="405"/>
      <c r="O176" s="405"/>
      <c r="P176" s="405"/>
      <c r="Q176" s="405" t="s">
        <v>356</v>
      </c>
      <c r="R176" s="451">
        <v>1000</v>
      </c>
      <c r="S176" s="92">
        <f t="shared" si="29"/>
        <v>4000</v>
      </c>
      <c r="T176" s="166">
        <f t="shared" si="23"/>
        <v>0</v>
      </c>
      <c r="U176" s="42">
        <f>M176-AA176</f>
        <v>0</v>
      </c>
      <c r="V176" s="132">
        <v>122</v>
      </c>
      <c r="W176" s="18" t="s">
        <v>121</v>
      </c>
      <c r="X176" s="70" t="s">
        <v>180</v>
      </c>
      <c r="Y176" s="18" t="s">
        <v>157</v>
      </c>
      <c r="Z176" s="4">
        <v>4000</v>
      </c>
      <c r="AA176" s="4">
        <v>3000</v>
      </c>
      <c r="AB176" s="22">
        <f>Z176-AA176</f>
        <v>1000</v>
      </c>
      <c r="AC176" s="22">
        <f>AB176*2/3</f>
        <v>666.66666666666663</v>
      </c>
      <c r="AD176" s="82"/>
      <c r="AE176" s="83">
        <v>30</v>
      </c>
      <c r="AF176" s="86">
        <v>1000</v>
      </c>
      <c r="AG176" s="23">
        <v>1000</v>
      </c>
      <c r="AH176" s="23"/>
      <c r="AI176" s="23">
        <f>+AH176+AG176</f>
        <v>1000</v>
      </c>
    </row>
    <row r="177" spans="1:35" ht="25.25" customHeight="1" thickTop="1" thickBot="1" x14ac:dyDescent="0.25">
      <c r="A177" s="25">
        <v>123</v>
      </c>
      <c r="B177" s="8" t="s">
        <v>122</v>
      </c>
      <c r="C177" s="42">
        <f>D177-L177</f>
        <v>0</v>
      </c>
      <c r="D177" s="122">
        <v>4000</v>
      </c>
      <c r="E177" s="172">
        <v>123</v>
      </c>
      <c r="F177" s="176" t="s">
        <v>334</v>
      </c>
      <c r="G177" s="174">
        <v>4000</v>
      </c>
      <c r="H177" s="193">
        <f t="shared" si="21"/>
        <v>650</v>
      </c>
      <c r="I177" s="193">
        <f t="shared" si="22"/>
        <v>0</v>
      </c>
      <c r="J177" s="149">
        <v>123</v>
      </c>
      <c r="K177" s="142" t="s">
        <v>334</v>
      </c>
      <c r="L177" s="119">
        <v>4000</v>
      </c>
      <c r="M177" s="150">
        <v>1500</v>
      </c>
      <c r="N177" s="411">
        <v>45496</v>
      </c>
      <c r="O177" s="412">
        <v>104</v>
      </c>
      <c r="P177" s="439">
        <v>200</v>
      </c>
      <c r="Q177" s="405" t="s">
        <v>356</v>
      </c>
      <c r="R177" s="451">
        <v>1650</v>
      </c>
      <c r="S177" s="92">
        <f t="shared" si="29"/>
        <v>3350</v>
      </c>
      <c r="T177" s="166">
        <f t="shared" si="23"/>
        <v>650</v>
      </c>
      <c r="U177" s="42">
        <f>M177-AA177</f>
        <v>0</v>
      </c>
      <c r="V177" s="131">
        <v>123</v>
      </c>
      <c r="W177" s="26" t="s">
        <v>122</v>
      </c>
      <c r="X177" s="71" t="s">
        <v>324</v>
      </c>
      <c r="Y177" s="18" t="s">
        <v>157</v>
      </c>
      <c r="Z177" s="4">
        <v>4000</v>
      </c>
      <c r="AA177" s="4">
        <v>1500</v>
      </c>
      <c r="AB177" s="22">
        <f>Z177-AA177</f>
        <v>2500</v>
      </c>
      <c r="AC177" s="22">
        <f>AB177*2/3</f>
        <v>1666.6666666666667</v>
      </c>
      <c r="AD177" s="82"/>
      <c r="AE177" s="83">
        <v>27</v>
      </c>
      <c r="AF177" s="86">
        <v>1650</v>
      </c>
      <c r="AG177" s="23">
        <v>1650</v>
      </c>
      <c r="AH177" s="23"/>
      <c r="AI177" s="23">
        <f>+AH177+AG177</f>
        <v>1650</v>
      </c>
    </row>
    <row r="178" spans="1:35" ht="25.25" customHeight="1" thickTop="1" thickBot="1" x14ac:dyDescent="0.25">
      <c r="A178" s="25">
        <v>123</v>
      </c>
      <c r="B178" s="8" t="s">
        <v>122</v>
      </c>
      <c r="C178" s="42"/>
      <c r="D178" s="122"/>
      <c r="E178" s="172"/>
      <c r="F178" s="176"/>
      <c r="G178" s="174"/>
      <c r="H178" s="193"/>
      <c r="I178" s="193"/>
      <c r="J178" s="149"/>
      <c r="K178" s="142"/>
      <c r="L178" s="119"/>
      <c r="M178" s="150"/>
      <c r="N178" s="632">
        <v>45535</v>
      </c>
      <c r="O178" s="637">
        <v>107</v>
      </c>
      <c r="P178" s="642">
        <v>150</v>
      </c>
      <c r="Q178" s="405"/>
      <c r="R178" s="111"/>
      <c r="S178" s="92"/>
      <c r="T178" s="166"/>
      <c r="U178" s="42"/>
      <c r="V178" s="131"/>
      <c r="W178" s="26"/>
      <c r="X178" s="71"/>
      <c r="Y178" s="18"/>
      <c r="Z178" s="4"/>
      <c r="AA178" s="4"/>
      <c r="AB178" s="22"/>
      <c r="AC178" s="22"/>
      <c r="AD178" s="82"/>
      <c r="AE178" s="83"/>
      <c r="AF178" s="86"/>
      <c r="AG178" s="23"/>
      <c r="AH178" s="23"/>
      <c r="AI178" s="23"/>
    </row>
    <row r="179" spans="1:35" ht="25.25" customHeight="1" thickTop="1" thickBot="1" x14ac:dyDescent="0.25">
      <c r="A179" s="25">
        <v>123</v>
      </c>
      <c r="B179" s="8" t="s">
        <v>122</v>
      </c>
      <c r="C179" s="42"/>
      <c r="D179" s="122"/>
      <c r="E179" s="172"/>
      <c r="F179" s="176"/>
      <c r="G179" s="174"/>
      <c r="H179" s="193"/>
      <c r="I179" s="193"/>
      <c r="J179" s="149"/>
      <c r="K179" s="142"/>
      <c r="L179" s="119"/>
      <c r="M179" s="150"/>
      <c r="N179" s="538">
        <v>45596</v>
      </c>
      <c r="O179" s="539">
        <v>108</v>
      </c>
      <c r="P179" s="540">
        <v>200</v>
      </c>
      <c r="Q179" s="405"/>
      <c r="R179" s="111"/>
      <c r="S179" s="92"/>
      <c r="T179" s="166"/>
      <c r="U179" s="42"/>
      <c r="V179" s="131"/>
      <c r="W179" s="26"/>
      <c r="X179" s="71"/>
      <c r="Y179" s="18"/>
      <c r="Z179" s="4"/>
      <c r="AA179" s="4"/>
      <c r="AB179" s="22"/>
      <c r="AC179" s="22"/>
      <c r="AD179" s="82"/>
      <c r="AE179" s="83"/>
      <c r="AF179" s="86"/>
      <c r="AG179" s="23"/>
      <c r="AH179" s="23"/>
      <c r="AI179" s="23"/>
    </row>
    <row r="180" spans="1:35" ht="25.25" customHeight="1" thickTop="1" thickBot="1" x14ac:dyDescent="0.25">
      <c r="A180" s="25">
        <v>123</v>
      </c>
      <c r="B180" s="8" t="s">
        <v>122</v>
      </c>
      <c r="C180" s="42"/>
      <c r="D180" s="122"/>
      <c r="E180" s="172"/>
      <c r="F180" s="176"/>
      <c r="G180" s="174"/>
      <c r="H180" s="193"/>
      <c r="I180" s="193"/>
      <c r="J180" s="149"/>
      <c r="K180" s="142"/>
      <c r="L180" s="119"/>
      <c r="M180" s="150"/>
      <c r="N180" s="555"/>
      <c r="O180" s="556"/>
      <c r="P180" s="557"/>
      <c r="Q180" s="405"/>
      <c r="R180" s="111"/>
      <c r="S180" s="92"/>
      <c r="T180" s="166"/>
      <c r="U180" s="42"/>
      <c r="V180" s="131"/>
      <c r="W180" s="26"/>
      <c r="X180" s="71"/>
      <c r="Y180" s="18"/>
      <c r="Z180" s="4"/>
      <c r="AA180" s="4"/>
      <c r="AB180" s="22"/>
      <c r="AC180" s="22"/>
      <c r="AD180" s="82"/>
      <c r="AE180" s="83"/>
      <c r="AF180" s="86"/>
      <c r="AG180" s="23"/>
      <c r="AH180" s="23"/>
      <c r="AI180" s="23"/>
    </row>
    <row r="181" spans="1:35" ht="25.25" customHeight="1" thickTop="1" thickBot="1" x14ac:dyDescent="0.25">
      <c r="A181" s="25">
        <v>124</v>
      </c>
      <c r="B181" s="8" t="s">
        <v>123</v>
      </c>
      <c r="C181" s="42">
        <f>D181-L181</f>
        <v>0</v>
      </c>
      <c r="D181" s="122">
        <v>4000</v>
      </c>
      <c r="E181" s="172">
        <v>124</v>
      </c>
      <c r="F181" s="176" t="s">
        <v>123</v>
      </c>
      <c r="G181" s="174">
        <v>4000</v>
      </c>
      <c r="H181" s="193">
        <f t="shared" si="21"/>
        <v>200</v>
      </c>
      <c r="I181" s="193">
        <f t="shared" si="22"/>
        <v>0</v>
      </c>
      <c r="J181" s="149">
        <v>124</v>
      </c>
      <c r="K181" s="142" t="s">
        <v>123</v>
      </c>
      <c r="L181" s="119">
        <v>4000</v>
      </c>
      <c r="M181" s="150">
        <v>2750</v>
      </c>
      <c r="N181" s="411">
        <v>45491</v>
      </c>
      <c r="O181" s="412">
        <v>84</v>
      </c>
      <c r="P181" s="439">
        <v>200</v>
      </c>
      <c r="Q181" s="405" t="s">
        <v>356</v>
      </c>
      <c r="R181" s="451">
        <v>850</v>
      </c>
      <c r="S181" s="92">
        <f t="shared" si="29"/>
        <v>3800</v>
      </c>
      <c r="T181" s="166">
        <f t="shared" si="23"/>
        <v>200</v>
      </c>
      <c r="U181" s="42">
        <f>M181-AA181</f>
        <v>0</v>
      </c>
      <c r="V181" s="131">
        <v>124</v>
      </c>
      <c r="W181" s="26" t="s">
        <v>123</v>
      </c>
      <c r="X181" s="71" t="s">
        <v>181</v>
      </c>
      <c r="Y181" s="18" t="s">
        <v>157</v>
      </c>
      <c r="Z181" s="4">
        <v>4000</v>
      </c>
      <c r="AA181" s="4">
        <v>2750</v>
      </c>
      <c r="AB181" s="22">
        <f>Z181-AA181</f>
        <v>1250</v>
      </c>
      <c r="AC181" s="22">
        <f>AB181*2/3</f>
        <v>833.33333333333337</v>
      </c>
      <c r="AD181" s="90"/>
      <c r="AE181" s="91">
        <v>16</v>
      </c>
      <c r="AF181" s="92">
        <v>850</v>
      </c>
      <c r="AG181" s="23">
        <v>850</v>
      </c>
      <c r="AH181" s="23"/>
      <c r="AI181" s="23">
        <f>+AH181+AG181</f>
        <v>850</v>
      </c>
    </row>
    <row r="182" spans="1:35" ht="25.25" customHeight="1" thickTop="1" thickBot="1" x14ac:dyDescent="0.25">
      <c r="A182" s="25">
        <v>124</v>
      </c>
      <c r="B182" s="8" t="s">
        <v>123</v>
      </c>
      <c r="C182" s="42"/>
      <c r="D182" s="122"/>
      <c r="E182" s="172"/>
      <c r="F182" s="176"/>
      <c r="G182" s="174"/>
      <c r="H182" s="193"/>
      <c r="I182" s="193"/>
      <c r="J182" s="149"/>
      <c r="K182" s="142"/>
      <c r="L182" s="119"/>
      <c r="M182" s="150"/>
      <c r="N182" s="632">
        <v>45534</v>
      </c>
      <c r="O182" s="637">
        <v>103</v>
      </c>
      <c r="P182" s="642">
        <v>100</v>
      </c>
      <c r="Q182" s="405"/>
      <c r="R182" s="111"/>
      <c r="S182" s="92"/>
      <c r="T182" s="166"/>
      <c r="U182" s="42"/>
      <c r="V182" s="131"/>
      <c r="W182" s="26"/>
      <c r="X182" s="71"/>
      <c r="Y182" s="18"/>
      <c r="Z182" s="4"/>
      <c r="AA182" s="4"/>
      <c r="AB182" s="22"/>
      <c r="AC182" s="22"/>
      <c r="AD182" s="90"/>
      <c r="AE182" s="91"/>
      <c r="AF182" s="92"/>
      <c r="AG182" s="23"/>
      <c r="AH182" s="23"/>
      <c r="AI182" s="23"/>
    </row>
    <row r="183" spans="1:35" ht="25.25" customHeight="1" thickTop="1" thickBot="1" x14ac:dyDescent="0.25">
      <c r="A183" s="25">
        <v>124</v>
      </c>
      <c r="B183" s="8" t="s">
        <v>123</v>
      </c>
      <c r="C183" s="42"/>
      <c r="D183" s="122"/>
      <c r="E183" s="172"/>
      <c r="F183" s="176"/>
      <c r="G183" s="174"/>
      <c r="H183" s="193"/>
      <c r="I183" s="193"/>
      <c r="J183" s="149"/>
      <c r="K183" s="142"/>
      <c r="L183" s="119"/>
      <c r="M183" s="150"/>
      <c r="N183" s="632">
        <v>45565</v>
      </c>
      <c r="O183" s="637">
        <v>90</v>
      </c>
      <c r="P183" s="642">
        <v>100</v>
      </c>
      <c r="Q183" s="405"/>
      <c r="R183" s="111"/>
      <c r="S183" s="92"/>
      <c r="T183" s="166"/>
      <c r="U183" s="42"/>
      <c r="V183" s="131"/>
      <c r="W183" s="26"/>
      <c r="X183" s="71"/>
      <c r="Y183" s="18"/>
      <c r="Z183" s="4"/>
      <c r="AA183" s="4"/>
      <c r="AB183" s="22"/>
      <c r="AC183" s="22"/>
      <c r="AD183" s="90"/>
      <c r="AE183" s="91"/>
      <c r="AF183" s="92"/>
      <c r="AG183" s="23"/>
      <c r="AH183" s="23"/>
      <c r="AI183" s="23"/>
    </row>
    <row r="184" spans="1:35" ht="25.25" customHeight="1" thickTop="1" thickBot="1" x14ac:dyDescent="0.25">
      <c r="A184" s="25">
        <v>125</v>
      </c>
      <c r="B184" s="8" t="s">
        <v>124</v>
      </c>
      <c r="C184" s="42">
        <f>D184-L184</f>
        <v>0</v>
      </c>
      <c r="D184" s="122">
        <v>4000</v>
      </c>
      <c r="E184" s="172">
        <v>125</v>
      </c>
      <c r="F184" s="176" t="s">
        <v>124</v>
      </c>
      <c r="G184" s="174">
        <v>4000</v>
      </c>
      <c r="H184" s="193">
        <f t="shared" si="21"/>
        <v>450</v>
      </c>
      <c r="I184" s="193">
        <f t="shared" si="22"/>
        <v>0</v>
      </c>
      <c r="J184" s="149">
        <v>125</v>
      </c>
      <c r="K184" s="142" t="s">
        <v>124</v>
      </c>
      <c r="L184" s="119">
        <v>4000</v>
      </c>
      <c r="M184" s="150">
        <v>2900</v>
      </c>
      <c r="N184" s="708">
        <v>45497</v>
      </c>
      <c r="O184" s="709">
        <v>106</v>
      </c>
      <c r="P184" s="714">
        <v>150</v>
      </c>
      <c r="Q184" s="405" t="s">
        <v>356</v>
      </c>
      <c r="R184" s="453">
        <v>500</v>
      </c>
      <c r="S184" s="92">
        <f t="shared" si="29"/>
        <v>3550</v>
      </c>
      <c r="T184" s="166">
        <f t="shared" si="23"/>
        <v>450</v>
      </c>
      <c r="U184" s="42">
        <f>M184-AA184</f>
        <v>0</v>
      </c>
      <c r="V184" s="131">
        <v>125</v>
      </c>
      <c r="W184" s="26" t="s">
        <v>124</v>
      </c>
      <c r="X184" s="71" t="s">
        <v>182</v>
      </c>
      <c r="Y184" s="18" t="s">
        <v>157</v>
      </c>
      <c r="Z184" s="4">
        <v>4000</v>
      </c>
      <c r="AA184" s="4">
        <v>2900</v>
      </c>
      <c r="AB184" s="22">
        <f>Z184-AA184</f>
        <v>1100</v>
      </c>
      <c r="AC184" s="22">
        <f>AB184*2/3</f>
        <v>733.33333333333337</v>
      </c>
      <c r="AD184" s="82"/>
      <c r="AE184" s="100">
        <v>8</v>
      </c>
      <c r="AF184" s="101">
        <v>500</v>
      </c>
      <c r="AG184" s="23">
        <v>500</v>
      </c>
      <c r="AH184" s="23"/>
      <c r="AI184" s="23">
        <f>+AH184+AG184</f>
        <v>500</v>
      </c>
    </row>
    <row r="185" spans="1:35" ht="25.25" customHeight="1" thickTop="1" thickBot="1" x14ac:dyDescent="0.25">
      <c r="A185" s="25"/>
      <c r="B185" s="8"/>
      <c r="C185" s="42"/>
      <c r="D185" s="122"/>
      <c r="E185" s="172"/>
      <c r="F185" s="176"/>
      <c r="G185" s="174"/>
      <c r="H185" s="193"/>
      <c r="I185" s="193"/>
      <c r="J185" s="149"/>
      <c r="K185" s="142"/>
      <c r="L185" s="119"/>
      <c r="M185" s="150"/>
      <c r="N185" s="538"/>
      <c r="O185" s="539"/>
      <c r="P185" s="540"/>
      <c r="Q185" s="405"/>
      <c r="R185" s="453">
        <v>200</v>
      </c>
      <c r="S185" s="92"/>
      <c r="T185" s="166"/>
      <c r="U185" s="42"/>
      <c r="V185" s="131"/>
      <c r="W185" s="26"/>
      <c r="X185" s="71"/>
      <c r="Y185" s="18"/>
      <c r="Z185" s="4"/>
      <c r="AA185" s="4"/>
      <c r="AB185" s="22"/>
      <c r="AC185" s="22"/>
      <c r="AD185" s="82"/>
      <c r="AE185" s="100"/>
      <c r="AF185" s="101"/>
      <c r="AG185" s="23"/>
      <c r="AH185" s="23"/>
      <c r="AI185" s="23"/>
    </row>
    <row r="186" spans="1:35" ht="25.25" customHeight="1" thickTop="1" thickBot="1" x14ac:dyDescent="0.25">
      <c r="A186" s="25">
        <v>125</v>
      </c>
      <c r="B186" s="8" t="s">
        <v>124</v>
      </c>
      <c r="C186" s="42"/>
      <c r="D186" s="122"/>
      <c r="E186" s="172"/>
      <c r="F186" s="176"/>
      <c r="G186" s="174"/>
      <c r="H186" s="193"/>
      <c r="I186" s="193"/>
      <c r="J186" s="149"/>
      <c r="K186" s="142"/>
      <c r="L186" s="119"/>
      <c r="M186" s="150"/>
      <c r="N186" s="725">
        <v>45565</v>
      </c>
      <c r="O186" s="723">
        <v>94</v>
      </c>
      <c r="P186" s="723">
        <v>100</v>
      </c>
      <c r="Q186" s="405"/>
      <c r="R186" s="449"/>
      <c r="S186" s="92">
        <f t="shared" si="29"/>
        <v>100</v>
      </c>
      <c r="T186" s="166">
        <v>-600</v>
      </c>
      <c r="U186" s="42"/>
      <c r="V186" s="131"/>
      <c r="W186" s="26"/>
      <c r="X186" s="71"/>
      <c r="Y186" s="18"/>
      <c r="Z186" s="4"/>
      <c r="AA186" s="4"/>
      <c r="AB186" s="22"/>
      <c r="AC186" s="22"/>
      <c r="AD186" s="82"/>
      <c r="AE186" s="100"/>
      <c r="AF186" s="101"/>
      <c r="AG186" s="23"/>
      <c r="AH186" s="23"/>
      <c r="AI186" s="23"/>
    </row>
    <row r="187" spans="1:35" ht="25.25" customHeight="1" thickTop="1" thickBot="1" x14ac:dyDescent="0.45">
      <c r="A187" s="25">
        <v>125</v>
      </c>
      <c r="B187" s="8" t="s">
        <v>124</v>
      </c>
      <c r="C187" s="431"/>
      <c r="D187" s="432"/>
      <c r="E187" s="172"/>
      <c r="F187" s="176"/>
      <c r="G187" s="174"/>
      <c r="H187" s="193"/>
      <c r="I187" s="193"/>
      <c r="J187" s="149"/>
      <c r="K187" s="142"/>
      <c r="L187" s="119"/>
      <c r="M187" s="150"/>
      <c r="N187" s="725">
        <v>45519</v>
      </c>
      <c r="O187" s="723">
        <v>66</v>
      </c>
      <c r="P187" s="642">
        <v>100</v>
      </c>
      <c r="Q187" s="405"/>
      <c r="R187" s="402"/>
      <c r="S187" s="92">
        <f t="shared" si="29"/>
        <v>100</v>
      </c>
      <c r="T187" s="166">
        <v>400</v>
      </c>
      <c r="U187" s="42"/>
      <c r="V187" s="131"/>
      <c r="W187" s="26"/>
      <c r="X187" s="71"/>
      <c r="Y187" s="18"/>
      <c r="Z187" s="4"/>
      <c r="AA187" s="4"/>
      <c r="AB187" s="22"/>
      <c r="AC187" s="22"/>
      <c r="AD187" s="82"/>
      <c r="AE187" s="100"/>
      <c r="AF187" s="101"/>
      <c r="AG187" s="23"/>
      <c r="AH187" s="23"/>
      <c r="AI187" s="23"/>
    </row>
    <row r="188" spans="1:35" ht="25.25" customHeight="1" thickTop="1" thickBot="1" x14ac:dyDescent="0.45">
      <c r="A188" s="25">
        <v>125</v>
      </c>
      <c r="B188" s="8" t="s">
        <v>124</v>
      </c>
      <c r="C188" s="431"/>
      <c r="D188" s="547"/>
      <c r="E188" s="172"/>
      <c r="F188" s="176"/>
      <c r="G188" s="174"/>
      <c r="H188" s="193"/>
      <c r="I188" s="193"/>
      <c r="J188" s="149"/>
      <c r="K188" s="142"/>
      <c r="L188" s="119"/>
      <c r="M188" s="150"/>
      <c r="N188" s="555">
        <v>45594</v>
      </c>
      <c r="O188" s="556">
        <v>100</v>
      </c>
      <c r="P188" s="557">
        <v>50</v>
      </c>
      <c r="Q188" s="405"/>
      <c r="R188" s="402"/>
      <c r="S188" s="92"/>
      <c r="T188" s="166"/>
      <c r="U188" s="42"/>
      <c r="V188" s="131"/>
      <c r="W188" s="26"/>
      <c r="X188" s="71"/>
      <c r="Y188" s="18"/>
      <c r="Z188" s="4"/>
      <c r="AA188" s="4"/>
      <c r="AB188" s="22"/>
      <c r="AC188" s="22"/>
      <c r="AD188" s="82"/>
      <c r="AE188" s="100"/>
      <c r="AF188" s="101"/>
      <c r="AG188" s="23"/>
      <c r="AH188" s="23"/>
      <c r="AI188" s="23"/>
    </row>
    <row r="189" spans="1:35" ht="25.25" customHeight="1" thickTop="1" thickBot="1" x14ac:dyDescent="0.25">
      <c r="A189" s="25">
        <v>126</v>
      </c>
      <c r="B189" s="16" t="s">
        <v>125</v>
      </c>
      <c r="C189" s="42">
        <f t="shared" ref="C189" si="37">D189-L189</f>
        <v>0</v>
      </c>
      <c r="D189" s="122">
        <v>4000</v>
      </c>
      <c r="E189" s="172">
        <v>126</v>
      </c>
      <c r="F189" s="176" t="s">
        <v>125</v>
      </c>
      <c r="G189" s="174">
        <v>4000</v>
      </c>
      <c r="H189" s="193">
        <f t="shared" ref="H189:H239" si="38">+D189-S189</f>
        <v>500</v>
      </c>
      <c r="I189" s="193">
        <f t="shared" si="22"/>
        <v>0</v>
      </c>
      <c r="J189" s="149">
        <v>126</v>
      </c>
      <c r="K189" s="142" t="s">
        <v>125</v>
      </c>
      <c r="L189" s="119">
        <v>4000</v>
      </c>
      <c r="M189" s="150">
        <v>2000</v>
      </c>
      <c r="N189" s="632">
        <v>45484</v>
      </c>
      <c r="O189" s="637">
        <v>46</v>
      </c>
      <c r="P189" s="642">
        <v>200</v>
      </c>
      <c r="Q189" s="405" t="s">
        <v>356</v>
      </c>
      <c r="R189" s="451">
        <v>1300</v>
      </c>
      <c r="S189" s="92">
        <f t="shared" si="29"/>
        <v>3500</v>
      </c>
      <c r="T189" s="166">
        <f t="shared" si="23"/>
        <v>500</v>
      </c>
      <c r="U189" s="42">
        <f t="shared" ref="U189:U234" si="39">M189-AA189</f>
        <v>0</v>
      </c>
      <c r="V189" s="131">
        <v>126</v>
      </c>
      <c r="W189" s="30" t="s">
        <v>125</v>
      </c>
      <c r="X189" s="72" t="s">
        <v>183</v>
      </c>
      <c r="Y189" s="18" t="s">
        <v>157</v>
      </c>
      <c r="Z189" s="4">
        <v>4000</v>
      </c>
      <c r="AA189" s="4">
        <v>2000</v>
      </c>
      <c r="AB189" s="22">
        <f t="shared" ref="AB189:AB239" si="40">Z189-AA189</f>
        <v>2000</v>
      </c>
      <c r="AC189" s="22">
        <f t="shared" ref="AC189:AC239" si="41">AB189*2/3</f>
        <v>1333.3333333333333</v>
      </c>
      <c r="AD189" s="90"/>
      <c r="AE189" s="91">
        <v>32</v>
      </c>
      <c r="AF189" s="92">
        <v>1300</v>
      </c>
      <c r="AG189" s="29">
        <v>1300</v>
      </c>
      <c r="AH189" s="29"/>
      <c r="AI189" s="23">
        <f t="shared" ref="AI189:AI239" si="42">+AH189+AG189</f>
        <v>1300</v>
      </c>
    </row>
    <row r="190" spans="1:35" ht="25.25" customHeight="1" thickTop="1" thickBot="1" x14ac:dyDescent="0.25">
      <c r="A190" s="25">
        <v>126</v>
      </c>
      <c r="B190" s="16" t="s">
        <v>125</v>
      </c>
      <c r="C190" s="42"/>
      <c r="D190" s="122"/>
      <c r="E190" s="172"/>
      <c r="F190" s="176"/>
      <c r="G190" s="174"/>
      <c r="H190" s="193"/>
      <c r="I190" s="193"/>
      <c r="J190" s="149"/>
      <c r="K190" s="142"/>
      <c r="L190" s="119"/>
      <c r="M190" s="150"/>
      <c r="N190" s="632">
        <v>45510</v>
      </c>
      <c r="O190" s="637">
        <v>25</v>
      </c>
      <c r="P190" s="642">
        <v>200</v>
      </c>
      <c r="Q190" s="405"/>
      <c r="R190" s="111"/>
      <c r="S190" s="92"/>
      <c r="T190" s="166"/>
      <c r="U190" s="42"/>
      <c r="V190" s="131"/>
      <c r="W190" s="30"/>
      <c r="X190" s="72"/>
      <c r="Y190" s="18"/>
      <c r="Z190" s="4"/>
      <c r="AA190" s="4"/>
      <c r="AB190" s="22"/>
      <c r="AC190" s="22"/>
      <c r="AD190" s="90"/>
      <c r="AE190" s="91"/>
      <c r="AF190" s="92"/>
      <c r="AG190" s="29"/>
      <c r="AH190" s="29"/>
      <c r="AI190" s="23"/>
    </row>
    <row r="191" spans="1:35" ht="25.25" customHeight="1" thickTop="1" thickBot="1" x14ac:dyDescent="0.45">
      <c r="A191" s="25">
        <v>126</v>
      </c>
      <c r="B191" s="16" t="s">
        <v>125</v>
      </c>
      <c r="C191" s="432"/>
      <c r="D191" s="122"/>
      <c r="E191" s="175"/>
      <c r="F191" s="106"/>
      <c r="G191" s="174"/>
      <c r="H191" s="193"/>
      <c r="I191" s="193"/>
      <c r="J191" s="149"/>
      <c r="K191" s="142"/>
      <c r="L191" s="119"/>
      <c r="M191" s="150"/>
      <c r="N191" s="632">
        <v>45555</v>
      </c>
      <c r="O191" s="637">
        <v>51</v>
      </c>
      <c r="P191" s="642">
        <v>100</v>
      </c>
      <c r="Q191" s="405"/>
      <c r="R191" s="111"/>
      <c r="S191" s="92"/>
      <c r="T191" s="166"/>
      <c r="U191" s="42"/>
      <c r="V191" s="132"/>
      <c r="W191" s="18"/>
      <c r="X191" s="70"/>
      <c r="Y191" s="18"/>
      <c r="Z191" s="4"/>
      <c r="AA191" s="4"/>
      <c r="AB191" s="22"/>
      <c r="AC191" s="22"/>
      <c r="AD191" s="82"/>
      <c r="AE191" s="83"/>
      <c r="AF191" s="86"/>
      <c r="AG191" s="23"/>
      <c r="AH191" s="23"/>
      <c r="AI191" s="23"/>
    </row>
    <row r="192" spans="1:35" ht="25.25" customHeight="1" thickTop="1" thickBot="1" x14ac:dyDescent="0.45">
      <c r="A192" s="558"/>
      <c r="B192" s="559"/>
      <c r="C192" s="432"/>
      <c r="D192" s="122"/>
      <c r="E192" s="175"/>
      <c r="F192" s="177"/>
      <c r="G192" s="174"/>
      <c r="H192" s="193"/>
      <c r="I192" s="193"/>
      <c r="J192" s="149"/>
      <c r="K192" s="142"/>
      <c r="L192" s="119"/>
      <c r="M192" s="150"/>
      <c r="N192" s="560">
        <v>45581</v>
      </c>
      <c r="O192" s="561">
        <v>46</v>
      </c>
      <c r="P192" s="562">
        <v>100</v>
      </c>
      <c r="Q192" s="405"/>
      <c r="R192" s="111"/>
      <c r="S192" s="92"/>
      <c r="T192" s="166"/>
      <c r="U192" s="42"/>
      <c r="V192" s="132"/>
      <c r="W192" s="18"/>
      <c r="X192" s="70"/>
      <c r="Y192" s="18"/>
      <c r="Z192" s="4"/>
      <c r="AA192" s="4"/>
      <c r="AB192" s="22"/>
      <c r="AC192" s="22"/>
      <c r="AD192" s="82"/>
      <c r="AE192" s="83"/>
      <c r="AF192" s="86"/>
      <c r="AG192" s="23"/>
      <c r="AH192" s="23"/>
      <c r="AI192" s="23"/>
    </row>
    <row r="193" spans="1:95" ht="25.25" customHeight="1" thickTop="1" thickBot="1" x14ac:dyDescent="0.25">
      <c r="A193" s="6">
        <v>127</v>
      </c>
      <c r="B193" s="18" t="s">
        <v>126</v>
      </c>
      <c r="C193" s="42">
        <f>D191-L191</f>
        <v>0</v>
      </c>
      <c r="D193" s="122">
        <v>4000</v>
      </c>
      <c r="E193" s="172">
        <v>128</v>
      </c>
      <c r="F193" s="181" t="s">
        <v>127</v>
      </c>
      <c r="G193" s="174">
        <v>4000</v>
      </c>
      <c r="H193" s="193">
        <f>+D193-S193</f>
        <v>1700</v>
      </c>
      <c r="I193" s="193">
        <f t="shared" si="22"/>
        <v>0</v>
      </c>
      <c r="J193" s="149">
        <v>128</v>
      </c>
      <c r="K193" s="142" t="s">
        <v>127</v>
      </c>
      <c r="L193" s="119">
        <v>4000</v>
      </c>
      <c r="M193" s="150">
        <v>500</v>
      </c>
      <c r="N193" s="411">
        <v>45491</v>
      </c>
      <c r="O193" s="412">
        <v>90</v>
      </c>
      <c r="P193" s="439">
        <v>200</v>
      </c>
      <c r="Q193" s="405"/>
      <c r="R193" s="451">
        <v>1600</v>
      </c>
      <c r="S193" s="92">
        <f t="shared" si="29"/>
        <v>2300</v>
      </c>
      <c r="T193" s="166">
        <f t="shared" si="23"/>
        <v>1700</v>
      </c>
      <c r="U193" s="42">
        <f t="shared" si="39"/>
        <v>0</v>
      </c>
      <c r="V193" s="131">
        <v>128</v>
      </c>
      <c r="W193" s="30" t="s">
        <v>127</v>
      </c>
      <c r="X193" s="72" t="s">
        <v>214</v>
      </c>
      <c r="Y193" s="18" t="s">
        <v>195</v>
      </c>
      <c r="Z193" s="4">
        <v>4000</v>
      </c>
      <c r="AA193" s="4">
        <v>500</v>
      </c>
      <c r="AB193" s="22">
        <f t="shared" si="40"/>
        <v>3500</v>
      </c>
      <c r="AC193" s="22">
        <f t="shared" si="41"/>
        <v>2333.3333333333335</v>
      </c>
      <c r="AD193" s="82"/>
      <c r="AE193" s="83">
        <v>59</v>
      </c>
      <c r="AF193" s="86">
        <v>2300</v>
      </c>
      <c r="AG193" s="29"/>
      <c r="AH193" s="31">
        <v>2300</v>
      </c>
      <c r="AI193" s="23">
        <f t="shared" si="42"/>
        <v>2300</v>
      </c>
    </row>
    <row r="194" spans="1:95" ht="25.25" customHeight="1" thickTop="1" thickBot="1" x14ac:dyDescent="0.25">
      <c r="A194" s="25">
        <v>128</v>
      </c>
      <c r="B194" s="16" t="s">
        <v>127</v>
      </c>
      <c r="C194" s="42">
        <f>D193-L193</f>
        <v>0</v>
      </c>
      <c r="D194" s="122"/>
      <c r="E194" s="172"/>
      <c r="F194" s="181"/>
      <c r="G194" s="174"/>
      <c r="H194" s="193"/>
      <c r="I194" s="193"/>
      <c r="J194" s="149"/>
      <c r="K194" s="142"/>
      <c r="L194" s="119"/>
      <c r="M194" s="150"/>
      <c r="N194" s="411">
        <v>45497</v>
      </c>
      <c r="O194" s="412">
        <v>105</v>
      </c>
      <c r="P194" s="439">
        <v>200</v>
      </c>
      <c r="Q194" s="405" t="s">
        <v>356</v>
      </c>
      <c r="R194" s="451">
        <v>2300</v>
      </c>
      <c r="S194" s="92"/>
      <c r="T194" s="166"/>
      <c r="U194" s="42"/>
      <c r="V194" s="131"/>
      <c r="W194" s="30"/>
      <c r="X194" s="72"/>
      <c r="Y194" s="18"/>
      <c r="Z194" s="4"/>
      <c r="AA194" s="4"/>
      <c r="AB194" s="22"/>
      <c r="AC194" s="22"/>
      <c r="AD194" s="82"/>
      <c r="AE194" s="83"/>
      <c r="AF194" s="86"/>
      <c r="AG194" s="29"/>
      <c r="AH194" s="31"/>
      <c r="AI194" s="23"/>
    </row>
    <row r="195" spans="1:95" ht="25.25" customHeight="1" thickTop="1" thickBot="1" x14ac:dyDescent="0.25">
      <c r="A195" s="25">
        <v>128</v>
      </c>
      <c r="B195" s="16" t="s">
        <v>127</v>
      </c>
      <c r="C195" s="42"/>
      <c r="D195" s="122">
        <v>4000</v>
      </c>
      <c r="E195" s="172">
        <v>129</v>
      </c>
      <c r="F195" s="176" t="s">
        <v>128</v>
      </c>
      <c r="G195" s="174">
        <v>4000</v>
      </c>
      <c r="H195" s="193">
        <f t="shared" si="38"/>
        <v>1800</v>
      </c>
      <c r="I195" s="193">
        <f t="shared" ref="I195:I247" si="43">+H195-T195</f>
        <v>0</v>
      </c>
      <c r="J195" s="149">
        <v>129</v>
      </c>
      <c r="K195" s="142" t="s">
        <v>128</v>
      </c>
      <c r="L195" s="119">
        <v>4000</v>
      </c>
      <c r="M195" s="150">
        <v>2000</v>
      </c>
      <c r="N195" s="538">
        <v>45535</v>
      </c>
      <c r="O195" s="539">
        <v>108</v>
      </c>
      <c r="P195" s="540">
        <v>200</v>
      </c>
      <c r="Q195" s="405"/>
      <c r="R195" s="111"/>
      <c r="S195" s="92">
        <f t="shared" si="29"/>
        <v>2200</v>
      </c>
      <c r="T195" s="166">
        <f t="shared" si="23"/>
        <v>1800</v>
      </c>
      <c r="U195" s="42">
        <f t="shared" si="39"/>
        <v>0</v>
      </c>
      <c r="V195" s="131">
        <v>129</v>
      </c>
      <c r="W195" s="26" t="s">
        <v>128</v>
      </c>
      <c r="X195" s="71" t="s">
        <v>215</v>
      </c>
      <c r="Y195" s="18" t="s">
        <v>195</v>
      </c>
      <c r="Z195" s="4">
        <v>4000</v>
      </c>
      <c r="AA195" s="4">
        <v>2000</v>
      </c>
      <c r="AB195" s="22">
        <f t="shared" si="40"/>
        <v>2000</v>
      </c>
      <c r="AC195" s="22">
        <f t="shared" si="41"/>
        <v>1333.3333333333333</v>
      </c>
      <c r="AD195" s="82"/>
      <c r="AE195" s="83">
        <v>54</v>
      </c>
      <c r="AF195" s="86">
        <v>2000</v>
      </c>
      <c r="AG195" s="27">
        <v>2000</v>
      </c>
      <c r="AH195" s="23"/>
      <c r="AI195" s="23">
        <f t="shared" si="42"/>
        <v>2000</v>
      </c>
    </row>
    <row r="196" spans="1:95" ht="25.25" customHeight="1" thickTop="1" thickBot="1" x14ac:dyDescent="0.25">
      <c r="A196" s="25">
        <v>128</v>
      </c>
      <c r="B196" s="16" t="s">
        <v>127</v>
      </c>
      <c r="C196" s="42"/>
      <c r="D196" s="122"/>
      <c r="E196" s="172"/>
      <c r="F196" s="176"/>
      <c r="G196" s="174"/>
      <c r="H196" s="193"/>
      <c r="I196" s="193"/>
      <c r="J196" s="149"/>
      <c r="K196" s="142"/>
      <c r="L196" s="119"/>
      <c r="M196" s="150"/>
      <c r="N196" s="705"/>
      <c r="O196" s="706"/>
      <c r="P196" s="707">
        <v>200</v>
      </c>
      <c r="Q196" s="405"/>
      <c r="R196" s="111"/>
      <c r="S196" s="92"/>
      <c r="T196" s="166"/>
      <c r="U196" s="42"/>
      <c r="V196" s="131"/>
      <c r="W196" s="26"/>
      <c r="X196" s="71"/>
      <c r="Y196" s="18"/>
      <c r="Z196" s="4"/>
      <c r="AA196" s="4"/>
      <c r="AB196" s="22"/>
      <c r="AC196" s="22"/>
      <c r="AD196" s="82"/>
      <c r="AE196" s="83"/>
      <c r="AF196" s="86"/>
      <c r="AG196" s="27"/>
      <c r="AH196" s="23"/>
      <c r="AI196" s="23"/>
    </row>
    <row r="197" spans="1:95" ht="25.25" customHeight="1" thickTop="1" thickBot="1" x14ac:dyDescent="0.25">
      <c r="A197" s="25"/>
      <c r="B197" s="16"/>
      <c r="C197" s="42"/>
      <c r="D197" s="122"/>
      <c r="E197" s="172"/>
      <c r="F197" s="176"/>
      <c r="G197" s="174"/>
      <c r="H197" s="193"/>
      <c r="I197" s="193"/>
      <c r="J197" s="149"/>
      <c r="K197" s="142"/>
      <c r="L197" s="119"/>
      <c r="M197" s="150"/>
      <c r="N197" s="705"/>
      <c r="O197" s="706"/>
      <c r="P197" s="707">
        <v>200</v>
      </c>
      <c r="Q197" s="405"/>
      <c r="R197" s="111"/>
      <c r="S197" s="92"/>
      <c r="T197" s="166"/>
      <c r="U197" s="42"/>
      <c r="V197" s="131"/>
      <c r="W197" s="26"/>
      <c r="X197" s="71"/>
      <c r="Y197" s="18"/>
      <c r="Z197" s="4"/>
      <c r="AA197" s="4"/>
      <c r="AB197" s="22"/>
      <c r="AC197" s="22"/>
      <c r="AD197" s="82"/>
      <c r="AE197" s="83"/>
      <c r="AF197" s="86"/>
      <c r="AG197" s="27"/>
      <c r="AH197" s="23"/>
      <c r="AI197" s="23"/>
    </row>
    <row r="198" spans="1:95" ht="25.25" customHeight="1" thickTop="1" thickBot="1" x14ac:dyDescent="0.25">
      <c r="A198" s="25">
        <v>128</v>
      </c>
      <c r="B198" s="16" t="s">
        <v>127</v>
      </c>
      <c r="C198" s="42"/>
      <c r="D198" s="122"/>
      <c r="E198" s="172"/>
      <c r="F198" s="176"/>
      <c r="G198" s="174"/>
      <c r="H198" s="193"/>
      <c r="I198" s="193"/>
      <c r="J198" s="149"/>
      <c r="K198" s="142"/>
      <c r="L198" s="119"/>
      <c r="M198" s="150"/>
      <c r="N198" s="555"/>
      <c r="O198" s="556"/>
      <c r="P198" s="557">
        <v>300</v>
      </c>
      <c r="Q198" s="405"/>
      <c r="R198" s="111"/>
      <c r="S198" s="92"/>
      <c r="T198" s="166"/>
      <c r="U198" s="42"/>
      <c r="V198" s="131"/>
      <c r="W198" s="26"/>
      <c r="X198" s="71"/>
      <c r="Y198" s="18"/>
      <c r="Z198" s="4"/>
      <c r="AA198" s="4"/>
      <c r="AB198" s="22"/>
      <c r="AC198" s="22"/>
      <c r="AD198" s="82"/>
      <c r="AE198" s="83"/>
      <c r="AF198" s="86"/>
      <c r="AG198" s="27"/>
      <c r="AH198" s="23"/>
      <c r="AI198" s="23"/>
    </row>
    <row r="199" spans="1:95" ht="25.25" customHeight="1" thickTop="1" thickBot="1" x14ac:dyDescent="0.25">
      <c r="A199" s="25">
        <v>129</v>
      </c>
      <c r="B199" s="8" t="s">
        <v>128</v>
      </c>
      <c r="C199" s="42">
        <f>D195-L195</f>
        <v>0</v>
      </c>
      <c r="D199" s="122">
        <v>4000</v>
      </c>
      <c r="E199" s="172">
        <v>130</v>
      </c>
      <c r="F199" s="176" t="s">
        <v>129</v>
      </c>
      <c r="G199" s="174">
        <v>4000</v>
      </c>
      <c r="H199" s="193">
        <f t="shared" si="38"/>
        <v>-1000</v>
      </c>
      <c r="I199" s="193">
        <f t="shared" si="43"/>
        <v>0</v>
      </c>
      <c r="J199" s="149">
        <v>130</v>
      </c>
      <c r="K199" s="142" t="s">
        <v>129</v>
      </c>
      <c r="L199" s="119">
        <v>4000</v>
      </c>
      <c r="M199" s="150">
        <v>3000</v>
      </c>
      <c r="N199" s="411"/>
      <c r="O199" s="412"/>
      <c r="P199" s="413"/>
      <c r="Q199" s="405" t="s">
        <v>356</v>
      </c>
      <c r="R199" s="451">
        <v>2000</v>
      </c>
      <c r="S199" s="92">
        <f>+M199+P199+R199</f>
        <v>5000</v>
      </c>
      <c r="T199" s="166">
        <f t="shared" si="23"/>
        <v>-1000</v>
      </c>
      <c r="U199" s="42">
        <f t="shared" si="39"/>
        <v>0</v>
      </c>
      <c r="V199" s="131">
        <v>130</v>
      </c>
      <c r="W199" s="26" t="s">
        <v>129</v>
      </c>
      <c r="X199" s="71" t="s">
        <v>216</v>
      </c>
      <c r="Y199" s="18" t="s">
        <v>195</v>
      </c>
      <c r="Z199" s="4">
        <v>4000</v>
      </c>
      <c r="AA199" s="4">
        <v>3000</v>
      </c>
      <c r="AB199" s="22">
        <f t="shared" si="40"/>
        <v>1000</v>
      </c>
      <c r="AC199" s="22">
        <f t="shared" si="41"/>
        <v>666.66666666666663</v>
      </c>
      <c r="AD199" s="90"/>
      <c r="AE199" s="91">
        <v>37</v>
      </c>
      <c r="AF199" s="92">
        <v>650</v>
      </c>
      <c r="AG199" s="23"/>
      <c r="AH199" s="27">
        <v>650</v>
      </c>
      <c r="AI199" s="23">
        <f t="shared" si="42"/>
        <v>650</v>
      </c>
    </row>
    <row r="200" spans="1:95" ht="25.25" customHeight="1" thickTop="1" thickBot="1" x14ac:dyDescent="0.25">
      <c r="A200" s="25">
        <v>130</v>
      </c>
      <c r="B200" s="8" t="s">
        <v>129</v>
      </c>
      <c r="C200" s="42">
        <f t="shared" ref="C200:C220" si="44">D199-L199</f>
        <v>0</v>
      </c>
      <c r="D200" s="122">
        <v>4000</v>
      </c>
      <c r="E200" s="172">
        <v>131</v>
      </c>
      <c r="F200" s="176" t="s">
        <v>130</v>
      </c>
      <c r="G200" s="174">
        <v>4000</v>
      </c>
      <c r="H200" s="193">
        <f t="shared" si="38"/>
        <v>1650</v>
      </c>
      <c r="I200" s="193">
        <f t="shared" si="43"/>
        <v>0</v>
      </c>
      <c r="J200" s="149">
        <v>131</v>
      </c>
      <c r="K200" s="142" t="s">
        <v>130</v>
      </c>
      <c r="L200" s="119">
        <v>4000</v>
      </c>
      <c r="M200" s="150">
        <v>1500</v>
      </c>
      <c r="N200" s="411">
        <v>45492</v>
      </c>
      <c r="O200" s="412">
        <v>91</v>
      </c>
      <c r="P200" s="439">
        <v>200</v>
      </c>
      <c r="Q200" s="405" t="s">
        <v>356</v>
      </c>
      <c r="R200" s="451">
        <v>650</v>
      </c>
      <c r="S200" s="92">
        <f>+M200+P200+R200</f>
        <v>2350</v>
      </c>
      <c r="T200" s="166">
        <f t="shared" si="23"/>
        <v>1650</v>
      </c>
      <c r="U200" s="42">
        <f t="shared" si="39"/>
        <v>0</v>
      </c>
      <c r="V200" s="131">
        <v>131</v>
      </c>
      <c r="W200" s="26" t="s">
        <v>130</v>
      </c>
      <c r="X200" s="71" t="s">
        <v>185</v>
      </c>
      <c r="Y200" s="18" t="s">
        <v>157</v>
      </c>
      <c r="Z200" s="4">
        <v>4000</v>
      </c>
      <c r="AA200" s="4">
        <v>1500</v>
      </c>
      <c r="AB200" s="22">
        <f t="shared" si="40"/>
        <v>2500</v>
      </c>
      <c r="AC200" s="22">
        <f t="shared" si="41"/>
        <v>1666.6666666666667</v>
      </c>
      <c r="AD200" s="90"/>
      <c r="AE200" s="91">
        <v>42</v>
      </c>
      <c r="AF200" s="92">
        <v>1550</v>
      </c>
      <c r="AG200" s="23">
        <v>1550</v>
      </c>
      <c r="AH200" s="23"/>
      <c r="AI200" s="23">
        <f t="shared" si="42"/>
        <v>1550</v>
      </c>
      <c r="BG200" s="49"/>
      <c r="BH200" s="49"/>
      <c r="BI200" s="49"/>
      <c r="BJ200" s="49"/>
      <c r="BK200" s="49"/>
      <c r="BL200" s="49"/>
      <c r="BM200" s="49"/>
      <c r="BN200" s="49"/>
      <c r="BO200" s="49"/>
      <c r="BP200" s="49"/>
      <c r="BQ200" s="49"/>
      <c r="BR200" s="49"/>
      <c r="BS200" s="49"/>
      <c r="BT200" s="49"/>
      <c r="BU200" s="49"/>
      <c r="BV200" s="49"/>
      <c r="BW200" s="49"/>
      <c r="BX200" s="49"/>
      <c r="BY200" s="49"/>
      <c r="BZ200" s="49"/>
      <c r="CA200" s="49"/>
      <c r="CB200" s="49"/>
      <c r="CC200" s="49"/>
      <c r="CD200" s="49"/>
      <c r="CE200" s="49"/>
      <c r="CF200" s="49"/>
      <c r="CG200" s="49"/>
      <c r="CH200" s="49"/>
      <c r="CI200" s="49"/>
      <c r="CJ200" s="49"/>
      <c r="CK200" s="49"/>
      <c r="CL200" s="49"/>
      <c r="CM200" s="49"/>
      <c r="CN200" s="49"/>
      <c r="CO200" s="49"/>
      <c r="CP200" s="49"/>
      <c r="CQ200" s="49"/>
    </row>
    <row r="201" spans="1:95" ht="25.25" customHeight="1" thickTop="1" thickBot="1" x14ac:dyDescent="0.25">
      <c r="A201" s="25">
        <v>130</v>
      </c>
      <c r="B201" s="8" t="s">
        <v>129</v>
      </c>
      <c r="C201" s="42"/>
      <c r="D201" s="122"/>
      <c r="E201" s="172"/>
      <c r="F201" s="176"/>
      <c r="G201" s="174"/>
      <c r="H201" s="193"/>
      <c r="I201" s="193"/>
      <c r="J201" s="149"/>
      <c r="K201" s="142"/>
      <c r="L201" s="119"/>
      <c r="M201" s="150"/>
      <c r="N201" s="632">
        <v>45519</v>
      </c>
      <c r="O201" s="637">
        <v>64</v>
      </c>
      <c r="P201" s="642">
        <v>100</v>
      </c>
      <c r="Q201" s="405"/>
      <c r="R201" s="111"/>
      <c r="S201" s="92"/>
      <c r="T201" s="166"/>
      <c r="U201" s="42"/>
      <c r="V201" s="131"/>
      <c r="W201" s="26"/>
      <c r="X201" s="71"/>
      <c r="Y201" s="18"/>
      <c r="Z201" s="4"/>
      <c r="AA201" s="4"/>
      <c r="AB201" s="22"/>
      <c r="AC201" s="22"/>
      <c r="AD201" s="90"/>
      <c r="AE201" s="91"/>
      <c r="AF201" s="92"/>
      <c r="AG201" s="23"/>
      <c r="AH201" s="23"/>
      <c r="AI201" s="23"/>
      <c r="BG201" s="49"/>
      <c r="BH201" s="49"/>
      <c r="BI201" s="49"/>
      <c r="BJ201" s="49"/>
      <c r="BK201" s="49"/>
      <c r="BL201" s="49"/>
      <c r="BM201" s="49"/>
      <c r="BN201" s="49"/>
      <c r="BO201" s="49"/>
      <c r="BP201" s="49"/>
      <c r="BQ201" s="49"/>
      <c r="BR201" s="49"/>
      <c r="BS201" s="49"/>
      <c r="BT201" s="49"/>
      <c r="BU201" s="49"/>
      <c r="BV201" s="49"/>
      <c r="BW201" s="49"/>
      <c r="BX201" s="49"/>
      <c r="BY201" s="49"/>
      <c r="BZ201" s="49"/>
      <c r="CA201" s="49"/>
      <c r="CB201" s="49"/>
      <c r="CC201" s="49"/>
      <c r="CD201" s="49"/>
      <c r="CE201" s="49"/>
      <c r="CF201" s="49"/>
      <c r="CG201" s="49"/>
      <c r="CH201" s="49"/>
      <c r="CI201" s="49"/>
      <c r="CJ201" s="49"/>
      <c r="CK201" s="49"/>
      <c r="CL201" s="49"/>
      <c r="CM201" s="49"/>
      <c r="CN201" s="49"/>
      <c r="CO201" s="49"/>
      <c r="CP201" s="49"/>
      <c r="CQ201" s="49"/>
    </row>
    <row r="202" spans="1:95" ht="25.25" customHeight="1" thickTop="1" thickBot="1" x14ac:dyDescent="0.25">
      <c r="A202" s="25">
        <v>130</v>
      </c>
      <c r="B202" s="8" t="s">
        <v>129</v>
      </c>
      <c r="C202" s="42"/>
      <c r="D202" s="122"/>
      <c r="E202" s="172"/>
      <c r="F202" s="176"/>
      <c r="G202" s="174"/>
      <c r="H202" s="193"/>
      <c r="I202" s="193"/>
      <c r="J202" s="149"/>
      <c r="K202" s="142"/>
      <c r="L202" s="119"/>
      <c r="M202" s="150"/>
      <c r="N202" s="705"/>
      <c r="O202" s="706"/>
      <c r="P202" s="707">
        <v>50</v>
      </c>
      <c r="Q202" s="405"/>
      <c r="R202" s="111"/>
      <c r="S202" s="92"/>
      <c r="T202" s="166"/>
      <c r="U202" s="42"/>
      <c r="V202" s="131"/>
      <c r="W202" s="26"/>
      <c r="X202" s="71"/>
      <c r="Y202" s="18"/>
      <c r="Z202" s="4"/>
      <c r="AA202" s="4"/>
      <c r="AB202" s="22"/>
      <c r="AC202" s="22"/>
      <c r="AD202" s="90"/>
      <c r="AE202" s="91"/>
      <c r="AF202" s="92"/>
      <c r="AG202" s="23"/>
      <c r="AH202" s="23"/>
      <c r="AI202" s="23"/>
      <c r="BG202" s="49"/>
      <c r="BH202" s="49"/>
      <c r="BI202" s="49"/>
      <c r="BJ202" s="49"/>
      <c r="BK202" s="49"/>
      <c r="BL202" s="49"/>
      <c r="BM202" s="49"/>
      <c r="BN202" s="49"/>
      <c r="BO202" s="49"/>
      <c r="BP202" s="49"/>
      <c r="BQ202" s="49"/>
      <c r="BR202" s="49"/>
      <c r="BS202" s="49"/>
      <c r="BT202" s="49"/>
      <c r="BU202" s="49"/>
      <c r="BV202" s="49"/>
      <c r="BW202" s="49"/>
      <c r="BX202" s="49"/>
      <c r="BY202" s="49"/>
      <c r="BZ202" s="49"/>
      <c r="CA202" s="49"/>
      <c r="CB202" s="49"/>
      <c r="CC202" s="49"/>
      <c r="CD202" s="49"/>
      <c r="CE202" s="49"/>
      <c r="CF202" s="49"/>
      <c r="CG202" s="49"/>
      <c r="CH202" s="49"/>
      <c r="CI202" s="49"/>
      <c r="CJ202" s="49"/>
      <c r="CK202" s="49"/>
      <c r="CL202" s="49"/>
      <c r="CM202" s="49"/>
      <c r="CN202" s="49"/>
      <c r="CO202" s="49"/>
      <c r="CP202" s="49"/>
      <c r="CQ202" s="49"/>
    </row>
    <row r="203" spans="1:95" ht="25.25" customHeight="1" thickTop="1" thickBot="1" x14ac:dyDescent="0.25">
      <c r="A203" s="25">
        <v>131</v>
      </c>
      <c r="B203" s="8" t="s">
        <v>130</v>
      </c>
      <c r="C203" s="42">
        <f>D200-L200</f>
        <v>0</v>
      </c>
      <c r="D203" s="122">
        <v>4000</v>
      </c>
      <c r="E203" s="172">
        <v>132</v>
      </c>
      <c r="F203" s="176" t="s">
        <v>131</v>
      </c>
      <c r="G203" s="174">
        <v>4000</v>
      </c>
      <c r="H203" s="193">
        <f t="shared" si="38"/>
        <v>-1050</v>
      </c>
      <c r="I203" s="193">
        <f t="shared" si="43"/>
        <v>0</v>
      </c>
      <c r="J203" s="149">
        <v>132</v>
      </c>
      <c r="K203" s="142" t="s">
        <v>131</v>
      </c>
      <c r="L203" s="119">
        <v>4000</v>
      </c>
      <c r="M203" s="150">
        <v>3500</v>
      </c>
      <c r="N203" s="405"/>
      <c r="O203" s="405"/>
      <c r="P203" s="405"/>
      <c r="Q203" s="405" t="s">
        <v>356</v>
      </c>
      <c r="R203" s="451">
        <v>1550</v>
      </c>
      <c r="S203" s="92">
        <f t="shared" si="29"/>
        <v>5050</v>
      </c>
      <c r="T203" s="166">
        <f t="shared" si="23"/>
        <v>-1050</v>
      </c>
      <c r="U203" s="42">
        <f t="shared" si="39"/>
        <v>0</v>
      </c>
      <c r="V203" s="131">
        <v>132</v>
      </c>
      <c r="W203" s="26" t="s">
        <v>131</v>
      </c>
      <c r="X203" s="71" t="s">
        <v>186</v>
      </c>
      <c r="Y203" s="18" t="s">
        <v>157</v>
      </c>
      <c r="Z203" s="4">
        <v>4000</v>
      </c>
      <c r="AA203" s="4">
        <v>3500</v>
      </c>
      <c r="AB203" s="22">
        <f t="shared" si="40"/>
        <v>500</v>
      </c>
      <c r="AC203" s="22">
        <f t="shared" si="41"/>
        <v>333.33333333333331</v>
      </c>
      <c r="AD203" s="82"/>
      <c r="AE203" s="83">
        <v>18</v>
      </c>
      <c r="AF203" s="86">
        <v>500</v>
      </c>
      <c r="AG203" s="23">
        <v>500</v>
      </c>
      <c r="AH203" s="23"/>
      <c r="AI203" s="23">
        <f t="shared" si="42"/>
        <v>500</v>
      </c>
      <c r="BG203" s="58"/>
      <c r="BH203" s="58"/>
      <c r="BI203" s="58"/>
      <c r="BJ203" s="58"/>
      <c r="BK203" s="58"/>
      <c r="BL203" s="58"/>
      <c r="BM203" s="58"/>
      <c r="BN203" s="58"/>
      <c r="BO203" s="58"/>
      <c r="BP203" s="58"/>
      <c r="BQ203" s="58"/>
      <c r="BR203" s="58"/>
      <c r="BS203" s="58"/>
      <c r="BT203" s="58"/>
      <c r="BU203" s="58"/>
      <c r="BV203" s="58"/>
      <c r="BW203" s="58"/>
      <c r="BX203" s="58"/>
      <c r="BY203" s="58"/>
      <c r="BZ203" s="58"/>
      <c r="CA203" s="58"/>
      <c r="CB203" s="58"/>
      <c r="CC203" s="58"/>
      <c r="CD203" s="58"/>
      <c r="CE203" s="58"/>
      <c r="CF203" s="58"/>
      <c r="CG203" s="58"/>
      <c r="CH203" s="58"/>
      <c r="CI203" s="58"/>
      <c r="CJ203" s="58"/>
      <c r="CK203" s="58"/>
      <c r="CL203" s="58"/>
      <c r="CM203" s="58"/>
      <c r="CN203" s="58"/>
      <c r="CO203" s="58"/>
      <c r="CP203" s="58"/>
      <c r="CQ203" s="58"/>
    </row>
    <row r="204" spans="1:95" ht="25.25" customHeight="1" thickTop="1" thickBot="1" x14ac:dyDescent="0.25">
      <c r="A204" s="25">
        <v>132</v>
      </c>
      <c r="B204" s="8" t="s">
        <v>131</v>
      </c>
      <c r="C204" s="42">
        <f t="shared" si="44"/>
        <v>0</v>
      </c>
      <c r="D204" s="122">
        <v>4000</v>
      </c>
      <c r="E204" s="172">
        <v>133</v>
      </c>
      <c r="F204" s="176" t="s">
        <v>132</v>
      </c>
      <c r="G204" s="174">
        <v>4000</v>
      </c>
      <c r="H204" s="193">
        <f t="shared" si="38"/>
        <v>1000</v>
      </c>
      <c r="I204" s="193">
        <f t="shared" si="43"/>
        <v>0</v>
      </c>
      <c r="J204" s="149">
        <v>133</v>
      </c>
      <c r="K204" s="142" t="s">
        <v>132</v>
      </c>
      <c r="L204" s="119">
        <v>4000</v>
      </c>
      <c r="M204" s="150">
        <v>2500</v>
      </c>
      <c r="N204" s="405"/>
      <c r="O204" s="405"/>
      <c r="P204" s="405"/>
      <c r="Q204" s="405" t="s">
        <v>356</v>
      </c>
      <c r="R204" s="451">
        <v>500</v>
      </c>
      <c r="S204" s="92">
        <f t="shared" si="29"/>
        <v>3000</v>
      </c>
      <c r="T204" s="166">
        <f t="shared" ref="T204:T247" si="45">+L204-S204</f>
        <v>1000</v>
      </c>
      <c r="U204" s="42">
        <f t="shared" si="39"/>
        <v>0</v>
      </c>
      <c r="V204" s="131">
        <v>133</v>
      </c>
      <c r="W204" s="26" t="s">
        <v>132</v>
      </c>
      <c r="X204" s="71" t="s">
        <v>217</v>
      </c>
      <c r="Y204" s="18" t="s">
        <v>195</v>
      </c>
      <c r="Z204" s="4">
        <v>4000</v>
      </c>
      <c r="AA204" s="4">
        <v>2500</v>
      </c>
      <c r="AB204" s="22">
        <f t="shared" si="40"/>
        <v>1500</v>
      </c>
      <c r="AC204" s="22">
        <f t="shared" si="41"/>
        <v>1000</v>
      </c>
      <c r="AD204" s="90"/>
      <c r="AE204" s="91"/>
      <c r="AF204" s="92"/>
      <c r="AG204" s="23"/>
      <c r="AH204" s="23"/>
      <c r="AI204" s="23">
        <f t="shared" si="42"/>
        <v>0</v>
      </c>
    </row>
    <row r="205" spans="1:95" ht="25.25" customHeight="1" thickTop="1" thickBot="1" x14ac:dyDescent="0.25">
      <c r="A205" s="25">
        <v>133</v>
      </c>
      <c r="B205" s="8" t="s">
        <v>132</v>
      </c>
      <c r="C205" s="42">
        <f t="shared" si="44"/>
        <v>0</v>
      </c>
      <c r="D205" s="122">
        <v>4000</v>
      </c>
      <c r="E205" s="172">
        <v>134</v>
      </c>
      <c r="F205" s="176" t="s">
        <v>133</v>
      </c>
      <c r="G205" s="174">
        <v>4000</v>
      </c>
      <c r="H205" s="193">
        <f t="shared" si="38"/>
        <v>0</v>
      </c>
      <c r="I205" s="193">
        <f t="shared" si="43"/>
        <v>0</v>
      </c>
      <c r="J205" s="149">
        <v>134</v>
      </c>
      <c r="K205" s="142" t="s">
        <v>133</v>
      </c>
      <c r="L205" s="119">
        <v>4000</v>
      </c>
      <c r="M205" s="150">
        <v>4000</v>
      </c>
      <c r="N205" s="405"/>
      <c r="O205" s="405"/>
      <c r="P205" s="405"/>
      <c r="Q205" s="405"/>
      <c r="R205" s="111"/>
      <c r="S205" s="92">
        <f t="shared" si="29"/>
        <v>4000</v>
      </c>
      <c r="T205" s="166">
        <f t="shared" si="45"/>
        <v>0</v>
      </c>
      <c r="U205" s="42">
        <f t="shared" si="39"/>
        <v>0</v>
      </c>
      <c r="V205" s="131">
        <v>134</v>
      </c>
      <c r="W205" s="26" t="s">
        <v>133</v>
      </c>
      <c r="X205" s="71" t="s">
        <v>311</v>
      </c>
      <c r="Y205" s="18" t="s">
        <v>223</v>
      </c>
      <c r="Z205" s="4">
        <v>4000</v>
      </c>
      <c r="AA205" s="4">
        <v>4000</v>
      </c>
      <c r="AB205" s="22">
        <f t="shared" si="40"/>
        <v>0</v>
      </c>
      <c r="AC205" s="22">
        <f t="shared" si="41"/>
        <v>0</v>
      </c>
      <c r="AD205" s="82"/>
      <c r="AE205" s="83"/>
      <c r="AF205" s="86"/>
      <c r="AG205" s="23"/>
      <c r="AH205" s="23"/>
      <c r="AI205" s="23">
        <f t="shared" si="42"/>
        <v>0</v>
      </c>
    </row>
    <row r="206" spans="1:95" ht="25.25" customHeight="1" thickTop="1" thickBot="1" x14ac:dyDescent="0.25">
      <c r="A206" s="25">
        <v>134</v>
      </c>
      <c r="B206" s="8" t="s">
        <v>133</v>
      </c>
      <c r="C206" s="42">
        <f t="shared" si="44"/>
        <v>0</v>
      </c>
      <c r="D206" s="122">
        <v>4000</v>
      </c>
      <c r="E206" s="172">
        <v>135</v>
      </c>
      <c r="F206" s="176" t="s">
        <v>134</v>
      </c>
      <c r="G206" s="174">
        <v>4000</v>
      </c>
      <c r="H206" s="193">
        <f t="shared" si="38"/>
        <v>2000</v>
      </c>
      <c r="I206" s="193">
        <f t="shared" si="43"/>
        <v>0</v>
      </c>
      <c r="J206" s="149">
        <v>135</v>
      </c>
      <c r="K206" s="142" t="s">
        <v>134</v>
      </c>
      <c r="L206" s="119">
        <v>4000</v>
      </c>
      <c r="M206" s="150">
        <v>2000</v>
      </c>
      <c r="N206" s="405"/>
      <c r="O206" s="405"/>
      <c r="P206" s="405"/>
      <c r="Q206" s="405"/>
      <c r="R206" s="111"/>
      <c r="S206" s="92">
        <f t="shared" si="29"/>
        <v>2000</v>
      </c>
      <c r="T206" s="166">
        <f t="shared" si="45"/>
        <v>2000</v>
      </c>
      <c r="U206" s="42">
        <f t="shared" si="39"/>
        <v>0</v>
      </c>
      <c r="V206" s="131">
        <v>135</v>
      </c>
      <c r="W206" s="26" t="s">
        <v>134</v>
      </c>
      <c r="X206" s="71" t="s">
        <v>218</v>
      </c>
      <c r="Y206" s="18" t="s">
        <v>195</v>
      </c>
      <c r="Z206" s="4">
        <v>4000</v>
      </c>
      <c r="AA206" s="4">
        <v>2000</v>
      </c>
      <c r="AB206" s="22">
        <f t="shared" si="40"/>
        <v>2000</v>
      </c>
      <c r="AC206" s="22">
        <f t="shared" si="41"/>
        <v>1333.3333333333333</v>
      </c>
      <c r="AD206" s="82"/>
      <c r="AE206" s="83">
        <v>57</v>
      </c>
      <c r="AF206" s="86">
        <v>1300</v>
      </c>
      <c r="AG206" s="27">
        <v>1300</v>
      </c>
      <c r="AH206" s="23"/>
      <c r="AI206" s="23">
        <f t="shared" si="42"/>
        <v>1300</v>
      </c>
    </row>
    <row r="207" spans="1:95" ht="25.25" customHeight="1" thickTop="1" thickBot="1" x14ac:dyDescent="0.25">
      <c r="A207" s="25">
        <v>135</v>
      </c>
      <c r="B207" s="8" t="s">
        <v>134</v>
      </c>
      <c r="C207" s="42">
        <f t="shared" si="44"/>
        <v>0</v>
      </c>
      <c r="D207" s="125">
        <v>4000</v>
      </c>
      <c r="E207" s="172">
        <v>136</v>
      </c>
      <c r="F207" s="176" t="s">
        <v>81</v>
      </c>
      <c r="G207" s="174">
        <v>4000</v>
      </c>
      <c r="H207" s="193">
        <f t="shared" si="38"/>
        <v>-1300</v>
      </c>
      <c r="I207" s="193">
        <f t="shared" si="43"/>
        <v>0</v>
      </c>
      <c r="J207" s="149">
        <v>136</v>
      </c>
      <c r="K207" s="142" t="s">
        <v>81</v>
      </c>
      <c r="L207" s="119">
        <v>4000</v>
      </c>
      <c r="M207" s="150">
        <v>4000</v>
      </c>
      <c r="N207" s="405"/>
      <c r="O207" s="405"/>
      <c r="P207" s="405"/>
      <c r="Q207" s="405" t="s">
        <v>356</v>
      </c>
      <c r="R207" s="451">
        <v>1300</v>
      </c>
      <c r="S207" s="92">
        <f t="shared" si="29"/>
        <v>5300</v>
      </c>
      <c r="T207" s="166">
        <f t="shared" si="45"/>
        <v>-1300</v>
      </c>
      <c r="U207" s="42">
        <f t="shared" si="39"/>
        <v>0</v>
      </c>
      <c r="V207" s="131">
        <v>136</v>
      </c>
      <c r="W207" s="26" t="s">
        <v>81</v>
      </c>
      <c r="X207" s="71" t="s">
        <v>312</v>
      </c>
      <c r="Y207" s="18" t="s">
        <v>223</v>
      </c>
      <c r="Z207" s="4">
        <v>4000</v>
      </c>
      <c r="AA207" s="4">
        <v>4000</v>
      </c>
      <c r="AB207" s="22">
        <f t="shared" si="40"/>
        <v>0</v>
      </c>
      <c r="AC207" s="22">
        <f t="shared" si="41"/>
        <v>0</v>
      </c>
      <c r="AD207" s="90"/>
      <c r="AE207" s="91"/>
      <c r="AF207" s="92"/>
      <c r="AG207" s="23"/>
      <c r="AH207" s="23"/>
      <c r="AI207" s="23">
        <f t="shared" si="42"/>
        <v>0</v>
      </c>
    </row>
    <row r="208" spans="1:95" ht="25.25" customHeight="1" thickTop="1" thickBot="1" x14ac:dyDescent="0.25">
      <c r="A208" s="25">
        <v>136</v>
      </c>
      <c r="B208" s="8" t="s">
        <v>81</v>
      </c>
      <c r="C208" s="42">
        <f t="shared" si="44"/>
        <v>0</v>
      </c>
      <c r="D208" s="125">
        <v>4000</v>
      </c>
      <c r="E208" s="172">
        <v>137</v>
      </c>
      <c r="F208" s="176" t="s">
        <v>135</v>
      </c>
      <c r="G208" s="174">
        <v>4000</v>
      </c>
      <c r="H208" s="193">
        <f t="shared" si="38"/>
        <v>1000</v>
      </c>
      <c r="I208" s="193">
        <f t="shared" si="43"/>
        <v>0</v>
      </c>
      <c r="J208" s="149">
        <v>137</v>
      </c>
      <c r="K208" s="142" t="s">
        <v>135</v>
      </c>
      <c r="L208" s="119">
        <v>4000</v>
      </c>
      <c r="M208" s="150">
        <v>3000</v>
      </c>
      <c r="N208" s="411"/>
      <c r="O208" s="412"/>
      <c r="P208" s="413"/>
      <c r="Q208" s="405"/>
      <c r="R208" s="111"/>
      <c r="S208" s="92">
        <f t="shared" si="29"/>
        <v>3000</v>
      </c>
      <c r="T208" s="166">
        <f t="shared" si="45"/>
        <v>1000</v>
      </c>
      <c r="U208" s="42">
        <f t="shared" si="39"/>
        <v>0</v>
      </c>
      <c r="V208" s="131">
        <v>137</v>
      </c>
      <c r="W208" s="26" t="s">
        <v>135</v>
      </c>
      <c r="X208" s="71" t="s">
        <v>187</v>
      </c>
      <c r="Y208" s="18" t="s">
        <v>157</v>
      </c>
      <c r="Z208" s="4">
        <v>4000</v>
      </c>
      <c r="AA208" s="4">
        <v>3000</v>
      </c>
      <c r="AB208" s="22">
        <f t="shared" si="40"/>
        <v>1000</v>
      </c>
      <c r="AC208" s="22">
        <f t="shared" si="41"/>
        <v>666.66666666666663</v>
      </c>
      <c r="AD208" s="90"/>
      <c r="AE208" s="91">
        <v>48</v>
      </c>
      <c r="AF208" s="92">
        <v>700</v>
      </c>
      <c r="AG208" s="23">
        <v>700</v>
      </c>
      <c r="AH208" s="23"/>
      <c r="AI208" s="23">
        <f t="shared" si="42"/>
        <v>700</v>
      </c>
    </row>
    <row r="209" spans="1:35" ht="25.25" customHeight="1" thickTop="1" thickBot="1" x14ac:dyDescent="0.25">
      <c r="A209" s="25">
        <v>137</v>
      </c>
      <c r="B209" s="8" t="s">
        <v>135</v>
      </c>
      <c r="C209" s="42">
        <f t="shared" si="44"/>
        <v>0</v>
      </c>
      <c r="D209" s="122">
        <v>4000</v>
      </c>
      <c r="E209" s="172">
        <v>138</v>
      </c>
      <c r="F209" s="176" t="s">
        <v>136</v>
      </c>
      <c r="G209" s="174">
        <v>4000</v>
      </c>
      <c r="H209" s="193">
        <f t="shared" si="38"/>
        <v>1150</v>
      </c>
      <c r="I209" s="193">
        <f t="shared" si="43"/>
        <v>0</v>
      </c>
      <c r="J209" s="149">
        <v>138</v>
      </c>
      <c r="K209" s="142" t="s">
        <v>136</v>
      </c>
      <c r="L209" s="119">
        <v>4000</v>
      </c>
      <c r="M209" s="150">
        <v>2000</v>
      </c>
      <c r="N209" s="411">
        <v>45486</v>
      </c>
      <c r="O209" s="412">
        <v>64</v>
      </c>
      <c r="P209" s="439">
        <v>150</v>
      </c>
      <c r="Q209" s="405" t="s">
        <v>356</v>
      </c>
      <c r="R209" s="451">
        <v>700</v>
      </c>
      <c r="S209" s="92">
        <f t="shared" si="29"/>
        <v>2850</v>
      </c>
      <c r="T209" s="166">
        <f t="shared" si="45"/>
        <v>1150</v>
      </c>
      <c r="U209" s="42">
        <f t="shared" si="39"/>
        <v>0</v>
      </c>
      <c r="V209" s="131">
        <v>138</v>
      </c>
      <c r="W209" s="26" t="s">
        <v>136</v>
      </c>
      <c r="X209" s="71" t="s">
        <v>188</v>
      </c>
      <c r="Y209" s="18" t="s">
        <v>157</v>
      </c>
      <c r="Z209" s="4">
        <v>4000</v>
      </c>
      <c r="AA209" s="4">
        <v>2000</v>
      </c>
      <c r="AB209" s="22">
        <f t="shared" si="40"/>
        <v>2000</v>
      </c>
      <c r="AC209" s="22">
        <f t="shared" si="41"/>
        <v>1333.3333333333333</v>
      </c>
      <c r="AD209" s="82"/>
      <c r="AE209" s="83">
        <v>40</v>
      </c>
      <c r="AF209" s="86">
        <v>1350</v>
      </c>
      <c r="AG209" s="23">
        <v>1350</v>
      </c>
      <c r="AH209" s="23"/>
      <c r="AI209" s="23">
        <f t="shared" si="42"/>
        <v>1350</v>
      </c>
    </row>
    <row r="210" spans="1:35" ht="25.25" customHeight="1" thickTop="1" thickBot="1" x14ac:dyDescent="0.25">
      <c r="A210" s="25">
        <v>137</v>
      </c>
      <c r="B210" s="8" t="s">
        <v>135</v>
      </c>
      <c r="C210" s="42"/>
      <c r="D210" s="122"/>
      <c r="E210" s="172"/>
      <c r="F210" s="176"/>
      <c r="G210" s="174"/>
      <c r="H210" s="193"/>
      <c r="I210" s="193"/>
      <c r="J210" s="149"/>
      <c r="K210" s="142"/>
      <c r="L210" s="119"/>
      <c r="M210" s="150"/>
      <c r="N210" s="632">
        <v>45509</v>
      </c>
      <c r="O210" s="637">
        <v>5</v>
      </c>
      <c r="P210" s="642">
        <v>150</v>
      </c>
      <c r="Q210" s="405"/>
      <c r="R210" s="111"/>
      <c r="S210" s="92"/>
      <c r="T210" s="166"/>
      <c r="U210" s="42"/>
      <c r="V210" s="131"/>
      <c r="W210" s="26"/>
      <c r="X210" s="71"/>
      <c r="Y210" s="18"/>
      <c r="Z210" s="4"/>
      <c r="AA210" s="4"/>
      <c r="AB210" s="22"/>
      <c r="AC210" s="22"/>
      <c r="AD210" s="82"/>
      <c r="AE210" s="83"/>
      <c r="AF210" s="86"/>
      <c r="AG210" s="23"/>
      <c r="AH210" s="23"/>
      <c r="AI210" s="23"/>
    </row>
    <row r="211" spans="1:35" ht="25.25" customHeight="1" thickTop="1" thickBot="1" x14ac:dyDescent="0.25">
      <c r="A211" s="25">
        <v>138</v>
      </c>
      <c r="B211" s="8" t="s">
        <v>136</v>
      </c>
      <c r="C211" s="42">
        <f>D209-L209</f>
        <v>0</v>
      </c>
      <c r="D211" s="122">
        <v>4000</v>
      </c>
      <c r="E211" s="172">
        <v>139</v>
      </c>
      <c r="F211" s="176" t="s">
        <v>137</v>
      </c>
      <c r="G211" s="174">
        <v>4000</v>
      </c>
      <c r="H211" s="193">
        <f t="shared" si="38"/>
        <v>1300</v>
      </c>
      <c r="I211" s="193">
        <f t="shared" si="43"/>
        <v>0</v>
      </c>
      <c r="J211" s="149">
        <v>139</v>
      </c>
      <c r="K211" s="142" t="s">
        <v>137</v>
      </c>
      <c r="L211" s="119">
        <v>4000</v>
      </c>
      <c r="M211" s="150">
        <v>2500</v>
      </c>
      <c r="N211" s="411">
        <v>45485</v>
      </c>
      <c r="O211" s="412">
        <v>49</v>
      </c>
      <c r="P211" s="439">
        <v>200</v>
      </c>
      <c r="Q211" s="405"/>
      <c r="R211" s="111"/>
      <c r="S211" s="92">
        <f t="shared" si="29"/>
        <v>2700</v>
      </c>
      <c r="T211" s="166">
        <f t="shared" si="45"/>
        <v>1300</v>
      </c>
      <c r="U211" s="42">
        <f t="shared" si="39"/>
        <v>0</v>
      </c>
      <c r="V211" s="131">
        <v>139</v>
      </c>
      <c r="W211" s="26" t="s">
        <v>137</v>
      </c>
      <c r="X211" s="71" t="s">
        <v>189</v>
      </c>
      <c r="Y211" s="18" t="s">
        <v>157</v>
      </c>
      <c r="Z211" s="4">
        <v>4000</v>
      </c>
      <c r="AA211" s="4">
        <v>2500</v>
      </c>
      <c r="AB211" s="22">
        <f t="shared" si="40"/>
        <v>1500</v>
      </c>
      <c r="AC211" s="22">
        <f t="shared" si="41"/>
        <v>1000</v>
      </c>
      <c r="AD211" s="82"/>
      <c r="AE211" s="83">
        <v>41</v>
      </c>
      <c r="AF211" s="86">
        <v>1000</v>
      </c>
      <c r="AG211" s="23">
        <v>1000</v>
      </c>
      <c r="AH211" s="23"/>
      <c r="AI211" s="23">
        <f t="shared" si="42"/>
        <v>1000</v>
      </c>
    </row>
    <row r="212" spans="1:35" ht="25.25" customHeight="1" thickTop="1" thickBot="1" x14ac:dyDescent="0.25">
      <c r="A212" s="25">
        <v>138</v>
      </c>
      <c r="B212" s="8" t="s">
        <v>136</v>
      </c>
      <c r="C212" s="42"/>
      <c r="D212" s="122"/>
      <c r="E212" s="172"/>
      <c r="F212" s="176"/>
      <c r="G212" s="174"/>
      <c r="H212" s="193"/>
      <c r="I212" s="193"/>
      <c r="J212" s="149"/>
      <c r="K212" s="142"/>
      <c r="L212" s="119"/>
      <c r="M212" s="150"/>
      <c r="N212" s="538">
        <v>45516</v>
      </c>
      <c r="O212" s="539">
        <v>58</v>
      </c>
      <c r="P212" s="642">
        <v>150</v>
      </c>
      <c r="Q212" s="405" t="s">
        <v>356</v>
      </c>
      <c r="R212" s="451">
        <v>1350</v>
      </c>
      <c r="S212" s="92"/>
      <c r="T212" s="166"/>
      <c r="U212" s="42"/>
      <c r="V212" s="131"/>
      <c r="W212" s="26"/>
      <c r="X212" s="71"/>
      <c r="Y212" s="18"/>
      <c r="Z212" s="4"/>
      <c r="AA212" s="4"/>
      <c r="AB212" s="22"/>
      <c r="AC212" s="22"/>
      <c r="AD212" s="82"/>
      <c r="AE212" s="83"/>
      <c r="AF212" s="86"/>
      <c r="AG212" s="23"/>
      <c r="AH212" s="23"/>
      <c r="AI212" s="23"/>
    </row>
    <row r="213" spans="1:35" ht="25.25" customHeight="1" thickTop="1" thickBot="1" x14ac:dyDescent="0.25">
      <c r="A213" s="25">
        <v>138</v>
      </c>
      <c r="B213" s="8" t="s">
        <v>136</v>
      </c>
      <c r="C213" s="42"/>
      <c r="D213" s="122"/>
      <c r="E213" s="172"/>
      <c r="F213" s="176"/>
      <c r="G213" s="174"/>
      <c r="H213" s="193"/>
      <c r="I213" s="193"/>
      <c r="J213" s="149"/>
      <c r="K213" s="142"/>
      <c r="L213" s="119"/>
      <c r="M213" s="150"/>
      <c r="N213" s="538">
        <v>45558</v>
      </c>
      <c r="O213" s="539">
        <v>70</v>
      </c>
      <c r="P213" s="540">
        <v>150</v>
      </c>
      <c r="Q213" s="405"/>
      <c r="R213" s="111"/>
      <c r="S213" s="92"/>
      <c r="T213" s="166"/>
      <c r="U213" s="42"/>
      <c r="V213" s="131"/>
      <c r="W213" s="26"/>
      <c r="X213" s="71"/>
      <c r="Y213" s="18"/>
      <c r="Z213" s="4"/>
      <c r="AA213" s="4"/>
      <c r="AB213" s="22"/>
      <c r="AC213" s="22"/>
      <c r="AD213" s="82"/>
      <c r="AE213" s="83"/>
      <c r="AF213" s="86"/>
      <c r="AG213" s="23"/>
      <c r="AH213" s="23"/>
      <c r="AI213" s="23"/>
    </row>
    <row r="214" spans="1:35" ht="25.25" customHeight="1" thickTop="1" thickBot="1" x14ac:dyDescent="0.25">
      <c r="A214" s="25">
        <v>138</v>
      </c>
      <c r="B214" s="8" t="s">
        <v>136</v>
      </c>
      <c r="C214" s="42"/>
      <c r="D214" s="122"/>
      <c r="E214" s="172"/>
      <c r="F214" s="176"/>
      <c r="G214" s="174"/>
      <c r="H214" s="193"/>
      <c r="I214" s="193"/>
      <c r="J214" s="149"/>
      <c r="K214" s="142"/>
      <c r="L214" s="119"/>
      <c r="M214" s="150"/>
      <c r="N214" s="555"/>
      <c r="O214" s="556"/>
      <c r="P214" s="557">
        <v>100</v>
      </c>
      <c r="Q214" s="405"/>
      <c r="R214" s="111"/>
      <c r="S214" s="92"/>
      <c r="T214" s="166"/>
      <c r="U214" s="42"/>
      <c r="V214" s="131"/>
      <c r="W214" s="26"/>
      <c r="X214" s="71"/>
      <c r="Y214" s="18"/>
      <c r="Z214" s="4"/>
      <c r="AA214" s="4"/>
      <c r="AB214" s="22"/>
      <c r="AC214" s="22"/>
      <c r="AD214" s="82"/>
      <c r="AE214" s="83"/>
      <c r="AF214" s="86"/>
      <c r="AG214" s="23"/>
      <c r="AH214" s="23"/>
      <c r="AI214" s="23"/>
    </row>
    <row r="215" spans="1:35" ht="25.25" customHeight="1" thickTop="1" thickBot="1" x14ac:dyDescent="0.25">
      <c r="A215" s="25">
        <v>139</v>
      </c>
      <c r="B215" s="8" t="s">
        <v>137</v>
      </c>
      <c r="C215" s="42">
        <f>D211-L211</f>
        <v>0</v>
      </c>
      <c r="D215" s="122">
        <v>4000</v>
      </c>
      <c r="E215" s="175">
        <v>140</v>
      </c>
      <c r="F215" s="106" t="s">
        <v>138</v>
      </c>
      <c r="G215" s="174">
        <v>4000</v>
      </c>
      <c r="H215" s="193">
        <f t="shared" si="38"/>
        <v>-1100</v>
      </c>
      <c r="I215" s="193">
        <f t="shared" si="43"/>
        <v>0</v>
      </c>
      <c r="J215" s="149">
        <v>140</v>
      </c>
      <c r="K215" s="142" t="s">
        <v>138</v>
      </c>
      <c r="L215" s="119">
        <v>4000</v>
      </c>
      <c r="M215" s="150">
        <v>4000</v>
      </c>
      <c r="N215" s="430">
        <v>45558</v>
      </c>
      <c r="O215" s="405">
        <v>69</v>
      </c>
      <c r="P215" s="444">
        <v>100</v>
      </c>
      <c r="Q215" s="405" t="s">
        <v>356</v>
      </c>
      <c r="R215" s="451">
        <v>1000</v>
      </c>
      <c r="S215" s="92">
        <f t="shared" si="29"/>
        <v>5100</v>
      </c>
      <c r="T215" s="166">
        <f t="shared" si="45"/>
        <v>-1100</v>
      </c>
      <c r="U215" s="42">
        <f t="shared" si="39"/>
        <v>0</v>
      </c>
      <c r="V215" s="132">
        <v>140</v>
      </c>
      <c r="W215" s="18" t="s">
        <v>138</v>
      </c>
      <c r="X215" s="70" t="s">
        <v>313</v>
      </c>
      <c r="Y215" s="18" t="s">
        <v>223</v>
      </c>
      <c r="Z215" s="4">
        <v>4000</v>
      </c>
      <c r="AA215" s="4">
        <v>4000</v>
      </c>
      <c r="AB215" s="22">
        <f t="shared" si="40"/>
        <v>0</v>
      </c>
      <c r="AC215" s="22">
        <f t="shared" si="41"/>
        <v>0</v>
      </c>
      <c r="AD215" s="90"/>
      <c r="AE215" s="91"/>
      <c r="AF215" s="92"/>
      <c r="AG215" s="23"/>
      <c r="AH215" s="23"/>
      <c r="AI215" s="23">
        <f t="shared" si="42"/>
        <v>0</v>
      </c>
    </row>
    <row r="216" spans="1:35" ht="25.25" customHeight="1" thickTop="1" thickBot="1" x14ac:dyDescent="0.25">
      <c r="A216" s="25">
        <v>139</v>
      </c>
      <c r="B216" s="8" t="s">
        <v>137</v>
      </c>
      <c r="C216" s="42"/>
      <c r="D216" s="122"/>
      <c r="E216" s="175"/>
      <c r="F216" s="106"/>
      <c r="G216" s="174"/>
      <c r="H216" s="193"/>
      <c r="I216" s="193"/>
      <c r="J216" s="149"/>
      <c r="K216" s="142"/>
      <c r="L216" s="119"/>
      <c r="M216" s="150"/>
      <c r="N216" s="411">
        <v>45492</v>
      </c>
      <c r="O216" s="412">
        <v>94</v>
      </c>
      <c r="P216" s="439">
        <v>200</v>
      </c>
      <c r="Q216" s="405"/>
      <c r="R216" s="111"/>
      <c r="S216" s="92"/>
      <c r="T216" s="166"/>
      <c r="U216" s="42"/>
      <c r="V216" s="132"/>
      <c r="W216" s="18"/>
      <c r="X216" s="70"/>
      <c r="Y216" s="18"/>
      <c r="Z216" s="4"/>
      <c r="AA216" s="4"/>
      <c r="AB216" s="22"/>
      <c r="AC216" s="22"/>
      <c r="AD216" s="90"/>
      <c r="AE216" s="91"/>
      <c r="AF216" s="92"/>
      <c r="AG216" s="23"/>
      <c r="AH216" s="23"/>
      <c r="AI216" s="23"/>
    </row>
    <row r="217" spans="1:35" ht="25.25" customHeight="1" thickTop="1" thickBot="1" x14ac:dyDescent="0.25">
      <c r="A217" s="25">
        <v>139</v>
      </c>
      <c r="B217" s="8" t="s">
        <v>137</v>
      </c>
      <c r="C217" s="42"/>
      <c r="D217" s="122"/>
      <c r="E217" s="175"/>
      <c r="F217" s="106"/>
      <c r="G217" s="174"/>
      <c r="H217" s="193"/>
      <c r="I217" s="193"/>
      <c r="J217" s="149"/>
      <c r="K217" s="142"/>
      <c r="L217" s="119"/>
      <c r="M217" s="150"/>
      <c r="N217" s="632">
        <v>45516</v>
      </c>
      <c r="O217" s="637">
        <v>59</v>
      </c>
      <c r="P217" s="642">
        <v>100</v>
      </c>
      <c r="Q217" s="405"/>
      <c r="R217" s="111"/>
      <c r="S217" s="92"/>
      <c r="T217" s="166"/>
      <c r="U217" s="42"/>
      <c r="V217" s="132"/>
      <c r="W217" s="18"/>
      <c r="X217" s="70"/>
      <c r="Y217" s="18"/>
      <c r="Z217" s="4"/>
      <c r="AA217" s="4"/>
      <c r="AB217" s="22"/>
      <c r="AC217" s="22"/>
      <c r="AD217" s="90"/>
      <c r="AE217" s="91"/>
      <c r="AF217" s="92"/>
      <c r="AG217" s="23"/>
      <c r="AH217" s="23"/>
      <c r="AI217" s="23"/>
    </row>
    <row r="218" spans="1:35" ht="25.25" customHeight="1" thickTop="1" thickBot="1" x14ac:dyDescent="0.25">
      <c r="A218" s="25">
        <v>139</v>
      </c>
      <c r="B218" s="8" t="s">
        <v>137</v>
      </c>
      <c r="C218" s="42"/>
      <c r="D218" s="122"/>
      <c r="E218" s="175"/>
      <c r="F218" s="106"/>
      <c r="G218" s="174"/>
      <c r="H218" s="193"/>
      <c r="I218" s="193"/>
      <c r="J218" s="149"/>
      <c r="K218" s="142"/>
      <c r="L218" s="119"/>
      <c r="M218" s="150"/>
      <c r="N218" s="538">
        <v>45558</v>
      </c>
      <c r="O218" s="539">
        <v>69</v>
      </c>
      <c r="P218" s="540">
        <v>100</v>
      </c>
      <c r="Q218" s="405"/>
      <c r="R218" s="111"/>
      <c r="S218" s="92"/>
      <c r="T218" s="166"/>
      <c r="U218" s="42"/>
      <c r="V218" s="132"/>
      <c r="W218" s="18"/>
      <c r="X218" s="70"/>
      <c r="Y218" s="18"/>
      <c r="Z218" s="4"/>
      <c r="AA218" s="4"/>
      <c r="AB218" s="22"/>
      <c r="AC218" s="22"/>
      <c r="AD218" s="90"/>
      <c r="AE218" s="91"/>
      <c r="AF218" s="92"/>
      <c r="AG218" s="23"/>
      <c r="AH218" s="23"/>
      <c r="AI218" s="23"/>
    </row>
    <row r="219" spans="1:35" ht="25.25" customHeight="1" thickTop="1" thickBot="1" x14ac:dyDescent="0.25">
      <c r="A219" s="21">
        <v>140</v>
      </c>
      <c r="B219" s="7" t="s">
        <v>138</v>
      </c>
      <c r="C219" s="42">
        <f>D215-L215</f>
        <v>0</v>
      </c>
      <c r="D219" s="122">
        <v>4000</v>
      </c>
      <c r="E219" s="172">
        <v>141</v>
      </c>
      <c r="F219" s="176" t="s">
        <v>139</v>
      </c>
      <c r="G219" s="174">
        <v>4000</v>
      </c>
      <c r="H219" s="193">
        <f t="shared" si="38"/>
        <v>1400</v>
      </c>
      <c r="I219" s="193">
        <f t="shared" si="43"/>
        <v>0</v>
      </c>
      <c r="J219" s="149">
        <v>141</v>
      </c>
      <c r="K219" s="142" t="s">
        <v>139</v>
      </c>
      <c r="L219" s="119">
        <v>4000</v>
      </c>
      <c r="M219" s="150">
        <v>2600</v>
      </c>
      <c r="N219" s="544"/>
      <c r="O219" s="545"/>
      <c r="P219" s="546"/>
      <c r="Q219" s="405"/>
      <c r="R219" s="111"/>
      <c r="S219" s="92">
        <f t="shared" si="29"/>
        <v>2600</v>
      </c>
      <c r="T219" s="166">
        <f t="shared" si="45"/>
        <v>1400</v>
      </c>
      <c r="U219" s="42">
        <f t="shared" si="39"/>
        <v>0</v>
      </c>
      <c r="V219" s="131">
        <v>141</v>
      </c>
      <c r="W219" s="26" t="s">
        <v>139</v>
      </c>
      <c r="X219" s="71" t="s">
        <v>219</v>
      </c>
      <c r="Y219" s="18" t="s">
        <v>195</v>
      </c>
      <c r="Z219" s="4">
        <v>4000</v>
      </c>
      <c r="AA219" s="4">
        <v>2600</v>
      </c>
      <c r="AB219" s="22">
        <f t="shared" si="40"/>
        <v>1400</v>
      </c>
      <c r="AC219" s="22">
        <f t="shared" si="41"/>
        <v>933.33333333333337</v>
      </c>
      <c r="AD219" s="82"/>
      <c r="AE219" s="83">
        <v>61</v>
      </c>
      <c r="AF219" s="86">
        <v>1000</v>
      </c>
      <c r="AG219" s="23"/>
      <c r="AH219" s="27">
        <v>1000</v>
      </c>
      <c r="AI219" s="23">
        <f t="shared" si="42"/>
        <v>1000</v>
      </c>
    </row>
    <row r="220" spans="1:35" ht="25.25" customHeight="1" thickTop="1" thickBot="1" x14ac:dyDescent="0.25">
      <c r="A220" s="25">
        <v>141</v>
      </c>
      <c r="B220" s="8" t="s">
        <v>139</v>
      </c>
      <c r="C220" s="42">
        <f t="shared" si="44"/>
        <v>0</v>
      </c>
      <c r="D220" s="122"/>
      <c r="E220" s="172"/>
      <c r="F220" s="176"/>
      <c r="G220" s="174"/>
      <c r="H220" s="193"/>
      <c r="I220" s="193"/>
      <c r="J220" s="149"/>
      <c r="K220" s="142"/>
      <c r="L220" s="119"/>
      <c r="M220" s="150"/>
      <c r="N220" s="538">
        <v>45535</v>
      </c>
      <c r="O220" s="539">
        <v>113</v>
      </c>
      <c r="P220" s="642">
        <v>200</v>
      </c>
      <c r="Q220" s="405" t="s">
        <v>356</v>
      </c>
      <c r="R220" s="451">
        <v>1000</v>
      </c>
      <c r="S220" s="92"/>
      <c r="T220" s="166"/>
      <c r="U220" s="42"/>
      <c r="V220" s="131"/>
      <c r="W220" s="26"/>
      <c r="X220" s="71"/>
      <c r="Y220" s="18"/>
      <c r="Z220" s="4"/>
      <c r="AA220" s="4"/>
      <c r="AB220" s="22"/>
      <c r="AC220" s="22"/>
      <c r="AD220" s="82"/>
      <c r="AE220" s="83"/>
      <c r="AF220" s="86"/>
      <c r="AG220" s="23"/>
      <c r="AH220" s="27"/>
      <c r="AI220" s="23"/>
    </row>
    <row r="221" spans="1:35" ht="25.25" customHeight="1" thickTop="1" thickBot="1" x14ac:dyDescent="0.25">
      <c r="A221" s="25">
        <v>141</v>
      </c>
      <c r="B221" s="8" t="s">
        <v>139</v>
      </c>
      <c r="C221" s="42"/>
      <c r="D221" s="122"/>
      <c r="E221" s="172"/>
      <c r="F221" s="176"/>
      <c r="G221" s="174"/>
      <c r="H221" s="193"/>
      <c r="I221" s="193"/>
      <c r="J221" s="149"/>
      <c r="K221" s="142"/>
      <c r="L221" s="119"/>
      <c r="M221" s="150"/>
      <c r="N221" s="632">
        <v>45484</v>
      </c>
      <c r="O221" s="637">
        <v>44</v>
      </c>
      <c r="P221" s="642">
        <v>200</v>
      </c>
      <c r="Q221" s="405"/>
      <c r="R221" s="111"/>
      <c r="S221" s="92">
        <f t="shared" si="29"/>
        <v>200</v>
      </c>
      <c r="T221" s="166">
        <f t="shared" si="45"/>
        <v>-200</v>
      </c>
      <c r="U221" s="42">
        <f t="shared" si="39"/>
        <v>-1000</v>
      </c>
      <c r="V221" s="131">
        <v>142</v>
      </c>
      <c r="W221" s="26" t="s">
        <v>140</v>
      </c>
      <c r="X221" s="71" t="s">
        <v>190</v>
      </c>
      <c r="Y221" s="18" t="s">
        <v>157</v>
      </c>
      <c r="Z221" s="4">
        <v>4000</v>
      </c>
      <c r="AA221" s="4">
        <v>1000</v>
      </c>
      <c r="AB221" s="22">
        <f t="shared" si="40"/>
        <v>3000</v>
      </c>
      <c r="AC221" s="22">
        <f t="shared" si="41"/>
        <v>2000</v>
      </c>
      <c r="AD221" s="90"/>
      <c r="AE221" s="91">
        <v>19</v>
      </c>
      <c r="AF221" s="92">
        <v>3000</v>
      </c>
      <c r="AG221" s="23">
        <v>3000</v>
      </c>
      <c r="AH221" s="23"/>
      <c r="AI221" s="23">
        <f t="shared" si="42"/>
        <v>3000</v>
      </c>
    </row>
    <row r="222" spans="1:35" ht="25.25" customHeight="1" thickTop="1" thickBot="1" x14ac:dyDescent="0.25">
      <c r="A222" s="25">
        <v>142</v>
      </c>
      <c r="B222" s="8" t="s">
        <v>140</v>
      </c>
      <c r="C222" s="42">
        <f t="shared" ref="C222:C239" si="46">D221-L221</f>
        <v>0</v>
      </c>
      <c r="D222" s="122">
        <v>4000</v>
      </c>
      <c r="E222" s="172">
        <v>143</v>
      </c>
      <c r="F222" s="176" t="s">
        <v>141</v>
      </c>
      <c r="G222" s="174">
        <v>4000</v>
      </c>
      <c r="H222" s="193">
        <f t="shared" si="38"/>
        <v>0</v>
      </c>
      <c r="I222" s="193">
        <f t="shared" si="43"/>
        <v>0</v>
      </c>
      <c r="J222" s="149">
        <v>143</v>
      </c>
      <c r="K222" s="142" t="s">
        <v>141</v>
      </c>
      <c r="L222" s="119">
        <v>4000</v>
      </c>
      <c r="M222" s="150">
        <v>1000</v>
      </c>
      <c r="N222" s="411"/>
      <c r="O222" s="412"/>
      <c r="P222" s="413"/>
      <c r="Q222" s="405" t="s">
        <v>356</v>
      </c>
      <c r="R222" s="451">
        <v>3000</v>
      </c>
      <c r="S222" s="92">
        <f t="shared" si="29"/>
        <v>4000</v>
      </c>
      <c r="T222" s="166">
        <f t="shared" si="45"/>
        <v>0</v>
      </c>
      <c r="U222" s="42">
        <f t="shared" si="39"/>
        <v>0</v>
      </c>
      <c r="V222" s="131">
        <v>143</v>
      </c>
      <c r="W222" s="26" t="s">
        <v>141</v>
      </c>
      <c r="X222" s="71" t="s">
        <v>191</v>
      </c>
      <c r="Y222" s="18" t="s">
        <v>157</v>
      </c>
      <c r="Z222" s="4">
        <v>4000</v>
      </c>
      <c r="AA222" s="4">
        <v>1000</v>
      </c>
      <c r="AB222" s="22">
        <f t="shared" si="40"/>
        <v>3000</v>
      </c>
      <c r="AC222" s="22">
        <f t="shared" si="41"/>
        <v>2000</v>
      </c>
      <c r="AD222" s="90"/>
      <c r="AE222" s="91" t="s">
        <v>347</v>
      </c>
      <c r="AF222" s="92">
        <f>1000+1000</f>
        <v>2000</v>
      </c>
      <c r="AG222" s="23">
        <v>1000</v>
      </c>
      <c r="AH222" s="27">
        <v>1000</v>
      </c>
      <c r="AI222" s="23">
        <f t="shared" si="42"/>
        <v>2000</v>
      </c>
    </row>
    <row r="223" spans="1:35" ht="25.25" customHeight="1" thickTop="1" thickBot="1" x14ac:dyDescent="0.25">
      <c r="A223" s="25">
        <v>143</v>
      </c>
      <c r="B223" s="8" t="s">
        <v>141</v>
      </c>
      <c r="C223" s="42">
        <f t="shared" si="46"/>
        <v>0</v>
      </c>
      <c r="D223" s="122">
        <v>4000</v>
      </c>
      <c r="E223" s="172">
        <v>144</v>
      </c>
      <c r="F223" s="176" t="s">
        <v>142</v>
      </c>
      <c r="G223" s="174">
        <v>4000</v>
      </c>
      <c r="H223" s="193">
        <f t="shared" si="38"/>
        <v>750</v>
      </c>
      <c r="I223" s="193">
        <f t="shared" si="43"/>
        <v>0</v>
      </c>
      <c r="J223" s="149">
        <v>144</v>
      </c>
      <c r="K223" s="142" t="s">
        <v>142</v>
      </c>
      <c r="L223" s="119">
        <v>4000</v>
      </c>
      <c r="M223" s="150">
        <v>2000</v>
      </c>
      <c r="N223" s="411">
        <v>45500</v>
      </c>
      <c r="O223" s="412">
        <v>116</v>
      </c>
      <c r="P223" s="439">
        <v>250</v>
      </c>
      <c r="Q223" s="405" t="s">
        <v>356</v>
      </c>
      <c r="R223" s="451">
        <f>1000</f>
        <v>1000</v>
      </c>
      <c r="S223" s="92">
        <f t="shared" si="29"/>
        <v>3250</v>
      </c>
      <c r="T223" s="166">
        <f t="shared" si="45"/>
        <v>750</v>
      </c>
      <c r="U223" s="42">
        <f t="shared" si="39"/>
        <v>0</v>
      </c>
      <c r="V223" s="131">
        <v>144</v>
      </c>
      <c r="W223" s="26" t="s">
        <v>142</v>
      </c>
      <c r="X223" s="71" t="s">
        <v>192</v>
      </c>
      <c r="Y223" s="18" t="s">
        <v>157</v>
      </c>
      <c r="Z223" s="4">
        <v>4000</v>
      </c>
      <c r="AA223" s="4">
        <v>2000</v>
      </c>
      <c r="AB223" s="22">
        <f t="shared" si="40"/>
        <v>2000</v>
      </c>
      <c r="AC223" s="22">
        <f t="shared" si="41"/>
        <v>1333.3333333333333</v>
      </c>
      <c r="AD223" s="82"/>
      <c r="AE223" s="83">
        <v>28</v>
      </c>
      <c r="AF223" s="86">
        <v>1300</v>
      </c>
      <c r="AG223" s="23">
        <v>1300</v>
      </c>
      <c r="AH223" s="23"/>
      <c r="AI223" s="23">
        <f t="shared" si="42"/>
        <v>1300</v>
      </c>
    </row>
    <row r="224" spans="1:35" ht="25.25" customHeight="1" thickTop="1" thickBot="1" x14ac:dyDescent="0.25">
      <c r="A224" s="25">
        <v>143</v>
      </c>
      <c r="B224" s="8" t="s">
        <v>141</v>
      </c>
      <c r="C224" s="42"/>
      <c r="D224" s="122"/>
      <c r="E224" s="172"/>
      <c r="F224" s="176"/>
      <c r="G224" s="174"/>
      <c r="H224" s="193"/>
      <c r="I224" s="193"/>
      <c r="J224" s="149"/>
      <c r="K224" s="142"/>
      <c r="L224" s="119"/>
      <c r="M224" s="150"/>
      <c r="N224" s="538">
        <v>45556</v>
      </c>
      <c r="O224" s="539">
        <v>62</v>
      </c>
      <c r="P224" s="540">
        <v>200</v>
      </c>
      <c r="Q224" s="405" t="s">
        <v>356</v>
      </c>
      <c r="R224" s="451">
        <f>1000</f>
        <v>1000</v>
      </c>
      <c r="S224" s="92"/>
      <c r="T224" s="166"/>
      <c r="U224" s="42"/>
      <c r="V224" s="131"/>
      <c r="W224" s="26"/>
      <c r="X224" s="71"/>
      <c r="Y224" s="18"/>
      <c r="Z224" s="4"/>
      <c r="AA224" s="4"/>
      <c r="AB224" s="22"/>
      <c r="AC224" s="22"/>
      <c r="AD224" s="82"/>
      <c r="AE224" s="83"/>
      <c r="AF224" s="86"/>
      <c r="AG224" s="23"/>
      <c r="AH224" s="23"/>
      <c r="AI224" s="23"/>
    </row>
    <row r="225" spans="1:95" ht="25.25" customHeight="1" thickTop="1" thickBot="1" x14ac:dyDescent="0.25">
      <c r="A225" s="25">
        <v>143</v>
      </c>
      <c r="B225" s="8" t="s">
        <v>141</v>
      </c>
      <c r="C225" s="42"/>
      <c r="D225" s="122"/>
      <c r="E225" s="172"/>
      <c r="F225" s="176"/>
      <c r="G225" s="174"/>
      <c r="H225" s="193"/>
      <c r="I225" s="193"/>
      <c r="J225" s="149"/>
      <c r="K225" s="142"/>
      <c r="L225" s="119"/>
      <c r="M225" s="150"/>
      <c r="N225" s="555"/>
      <c r="O225" s="556"/>
      <c r="P225" s="557">
        <v>150</v>
      </c>
      <c r="Q225" s="405"/>
      <c r="R225" s="451"/>
      <c r="S225" s="92"/>
      <c r="T225" s="166"/>
      <c r="U225" s="42"/>
      <c r="V225" s="131"/>
      <c r="W225" s="26"/>
      <c r="X225" s="71"/>
      <c r="Y225" s="18"/>
      <c r="Z225" s="4"/>
      <c r="AA225" s="4"/>
      <c r="AB225" s="22"/>
      <c r="AC225" s="22"/>
      <c r="AD225" s="82"/>
      <c r="AE225" s="83"/>
      <c r="AF225" s="86"/>
      <c r="AG225" s="23"/>
      <c r="AH225" s="23"/>
      <c r="AI225" s="23"/>
    </row>
    <row r="226" spans="1:95" ht="25.25" customHeight="1" thickTop="1" thickBot="1" x14ac:dyDescent="0.25">
      <c r="A226" s="25">
        <v>144</v>
      </c>
      <c r="B226" s="161" t="s">
        <v>142</v>
      </c>
      <c r="C226" s="42">
        <f>D223-L223</f>
        <v>0</v>
      </c>
      <c r="D226" s="124">
        <v>4000</v>
      </c>
      <c r="E226" s="172">
        <v>145</v>
      </c>
      <c r="F226" s="176" t="s">
        <v>335</v>
      </c>
      <c r="G226" s="174">
        <v>4000</v>
      </c>
      <c r="H226" s="193">
        <f t="shared" si="38"/>
        <v>1350</v>
      </c>
      <c r="I226" s="193">
        <f t="shared" si="43"/>
        <v>0</v>
      </c>
      <c r="J226" s="149">
        <v>145</v>
      </c>
      <c r="K226" s="142" t="s">
        <v>335</v>
      </c>
      <c r="L226" s="119">
        <v>4000</v>
      </c>
      <c r="M226" s="150">
        <v>1200</v>
      </c>
      <c r="N226" s="430">
        <v>45556</v>
      </c>
      <c r="O226" s="405">
        <v>64</v>
      </c>
      <c r="P226" s="444">
        <v>150</v>
      </c>
      <c r="Q226" s="405" t="s">
        <v>356</v>
      </c>
      <c r="R226" s="451">
        <v>1300</v>
      </c>
      <c r="S226" s="92">
        <f t="shared" si="29"/>
        <v>2650</v>
      </c>
      <c r="T226" s="166">
        <f t="shared" si="45"/>
        <v>1350</v>
      </c>
      <c r="U226" s="42">
        <f t="shared" si="39"/>
        <v>0</v>
      </c>
      <c r="V226" s="163">
        <v>145</v>
      </c>
      <c r="W226" s="98" t="s">
        <v>143</v>
      </c>
      <c r="X226" s="99" t="s">
        <v>167</v>
      </c>
      <c r="Y226" s="18" t="s">
        <v>195</v>
      </c>
      <c r="Z226" s="4">
        <v>4000</v>
      </c>
      <c r="AA226" s="4">
        <v>1200</v>
      </c>
      <c r="AB226" s="22">
        <f t="shared" si="40"/>
        <v>2800</v>
      </c>
      <c r="AC226" s="22">
        <f t="shared" si="41"/>
        <v>1866.6666666666667</v>
      </c>
      <c r="AD226" s="90"/>
      <c r="AE226" s="91"/>
      <c r="AF226" s="92"/>
      <c r="AG226" s="23"/>
      <c r="AH226" s="23"/>
      <c r="AI226" s="23">
        <f t="shared" si="42"/>
        <v>0</v>
      </c>
    </row>
    <row r="227" spans="1:95" ht="25.25" customHeight="1" thickTop="1" thickBot="1" x14ac:dyDescent="0.25">
      <c r="A227" s="25">
        <v>144</v>
      </c>
      <c r="B227" s="161" t="s">
        <v>142</v>
      </c>
      <c r="C227" s="42"/>
      <c r="D227" s="124"/>
      <c r="E227" s="172"/>
      <c r="F227" s="176"/>
      <c r="G227" s="174"/>
      <c r="H227" s="193"/>
      <c r="I227" s="193"/>
      <c r="J227" s="149"/>
      <c r="K227" s="142"/>
      <c r="L227" s="119"/>
      <c r="M227" s="150"/>
      <c r="N227" s="724">
        <v>45510</v>
      </c>
      <c r="O227" s="20">
        <v>11</v>
      </c>
      <c r="P227" s="642">
        <v>200</v>
      </c>
      <c r="Q227" s="405"/>
      <c r="R227" s="111"/>
      <c r="S227" s="92"/>
      <c r="T227" s="166"/>
      <c r="U227" s="42"/>
      <c r="V227" s="163"/>
      <c r="W227" s="98"/>
      <c r="X227" s="99"/>
      <c r="Y227" s="18"/>
      <c r="Z227" s="4"/>
      <c r="AA227" s="4"/>
      <c r="AB227" s="22"/>
      <c r="AC227" s="22"/>
      <c r="AD227" s="90"/>
      <c r="AE227" s="91"/>
      <c r="AF227" s="92"/>
      <c r="AG227" s="23"/>
      <c r="AH227" s="23"/>
      <c r="AI227" s="23"/>
    </row>
    <row r="228" spans="1:95" ht="25.25" customHeight="1" thickTop="1" thickBot="1" x14ac:dyDescent="0.25">
      <c r="A228" s="25">
        <v>144</v>
      </c>
      <c r="B228" s="161" t="s">
        <v>142</v>
      </c>
      <c r="C228" s="42"/>
      <c r="D228" s="124"/>
      <c r="E228" s="172"/>
      <c r="F228" s="176"/>
      <c r="G228" s="174"/>
      <c r="H228" s="193"/>
      <c r="I228" s="193"/>
      <c r="J228" s="149"/>
      <c r="K228" s="142"/>
      <c r="L228" s="119"/>
      <c r="M228" s="150"/>
      <c r="N228" s="538">
        <v>45556</v>
      </c>
      <c r="O228" s="539">
        <v>64</v>
      </c>
      <c r="P228" s="540">
        <v>150</v>
      </c>
      <c r="Q228" s="405"/>
      <c r="R228" s="111"/>
      <c r="S228" s="92"/>
      <c r="T228" s="166"/>
      <c r="U228" s="42"/>
      <c r="V228" s="163"/>
      <c r="W228" s="98"/>
      <c r="X228" s="99"/>
      <c r="Y228" s="18"/>
      <c r="Z228" s="4"/>
      <c r="AA228" s="4"/>
      <c r="AB228" s="22"/>
      <c r="AC228" s="22"/>
      <c r="AD228" s="90"/>
      <c r="AE228" s="91"/>
      <c r="AF228" s="92"/>
      <c r="AG228" s="23"/>
      <c r="AH228" s="23"/>
      <c r="AI228" s="23"/>
    </row>
    <row r="229" spans="1:95" ht="25.25" customHeight="1" thickTop="1" thickBot="1" x14ac:dyDescent="0.25">
      <c r="A229" s="25">
        <v>144</v>
      </c>
      <c r="B229" s="161" t="s">
        <v>142</v>
      </c>
      <c r="C229" s="42"/>
      <c r="D229" s="124"/>
      <c r="E229" s="172"/>
      <c r="F229" s="176"/>
      <c r="G229" s="174"/>
      <c r="H229" s="193"/>
      <c r="I229" s="193"/>
      <c r="J229" s="149"/>
      <c r="K229" s="142"/>
      <c r="L229" s="119"/>
      <c r="M229" s="150"/>
      <c r="N229" s="411">
        <v>45486</v>
      </c>
      <c r="O229" s="412">
        <v>66</v>
      </c>
      <c r="P229" s="439">
        <v>200</v>
      </c>
      <c r="Q229" s="405"/>
      <c r="R229" s="111"/>
      <c r="S229" s="92"/>
      <c r="T229" s="166"/>
      <c r="U229" s="42"/>
      <c r="V229" s="163"/>
      <c r="W229" s="98"/>
      <c r="X229" s="99"/>
      <c r="Y229" s="18"/>
      <c r="Z229" s="4"/>
      <c r="AA229" s="4"/>
      <c r="AB229" s="22"/>
      <c r="AC229" s="22"/>
      <c r="AD229" s="90"/>
      <c r="AE229" s="91"/>
      <c r="AF229" s="92"/>
      <c r="AG229" s="23"/>
      <c r="AH229" s="23"/>
      <c r="AI229" s="23"/>
    </row>
    <row r="230" spans="1:95" ht="25.25" customHeight="1" thickTop="1" thickBot="1" x14ac:dyDescent="0.25">
      <c r="A230" s="25">
        <v>144</v>
      </c>
      <c r="B230" s="161" t="s">
        <v>142</v>
      </c>
      <c r="C230" s="42"/>
      <c r="D230" s="124"/>
      <c r="E230" s="172"/>
      <c r="F230" s="176"/>
      <c r="G230" s="174"/>
      <c r="H230" s="193"/>
      <c r="I230" s="193"/>
      <c r="J230" s="149"/>
      <c r="K230" s="142"/>
      <c r="L230" s="119"/>
      <c r="M230" s="150"/>
      <c r="N230" s="555"/>
      <c r="O230" s="556"/>
      <c r="P230" s="557">
        <v>100</v>
      </c>
      <c r="Q230" s="405"/>
      <c r="R230" s="111"/>
      <c r="S230" s="92"/>
      <c r="T230" s="166"/>
      <c r="U230" s="42"/>
      <c r="V230" s="163"/>
      <c r="W230" s="98"/>
      <c r="X230" s="99"/>
      <c r="Y230" s="18"/>
      <c r="Z230" s="4"/>
      <c r="AA230" s="4"/>
      <c r="AB230" s="22"/>
      <c r="AC230" s="22"/>
      <c r="AD230" s="90"/>
      <c r="AE230" s="91"/>
      <c r="AF230" s="92"/>
      <c r="AG230" s="23"/>
      <c r="AH230" s="23"/>
      <c r="AI230" s="23"/>
    </row>
    <row r="231" spans="1:95" ht="25.25" customHeight="1" thickTop="1" thickBot="1" x14ac:dyDescent="0.25">
      <c r="A231" s="25">
        <v>145</v>
      </c>
      <c r="B231" s="160" t="s">
        <v>143</v>
      </c>
      <c r="C231" s="42">
        <f>D226-L226</f>
        <v>0</v>
      </c>
      <c r="D231" s="122">
        <v>4000</v>
      </c>
      <c r="E231" s="172">
        <v>146</v>
      </c>
      <c r="F231" s="176" t="s">
        <v>144</v>
      </c>
      <c r="G231" s="174">
        <v>4000</v>
      </c>
      <c r="H231" s="193">
        <f t="shared" si="38"/>
        <v>2500</v>
      </c>
      <c r="I231" s="193">
        <f t="shared" si="43"/>
        <v>0</v>
      </c>
      <c r="J231" s="149">
        <v>146</v>
      </c>
      <c r="K231" s="142" t="s">
        <v>144</v>
      </c>
      <c r="L231" s="119">
        <v>4000</v>
      </c>
      <c r="M231" s="150">
        <v>1500</v>
      </c>
      <c r="N231" s="405"/>
      <c r="O231" s="405"/>
      <c r="P231" s="405"/>
      <c r="Q231" s="405"/>
      <c r="R231" s="111"/>
      <c r="S231" s="92">
        <f t="shared" si="29"/>
        <v>1500</v>
      </c>
      <c r="T231" s="166">
        <f t="shared" si="45"/>
        <v>2500</v>
      </c>
      <c r="U231" s="42">
        <f t="shared" si="39"/>
        <v>0</v>
      </c>
      <c r="V231" s="137">
        <v>146</v>
      </c>
      <c r="W231" s="26" t="s">
        <v>144</v>
      </c>
      <c r="X231" s="71" t="s">
        <v>220</v>
      </c>
      <c r="Y231" s="18" t="s">
        <v>195</v>
      </c>
      <c r="Z231" s="4">
        <v>4000</v>
      </c>
      <c r="AA231" s="4">
        <v>1500</v>
      </c>
      <c r="AB231" s="22">
        <f t="shared" si="40"/>
        <v>2500</v>
      </c>
      <c r="AC231" s="22">
        <f t="shared" si="41"/>
        <v>1666.6666666666667</v>
      </c>
      <c r="AD231" s="90"/>
      <c r="AE231" s="91"/>
      <c r="AF231" s="92"/>
      <c r="AG231" s="23"/>
      <c r="AH231" s="23"/>
      <c r="AI231" s="23">
        <f t="shared" si="42"/>
        <v>0</v>
      </c>
    </row>
    <row r="232" spans="1:95" ht="25.25" customHeight="1" thickTop="1" thickBot="1" x14ac:dyDescent="0.25">
      <c r="A232" s="25">
        <v>146</v>
      </c>
      <c r="B232" s="103" t="s">
        <v>144</v>
      </c>
      <c r="C232" s="42">
        <f t="shared" si="46"/>
        <v>0</v>
      </c>
      <c r="D232" s="122">
        <v>3600</v>
      </c>
      <c r="E232" s="172">
        <v>147</v>
      </c>
      <c r="F232" s="176" t="s">
        <v>145</v>
      </c>
      <c r="G232" s="174">
        <v>3600</v>
      </c>
      <c r="H232" s="193">
        <f t="shared" si="38"/>
        <v>0</v>
      </c>
      <c r="I232" s="193">
        <f t="shared" si="43"/>
        <v>0</v>
      </c>
      <c r="J232" s="149">
        <v>147</v>
      </c>
      <c r="K232" s="142" t="s">
        <v>145</v>
      </c>
      <c r="L232" s="119">
        <v>3600</v>
      </c>
      <c r="M232" s="150">
        <v>3600</v>
      </c>
      <c r="N232" s="405"/>
      <c r="O232" s="405"/>
      <c r="P232" s="405"/>
      <c r="Q232" s="405"/>
      <c r="R232" s="111"/>
      <c r="S232" s="92">
        <f t="shared" si="29"/>
        <v>3600</v>
      </c>
      <c r="T232" s="166">
        <f t="shared" si="45"/>
        <v>0</v>
      </c>
      <c r="U232" s="42">
        <f t="shared" si="39"/>
        <v>0</v>
      </c>
      <c r="V232" s="137">
        <v>147</v>
      </c>
      <c r="W232" s="26" t="s">
        <v>145</v>
      </c>
      <c r="X232" s="71" t="s">
        <v>325</v>
      </c>
      <c r="Y232" s="18" t="s">
        <v>223</v>
      </c>
      <c r="Z232" s="4">
        <v>3600</v>
      </c>
      <c r="AA232" s="4">
        <v>3600</v>
      </c>
      <c r="AB232" s="22">
        <f t="shared" si="40"/>
        <v>0</v>
      </c>
      <c r="AC232" s="22">
        <f t="shared" si="41"/>
        <v>0</v>
      </c>
      <c r="AD232" s="82"/>
      <c r="AE232" s="83"/>
      <c r="AF232" s="86"/>
      <c r="AG232" s="23"/>
      <c r="AH232" s="23"/>
      <c r="AI232" s="23">
        <f t="shared" si="42"/>
        <v>0</v>
      </c>
    </row>
    <row r="233" spans="1:95" ht="25.25" customHeight="1" thickTop="1" thickBot="1" x14ac:dyDescent="0.25">
      <c r="A233" s="25">
        <v>147</v>
      </c>
      <c r="B233" s="14" t="s">
        <v>145</v>
      </c>
      <c r="C233" s="42">
        <f t="shared" si="46"/>
        <v>0</v>
      </c>
      <c r="D233" s="122">
        <v>4000</v>
      </c>
      <c r="E233" s="172">
        <v>148</v>
      </c>
      <c r="F233" s="176" t="s">
        <v>146</v>
      </c>
      <c r="G233" s="174">
        <v>4000</v>
      </c>
      <c r="H233" s="193">
        <f t="shared" si="38"/>
        <v>1500</v>
      </c>
      <c r="I233" s="193">
        <f t="shared" si="43"/>
        <v>0</v>
      </c>
      <c r="J233" s="149">
        <v>148</v>
      </c>
      <c r="K233" s="142" t="s">
        <v>146</v>
      </c>
      <c r="L233" s="119">
        <v>4000</v>
      </c>
      <c r="M233" s="150">
        <v>2500</v>
      </c>
      <c r="N233" s="411"/>
      <c r="O233" s="412"/>
      <c r="P233" s="414"/>
      <c r="Q233" s="405"/>
      <c r="R233" s="111"/>
      <c r="S233" s="92">
        <f t="shared" si="29"/>
        <v>2500</v>
      </c>
      <c r="T233" s="166">
        <f t="shared" si="45"/>
        <v>1500</v>
      </c>
      <c r="U233" s="42">
        <f t="shared" si="39"/>
        <v>0</v>
      </c>
      <c r="V233" s="137">
        <v>148</v>
      </c>
      <c r="W233" s="26" t="s">
        <v>146</v>
      </c>
      <c r="X233" s="71" t="s">
        <v>221</v>
      </c>
      <c r="Y233" s="18" t="s">
        <v>195</v>
      </c>
      <c r="Z233" s="4">
        <v>4000</v>
      </c>
      <c r="AA233" s="4">
        <v>2500</v>
      </c>
      <c r="AB233" s="22">
        <f t="shared" si="40"/>
        <v>1500</v>
      </c>
      <c r="AC233" s="22">
        <f t="shared" si="41"/>
        <v>1000</v>
      </c>
      <c r="AD233" s="82"/>
      <c r="AE233" s="83">
        <v>60</v>
      </c>
      <c r="AF233" s="86">
        <v>1000</v>
      </c>
      <c r="AG233" s="23"/>
      <c r="AH233" s="27">
        <v>1000</v>
      </c>
      <c r="AI233" s="23">
        <f t="shared" si="42"/>
        <v>1000</v>
      </c>
    </row>
    <row r="234" spans="1:95" ht="25.25" customHeight="1" thickTop="1" thickBot="1" x14ac:dyDescent="0.25">
      <c r="A234" s="25">
        <v>148</v>
      </c>
      <c r="B234" s="14" t="s">
        <v>146</v>
      </c>
      <c r="C234" s="42">
        <f t="shared" si="46"/>
        <v>0</v>
      </c>
      <c r="D234" s="122">
        <v>4000</v>
      </c>
      <c r="E234" s="172">
        <v>149</v>
      </c>
      <c r="F234" s="176" t="s">
        <v>147</v>
      </c>
      <c r="G234" s="174">
        <v>4000</v>
      </c>
      <c r="H234" s="193">
        <f t="shared" si="38"/>
        <v>-1200</v>
      </c>
      <c r="I234" s="193">
        <f t="shared" si="43"/>
        <v>0</v>
      </c>
      <c r="J234" s="149">
        <v>149</v>
      </c>
      <c r="K234" s="142" t="s">
        <v>147</v>
      </c>
      <c r="L234" s="119">
        <v>4000</v>
      </c>
      <c r="M234" s="150">
        <v>4000</v>
      </c>
      <c r="N234" s="411">
        <v>45503</v>
      </c>
      <c r="O234" s="412">
        <v>119</v>
      </c>
      <c r="P234" s="440">
        <v>200</v>
      </c>
      <c r="Q234" s="405" t="s">
        <v>356</v>
      </c>
      <c r="R234" s="451">
        <v>1000</v>
      </c>
      <c r="S234" s="92">
        <f t="shared" si="29"/>
        <v>5200</v>
      </c>
      <c r="T234" s="166">
        <f t="shared" si="45"/>
        <v>-1200</v>
      </c>
      <c r="U234" s="42">
        <f t="shared" si="39"/>
        <v>0</v>
      </c>
      <c r="V234" s="137">
        <v>149</v>
      </c>
      <c r="W234" s="26" t="s">
        <v>147</v>
      </c>
      <c r="X234" s="71" t="s">
        <v>314</v>
      </c>
      <c r="Y234" s="18" t="s">
        <v>223</v>
      </c>
      <c r="Z234" s="4">
        <v>4000</v>
      </c>
      <c r="AA234" s="4">
        <v>4000</v>
      </c>
      <c r="AB234" s="22">
        <f t="shared" si="40"/>
        <v>0</v>
      </c>
      <c r="AC234" s="22">
        <f t="shared" si="41"/>
        <v>0</v>
      </c>
      <c r="AD234" s="90"/>
      <c r="AE234" s="91"/>
      <c r="AF234" s="92"/>
      <c r="AG234" s="23"/>
      <c r="AH234" s="23"/>
      <c r="AI234" s="23">
        <f t="shared" si="42"/>
        <v>0</v>
      </c>
    </row>
    <row r="235" spans="1:95" ht="25.25" customHeight="1" thickTop="1" thickBot="1" x14ac:dyDescent="0.25">
      <c r="A235" s="25">
        <v>148</v>
      </c>
      <c r="B235" s="14" t="s">
        <v>146</v>
      </c>
      <c r="C235" s="42"/>
      <c r="D235" s="122"/>
      <c r="E235" s="172"/>
      <c r="F235" s="176"/>
      <c r="G235" s="174"/>
      <c r="H235" s="193"/>
      <c r="I235" s="193"/>
      <c r="J235" s="149"/>
      <c r="K235" s="142"/>
      <c r="L235" s="119"/>
      <c r="M235" s="150"/>
      <c r="N235" s="555"/>
      <c r="O235" s="556"/>
      <c r="P235" s="557">
        <v>100</v>
      </c>
      <c r="Q235" s="405"/>
      <c r="R235" s="451"/>
      <c r="S235" s="92"/>
      <c r="T235" s="166"/>
      <c r="U235" s="42"/>
      <c r="V235" s="443"/>
      <c r="W235" s="26"/>
      <c r="X235" s="71"/>
      <c r="Y235" s="18"/>
      <c r="Z235" s="4"/>
      <c r="AA235" s="4"/>
      <c r="AB235" s="22"/>
      <c r="AC235" s="22"/>
      <c r="AD235" s="90"/>
      <c r="AE235" s="91"/>
      <c r="AF235" s="92"/>
      <c r="AG235" s="23"/>
      <c r="AH235" s="23"/>
      <c r="AI235" s="23"/>
    </row>
    <row r="236" spans="1:95" ht="25.25" customHeight="1" thickTop="1" thickBot="1" x14ac:dyDescent="0.25">
      <c r="A236" s="25">
        <v>148</v>
      </c>
      <c r="B236" s="14" t="s">
        <v>146</v>
      </c>
      <c r="C236" s="42"/>
      <c r="D236" s="122"/>
      <c r="E236" s="172"/>
      <c r="F236" s="176"/>
      <c r="G236" s="174"/>
      <c r="H236" s="193"/>
      <c r="I236" s="193"/>
      <c r="J236" s="149"/>
      <c r="K236" s="142"/>
      <c r="L236" s="119"/>
      <c r="M236" s="150"/>
      <c r="N236" s="632">
        <v>45515</v>
      </c>
      <c r="O236" s="637">
        <v>56</v>
      </c>
      <c r="P236" s="414">
        <v>100</v>
      </c>
      <c r="Q236" s="405"/>
      <c r="R236" s="111"/>
      <c r="S236" s="92"/>
      <c r="T236" s="166"/>
      <c r="U236" s="42"/>
      <c r="V236" s="443"/>
      <c r="W236" s="26"/>
      <c r="X236" s="71"/>
      <c r="Y236" s="18"/>
      <c r="Z236" s="4"/>
      <c r="AA236" s="4"/>
      <c r="AB236" s="22"/>
      <c r="AC236" s="22"/>
      <c r="AD236" s="90"/>
      <c r="AE236" s="91"/>
      <c r="AF236" s="92"/>
      <c r="AG236" s="23"/>
      <c r="AH236" s="23"/>
      <c r="AI236" s="23"/>
    </row>
    <row r="237" spans="1:95" ht="25.25" customHeight="1" thickTop="1" thickBot="1" x14ac:dyDescent="0.25">
      <c r="A237" s="25">
        <v>149</v>
      </c>
      <c r="B237" s="14" t="s">
        <v>147</v>
      </c>
      <c r="C237" s="42">
        <f>D234-L234</f>
        <v>0</v>
      </c>
      <c r="D237" s="122">
        <v>3600</v>
      </c>
      <c r="E237" s="172">
        <v>150</v>
      </c>
      <c r="F237" s="176" t="s">
        <v>148</v>
      </c>
      <c r="G237" s="174">
        <v>3600</v>
      </c>
      <c r="H237" s="193">
        <f t="shared" si="38"/>
        <v>0</v>
      </c>
      <c r="I237" s="193">
        <f t="shared" si="43"/>
        <v>0</v>
      </c>
      <c r="J237" s="149">
        <v>150</v>
      </c>
      <c r="K237" s="142" t="s">
        <v>148</v>
      </c>
      <c r="L237" s="119">
        <v>3600</v>
      </c>
      <c r="M237" s="150">
        <v>3600</v>
      </c>
      <c r="N237" s="405"/>
      <c r="O237" s="405"/>
      <c r="P237" s="405"/>
      <c r="Q237" s="405"/>
      <c r="R237" s="111"/>
      <c r="S237" s="92">
        <f t="shared" si="29"/>
        <v>3600</v>
      </c>
      <c r="T237" s="166">
        <f t="shared" si="45"/>
        <v>0</v>
      </c>
      <c r="U237" s="42">
        <f t="shared" ref="U237:U243" si="47">M237-AA237</f>
        <v>0</v>
      </c>
      <c r="V237" s="165">
        <v>150</v>
      </c>
      <c r="W237" s="26" t="s">
        <v>148</v>
      </c>
      <c r="X237" s="71" t="s">
        <v>315</v>
      </c>
      <c r="Y237" s="18" t="s">
        <v>223</v>
      </c>
      <c r="Z237" s="4">
        <v>3600</v>
      </c>
      <c r="AA237" s="4">
        <v>3600</v>
      </c>
      <c r="AB237" s="22">
        <f t="shared" si="40"/>
        <v>0</v>
      </c>
      <c r="AC237" s="22">
        <f t="shared" si="41"/>
        <v>0</v>
      </c>
      <c r="AD237" s="82"/>
      <c r="AE237" s="83"/>
      <c r="AF237" s="86"/>
      <c r="AG237" s="23"/>
      <c r="AH237" s="23"/>
      <c r="AI237" s="23">
        <f t="shared" si="42"/>
        <v>0</v>
      </c>
    </row>
    <row r="238" spans="1:95" s="12" customFormat="1" ht="25.25" customHeight="1" thickTop="1" thickBot="1" x14ac:dyDescent="0.25">
      <c r="A238" s="25">
        <v>150</v>
      </c>
      <c r="B238" s="36" t="s">
        <v>148</v>
      </c>
      <c r="C238" s="42">
        <f t="shared" si="46"/>
        <v>0</v>
      </c>
      <c r="D238" s="122">
        <v>4000</v>
      </c>
      <c r="E238" s="172">
        <v>151</v>
      </c>
      <c r="F238" s="176" t="s">
        <v>149</v>
      </c>
      <c r="G238" s="174">
        <v>4000</v>
      </c>
      <c r="H238" s="193">
        <f t="shared" si="38"/>
        <v>2500</v>
      </c>
      <c r="I238" s="193">
        <f t="shared" si="43"/>
        <v>0</v>
      </c>
      <c r="J238" s="149">
        <v>151</v>
      </c>
      <c r="K238" s="142" t="s">
        <v>149</v>
      </c>
      <c r="L238" s="119">
        <v>4000</v>
      </c>
      <c r="M238" s="150">
        <v>1500</v>
      </c>
      <c r="N238" s="411"/>
      <c r="O238" s="412"/>
      <c r="P238" s="413"/>
      <c r="Q238" s="405"/>
      <c r="R238" s="111"/>
      <c r="S238" s="92">
        <f t="shared" si="29"/>
        <v>1500</v>
      </c>
      <c r="T238" s="166">
        <f t="shared" si="45"/>
        <v>2500</v>
      </c>
      <c r="U238" s="42">
        <f t="shared" si="47"/>
        <v>0</v>
      </c>
      <c r="V238" s="131">
        <v>151</v>
      </c>
      <c r="W238" s="26" t="s">
        <v>149</v>
      </c>
      <c r="X238" s="71" t="s">
        <v>193</v>
      </c>
      <c r="Y238" s="18" t="s">
        <v>157</v>
      </c>
      <c r="Z238" s="4">
        <v>4000</v>
      </c>
      <c r="AA238" s="4">
        <v>1500</v>
      </c>
      <c r="AB238" s="22">
        <f t="shared" si="40"/>
        <v>2500</v>
      </c>
      <c r="AC238" s="22">
        <f t="shared" si="41"/>
        <v>1666.6666666666667</v>
      </c>
      <c r="AD238" s="82"/>
      <c r="AE238" s="83">
        <v>43</v>
      </c>
      <c r="AF238" s="86">
        <v>1650</v>
      </c>
      <c r="AG238" s="23">
        <v>1650</v>
      </c>
      <c r="AH238" s="23"/>
      <c r="AI238" s="23">
        <f t="shared" si="42"/>
        <v>1650</v>
      </c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</row>
    <row r="239" spans="1:95" s="12" customFormat="1" ht="25.25" customHeight="1" thickTop="1" thickBot="1" x14ac:dyDescent="0.25">
      <c r="A239" s="25">
        <v>151</v>
      </c>
      <c r="B239" s="8" t="s">
        <v>149</v>
      </c>
      <c r="C239" s="42">
        <f t="shared" si="46"/>
        <v>0</v>
      </c>
      <c r="D239" s="122"/>
      <c r="H239" s="193">
        <f t="shared" si="38"/>
        <v>-1800</v>
      </c>
      <c r="I239" s="193">
        <f t="shared" si="43"/>
        <v>0</v>
      </c>
      <c r="J239" s="149">
        <v>151</v>
      </c>
      <c r="K239" s="142" t="s">
        <v>149</v>
      </c>
      <c r="L239" s="119"/>
      <c r="M239" s="150"/>
      <c r="N239" s="555">
        <v>45596</v>
      </c>
      <c r="O239" s="556">
        <v>105</v>
      </c>
      <c r="P239" s="557">
        <v>150</v>
      </c>
      <c r="Q239" s="405" t="s">
        <v>356</v>
      </c>
      <c r="R239" s="451">
        <v>1650</v>
      </c>
      <c r="S239" s="92">
        <f t="shared" si="29"/>
        <v>1800</v>
      </c>
      <c r="T239" s="166">
        <f t="shared" si="45"/>
        <v>-1800</v>
      </c>
      <c r="U239" s="42">
        <f t="shared" si="47"/>
        <v>-1500</v>
      </c>
      <c r="V239" s="131">
        <v>151</v>
      </c>
      <c r="W239" s="26" t="s">
        <v>149</v>
      </c>
      <c r="X239" s="71" t="s">
        <v>193</v>
      </c>
      <c r="Y239" s="18" t="s">
        <v>157</v>
      </c>
      <c r="Z239" s="4">
        <v>4000</v>
      </c>
      <c r="AA239" s="4">
        <v>1500</v>
      </c>
      <c r="AB239" s="22">
        <f t="shared" si="40"/>
        <v>2500</v>
      </c>
      <c r="AC239" s="22">
        <f t="shared" si="41"/>
        <v>1666.6666666666667</v>
      </c>
      <c r="AD239" s="82"/>
      <c r="AE239" s="83">
        <v>43</v>
      </c>
      <c r="AF239" s="86">
        <v>208</v>
      </c>
      <c r="AG239" s="23">
        <v>1650</v>
      </c>
      <c r="AH239" s="23"/>
      <c r="AI239" s="23">
        <f t="shared" si="42"/>
        <v>1650</v>
      </c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</row>
    <row r="240" spans="1:95" s="12" customFormat="1" ht="25.25" customHeight="1" thickTop="1" thickBot="1" x14ac:dyDescent="0.25">
      <c r="A240" s="25">
        <v>151</v>
      </c>
      <c r="B240" s="8" t="s">
        <v>149</v>
      </c>
      <c r="C240" s="42"/>
      <c r="D240" s="122"/>
      <c r="H240" s="193"/>
      <c r="I240" s="193"/>
      <c r="J240" s="149"/>
      <c r="K240" s="142"/>
      <c r="L240" s="119"/>
      <c r="M240" s="150"/>
      <c r="N240" s="411">
        <v>45486</v>
      </c>
      <c r="O240" s="412">
        <v>67</v>
      </c>
      <c r="P240" s="439">
        <v>200</v>
      </c>
      <c r="Q240" s="405"/>
      <c r="R240" s="451"/>
      <c r="S240" s="92"/>
      <c r="T240" s="166"/>
      <c r="U240" s="42"/>
      <c r="V240" s="131"/>
      <c r="W240" s="26"/>
      <c r="X240" s="71"/>
      <c r="Y240" s="18"/>
      <c r="Z240" s="4"/>
      <c r="AA240" s="4"/>
      <c r="AB240" s="22"/>
      <c r="AC240" s="22"/>
      <c r="AD240" s="82"/>
      <c r="AE240" s="83"/>
      <c r="AF240" s="86"/>
      <c r="AG240" s="23"/>
      <c r="AH240" s="23"/>
      <c r="AI240" s="23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</row>
    <row r="241" spans="1:95" s="12" customFormat="1" ht="25.25" customHeight="1" thickTop="1" thickBot="1" x14ac:dyDescent="0.25">
      <c r="A241" s="25">
        <v>151</v>
      </c>
      <c r="B241" s="8" t="s">
        <v>149</v>
      </c>
      <c r="C241" s="42">
        <f>D239-L239</f>
        <v>0</v>
      </c>
      <c r="D241" s="122"/>
      <c r="H241" s="193"/>
      <c r="I241" s="193"/>
      <c r="J241" s="149"/>
      <c r="K241" s="142"/>
      <c r="L241" s="119"/>
      <c r="M241" s="150"/>
      <c r="N241" s="632">
        <v>45514</v>
      </c>
      <c r="O241" s="637">
        <v>43</v>
      </c>
      <c r="P241" s="642">
        <v>200</v>
      </c>
      <c r="Q241" s="405"/>
      <c r="R241" s="111"/>
      <c r="S241" s="92">
        <f t="shared" si="29"/>
        <v>200</v>
      </c>
      <c r="T241" s="166">
        <v>208</v>
      </c>
      <c r="U241" s="42"/>
      <c r="V241" s="131"/>
      <c r="W241" s="26"/>
      <c r="X241" s="71"/>
      <c r="Y241" s="18"/>
      <c r="Z241" s="4"/>
      <c r="AA241" s="4"/>
      <c r="AB241" s="22"/>
      <c r="AC241" s="22"/>
      <c r="AD241" s="82"/>
      <c r="AE241" s="83"/>
      <c r="AF241" s="86"/>
      <c r="AG241" s="23"/>
      <c r="AH241" s="23"/>
      <c r="AI241" s="23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</row>
    <row r="242" spans="1:95" s="12" customFormat="1" ht="25.25" customHeight="1" thickTop="1" thickBot="1" x14ac:dyDescent="0.25">
      <c r="A242" s="25">
        <v>151</v>
      </c>
      <c r="B242" s="8" t="s">
        <v>149</v>
      </c>
      <c r="C242" s="42"/>
      <c r="D242" s="128"/>
      <c r="E242" s="172"/>
      <c r="F242" s="191"/>
      <c r="G242" s="192"/>
      <c r="H242" s="193"/>
      <c r="I242" s="193"/>
      <c r="J242" s="149"/>
      <c r="K242" s="142"/>
      <c r="L242" s="119"/>
      <c r="M242" s="150"/>
      <c r="N242" s="632">
        <v>45565</v>
      </c>
      <c r="O242" s="637">
        <v>91</v>
      </c>
      <c r="P242" s="723">
        <v>150</v>
      </c>
      <c r="Q242" s="405"/>
      <c r="R242" s="109"/>
      <c r="S242" s="92">
        <f t="shared" si="29"/>
        <v>150</v>
      </c>
      <c r="T242" s="166">
        <f t="shared" si="45"/>
        <v>-150</v>
      </c>
      <c r="U242" s="42">
        <f t="shared" si="47"/>
        <v>0</v>
      </c>
      <c r="V242" s="140"/>
      <c r="W242" s="5"/>
      <c r="X242" s="77"/>
      <c r="Y242" s="5"/>
      <c r="Z242" s="5"/>
      <c r="AA242" s="5"/>
      <c r="AB242" s="32"/>
      <c r="AC242" s="32"/>
      <c r="AD242" s="61"/>
      <c r="AE242" s="61"/>
      <c r="AF242" s="61"/>
      <c r="AG242" s="5"/>
      <c r="AH242" s="5"/>
      <c r="AI242" s="5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</row>
    <row r="243" spans="1:95" ht="25.25" customHeight="1" thickTop="1" thickBot="1" x14ac:dyDescent="0.25">
      <c r="A243" s="159">
        <v>152</v>
      </c>
      <c r="B243" s="118" t="s">
        <v>340</v>
      </c>
      <c r="C243" s="42">
        <f t="shared" ref="C243:C248" si="48">D242-L242</f>
        <v>0</v>
      </c>
      <c r="D243" s="122"/>
      <c r="E243" s="172">
        <v>152</v>
      </c>
      <c r="F243" s="191" t="s">
        <v>340</v>
      </c>
      <c r="G243" s="192"/>
      <c r="H243" s="193">
        <f>+D243-S243</f>
        <v>0</v>
      </c>
      <c r="I243" s="193">
        <f t="shared" ref="I243:I245" si="49">+H243-T243</f>
        <v>0</v>
      </c>
      <c r="J243" s="149">
        <v>152</v>
      </c>
      <c r="K243" s="142" t="s">
        <v>340</v>
      </c>
      <c r="L243" s="119"/>
      <c r="M243" s="150"/>
      <c r="N243" s="405"/>
      <c r="O243" s="405"/>
      <c r="P243" s="405"/>
      <c r="Q243" s="405"/>
      <c r="R243" s="111"/>
      <c r="S243" s="92">
        <f t="shared" si="29"/>
        <v>0</v>
      </c>
      <c r="T243" s="166">
        <f t="shared" si="45"/>
        <v>0</v>
      </c>
      <c r="U243" s="42">
        <f t="shared" si="47"/>
        <v>0</v>
      </c>
      <c r="V243" s="131"/>
      <c r="W243" s="26"/>
      <c r="X243" s="70"/>
      <c r="Y243" s="18"/>
      <c r="Z243" s="4"/>
      <c r="AA243" s="4"/>
      <c r="AB243" s="22"/>
      <c r="AC243" s="22"/>
      <c r="AD243" s="90"/>
      <c r="AE243" s="91"/>
      <c r="AF243" s="92"/>
      <c r="AG243" s="23"/>
      <c r="AH243" s="23"/>
      <c r="AI243" s="23"/>
    </row>
    <row r="244" spans="1:95" ht="25.25" customHeight="1" thickTop="1" thickBot="1" x14ac:dyDescent="0.25">
      <c r="A244" s="159">
        <v>153</v>
      </c>
      <c r="B244" s="118" t="s">
        <v>341</v>
      </c>
      <c r="C244" s="42">
        <f t="shared" si="48"/>
        <v>0</v>
      </c>
      <c r="D244" s="122"/>
      <c r="E244" s="172">
        <v>153</v>
      </c>
      <c r="F244" s="191" t="s">
        <v>341</v>
      </c>
      <c r="G244" s="192"/>
      <c r="H244" s="193">
        <f t="shared" ref="H244:H245" si="50">+D244-S244</f>
        <v>0</v>
      </c>
      <c r="I244" s="193">
        <f t="shared" si="49"/>
        <v>0</v>
      </c>
      <c r="J244" s="149">
        <v>153</v>
      </c>
      <c r="K244" s="142" t="s">
        <v>341</v>
      </c>
      <c r="L244" s="119"/>
      <c r="M244" s="150"/>
      <c r="N244" s="405"/>
      <c r="O244" s="405"/>
      <c r="P244" s="405"/>
      <c r="Q244" s="405"/>
      <c r="R244" s="111"/>
      <c r="S244" s="92">
        <f t="shared" si="29"/>
        <v>0</v>
      </c>
      <c r="T244" s="166">
        <f t="shared" si="45"/>
        <v>0</v>
      </c>
      <c r="U244" s="42">
        <f>M244-AA244</f>
        <v>0</v>
      </c>
      <c r="V244" s="132"/>
      <c r="W244" s="18"/>
      <c r="X244" s="70" t="s">
        <v>321</v>
      </c>
      <c r="Y244" s="18"/>
      <c r="Z244" s="4"/>
      <c r="AA244" s="4"/>
      <c r="AB244" s="22"/>
      <c r="AC244" s="22"/>
      <c r="AD244" s="82"/>
      <c r="AE244" s="83"/>
      <c r="AF244" s="86"/>
      <c r="AG244" s="23"/>
      <c r="AH244" s="23"/>
      <c r="AI244" s="23"/>
    </row>
    <row r="245" spans="1:95" ht="25.25" customHeight="1" thickTop="1" thickBot="1" x14ac:dyDescent="0.25">
      <c r="A245" s="159">
        <v>154</v>
      </c>
      <c r="B245" s="118" t="s">
        <v>342</v>
      </c>
      <c r="C245" s="42">
        <f t="shared" si="48"/>
        <v>0</v>
      </c>
      <c r="D245" s="122"/>
      <c r="E245" s="172">
        <v>154</v>
      </c>
      <c r="F245" s="191" t="s">
        <v>342</v>
      </c>
      <c r="G245" s="192"/>
      <c r="H245" s="193">
        <f t="shared" si="50"/>
        <v>0</v>
      </c>
      <c r="I245" s="193">
        <f t="shared" si="49"/>
        <v>0</v>
      </c>
      <c r="J245" s="149">
        <v>154</v>
      </c>
      <c r="K245" s="142" t="s">
        <v>342</v>
      </c>
      <c r="L245" s="145"/>
      <c r="M245" s="154"/>
      <c r="N245" s="408"/>
      <c r="O245" s="408"/>
      <c r="P245" s="408"/>
      <c r="Q245" s="408"/>
      <c r="R245" s="111"/>
      <c r="S245" s="92">
        <f t="shared" ref="S245:S247" si="51">+M245+P245+R245</f>
        <v>0</v>
      </c>
      <c r="T245" s="166">
        <f t="shared" si="45"/>
        <v>0</v>
      </c>
      <c r="U245" s="42">
        <f>M245-AA245</f>
        <v>0</v>
      </c>
      <c r="V245" s="131"/>
      <c r="W245" s="26"/>
      <c r="X245" s="71" t="s">
        <v>320</v>
      </c>
      <c r="Y245" s="18"/>
      <c r="Z245" s="4"/>
      <c r="AA245" s="4"/>
      <c r="AB245" s="22"/>
      <c r="AC245" s="22"/>
      <c r="AD245" s="82"/>
      <c r="AE245" s="83"/>
      <c r="AF245" s="86"/>
      <c r="AG245" s="23"/>
      <c r="AH245" s="23"/>
      <c r="AI245" s="23"/>
    </row>
    <row r="246" spans="1:95" ht="25.25" customHeight="1" thickTop="1" thickBot="1" x14ac:dyDescent="0.25">
      <c r="A246" s="25"/>
      <c r="B246" s="8"/>
      <c r="C246" s="42">
        <f t="shared" si="48"/>
        <v>0</v>
      </c>
      <c r="D246" s="128"/>
      <c r="E246" s="171"/>
      <c r="F246" s="171"/>
      <c r="G246" s="171"/>
      <c r="H246" s="169">
        <f t="shared" ref="H246:H247" si="52">+D246-G246</f>
        <v>0</v>
      </c>
      <c r="I246" s="193">
        <f t="shared" si="43"/>
        <v>0</v>
      </c>
      <c r="J246" s="151"/>
      <c r="K246" s="62"/>
      <c r="L246" s="62"/>
      <c r="M246" s="152"/>
      <c r="N246" s="406"/>
      <c r="O246" s="406"/>
      <c r="P246" s="406"/>
      <c r="Q246" s="406"/>
      <c r="R246" s="111"/>
      <c r="S246" s="92">
        <f t="shared" si="51"/>
        <v>0</v>
      </c>
      <c r="T246" s="166">
        <f t="shared" si="45"/>
        <v>0</v>
      </c>
      <c r="U246" s="42">
        <f>M246-AA246</f>
        <v>0</v>
      </c>
      <c r="V246" s="140"/>
      <c r="W246" s="5"/>
      <c r="X246" s="77" t="s">
        <v>316</v>
      </c>
      <c r="Y246" s="5"/>
      <c r="Z246" s="5"/>
      <c r="AA246" s="5"/>
      <c r="AB246" s="32"/>
      <c r="AC246" s="32"/>
      <c r="AD246" s="82"/>
      <c r="AE246" s="83"/>
      <c r="AF246" s="86"/>
      <c r="AG246" s="5"/>
      <c r="AH246" s="5"/>
      <c r="AI246" s="5"/>
    </row>
    <row r="247" spans="1:95" ht="25.25" customHeight="1" thickTop="1" x14ac:dyDescent="0.2">
      <c r="A247" s="20"/>
      <c r="B247" s="63"/>
      <c r="C247" s="42">
        <f t="shared" si="48"/>
        <v>0</v>
      </c>
      <c r="D247" s="125"/>
      <c r="E247" s="170"/>
      <c r="F247" s="170"/>
      <c r="G247" s="170"/>
      <c r="H247" s="169">
        <f t="shared" si="52"/>
        <v>0</v>
      </c>
      <c r="I247" s="193">
        <f t="shared" si="43"/>
        <v>0</v>
      </c>
      <c r="J247" s="153"/>
      <c r="K247" s="120"/>
      <c r="L247" s="145"/>
      <c r="M247" s="154"/>
      <c r="N247" s="408"/>
      <c r="O247" s="408"/>
      <c r="P247" s="408"/>
      <c r="Q247" s="408"/>
      <c r="R247" s="111"/>
      <c r="S247" s="92">
        <f t="shared" si="51"/>
        <v>0</v>
      </c>
      <c r="T247" s="166">
        <f t="shared" si="45"/>
        <v>0</v>
      </c>
      <c r="U247" s="42">
        <f>M247-AA247</f>
        <v>0</v>
      </c>
      <c r="V247" s="139"/>
      <c r="W247" s="44"/>
      <c r="X247" s="74"/>
      <c r="Y247" s="44"/>
      <c r="Z247" s="45"/>
      <c r="AA247" s="45"/>
      <c r="AB247" s="46"/>
      <c r="AC247" s="46"/>
      <c r="AD247" s="93"/>
      <c r="AE247" s="48"/>
      <c r="AF247" s="94"/>
      <c r="AG247" s="23"/>
      <c r="AH247" s="23"/>
      <c r="AI247" s="23"/>
    </row>
    <row r="248" spans="1:95" ht="25.25" customHeight="1" thickBot="1" x14ac:dyDescent="0.25">
      <c r="A248" s="42"/>
      <c r="B248" s="43"/>
      <c r="C248" s="42">
        <f t="shared" si="48"/>
        <v>0</v>
      </c>
      <c r="D248" s="129">
        <f>SUM(D2:D247)</f>
        <v>552000</v>
      </c>
      <c r="E248" s="129">
        <f>SUM(E3:E247)</f>
        <v>11671</v>
      </c>
      <c r="F248" s="129">
        <f>SUM(F3:F247)</f>
        <v>0</v>
      </c>
      <c r="G248" s="129">
        <f>SUM(G2:G247)</f>
        <v>548000</v>
      </c>
      <c r="H248" s="129">
        <f t="shared" ref="H248:M248" si="53">SUM(H3:H247)</f>
        <v>51075</v>
      </c>
      <c r="I248" s="129">
        <f t="shared" si="53"/>
        <v>-4000</v>
      </c>
      <c r="J248" s="155">
        <f t="shared" si="53"/>
        <v>11935</v>
      </c>
      <c r="K248" s="156">
        <f t="shared" si="53"/>
        <v>0</v>
      </c>
      <c r="L248" s="156">
        <f t="shared" si="53"/>
        <v>548400</v>
      </c>
      <c r="M248" s="157">
        <f t="shared" si="53"/>
        <v>439450</v>
      </c>
      <c r="N248" s="157">
        <v>0</v>
      </c>
      <c r="O248" s="157">
        <v>0</v>
      </c>
      <c r="P248" s="157">
        <f>SUM(P3:P247)</f>
        <v>19650</v>
      </c>
      <c r="Q248" s="157">
        <v>0</v>
      </c>
      <c r="R248" s="448">
        <f>SUM(R2:R247)</f>
        <v>55250</v>
      </c>
      <c r="S248" s="157">
        <f>SUM(S3:S247)</f>
        <v>494675</v>
      </c>
      <c r="T248" s="157">
        <f>SUM(T3:T247)</f>
        <v>48633</v>
      </c>
      <c r="U248" s="61">
        <f>SUM(U3:U247)</f>
        <v>-2000</v>
      </c>
      <c r="V248" s="141">
        <f>SUM(V4:V247)</f>
        <v>11771</v>
      </c>
      <c r="W248" s="61">
        <f>SUM(W4:W247)</f>
        <v>0</v>
      </c>
      <c r="X248" s="61">
        <f>SUM(X4:X247)</f>
        <v>0</v>
      </c>
      <c r="Y248" s="61">
        <f>SUM(Y4:Y247)</f>
        <v>0</v>
      </c>
      <c r="Z248" s="157">
        <f t="shared" ref="Z248:AF248" si="54">SUM(Z3:Z247)</f>
        <v>552400</v>
      </c>
      <c r="AA248" s="157">
        <f t="shared" si="54"/>
        <v>441450</v>
      </c>
      <c r="AB248" s="157">
        <f t="shared" si="54"/>
        <v>110950</v>
      </c>
      <c r="AC248" s="157">
        <f t="shared" si="54"/>
        <v>73966.666666666686</v>
      </c>
      <c r="AD248" s="157">
        <f t="shared" si="54"/>
        <v>0</v>
      </c>
      <c r="AE248" s="157">
        <f t="shared" si="54"/>
        <v>1760</v>
      </c>
      <c r="AF248" s="157">
        <f t="shared" si="54"/>
        <v>52658</v>
      </c>
      <c r="AG248" s="5"/>
      <c r="AH248" s="5"/>
      <c r="AI248" s="5"/>
    </row>
    <row r="249" spans="1:95" ht="25.25" customHeight="1" thickBot="1" x14ac:dyDescent="0.25">
      <c r="A249" s="42"/>
      <c r="B249" s="43"/>
      <c r="C249" s="42"/>
      <c r="D249" s="527"/>
      <c r="E249" s="527"/>
      <c r="F249" s="527"/>
      <c r="G249" s="527"/>
      <c r="H249" s="527"/>
      <c r="I249" s="527"/>
      <c r="J249" s="528"/>
      <c r="K249" s="529"/>
      <c r="L249" s="529"/>
      <c r="M249" s="530"/>
      <c r="N249" s="530"/>
      <c r="O249" s="548" t="s">
        <v>389</v>
      </c>
      <c r="P249" s="548">
        <f>+P227+P219+P184+P161+P152+P132+P129+P72</f>
        <v>1450</v>
      </c>
      <c r="Q249" s="531"/>
      <c r="R249" s="448"/>
      <c r="S249" s="530"/>
      <c r="T249" s="530"/>
      <c r="U249" s="61"/>
      <c r="V249" s="532"/>
      <c r="W249" s="61"/>
      <c r="X249" s="61"/>
      <c r="Y249" s="61"/>
      <c r="Z249" s="533"/>
      <c r="AA249" s="533"/>
      <c r="AB249" s="533"/>
      <c r="AC249" s="533"/>
      <c r="AD249" s="533"/>
      <c r="AE249" s="533"/>
      <c r="AF249" s="533"/>
      <c r="AG249" s="5"/>
      <c r="AH249" s="5"/>
      <c r="AI249" s="5"/>
    </row>
    <row r="250" spans="1:95" ht="25.25" customHeight="1" thickBot="1" x14ac:dyDescent="0.25">
      <c r="A250" s="42"/>
      <c r="B250" s="43"/>
      <c r="C250" s="42"/>
      <c r="D250" s="527"/>
      <c r="E250" s="527"/>
      <c r="F250" s="527"/>
      <c r="G250" s="527"/>
      <c r="H250" s="527"/>
      <c r="I250" s="527"/>
      <c r="J250" s="528"/>
      <c r="K250" s="529"/>
      <c r="L250" s="529"/>
      <c r="M250" s="530"/>
      <c r="N250" s="530"/>
      <c r="O250" s="530"/>
      <c r="P250" s="530">
        <f>+P248-P249</f>
        <v>18200</v>
      </c>
      <c r="Q250" s="531"/>
      <c r="R250" s="448"/>
      <c r="S250" s="530"/>
      <c r="T250" s="530"/>
      <c r="U250" s="61"/>
      <c r="V250" s="532"/>
      <c r="W250" s="61"/>
      <c r="X250" s="61"/>
      <c r="Y250" s="61"/>
      <c r="Z250" s="533"/>
      <c r="AA250" s="533"/>
      <c r="AB250" s="533"/>
      <c r="AC250" s="533"/>
      <c r="AD250" s="533"/>
      <c r="AE250" s="533"/>
      <c r="AF250" s="533"/>
      <c r="AG250" s="5"/>
      <c r="AH250" s="5"/>
      <c r="AI250" s="5"/>
    </row>
    <row r="251" spans="1:95" ht="25.25" customHeight="1" thickBot="1" x14ac:dyDescent="0.25">
      <c r="A251" s="42"/>
      <c r="B251" s="43"/>
      <c r="C251" s="42"/>
      <c r="D251" s="527"/>
      <c r="E251" s="527"/>
      <c r="F251" s="527"/>
      <c r="G251" s="527"/>
      <c r="H251" s="527"/>
      <c r="I251" s="527"/>
      <c r="J251" s="528"/>
      <c r="K251" s="529"/>
      <c r="L251" s="529"/>
      <c r="M251" s="530"/>
      <c r="N251" s="530"/>
      <c r="O251" s="530"/>
      <c r="P251" s="530" t="e">
        <f>+#REF!</f>
        <v>#REF!</v>
      </c>
      <c r="Q251" s="531"/>
      <c r="R251" s="448"/>
      <c r="S251" s="530"/>
      <c r="T251" s="530"/>
      <c r="U251" s="61"/>
      <c r="V251" s="532"/>
      <c r="W251" s="61"/>
      <c r="X251" s="61"/>
      <c r="Y251" s="61"/>
      <c r="Z251" s="533"/>
      <c r="AA251" s="533"/>
      <c r="AB251" s="533"/>
      <c r="AC251" s="533"/>
      <c r="AD251" s="533"/>
      <c r="AE251" s="533"/>
      <c r="AF251" s="533"/>
      <c r="AG251" s="5"/>
      <c r="AH251" s="5"/>
      <c r="AI251" s="5"/>
    </row>
    <row r="252" spans="1:95" ht="25.25" customHeight="1" thickBot="1" x14ac:dyDescent="0.25">
      <c r="A252" s="42"/>
      <c r="B252" s="43"/>
      <c r="C252" s="42"/>
      <c r="D252" s="527"/>
      <c r="E252" s="527"/>
      <c r="F252" s="527"/>
      <c r="G252" s="527"/>
      <c r="H252" s="527"/>
      <c r="I252" s="527"/>
      <c r="J252" s="528"/>
      <c r="K252" s="529"/>
      <c r="L252" s="529"/>
      <c r="M252" s="530"/>
      <c r="N252" s="530"/>
      <c r="O252" s="530"/>
      <c r="P252" s="530">
        <f>+P249-P248</f>
        <v>-18200</v>
      </c>
      <c r="Q252" s="531"/>
      <c r="R252" s="448"/>
      <c r="S252" s="530"/>
      <c r="T252" s="530"/>
      <c r="U252" s="61"/>
      <c r="V252" s="532"/>
      <c r="W252" s="61"/>
      <c r="X252" s="61"/>
      <c r="Y252" s="61"/>
      <c r="Z252" s="533"/>
      <c r="AA252" s="533"/>
      <c r="AB252" s="533"/>
      <c r="AC252" s="533"/>
      <c r="AD252" s="533"/>
      <c r="AE252" s="533"/>
      <c r="AF252" s="533"/>
      <c r="AG252" s="5"/>
      <c r="AH252" s="5"/>
      <c r="AI252" s="5"/>
    </row>
    <row r="253" spans="1:95" ht="25.25" customHeight="1" thickBot="1" x14ac:dyDescent="0.25">
      <c r="A253" s="42"/>
      <c r="B253" s="43"/>
      <c r="C253" s="42"/>
      <c r="D253" s="527"/>
      <c r="E253" s="527"/>
      <c r="F253" s="527"/>
      <c r="G253" s="527"/>
      <c r="H253" s="527"/>
      <c r="I253" s="527"/>
      <c r="J253" s="528"/>
      <c r="K253" s="529"/>
      <c r="L253" s="529"/>
      <c r="M253" s="530"/>
      <c r="N253" s="530"/>
      <c r="O253" s="530"/>
      <c r="P253" s="530">
        <v>18900</v>
      </c>
      <c r="Q253" s="531"/>
      <c r="R253" s="448"/>
      <c r="S253" s="530"/>
      <c r="T253" s="530"/>
      <c r="U253" s="61"/>
      <c r="V253" s="532"/>
      <c r="W253" s="61"/>
      <c r="X253" s="61"/>
      <c r="Y253" s="61"/>
      <c r="Z253" s="533"/>
      <c r="AA253" s="533"/>
      <c r="AB253" s="533"/>
      <c r="AC253" s="533"/>
      <c r="AD253" s="533"/>
      <c r="AE253" s="533"/>
      <c r="AF253" s="533"/>
      <c r="AG253" s="5"/>
      <c r="AH253" s="5"/>
      <c r="AI253" s="5"/>
    </row>
    <row r="254" spans="1:95" ht="25.25" customHeight="1" thickTop="1" thickBot="1" x14ac:dyDescent="0.25">
      <c r="A254" s="20"/>
      <c r="B254" s="63"/>
      <c r="C254" s="61">
        <f>SUM(C3:C248)</f>
        <v>0</v>
      </c>
      <c r="D254" s="65"/>
      <c r="E254" s="65"/>
      <c r="F254" s="65"/>
      <c r="G254" s="65"/>
      <c r="H254" s="65">
        <v>54000</v>
      </c>
      <c r="I254" s="65"/>
      <c r="J254" s="65"/>
      <c r="K254" s="65"/>
      <c r="L254" s="65"/>
      <c r="M254" s="158">
        <f>M248-AA248</f>
        <v>-2000</v>
      </c>
      <c r="N254" s="158"/>
      <c r="O254" s="158"/>
      <c r="P254" s="455" t="str">
        <f>+B154</f>
        <v>ابراهيم بنطيبي ازعاري</v>
      </c>
      <c r="Q254" s="551">
        <f>+P249-R254</f>
        <v>450</v>
      </c>
      <c r="R254" s="456">
        <f>+R154</f>
        <v>1000</v>
      </c>
      <c r="S254" s="158"/>
      <c r="T254" s="158"/>
      <c r="U254" s="20"/>
      <c r="V254" s="67"/>
      <c r="W254" s="5"/>
      <c r="X254" s="77"/>
      <c r="Y254" s="5"/>
      <c r="Z254" s="5"/>
      <c r="AA254" s="167">
        <f>+R248</f>
        <v>55250</v>
      </c>
      <c r="AB254" s="32"/>
      <c r="AC254" s="32"/>
      <c r="AD254" s="61"/>
      <c r="AE254" s="61"/>
      <c r="AF254" s="61"/>
      <c r="AG254" s="5"/>
      <c r="AH254" s="5"/>
      <c r="AI254" s="5"/>
    </row>
    <row r="255" spans="1:95" ht="25.25" customHeight="1" thickTop="1" thickBot="1" x14ac:dyDescent="0.25">
      <c r="A255" s="20"/>
      <c r="B255" s="63"/>
      <c r="C255" s="20"/>
      <c r="D255" s="108">
        <f>+L248-D248</f>
        <v>-3600</v>
      </c>
      <c r="E255" s="108"/>
      <c r="F255" s="108"/>
      <c r="G255" s="108"/>
      <c r="H255" s="108">
        <f>+H248-H254</f>
        <v>-2925</v>
      </c>
      <c r="I255" s="108"/>
      <c r="J255" s="108"/>
      <c r="K255" s="21"/>
      <c r="L255" s="108"/>
      <c r="M255" s="21"/>
      <c r="N255" s="409"/>
      <c r="O255" s="409"/>
      <c r="P255" s="409">
        <f>+P248-P253</f>
        <v>750</v>
      </c>
      <c r="Q255" s="409"/>
      <c r="R255" s="552">
        <f>+'[1]Feuil3 (ABON DEF)'!$N$175</f>
        <v>54250</v>
      </c>
      <c r="S255" s="21"/>
      <c r="T255" s="21"/>
      <c r="U255" s="21"/>
      <c r="V255" s="6"/>
      <c r="W255" s="18"/>
      <c r="X255" s="70"/>
      <c r="Y255" s="5"/>
      <c r="Z255" s="5"/>
      <c r="AA255" s="168">
        <f>+AA254+AA248</f>
        <v>496700</v>
      </c>
      <c r="AB255" s="109"/>
      <c r="AC255" s="109"/>
      <c r="AD255" s="110"/>
      <c r="AE255" s="20"/>
      <c r="AF255" s="111">
        <f>L248-M248-AF248</f>
        <v>56292</v>
      </c>
      <c r="AG255" s="5"/>
      <c r="AH255" s="5"/>
      <c r="AI255" s="5"/>
    </row>
    <row r="256" spans="1:95" ht="25.25" customHeight="1" thickTop="1" x14ac:dyDescent="0.2">
      <c r="A256" s="21"/>
      <c r="B256" s="64"/>
      <c r="C256" s="21"/>
      <c r="D256" s="65"/>
      <c r="E256" s="65"/>
      <c r="F256" s="65"/>
      <c r="G256" s="65"/>
      <c r="H256" s="65"/>
      <c r="I256" s="65"/>
      <c r="J256" s="65"/>
      <c r="K256" s="20"/>
      <c r="L256" s="65"/>
      <c r="M256" s="20"/>
      <c r="N256" s="20"/>
      <c r="O256" s="20"/>
      <c r="P256" s="20"/>
      <c r="Q256" s="20"/>
      <c r="R256" s="553">
        <f>+'Feuil1(CONSOM DEF)'!O55</f>
        <v>16831</v>
      </c>
      <c r="S256" s="20"/>
      <c r="T256" s="20"/>
      <c r="U256" s="20"/>
      <c r="V256" s="67"/>
      <c r="W256" s="5"/>
      <c r="X256" s="77"/>
      <c r="Y256" s="5"/>
      <c r="Z256" s="5"/>
      <c r="AA256" s="5"/>
      <c r="AB256" s="109"/>
      <c r="AC256" s="109"/>
      <c r="AD256" s="109"/>
      <c r="AE256" s="109"/>
      <c r="AF256" s="109"/>
      <c r="AG256" s="5"/>
      <c r="AH256" s="5"/>
      <c r="AI256" s="5"/>
    </row>
    <row r="257" spans="1:35" ht="25.25" customHeight="1" thickBot="1" x14ac:dyDescent="0.25">
      <c r="A257" s="20"/>
      <c r="B257" s="63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410"/>
      <c r="O257" s="410"/>
      <c r="P257" s="410"/>
      <c r="Q257" s="410"/>
      <c r="R257" s="448">
        <f>+R248-R255</f>
        <v>1000</v>
      </c>
      <c r="S257" s="20"/>
      <c r="T257" s="20"/>
      <c r="U257" s="20"/>
      <c r="V257" s="20"/>
      <c r="W257" s="5"/>
      <c r="X257" s="77"/>
      <c r="Y257" s="5"/>
      <c r="Z257" s="5"/>
      <c r="AA257" s="5"/>
      <c r="AB257" s="109"/>
      <c r="AC257" s="109"/>
      <c r="AD257" s="110"/>
      <c r="AE257" s="20"/>
      <c r="AF257" s="111" cm="1">
        <f t="array" ref="AF257:AH257">'[2]Recettes et Crédits'!$X$171:$Z$171</f>
        <v>54000</v>
      </c>
      <c r="AG257" s="5">
        <v>0</v>
      </c>
      <c r="AH257" s="5">
        <v>0</v>
      </c>
      <c r="AI257" s="5"/>
    </row>
    <row r="258" spans="1:35" ht="25.25" customHeight="1" x14ac:dyDescent="0.2">
      <c r="A258" s="20"/>
      <c r="B258" s="20"/>
      <c r="C258" s="20"/>
      <c r="D258" s="113"/>
      <c r="E258" s="113"/>
      <c r="F258" s="113"/>
      <c r="G258" s="113"/>
      <c r="H258" s="113"/>
      <c r="I258" s="113"/>
      <c r="J258" s="113"/>
      <c r="K258" s="113"/>
      <c r="L258" s="113"/>
      <c r="M258" s="113"/>
      <c r="N258" s="113"/>
      <c r="O258" s="113"/>
      <c r="P258" s="113"/>
      <c r="Q258" s="113"/>
      <c r="R258" s="554">
        <f>+R256+R255</f>
        <v>71081</v>
      </c>
      <c r="S258" s="113"/>
      <c r="T258" s="113"/>
      <c r="U258" s="113"/>
      <c r="V258" s="113"/>
      <c r="W258" s="113"/>
      <c r="X258" s="113"/>
      <c r="Y258" s="113"/>
      <c r="Z258" s="113"/>
      <c r="AA258" s="113"/>
      <c r="AB258" s="113"/>
      <c r="AC258" s="113"/>
      <c r="AD258" s="113"/>
      <c r="AE258" s="113"/>
      <c r="AF258" s="113">
        <f>AF248-AF257</f>
        <v>-1342</v>
      </c>
      <c r="AG258" s="113"/>
      <c r="AH258" s="113"/>
      <c r="AI258" s="113"/>
    </row>
    <row r="259" spans="1:35" ht="25.25" customHeight="1" x14ac:dyDescent="0.2">
      <c r="D259" s="113"/>
      <c r="E259" s="113"/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  <c r="AA259" s="113"/>
      <c r="AB259" s="113"/>
      <c r="AC259" s="113"/>
      <c r="AD259" s="113"/>
      <c r="AE259" s="113"/>
      <c r="AF259" s="113"/>
      <c r="AG259" s="113"/>
      <c r="AH259" s="113"/>
      <c r="AI259" s="113"/>
    </row>
    <row r="260" spans="1:35" ht="25.25" customHeight="1" x14ac:dyDescent="0.2">
      <c r="A260" s="113"/>
      <c r="B260" s="113"/>
      <c r="C260" s="113"/>
      <c r="D260" s="112"/>
      <c r="E260" s="112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>
        <f>'[3]Rec.Mvt.Compte (2)'!$F$343</f>
        <v>16080</v>
      </c>
      <c r="S260" s="112">
        <f>R258-R260</f>
        <v>55001</v>
      </c>
      <c r="T260" s="112"/>
      <c r="U260" s="112"/>
      <c r="V260" s="112"/>
      <c r="W260" s="112"/>
      <c r="X260" s="112"/>
      <c r="Y260" s="112"/>
      <c r="Z260" s="112"/>
      <c r="AA260" s="112"/>
      <c r="AB260" s="112"/>
      <c r="AC260" s="112"/>
      <c r="AD260" s="112"/>
      <c r="AE260" s="112"/>
      <c r="AF260" s="112"/>
      <c r="AG260" s="112"/>
      <c r="AH260" s="112"/>
      <c r="AI260" s="112"/>
    </row>
    <row r="261" spans="1:35" ht="25.25" customHeight="1" x14ac:dyDescent="0.2">
      <c r="A261" s="113"/>
      <c r="B261" s="113"/>
      <c r="C261" s="113"/>
      <c r="D261" s="112"/>
      <c r="E261" s="112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>
        <v>55000</v>
      </c>
      <c r="S261" s="112"/>
      <c r="T261" s="112"/>
      <c r="U261" s="112"/>
      <c r="V261" s="112"/>
      <c r="W261" s="112"/>
      <c r="X261" s="112"/>
      <c r="Y261" s="112"/>
      <c r="Z261" s="112"/>
      <c r="AA261" s="112"/>
      <c r="AB261" s="112"/>
      <c r="AC261" s="112"/>
      <c r="AD261" s="112"/>
      <c r="AE261" s="112"/>
      <c r="AF261" s="112"/>
      <c r="AG261" s="112"/>
      <c r="AH261" s="112"/>
      <c r="AI261" s="112"/>
    </row>
    <row r="262" spans="1:35" ht="25.25" customHeight="1" x14ac:dyDescent="0.2">
      <c r="A262" s="113"/>
      <c r="B262" s="113"/>
      <c r="C262" s="113"/>
      <c r="D262" s="112"/>
      <c r="E262" s="112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>
        <f>+R261+R260</f>
        <v>71080</v>
      </c>
      <c r="S262" s="112"/>
      <c r="T262" s="112"/>
      <c r="U262" s="112"/>
      <c r="V262" s="112"/>
      <c r="W262" s="112"/>
      <c r="X262" s="112"/>
      <c r="Y262" s="112"/>
      <c r="Z262" s="112"/>
      <c r="AA262" s="112"/>
      <c r="AB262" s="112"/>
      <c r="AC262" s="112"/>
      <c r="AD262" s="112"/>
      <c r="AE262" s="112"/>
      <c r="AF262" s="112"/>
      <c r="AG262" s="112"/>
      <c r="AH262" s="112"/>
      <c r="AI262" s="112"/>
    </row>
    <row r="263" spans="1:35" ht="25.25" customHeight="1" x14ac:dyDescent="0.2">
      <c r="A263" s="113"/>
      <c r="B263" s="113"/>
      <c r="C263" s="113"/>
      <c r="D263" s="112"/>
      <c r="E263" s="112"/>
      <c r="F263" s="112"/>
      <c r="G263" s="112"/>
      <c r="H263" s="112"/>
      <c r="I263" s="112"/>
      <c r="J263" s="112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112"/>
      <c r="Z263" s="112"/>
      <c r="AA263" s="112"/>
      <c r="AB263" s="112"/>
      <c r="AC263" s="112"/>
      <c r="AD263" s="112"/>
      <c r="AE263" s="112"/>
      <c r="AF263" s="112"/>
      <c r="AG263" s="112"/>
      <c r="AH263" s="112"/>
      <c r="AI263" s="112"/>
    </row>
    <row r="264" spans="1:35" ht="25.25" customHeight="1" x14ac:dyDescent="0.2">
      <c r="A264" s="112"/>
      <c r="B264" s="112"/>
      <c r="C264" s="112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>
        <f>+R248</f>
        <v>55250</v>
      </c>
      <c r="S264" s="115"/>
      <c r="T264" s="115"/>
      <c r="U264" s="115"/>
      <c r="V264" s="115"/>
      <c r="W264" s="115"/>
      <c r="X264" s="115"/>
      <c r="Y264" s="115"/>
      <c r="Z264" s="115"/>
      <c r="AA264" s="115"/>
      <c r="AB264" s="115"/>
      <c r="AC264" s="115"/>
      <c r="AD264" s="115"/>
      <c r="AE264" s="115"/>
      <c r="AF264" s="115"/>
      <c r="AG264" s="115"/>
      <c r="AH264" s="115"/>
      <c r="AI264" s="115"/>
    </row>
    <row r="265" spans="1:35" ht="25.25" customHeight="1" x14ac:dyDescent="0.2">
      <c r="A265" s="115"/>
      <c r="B265" s="115"/>
      <c r="C265" s="115"/>
      <c r="D265" s="113"/>
      <c r="E265" s="113"/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  <c r="Q265" s="113"/>
      <c r="R265" s="113">
        <f>+'[4]RECAP (LA) (100824)'!$N$57</f>
        <v>17103</v>
      </c>
      <c r="S265" s="113"/>
      <c r="T265" s="113"/>
      <c r="U265" s="113"/>
      <c r="V265" s="113"/>
      <c r="W265" s="113"/>
      <c r="X265" s="113"/>
      <c r="Y265" s="113"/>
      <c r="Z265" s="113"/>
      <c r="AA265" s="113"/>
      <c r="AB265" s="113"/>
      <c r="AC265" s="113"/>
      <c r="AD265" s="113"/>
      <c r="AE265" s="113"/>
      <c r="AF265" s="113"/>
      <c r="AG265" s="113"/>
      <c r="AH265" s="113"/>
      <c r="AI265" s="113"/>
    </row>
    <row r="266" spans="1:35" ht="25.25" customHeight="1" x14ac:dyDescent="0.2">
      <c r="A266" s="113"/>
      <c r="B266" s="113"/>
      <c r="C266" s="113"/>
      <c r="D266" s="112"/>
      <c r="E266" s="112"/>
      <c r="F266" s="112"/>
      <c r="G266" s="112"/>
      <c r="H266" s="112"/>
      <c r="I266" s="112"/>
      <c r="J266" s="112"/>
      <c r="K266" s="112"/>
      <c r="L266" s="112"/>
      <c r="M266" s="112"/>
      <c r="N266" s="112"/>
      <c r="O266" s="112"/>
      <c r="P266" s="112"/>
      <c r="Q266" s="112"/>
      <c r="R266" s="112">
        <f>+R265+R264</f>
        <v>72353</v>
      </c>
      <c r="S266" s="112"/>
      <c r="T266" s="112"/>
      <c r="U266" s="112"/>
      <c r="V266" s="112"/>
      <c r="W266" s="112"/>
      <c r="X266" s="112"/>
      <c r="Y266" s="112"/>
      <c r="Z266" s="112"/>
      <c r="AA266" s="112"/>
      <c r="AB266" s="112"/>
      <c r="AC266" s="112"/>
      <c r="AD266" s="112"/>
      <c r="AE266" s="112"/>
      <c r="AF266" s="112"/>
      <c r="AG266" s="112"/>
      <c r="AH266" s="112"/>
      <c r="AI266" s="112"/>
    </row>
    <row r="267" spans="1:35" ht="25.25" customHeight="1" x14ac:dyDescent="0.2">
      <c r="A267" s="112"/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12"/>
      <c r="M267" s="112"/>
      <c r="N267" s="112"/>
      <c r="O267" s="112"/>
      <c r="P267" s="112"/>
      <c r="Q267" s="112"/>
      <c r="R267" s="112">
        <f>+R258</f>
        <v>71081</v>
      </c>
      <c r="S267" s="112"/>
      <c r="T267" s="112"/>
      <c r="U267" s="112"/>
      <c r="V267" s="112"/>
      <c r="W267" s="112"/>
      <c r="X267" s="112"/>
      <c r="Y267" s="112"/>
      <c r="Z267" s="112"/>
      <c r="AA267" s="112"/>
      <c r="AB267" s="112"/>
      <c r="AC267" s="112"/>
      <c r="AD267" s="112"/>
      <c r="AE267" s="112"/>
      <c r="AF267" s="112"/>
      <c r="AG267" s="112"/>
      <c r="AH267" s="112"/>
      <c r="AI267" s="112"/>
    </row>
    <row r="268" spans="1:35" ht="25.25" customHeight="1" x14ac:dyDescent="0.2">
      <c r="A268" s="112"/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12"/>
      <c r="M268" s="112"/>
      <c r="N268" s="112"/>
      <c r="O268" s="112"/>
      <c r="P268" s="112"/>
      <c r="Q268" s="112"/>
      <c r="R268" s="112">
        <f>+R267-R266</f>
        <v>-1272</v>
      </c>
      <c r="S268" s="112"/>
      <c r="T268" s="112">
        <f>SUM(T264:T267)</f>
        <v>0</v>
      </c>
      <c r="U268" s="112"/>
      <c r="V268" s="112"/>
      <c r="W268" s="112"/>
      <c r="X268" s="112"/>
      <c r="Y268" s="112"/>
      <c r="Z268" s="112"/>
      <c r="AA268" s="112"/>
      <c r="AB268" s="112"/>
      <c r="AC268" s="112"/>
      <c r="AD268" s="112"/>
      <c r="AE268" s="112"/>
      <c r="AF268" s="112"/>
      <c r="AG268" s="112"/>
      <c r="AH268" s="112"/>
      <c r="AI268" s="112"/>
    </row>
    <row r="269" spans="1:35" ht="25.25" customHeight="1" x14ac:dyDescent="0.2">
      <c r="A269" s="112"/>
      <c r="B269" s="112"/>
      <c r="C269" s="112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>
        <f>+T248+T268</f>
        <v>48633</v>
      </c>
      <c r="U269" s="115"/>
      <c r="V269" s="115"/>
      <c r="W269" s="115"/>
      <c r="X269" s="115"/>
      <c r="Y269" s="115"/>
      <c r="Z269" s="115"/>
      <c r="AA269" s="115"/>
      <c r="AB269" s="115"/>
      <c r="AC269" s="115"/>
      <c r="AD269" s="115"/>
      <c r="AE269" s="115"/>
      <c r="AF269" s="115"/>
      <c r="AG269" s="115"/>
      <c r="AH269" s="115"/>
      <c r="AI269" s="115"/>
    </row>
    <row r="270" spans="1:35" ht="25.25" customHeight="1" x14ac:dyDescent="0.2">
      <c r="A270" s="115"/>
      <c r="B270" s="115"/>
      <c r="C270" s="115"/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  <c r="Q270" s="113"/>
      <c r="R270" s="113"/>
      <c r="S270" s="113"/>
      <c r="T270" s="113">
        <f>+AF257</f>
        <v>54000</v>
      </c>
      <c r="U270" s="113"/>
      <c r="V270" s="113"/>
      <c r="W270" s="113"/>
      <c r="X270" s="113"/>
      <c r="Y270" s="113"/>
      <c r="Z270" s="113"/>
      <c r="AA270" s="113"/>
      <c r="AB270" s="113"/>
      <c r="AC270" s="113"/>
      <c r="AD270" s="113"/>
      <c r="AE270" s="113"/>
      <c r="AF270" s="113"/>
      <c r="AG270" s="113"/>
      <c r="AH270" s="113"/>
      <c r="AI270" s="113"/>
    </row>
    <row r="271" spans="1:35" ht="25.25" customHeight="1" x14ac:dyDescent="0.2">
      <c r="A271" s="113"/>
      <c r="B271" s="113"/>
      <c r="C271" s="113"/>
      <c r="D271" s="112"/>
      <c r="E271" s="112"/>
      <c r="F271" s="112"/>
      <c r="G271" s="112"/>
      <c r="H271" s="112"/>
      <c r="I271" s="112"/>
      <c r="J271" s="112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>
        <f>+T269-T270</f>
        <v>-5367</v>
      </c>
      <c r="U271" s="112"/>
      <c r="V271" s="112"/>
      <c r="W271" s="112"/>
      <c r="X271" s="112"/>
      <c r="Y271" s="112"/>
      <c r="Z271" s="112"/>
      <c r="AA271" s="112"/>
      <c r="AB271" s="112"/>
      <c r="AC271" s="112"/>
      <c r="AD271" s="112"/>
      <c r="AE271" s="112"/>
      <c r="AF271" s="112"/>
      <c r="AG271" s="112"/>
      <c r="AH271" s="112"/>
      <c r="AI271" s="112"/>
    </row>
    <row r="272" spans="1:35" ht="25.25" customHeight="1" x14ac:dyDescent="0.2">
      <c r="A272" s="112"/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2"/>
      <c r="Y272" s="112"/>
      <c r="Z272" s="112"/>
      <c r="AA272" s="112"/>
      <c r="AB272" s="112"/>
      <c r="AC272" s="112"/>
      <c r="AD272" s="112"/>
      <c r="AE272" s="112"/>
      <c r="AF272" s="112"/>
      <c r="AG272" s="112"/>
      <c r="AH272" s="112"/>
      <c r="AI272" s="112"/>
    </row>
    <row r="273" spans="1:35" ht="25.25" customHeight="1" x14ac:dyDescent="0.2">
      <c r="A273" s="112"/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  <c r="Y273" s="112"/>
      <c r="Z273" s="112"/>
      <c r="AA273" s="112"/>
      <c r="AB273" s="112"/>
      <c r="AC273" s="112"/>
      <c r="AD273" s="112"/>
      <c r="AE273" s="112"/>
      <c r="AF273" s="112"/>
      <c r="AG273" s="112"/>
      <c r="AH273" s="112"/>
      <c r="AI273" s="112"/>
    </row>
    <row r="274" spans="1:35" ht="25.25" customHeight="1" x14ac:dyDescent="0.2">
      <c r="A274" s="112"/>
      <c r="B274" s="112"/>
      <c r="C274" s="112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15"/>
      <c r="AB274" s="115"/>
      <c r="AC274" s="115"/>
      <c r="AD274" s="115"/>
      <c r="AE274" s="115"/>
      <c r="AF274" s="115"/>
      <c r="AG274" s="115"/>
      <c r="AH274" s="115"/>
      <c r="AI274" s="115"/>
    </row>
    <row r="275" spans="1:35" ht="25.25" customHeight="1" x14ac:dyDescent="0.2">
      <c r="A275" s="115"/>
      <c r="B275" s="115"/>
      <c r="C275" s="115"/>
      <c r="D275" s="113"/>
      <c r="E275" s="113"/>
      <c r="F275" s="113"/>
      <c r="G275" s="113"/>
      <c r="H275" s="113"/>
      <c r="I275" s="113"/>
      <c r="J275" s="113"/>
      <c r="K275" s="113"/>
      <c r="L275" s="113"/>
      <c r="M275" s="113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  <c r="AA275" s="113"/>
      <c r="AB275" s="113"/>
      <c r="AC275" s="113"/>
      <c r="AD275" s="113"/>
      <c r="AE275" s="113"/>
      <c r="AF275" s="113"/>
      <c r="AG275" s="113"/>
      <c r="AH275" s="113"/>
      <c r="AI275" s="113"/>
    </row>
    <row r="276" spans="1:35" ht="25.25" customHeight="1" x14ac:dyDescent="0.2">
      <c r="A276" s="113"/>
      <c r="B276" s="113"/>
      <c r="C276" s="113"/>
      <c r="AB276" s="114"/>
      <c r="AC276" s="114"/>
      <c r="AD276" s="114"/>
      <c r="AE276" s="114"/>
      <c r="AF276" s="114"/>
    </row>
    <row r="277" spans="1:35" ht="25.25" customHeight="1" x14ac:dyDescent="0.2">
      <c r="AB277" s="114"/>
      <c r="AC277" s="114"/>
      <c r="AD277" s="114"/>
      <c r="AE277" s="114"/>
      <c r="AF277" s="114"/>
    </row>
    <row r="278" spans="1:35" ht="25.25" customHeight="1" x14ac:dyDescent="0.2">
      <c r="AB278" s="114"/>
      <c r="AC278" s="114"/>
      <c r="AD278" s="114"/>
      <c r="AE278" s="114"/>
      <c r="AF278" s="114"/>
    </row>
    <row r="279" spans="1:35" ht="25.25" customHeight="1" x14ac:dyDescent="0.2">
      <c r="AB279" s="114"/>
      <c r="AC279" s="114"/>
      <c r="AD279" s="114"/>
      <c r="AE279" s="114"/>
      <c r="AF279" s="114"/>
    </row>
    <row r="280" spans="1:35" ht="25.25" customHeight="1" x14ac:dyDescent="0.2">
      <c r="AB280" s="114"/>
      <c r="AC280" s="114"/>
      <c r="AD280" s="114"/>
      <c r="AE280" s="114"/>
      <c r="AF280" s="114"/>
    </row>
    <row r="281" spans="1:35" ht="25.25" customHeight="1" x14ac:dyDescent="0.2">
      <c r="AB281" s="114"/>
      <c r="AC281" s="114"/>
      <c r="AD281" s="114"/>
      <c r="AE281" s="114"/>
      <c r="AF281" s="114"/>
    </row>
    <row r="282" spans="1:35" ht="25.25" customHeight="1" x14ac:dyDescent="0.2">
      <c r="AB282" s="114"/>
      <c r="AC282" s="114"/>
      <c r="AD282" s="114"/>
      <c r="AE282" s="114"/>
      <c r="AF282" s="114"/>
    </row>
    <row r="283" spans="1:35" ht="25.25" customHeight="1" x14ac:dyDescent="0.2">
      <c r="AB283" s="114"/>
      <c r="AC283" s="114"/>
      <c r="AD283" s="114"/>
      <c r="AE283" s="114"/>
      <c r="AF283" s="114"/>
    </row>
    <row r="284" spans="1:35" ht="25.25" customHeight="1" x14ac:dyDescent="0.2">
      <c r="AB284" s="114"/>
      <c r="AC284" s="114"/>
      <c r="AD284" s="114"/>
      <c r="AE284" s="114"/>
      <c r="AF284" s="114"/>
    </row>
    <row r="285" spans="1:35" ht="25.25" customHeight="1" x14ac:dyDescent="0.2">
      <c r="AB285" s="114"/>
      <c r="AC285" s="114"/>
      <c r="AD285" s="114"/>
      <c r="AE285" s="114"/>
      <c r="AF285" s="114"/>
    </row>
    <row r="286" spans="1:35" ht="25.25" customHeight="1" x14ac:dyDescent="0.2">
      <c r="AB286" s="114"/>
      <c r="AC286" s="114"/>
      <c r="AD286" s="114"/>
      <c r="AE286" s="114"/>
      <c r="AF286" s="114"/>
    </row>
    <row r="287" spans="1:35" ht="25.25" customHeight="1" x14ac:dyDescent="0.2">
      <c r="AB287" s="114"/>
      <c r="AC287" s="114"/>
      <c r="AD287" s="114"/>
      <c r="AE287" s="114"/>
      <c r="AF287" s="114"/>
    </row>
    <row r="288" spans="1:35" ht="25.25" customHeight="1" x14ac:dyDescent="0.2">
      <c r="AB288" s="114"/>
      <c r="AC288" s="114"/>
      <c r="AD288" s="114"/>
      <c r="AE288" s="114"/>
      <c r="AF288" s="114"/>
    </row>
    <row r="289" spans="28:32" ht="25.25" customHeight="1" x14ac:dyDescent="0.2">
      <c r="AB289" s="114"/>
      <c r="AC289" s="114"/>
      <c r="AD289" s="114"/>
      <c r="AE289" s="114"/>
      <c r="AF289" s="114"/>
    </row>
    <row r="290" spans="28:32" ht="25.25" customHeight="1" x14ac:dyDescent="0.2">
      <c r="AB290" s="114"/>
      <c r="AC290" s="114"/>
      <c r="AD290" s="114"/>
      <c r="AE290" s="114"/>
      <c r="AF290" s="114"/>
    </row>
    <row r="291" spans="28:32" ht="25.25" customHeight="1" x14ac:dyDescent="0.2">
      <c r="AB291" s="114"/>
      <c r="AC291" s="114"/>
      <c r="AD291" s="114"/>
      <c r="AE291" s="114"/>
      <c r="AF291" s="114"/>
    </row>
    <row r="292" spans="28:32" ht="25.25" customHeight="1" x14ac:dyDescent="0.2">
      <c r="AB292" s="114"/>
      <c r="AC292" s="114"/>
      <c r="AD292" s="114"/>
      <c r="AE292" s="114"/>
      <c r="AF292" s="114"/>
    </row>
    <row r="293" spans="28:32" ht="25.25" customHeight="1" x14ac:dyDescent="0.2">
      <c r="AB293" s="114"/>
      <c r="AC293" s="114"/>
      <c r="AD293" s="114"/>
      <c r="AE293" s="114"/>
      <c r="AF293" s="114"/>
    </row>
    <row r="294" spans="28:32" ht="25.25" customHeight="1" x14ac:dyDescent="0.2">
      <c r="AB294" s="114"/>
      <c r="AC294" s="114"/>
      <c r="AD294" s="114"/>
      <c r="AE294" s="114"/>
      <c r="AF294" s="114"/>
    </row>
    <row r="295" spans="28:32" ht="25.25" customHeight="1" x14ac:dyDescent="0.2">
      <c r="AB295" s="114"/>
      <c r="AC295" s="114"/>
      <c r="AD295" s="114"/>
      <c r="AE295" s="114"/>
      <c r="AF295" s="114"/>
    </row>
    <row r="296" spans="28:32" ht="25.25" customHeight="1" x14ac:dyDescent="0.2">
      <c r="AB296" s="114"/>
      <c r="AC296" s="114"/>
      <c r="AD296" s="114"/>
      <c r="AE296" s="114"/>
      <c r="AF296" s="114"/>
    </row>
    <row r="297" spans="28:32" ht="25.25" customHeight="1" x14ac:dyDescent="0.2">
      <c r="AB297" s="114"/>
      <c r="AC297" s="114"/>
      <c r="AD297" s="114"/>
      <c r="AE297" s="114"/>
      <c r="AF297" s="114"/>
    </row>
    <row r="298" spans="28:32" ht="25.25" customHeight="1" x14ac:dyDescent="0.2">
      <c r="AB298" s="114"/>
      <c r="AC298" s="114"/>
      <c r="AD298" s="114"/>
      <c r="AE298" s="114"/>
      <c r="AF298" s="114"/>
    </row>
    <row r="299" spans="28:32" ht="25.25" customHeight="1" x14ac:dyDescent="0.2">
      <c r="AB299" s="114"/>
      <c r="AC299" s="114"/>
      <c r="AD299" s="114"/>
      <c r="AE299" s="114"/>
      <c r="AF299" s="114"/>
    </row>
    <row r="300" spans="28:32" ht="25.25" customHeight="1" x14ac:dyDescent="0.2">
      <c r="AB300" s="114"/>
      <c r="AC300" s="114"/>
      <c r="AD300" s="114"/>
      <c r="AE300" s="114"/>
      <c r="AF300" s="114"/>
    </row>
    <row r="301" spans="28:32" ht="25.25" customHeight="1" x14ac:dyDescent="0.2">
      <c r="AB301" s="114"/>
      <c r="AC301" s="114"/>
      <c r="AD301" s="114"/>
      <c r="AE301" s="114"/>
      <c r="AF301" s="114"/>
    </row>
    <row r="302" spans="28:32" ht="25.25" customHeight="1" x14ac:dyDescent="0.2">
      <c r="AB302" s="114"/>
      <c r="AC302" s="114"/>
      <c r="AD302" s="114"/>
      <c r="AE302" s="114"/>
      <c r="AF302" s="114"/>
    </row>
    <row r="303" spans="28:32" ht="25.25" customHeight="1" x14ac:dyDescent="0.2">
      <c r="AB303" s="114"/>
      <c r="AC303" s="114"/>
      <c r="AD303" s="114"/>
      <c r="AE303" s="114"/>
      <c r="AF303" s="114"/>
    </row>
    <row r="304" spans="28:32" ht="25.25" customHeight="1" x14ac:dyDescent="0.2">
      <c r="AB304" s="114"/>
      <c r="AC304" s="114"/>
      <c r="AD304" s="114"/>
      <c r="AE304" s="114"/>
      <c r="AF304" s="114"/>
    </row>
    <row r="305" spans="28:32" ht="25.25" customHeight="1" x14ac:dyDescent="0.2">
      <c r="AB305" s="114"/>
      <c r="AC305" s="114"/>
      <c r="AD305" s="114"/>
      <c r="AE305" s="114"/>
      <c r="AF305" s="114"/>
    </row>
    <row r="306" spans="28:32" ht="25.25" customHeight="1" x14ac:dyDescent="0.2">
      <c r="AB306" s="114"/>
      <c r="AC306" s="114"/>
      <c r="AD306" s="114"/>
      <c r="AE306" s="114"/>
      <c r="AF306" s="114"/>
    </row>
    <row r="307" spans="28:32" ht="25.25" customHeight="1" x14ac:dyDescent="0.2">
      <c r="AB307" s="114"/>
      <c r="AC307" s="114"/>
      <c r="AD307" s="114"/>
      <c r="AE307" s="114"/>
      <c r="AF307" s="114"/>
    </row>
    <row r="308" spans="28:32" ht="25.25" customHeight="1" x14ac:dyDescent="0.2">
      <c r="AB308" s="114"/>
      <c r="AC308" s="114"/>
      <c r="AD308" s="114"/>
      <c r="AE308" s="114"/>
      <c r="AF308" s="114"/>
    </row>
    <row r="309" spans="28:32" ht="25.25" customHeight="1" x14ac:dyDescent="0.2">
      <c r="AB309" s="114"/>
      <c r="AC309" s="114"/>
      <c r="AD309" s="114"/>
      <c r="AE309" s="114"/>
      <c r="AF309" s="114"/>
    </row>
    <row r="310" spans="28:32" ht="25.25" customHeight="1" x14ac:dyDescent="0.2">
      <c r="AB310" s="114"/>
      <c r="AC310" s="114"/>
      <c r="AD310" s="114"/>
      <c r="AE310" s="114"/>
      <c r="AF310" s="114"/>
    </row>
    <row r="311" spans="28:32" ht="25.25" customHeight="1" x14ac:dyDescent="0.2">
      <c r="AB311" s="114"/>
      <c r="AC311" s="114"/>
      <c r="AD311" s="114"/>
      <c r="AE311" s="114"/>
      <c r="AF311" s="114"/>
    </row>
    <row r="312" spans="28:32" ht="25.25" customHeight="1" x14ac:dyDescent="0.2">
      <c r="AB312" s="114"/>
      <c r="AC312" s="114"/>
      <c r="AD312" s="114"/>
      <c r="AE312" s="114"/>
      <c r="AF312" s="114"/>
    </row>
    <row r="313" spans="28:32" ht="25.25" customHeight="1" x14ac:dyDescent="0.2">
      <c r="AB313" s="114"/>
      <c r="AC313" s="114"/>
      <c r="AD313" s="114"/>
      <c r="AE313" s="114"/>
      <c r="AF313" s="114"/>
    </row>
    <row r="314" spans="28:32" ht="25.25" customHeight="1" x14ac:dyDescent="0.2">
      <c r="AB314" s="114"/>
      <c r="AC314" s="114"/>
      <c r="AD314" s="114"/>
      <c r="AE314" s="114"/>
      <c r="AF314" s="114"/>
    </row>
    <row r="315" spans="28:32" ht="25.25" customHeight="1" x14ac:dyDescent="0.2">
      <c r="AB315" s="114"/>
      <c r="AC315" s="114"/>
      <c r="AD315" s="114"/>
      <c r="AE315" s="114"/>
      <c r="AF315" s="114"/>
    </row>
    <row r="316" spans="28:32" ht="25.25" customHeight="1" x14ac:dyDescent="0.2">
      <c r="AB316" s="114"/>
      <c r="AC316" s="114"/>
      <c r="AD316" s="114"/>
      <c r="AE316" s="114"/>
      <c r="AF316" s="114"/>
    </row>
    <row r="317" spans="28:32" ht="25.25" customHeight="1" x14ac:dyDescent="0.2">
      <c r="AB317" s="114"/>
      <c r="AC317" s="114"/>
      <c r="AD317" s="114"/>
      <c r="AE317" s="114"/>
      <c r="AF317" s="114"/>
    </row>
    <row r="318" spans="28:32" ht="25.25" customHeight="1" x14ac:dyDescent="0.2">
      <c r="AB318" s="114"/>
      <c r="AC318" s="114"/>
      <c r="AD318" s="114"/>
      <c r="AE318" s="114"/>
      <c r="AF318" s="114"/>
    </row>
    <row r="319" spans="28:32" ht="25.25" customHeight="1" x14ac:dyDescent="0.2">
      <c r="AB319" s="114"/>
      <c r="AC319" s="114"/>
      <c r="AD319" s="114"/>
      <c r="AE319" s="114"/>
      <c r="AF319" s="114"/>
    </row>
    <row r="320" spans="28:32" ht="25.25" customHeight="1" x14ac:dyDescent="0.2">
      <c r="AB320" s="114"/>
      <c r="AC320" s="114"/>
      <c r="AD320" s="114"/>
      <c r="AE320" s="114"/>
      <c r="AF320" s="114"/>
    </row>
    <row r="321" spans="28:32" ht="25.25" customHeight="1" x14ac:dyDescent="0.2">
      <c r="AB321" s="114"/>
      <c r="AC321" s="114"/>
      <c r="AD321" s="114"/>
      <c r="AE321" s="114"/>
      <c r="AF321" s="114"/>
    </row>
    <row r="322" spans="28:32" ht="25.25" customHeight="1" x14ac:dyDescent="0.2">
      <c r="AB322" s="114"/>
      <c r="AC322" s="114"/>
      <c r="AD322" s="114"/>
      <c r="AE322" s="114"/>
      <c r="AF322" s="114"/>
    </row>
    <row r="323" spans="28:32" ht="25.25" customHeight="1" x14ac:dyDescent="0.2">
      <c r="AB323" s="114"/>
      <c r="AC323" s="114"/>
      <c r="AD323" s="114"/>
      <c r="AE323" s="114"/>
      <c r="AF323" s="114"/>
    </row>
    <row r="324" spans="28:32" ht="25.25" customHeight="1" x14ac:dyDescent="0.2">
      <c r="AB324" s="114"/>
      <c r="AC324" s="114"/>
      <c r="AD324" s="114"/>
      <c r="AE324" s="114"/>
      <c r="AF324" s="114"/>
    </row>
    <row r="325" spans="28:32" ht="25.25" customHeight="1" x14ac:dyDescent="0.2">
      <c r="AB325" s="114"/>
      <c r="AC325" s="114"/>
      <c r="AD325" s="114"/>
      <c r="AE325" s="114"/>
      <c r="AF325" s="114"/>
    </row>
    <row r="326" spans="28:32" ht="25.25" customHeight="1" x14ac:dyDescent="0.2">
      <c r="AB326" s="114"/>
      <c r="AC326" s="114"/>
      <c r="AD326" s="114"/>
      <c r="AE326" s="114"/>
      <c r="AF326" s="114"/>
    </row>
    <row r="327" spans="28:32" ht="25.25" customHeight="1" x14ac:dyDescent="0.2">
      <c r="AB327" s="114"/>
      <c r="AC327" s="114"/>
      <c r="AD327" s="114"/>
      <c r="AE327" s="114"/>
      <c r="AF327" s="114"/>
    </row>
    <row r="328" spans="28:32" ht="25.25" customHeight="1" x14ac:dyDescent="0.2">
      <c r="AB328" s="114"/>
      <c r="AC328" s="114"/>
      <c r="AD328" s="114"/>
      <c r="AE328" s="114"/>
      <c r="AF328" s="114"/>
    </row>
    <row r="329" spans="28:32" ht="25.25" customHeight="1" x14ac:dyDescent="0.2">
      <c r="AB329" s="114"/>
      <c r="AC329" s="114"/>
      <c r="AD329" s="114"/>
      <c r="AE329" s="114"/>
      <c r="AF329" s="114"/>
    </row>
    <row r="330" spans="28:32" ht="25.25" customHeight="1" x14ac:dyDescent="0.2">
      <c r="AB330" s="114"/>
      <c r="AC330" s="114"/>
      <c r="AD330" s="114"/>
      <c r="AE330" s="114"/>
      <c r="AF330" s="114"/>
    </row>
    <row r="331" spans="28:32" ht="25.25" customHeight="1" x14ac:dyDescent="0.2">
      <c r="AB331" s="114"/>
      <c r="AC331" s="114"/>
      <c r="AD331" s="114"/>
      <c r="AE331" s="114"/>
      <c r="AF331" s="114"/>
    </row>
    <row r="332" spans="28:32" ht="25.25" customHeight="1" x14ac:dyDescent="0.2">
      <c r="AB332" s="114"/>
      <c r="AC332" s="114"/>
      <c r="AD332" s="114"/>
      <c r="AE332" s="114"/>
      <c r="AF332" s="114"/>
    </row>
    <row r="333" spans="28:32" ht="25.25" customHeight="1" x14ac:dyDescent="0.2">
      <c r="AB333" s="114"/>
      <c r="AC333" s="114"/>
      <c r="AD333" s="114"/>
      <c r="AE333" s="114"/>
      <c r="AF333" s="114"/>
    </row>
    <row r="334" spans="28:32" ht="25.25" customHeight="1" x14ac:dyDescent="0.2">
      <c r="AB334" s="114"/>
      <c r="AC334" s="114"/>
      <c r="AD334" s="114"/>
      <c r="AE334" s="114"/>
      <c r="AF334" s="114"/>
    </row>
    <row r="335" spans="28:32" ht="25.25" customHeight="1" x14ac:dyDescent="0.2">
      <c r="AB335" s="114"/>
      <c r="AC335" s="114"/>
      <c r="AD335" s="114"/>
      <c r="AE335" s="114"/>
      <c r="AF335" s="114"/>
    </row>
    <row r="336" spans="28:32" ht="25.25" customHeight="1" x14ac:dyDescent="0.2">
      <c r="AB336" s="114"/>
      <c r="AC336" s="114"/>
      <c r="AD336" s="114"/>
      <c r="AE336" s="114"/>
      <c r="AF336" s="114"/>
    </row>
    <row r="337" spans="28:32" ht="25.25" customHeight="1" x14ac:dyDescent="0.2">
      <c r="AB337" s="114"/>
      <c r="AC337" s="114"/>
      <c r="AD337" s="114"/>
      <c r="AE337" s="114"/>
      <c r="AF337" s="114"/>
    </row>
    <row r="338" spans="28:32" ht="25.25" customHeight="1" x14ac:dyDescent="0.2">
      <c r="AB338" s="114"/>
      <c r="AC338" s="114"/>
      <c r="AD338" s="114"/>
      <c r="AE338" s="114"/>
      <c r="AF338" s="114"/>
    </row>
    <row r="339" spans="28:32" ht="25.25" customHeight="1" x14ac:dyDescent="0.2">
      <c r="AB339" s="114"/>
      <c r="AC339" s="114"/>
      <c r="AD339" s="114"/>
      <c r="AE339" s="114"/>
      <c r="AF339" s="114"/>
    </row>
    <row r="340" spans="28:32" ht="25.25" customHeight="1" x14ac:dyDescent="0.2">
      <c r="AB340" s="114"/>
      <c r="AC340" s="114"/>
      <c r="AD340" s="114"/>
      <c r="AE340" s="114"/>
      <c r="AF340" s="114"/>
    </row>
    <row r="341" spans="28:32" ht="25.25" customHeight="1" x14ac:dyDescent="0.2">
      <c r="AB341" s="114"/>
      <c r="AC341" s="114"/>
      <c r="AD341" s="114"/>
      <c r="AE341" s="114"/>
      <c r="AF341" s="114"/>
    </row>
    <row r="342" spans="28:32" ht="25.25" customHeight="1" x14ac:dyDescent="0.2">
      <c r="AB342" s="114"/>
      <c r="AC342" s="114"/>
      <c r="AD342" s="114"/>
      <c r="AE342" s="114"/>
      <c r="AF342" s="114"/>
    </row>
    <row r="343" spans="28:32" ht="25.25" customHeight="1" x14ac:dyDescent="0.2">
      <c r="AB343" s="114"/>
      <c r="AC343" s="114"/>
      <c r="AD343" s="114"/>
      <c r="AE343" s="114"/>
      <c r="AF343" s="114"/>
    </row>
    <row r="344" spans="28:32" ht="25.25" customHeight="1" x14ac:dyDescent="0.2">
      <c r="AB344" s="114"/>
      <c r="AC344" s="114"/>
      <c r="AD344" s="114"/>
      <c r="AE344" s="114"/>
      <c r="AF344" s="114"/>
    </row>
    <row r="345" spans="28:32" ht="25.25" customHeight="1" x14ac:dyDescent="0.2">
      <c r="AB345" s="114"/>
      <c r="AC345" s="114"/>
      <c r="AD345" s="114"/>
      <c r="AE345" s="114"/>
      <c r="AF345" s="114"/>
    </row>
    <row r="346" spans="28:32" ht="25.25" customHeight="1" x14ac:dyDescent="0.2">
      <c r="AB346" s="114"/>
      <c r="AC346" s="114"/>
      <c r="AD346" s="114"/>
      <c r="AE346" s="114"/>
      <c r="AF346" s="114"/>
    </row>
    <row r="347" spans="28:32" ht="25.25" customHeight="1" x14ac:dyDescent="0.2">
      <c r="AB347" s="114"/>
      <c r="AC347" s="114"/>
      <c r="AD347" s="114"/>
      <c r="AE347" s="114"/>
      <c r="AF347" s="114"/>
    </row>
    <row r="348" spans="28:32" ht="25.25" customHeight="1" x14ac:dyDescent="0.2">
      <c r="AB348" s="114"/>
      <c r="AC348" s="114"/>
      <c r="AD348" s="114"/>
      <c r="AE348" s="114"/>
      <c r="AF348" s="114"/>
    </row>
    <row r="349" spans="28:32" ht="25.25" customHeight="1" x14ac:dyDescent="0.2">
      <c r="AB349" s="114"/>
      <c r="AC349" s="114"/>
      <c r="AD349" s="114"/>
      <c r="AE349" s="114"/>
      <c r="AF349" s="114"/>
    </row>
    <row r="350" spans="28:32" ht="25.25" customHeight="1" x14ac:dyDescent="0.2">
      <c r="AB350" s="114"/>
      <c r="AC350" s="114"/>
      <c r="AD350" s="114"/>
      <c r="AE350" s="114"/>
      <c r="AF350" s="114"/>
    </row>
    <row r="351" spans="28:32" ht="25.25" customHeight="1" x14ac:dyDescent="0.2">
      <c r="AB351" s="114"/>
      <c r="AC351" s="114"/>
      <c r="AD351" s="114"/>
      <c r="AE351" s="114"/>
      <c r="AF351" s="114"/>
    </row>
    <row r="352" spans="28:32" ht="25.25" customHeight="1" x14ac:dyDescent="0.2">
      <c r="AB352" s="114"/>
      <c r="AC352" s="114"/>
      <c r="AD352" s="114"/>
      <c r="AE352" s="114"/>
      <c r="AF352" s="114"/>
    </row>
    <row r="353" spans="28:32" ht="25.25" customHeight="1" x14ac:dyDescent="0.2">
      <c r="AB353" s="114"/>
      <c r="AC353" s="114"/>
      <c r="AD353" s="114"/>
      <c r="AE353" s="114"/>
      <c r="AF353" s="114"/>
    </row>
    <row r="354" spans="28:32" ht="25.25" customHeight="1" x14ac:dyDescent="0.2">
      <c r="AB354" s="114"/>
      <c r="AC354" s="114"/>
      <c r="AD354" s="114"/>
      <c r="AE354" s="114"/>
      <c r="AF354" s="114"/>
    </row>
    <row r="355" spans="28:32" ht="25.25" customHeight="1" x14ac:dyDescent="0.2">
      <c r="AB355" s="114"/>
      <c r="AC355" s="114"/>
      <c r="AD355" s="114"/>
      <c r="AE355" s="114"/>
      <c r="AF355" s="114"/>
    </row>
    <row r="356" spans="28:32" ht="25.25" customHeight="1" x14ac:dyDescent="0.2">
      <c r="AB356" s="114"/>
      <c r="AC356" s="114"/>
      <c r="AD356" s="114"/>
      <c r="AE356" s="114"/>
      <c r="AF356" s="114"/>
    </row>
    <row r="357" spans="28:32" ht="25.25" customHeight="1" x14ac:dyDescent="0.2">
      <c r="AB357" s="114"/>
      <c r="AC357" s="114"/>
      <c r="AD357" s="114"/>
      <c r="AE357" s="114"/>
      <c r="AF357" s="114"/>
    </row>
    <row r="358" spans="28:32" ht="25.25" customHeight="1" x14ac:dyDescent="0.2">
      <c r="AB358" s="114"/>
      <c r="AC358" s="114"/>
      <c r="AD358" s="114"/>
      <c r="AE358" s="114"/>
      <c r="AF358" s="114"/>
    </row>
    <row r="359" spans="28:32" ht="25.25" customHeight="1" x14ac:dyDescent="0.2">
      <c r="AB359" s="114"/>
      <c r="AC359" s="114"/>
      <c r="AD359" s="114"/>
      <c r="AE359" s="114"/>
      <c r="AF359" s="114"/>
    </row>
    <row r="360" spans="28:32" ht="25.25" customHeight="1" x14ac:dyDescent="0.2">
      <c r="AB360" s="114"/>
      <c r="AC360" s="114"/>
      <c r="AD360" s="114"/>
      <c r="AE360" s="114"/>
      <c r="AF360" s="114"/>
    </row>
    <row r="361" spans="28:32" ht="25.25" customHeight="1" x14ac:dyDescent="0.2">
      <c r="AB361" s="114"/>
      <c r="AC361" s="114"/>
      <c r="AD361" s="114"/>
      <c r="AE361" s="114"/>
      <c r="AF361" s="114"/>
    </row>
    <row r="362" spans="28:32" ht="25.25" customHeight="1" x14ac:dyDescent="0.2">
      <c r="AB362" s="114"/>
      <c r="AC362" s="114"/>
      <c r="AD362" s="114"/>
      <c r="AE362" s="114"/>
      <c r="AF362" s="114"/>
    </row>
    <row r="363" spans="28:32" ht="25.25" customHeight="1" x14ac:dyDescent="0.2">
      <c r="AB363" s="114"/>
      <c r="AC363" s="114"/>
      <c r="AD363" s="114"/>
      <c r="AE363" s="114"/>
      <c r="AF363" s="114"/>
    </row>
    <row r="364" spans="28:32" ht="25.25" customHeight="1" x14ac:dyDescent="0.2">
      <c r="AB364" s="114"/>
      <c r="AC364" s="114"/>
      <c r="AD364" s="114"/>
      <c r="AE364" s="114"/>
      <c r="AF364" s="114"/>
    </row>
    <row r="365" spans="28:32" ht="25.25" customHeight="1" x14ac:dyDescent="0.2">
      <c r="AB365" s="114"/>
      <c r="AC365" s="114"/>
      <c r="AD365" s="114"/>
      <c r="AE365" s="114"/>
      <c r="AF365" s="114"/>
    </row>
    <row r="366" spans="28:32" ht="25.25" customHeight="1" x14ac:dyDescent="0.2">
      <c r="AB366" s="114"/>
      <c r="AC366" s="114"/>
      <c r="AD366" s="114"/>
      <c r="AE366" s="114"/>
      <c r="AF366" s="114"/>
    </row>
    <row r="367" spans="28:32" ht="25.25" customHeight="1" x14ac:dyDescent="0.2">
      <c r="AB367" s="114"/>
      <c r="AC367" s="114"/>
      <c r="AD367" s="114"/>
      <c r="AE367" s="114"/>
      <c r="AF367" s="114"/>
    </row>
    <row r="368" spans="28:32" ht="25.25" customHeight="1" x14ac:dyDescent="0.2">
      <c r="AB368" s="114"/>
      <c r="AC368" s="114"/>
      <c r="AD368" s="114"/>
      <c r="AE368" s="114"/>
      <c r="AF368" s="114"/>
    </row>
    <row r="369" spans="28:32" ht="25.25" customHeight="1" x14ac:dyDescent="0.2">
      <c r="AB369" s="114"/>
      <c r="AC369" s="114"/>
      <c r="AD369" s="114"/>
      <c r="AE369" s="114"/>
      <c r="AF369" s="114"/>
    </row>
    <row r="370" spans="28:32" ht="25.25" customHeight="1" x14ac:dyDescent="0.2">
      <c r="AB370" s="114"/>
      <c r="AC370" s="114"/>
      <c r="AD370" s="114"/>
      <c r="AE370" s="114"/>
      <c r="AF370" s="114"/>
    </row>
    <row r="371" spans="28:32" ht="25.25" customHeight="1" x14ac:dyDescent="0.2">
      <c r="AB371" s="114"/>
      <c r="AC371" s="114"/>
      <c r="AD371" s="114"/>
      <c r="AE371" s="114"/>
      <c r="AF371" s="114"/>
    </row>
    <row r="372" spans="28:32" ht="25.25" customHeight="1" x14ac:dyDescent="0.2">
      <c r="AB372" s="114"/>
      <c r="AC372" s="114"/>
      <c r="AD372" s="114"/>
      <c r="AE372" s="114"/>
      <c r="AF372" s="114"/>
    </row>
    <row r="373" spans="28:32" ht="25.25" customHeight="1" x14ac:dyDescent="0.2">
      <c r="AB373" s="114"/>
      <c r="AC373" s="114"/>
      <c r="AD373" s="114"/>
      <c r="AE373" s="114"/>
      <c r="AF373" s="114"/>
    </row>
    <row r="374" spans="28:32" ht="25.25" customHeight="1" x14ac:dyDescent="0.2">
      <c r="AB374" s="114"/>
      <c r="AC374" s="114"/>
      <c r="AD374" s="114"/>
      <c r="AE374" s="114"/>
      <c r="AF374" s="114"/>
    </row>
    <row r="375" spans="28:32" ht="25.25" customHeight="1" x14ac:dyDescent="0.2">
      <c r="AB375" s="114"/>
      <c r="AC375" s="114"/>
      <c r="AD375" s="114"/>
      <c r="AE375" s="114"/>
      <c r="AF375" s="114"/>
    </row>
    <row r="376" spans="28:32" ht="25.25" customHeight="1" x14ac:dyDescent="0.2">
      <c r="AB376" s="114"/>
      <c r="AC376" s="114"/>
      <c r="AD376" s="114"/>
      <c r="AE376" s="114"/>
      <c r="AF376" s="114"/>
    </row>
    <row r="377" spans="28:32" ht="25.25" customHeight="1" x14ac:dyDescent="0.2">
      <c r="AB377" s="114"/>
      <c r="AC377" s="114"/>
      <c r="AD377" s="114"/>
      <c r="AE377" s="114"/>
      <c r="AF377" s="114"/>
    </row>
    <row r="378" spans="28:32" ht="25.25" customHeight="1" x14ac:dyDescent="0.2">
      <c r="AB378" s="114"/>
      <c r="AC378" s="114"/>
      <c r="AD378" s="114"/>
      <c r="AE378" s="114"/>
      <c r="AF378" s="114"/>
    </row>
    <row r="379" spans="28:32" ht="25.25" customHeight="1" x14ac:dyDescent="0.2">
      <c r="AB379" s="114"/>
      <c r="AC379" s="114"/>
      <c r="AD379" s="114"/>
      <c r="AE379" s="114"/>
      <c r="AF379" s="114"/>
    </row>
    <row r="380" spans="28:32" ht="25.25" customHeight="1" x14ac:dyDescent="0.2">
      <c r="AB380" s="114"/>
      <c r="AC380" s="114"/>
      <c r="AD380" s="114"/>
      <c r="AE380" s="114"/>
      <c r="AF380" s="114"/>
    </row>
    <row r="381" spans="28:32" ht="25.25" customHeight="1" x14ac:dyDescent="0.2">
      <c r="AB381" s="114"/>
      <c r="AC381" s="114"/>
      <c r="AD381" s="114"/>
      <c r="AE381" s="114"/>
      <c r="AF381" s="114"/>
    </row>
    <row r="382" spans="28:32" ht="25.25" customHeight="1" x14ac:dyDescent="0.2">
      <c r="AB382" s="114"/>
      <c r="AC382" s="114"/>
      <c r="AD382" s="114"/>
      <c r="AE382" s="114"/>
      <c r="AF382" s="114"/>
    </row>
    <row r="383" spans="28:32" ht="25.25" customHeight="1" x14ac:dyDescent="0.2">
      <c r="AB383" s="114"/>
      <c r="AC383" s="114"/>
      <c r="AD383" s="114"/>
      <c r="AE383" s="114"/>
      <c r="AF383" s="114"/>
    </row>
    <row r="384" spans="28:32" ht="25.25" customHeight="1" x14ac:dyDescent="0.2">
      <c r="AB384" s="114"/>
      <c r="AC384" s="114"/>
      <c r="AD384" s="114"/>
      <c r="AE384" s="114"/>
      <c r="AF384" s="114"/>
    </row>
    <row r="385" spans="28:32" ht="25.25" customHeight="1" x14ac:dyDescent="0.2">
      <c r="AB385" s="114"/>
      <c r="AC385" s="114"/>
      <c r="AD385" s="114"/>
      <c r="AE385" s="114"/>
      <c r="AF385" s="114"/>
    </row>
    <row r="386" spans="28:32" ht="25.25" customHeight="1" x14ac:dyDescent="0.2">
      <c r="AB386" s="114"/>
      <c r="AC386" s="114"/>
      <c r="AD386" s="114"/>
      <c r="AE386" s="114"/>
      <c r="AF386" s="114"/>
    </row>
    <row r="387" spans="28:32" ht="25.25" customHeight="1" x14ac:dyDescent="0.2">
      <c r="AB387" s="114"/>
      <c r="AC387" s="114"/>
      <c r="AD387" s="114"/>
      <c r="AE387" s="114"/>
      <c r="AF387" s="114"/>
    </row>
    <row r="388" spans="28:32" ht="25.25" customHeight="1" x14ac:dyDescent="0.2">
      <c r="AB388" s="114"/>
      <c r="AC388" s="114"/>
      <c r="AD388" s="114"/>
      <c r="AE388" s="114"/>
      <c r="AF388" s="114"/>
    </row>
    <row r="389" spans="28:32" ht="25.25" customHeight="1" x14ac:dyDescent="0.2">
      <c r="AB389" s="114"/>
      <c r="AC389" s="114"/>
      <c r="AD389" s="114"/>
      <c r="AE389" s="114"/>
      <c r="AF389" s="114"/>
    </row>
    <row r="390" spans="28:32" ht="25.25" customHeight="1" x14ac:dyDescent="0.2">
      <c r="AB390" s="114"/>
      <c r="AC390" s="114"/>
      <c r="AD390" s="114"/>
      <c r="AE390" s="114"/>
      <c r="AF390" s="114"/>
    </row>
    <row r="391" spans="28:32" ht="25.25" customHeight="1" x14ac:dyDescent="0.2">
      <c r="AB391" s="114"/>
      <c r="AC391" s="114"/>
      <c r="AD391" s="114"/>
      <c r="AE391" s="114"/>
      <c r="AF391" s="114"/>
    </row>
    <row r="392" spans="28:32" ht="25.25" customHeight="1" x14ac:dyDescent="0.2">
      <c r="AB392" s="114"/>
      <c r="AC392" s="114"/>
      <c r="AD392" s="114"/>
      <c r="AE392" s="114"/>
      <c r="AF392" s="114"/>
    </row>
    <row r="393" spans="28:32" ht="25.25" customHeight="1" x14ac:dyDescent="0.2">
      <c r="AB393" s="114"/>
      <c r="AC393" s="114"/>
      <c r="AD393" s="114"/>
      <c r="AE393" s="114"/>
      <c r="AF393" s="114"/>
    </row>
    <row r="394" spans="28:32" ht="25.25" customHeight="1" x14ac:dyDescent="0.2">
      <c r="AB394" s="114"/>
      <c r="AC394" s="114"/>
      <c r="AD394" s="114"/>
      <c r="AE394" s="114"/>
      <c r="AF394" s="114"/>
    </row>
    <row r="395" spans="28:32" ht="25.25" customHeight="1" x14ac:dyDescent="0.2">
      <c r="AB395" s="114"/>
      <c r="AC395" s="114"/>
      <c r="AD395" s="114"/>
      <c r="AE395" s="114"/>
      <c r="AF395" s="114"/>
    </row>
    <row r="396" spans="28:32" ht="25.25" customHeight="1" x14ac:dyDescent="0.2">
      <c r="AB396" s="114"/>
      <c r="AC396" s="114"/>
      <c r="AD396" s="114"/>
      <c r="AE396" s="114"/>
      <c r="AF396" s="114"/>
    </row>
    <row r="397" spans="28:32" ht="25.25" customHeight="1" x14ac:dyDescent="0.2">
      <c r="AB397" s="114"/>
      <c r="AC397" s="114"/>
      <c r="AD397" s="114"/>
      <c r="AE397" s="114"/>
      <c r="AF397" s="114"/>
    </row>
    <row r="398" spans="28:32" ht="25.25" customHeight="1" x14ac:dyDescent="0.2">
      <c r="AB398" s="114"/>
      <c r="AC398" s="114"/>
      <c r="AD398" s="114"/>
      <c r="AE398" s="114"/>
      <c r="AF398" s="114"/>
    </row>
    <row r="399" spans="28:32" ht="25.25" customHeight="1" x14ac:dyDescent="0.2">
      <c r="AB399" s="114"/>
      <c r="AC399" s="114"/>
      <c r="AD399" s="114"/>
      <c r="AE399" s="114"/>
      <c r="AF399" s="114"/>
    </row>
    <row r="400" spans="28:32" ht="25.25" customHeight="1" x14ac:dyDescent="0.2">
      <c r="AB400" s="114"/>
      <c r="AC400" s="114"/>
      <c r="AD400" s="114"/>
      <c r="AE400" s="114"/>
      <c r="AF400" s="114"/>
    </row>
    <row r="401" spans="28:32" ht="25.25" customHeight="1" x14ac:dyDescent="0.2">
      <c r="AB401" s="114"/>
      <c r="AC401" s="114"/>
      <c r="AD401" s="114"/>
      <c r="AE401" s="114"/>
      <c r="AF401" s="114"/>
    </row>
    <row r="402" spans="28:32" ht="25.25" customHeight="1" x14ac:dyDescent="0.2">
      <c r="AB402" s="114"/>
      <c r="AC402" s="114"/>
      <c r="AD402" s="114"/>
      <c r="AE402" s="114"/>
      <c r="AF402" s="114"/>
    </row>
    <row r="403" spans="28:32" ht="25.25" customHeight="1" x14ac:dyDescent="0.2">
      <c r="AB403" s="114"/>
      <c r="AC403" s="114"/>
      <c r="AD403" s="114"/>
      <c r="AE403" s="114"/>
      <c r="AF403" s="114"/>
    </row>
    <row r="404" spans="28:32" ht="25.25" customHeight="1" x14ac:dyDescent="0.2">
      <c r="AB404" s="114"/>
      <c r="AC404" s="114"/>
      <c r="AD404" s="114"/>
      <c r="AE404" s="114"/>
      <c r="AF404" s="114"/>
    </row>
    <row r="405" spans="28:32" ht="25.25" customHeight="1" x14ac:dyDescent="0.2">
      <c r="AB405" s="114"/>
      <c r="AC405" s="114"/>
      <c r="AD405" s="114"/>
      <c r="AE405" s="114"/>
      <c r="AF405" s="114"/>
    </row>
    <row r="406" spans="28:32" ht="25.25" customHeight="1" x14ac:dyDescent="0.2">
      <c r="AB406" s="114"/>
      <c r="AC406" s="114"/>
      <c r="AD406" s="114"/>
      <c r="AE406" s="114"/>
      <c r="AF406" s="114"/>
    </row>
    <row r="407" spans="28:32" ht="25.25" customHeight="1" x14ac:dyDescent="0.2">
      <c r="AB407" s="114"/>
      <c r="AC407" s="114"/>
      <c r="AD407" s="114"/>
      <c r="AE407" s="114"/>
      <c r="AF407" s="114"/>
    </row>
    <row r="408" spans="28:32" ht="25.25" customHeight="1" x14ac:dyDescent="0.2">
      <c r="AB408" s="114"/>
      <c r="AC408" s="114"/>
      <c r="AD408" s="114"/>
      <c r="AE408" s="114"/>
      <c r="AF408" s="114"/>
    </row>
    <row r="409" spans="28:32" ht="25.25" customHeight="1" x14ac:dyDescent="0.2">
      <c r="AB409" s="114"/>
      <c r="AC409" s="114"/>
      <c r="AD409" s="114"/>
      <c r="AE409" s="114"/>
      <c r="AF409" s="114"/>
    </row>
    <row r="410" spans="28:32" ht="25.25" customHeight="1" x14ac:dyDescent="0.2">
      <c r="AB410" s="114"/>
      <c r="AC410" s="114"/>
      <c r="AD410" s="114"/>
      <c r="AE410" s="114"/>
      <c r="AF410" s="114"/>
    </row>
    <row r="411" spans="28:32" ht="25.25" customHeight="1" x14ac:dyDescent="0.2">
      <c r="AB411" s="114"/>
      <c r="AC411" s="114"/>
      <c r="AD411" s="114"/>
      <c r="AE411" s="114"/>
      <c r="AF411" s="114"/>
    </row>
    <row r="412" spans="28:32" ht="25.25" customHeight="1" x14ac:dyDescent="0.2">
      <c r="AB412" s="114"/>
      <c r="AC412" s="114"/>
      <c r="AD412" s="114"/>
      <c r="AE412" s="114"/>
      <c r="AF412" s="114"/>
    </row>
    <row r="413" spans="28:32" ht="25.25" customHeight="1" x14ac:dyDescent="0.2">
      <c r="AB413" s="114"/>
      <c r="AC413" s="114"/>
      <c r="AD413" s="114"/>
      <c r="AE413" s="114"/>
      <c r="AF413" s="114"/>
    </row>
    <row r="414" spans="28:32" ht="25.25" customHeight="1" x14ac:dyDescent="0.2">
      <c r="AB414" s="114"/>
      <c r="AC414" s="114"/>
      <c r="AD414" s="114"/>
      <c r="AE414" s="114"/>
      <c r="AF414" s="114"/>
    </row>
    <row r="415" spans="28:32" ht="25.25" customHeight="1" x14ac:dyDescent="0.2">
      <c r="AB415" s="114"/>
      <c r="AC415" s="114"/>
      <c r="AD415" s="114"/>
      <c r="AE415" s="114"/>
      <c r="AF415" s="114"/>
    </row>
    <row r="416" spans="28:32" ht="25.25" customHeight="1" x14ac:dyDescent="0.2">
      <c r="AB416" s="114"/>
      <c r="AC416" s="114"/>
      <c r="AD416" s="114"/>
      <c r="AE416" s="114"/>
      <c r="AF416" s="114"/>
    </row>
    <row r="417" spans="28:32" ht="25.25" customHeight="1" x14ac:dyDescent="0.2">
      <c r="AB417" s="114"/>
      <c r="AC417" s="114"/>
      <c r="AD417" s="114"/>
      <c r="AE417" s="114"/>
      <c r="AF417" s="114"/>
    </row>
    <row r="418" spans="28:32" ht="25.25" customHeight="1" x14ac:dyDescent="0.2">
      <c r="AB418" s="114"/>
      <c r="AC418" s="114"/>
      <c r="AD418" s="114"/>
      <c r="AE418" s="114"/>
      <c r="AF418" s="114"/>
    </row>
    <row r="419" spans="28:32" ht="25.25" customHeight="1" x14ac:dyDescent="0.2">
      <c r="AB419" s="114"/>
      <c r="AC419" s="114"/>
      <c r="AD419" s="114"/>
      <c r="AE419" s="114"/>
      <c r="AF419" s="114"/>
    </row>
    <row r="420" spans="28:32" ht="25.25" customHeight="1" x14ac:dyDescent="0.2">
      <c r="AB420" s="114"/>
      <c r="AC420" s="114"/>
      <c r="AD420" s="114"/>
      <c r="AE420" s="114"/>
      <c r="AF420" s="114"/>
    </row>
    <row r="421" spans="28:32" ht="25.25" customHeight="1" x14ac:dyDescent="0.2">
      <c r="AB421" s="114"/>
      <c r="AC421" s="114"/>
      <c r="AD421" s="114"/>
      <c r="AE421" s="114"/>
      <c r="AF421" s="114"/>
    </row>
    <row r="422" spans="28:32" ht="25.25" customHeight="1" x14ac:dyDescent="0.2">
      <c r="AB422" s="114"/>
      <c r="AC422" s="114"/>
      <c r="AD422" s="114"/>
      <c r="AE422" s="114"/>
      <c r="AF422" s="114"/>
    </row>
    <row r="423" spans="28:32" ht="25.25" customHeight="1" x14ac:dyDescent="0.2">
      <c r="AB423" s="114"/>
      <c r="AC423" s="114"/>
      <c r="AD423" s="114"/>
      <c r="AE423" s="114"/>
      <c r="AF423" s="114"/>
    </row>
    <row r="424" spans="28:32" ht="25.25" customHeight="1" x14ac:dyDescent="0.2">
      <c r="AB424" s="114"/>
      <c r="AC424" s="114"/>
      <c r="AD424" s="114"/>
      <c r="AE424" s="114"/>
      <c r="AF424" s="114"/>
    </row>
    <row r="425" spans="28:32" ht="25.25" customHeight="1" x14ac:dyDescent="0.2">
      <c r="AB425" s="114"/>
      <c r="AC425" s="114"/>
      <c r="AD425" s="114"/>
      <c r="AE425" s="114"/>
      <c r="AF425" s="114"/>
    </row>
    <row r="426" spans="28:32" ht="25.25" customHeight="1" x14ac:dyDescent="0.2">
      <c r="AB426" s="114"/>
      <c r="AC426" s="114"/>
      <c r="AD426" s="114"/>
      <c r="AE426" s="114"/>
      <c r="AF426" s="114"/>
    </row>
    <row r="427" spans="28:32" ht="25.25" customHeight="1" x14ac:dyDescent="0.2">
      <c r="AB427" s="114"/>
      <c r="AC427" s="114"/>
      <c r="AD427" s="114"/>
      <c r="AE427" s="114"/>
      <c r="AF427" s="114"/>
    </row>
    <row r="428" spans="28:32" ht="25.25" customHeight="1" x14ac:dyDescent="0.2">
      <c r="AB428" s="114"/>
      <c r="AC428" s="114"/>
      <c r="AD428" s="114"/>
      <c r="AE428" s="114"/>
      <c r="AF428" s="114"/>
    </row>
    <row r="429" spans="28:32" ht="25.25" customHeight="1" x14ac:dyDescent="0.2">
      <c r="AB429" s="114"/>
      <c r="AC429" s="114"/>
      <c r="AD429" s="114"/>
      <c r="AE429" s="114"/>
      <c r="AF429" s="114"/>
    </row>
    <row r="430" spans="28:32" ht="25.25" customHeight="1" x14ac:dyDescent="0.2">
      <c r="AB430" s="114"/>
      <c r="AC430" s="114"/>
      <c r="AD430" s="114"/>
      <c r="AE430" s="114"/>
      <c r="AF430" s="114"/>
    </row>
    <row r="431" spans="28:32" ht="25.25" customHeight="1" x14ac:dyDescent="0.2">
      <c r="AB431" s="114"/>
      <c r="AC431" s="114"/>
      <c r="AD431" s="114"/>
      <c r="AE431" s="114"/>
      <c r="AF431" s="114"/>
    </row>
    <row r="432" spans="28:32" ht="25.25" customHeight="1" x14ac:dyDescent="0.2">
      <c r="AB432" s="114"/>
      <c r="AC432" s="114"/>
      <c r="AD432" s="114"/>
      <c r="AE432" s="114"/>
      <c r="AF432" s="114"/>
    </row>
    <row r="433" spans="28:32" ht="25.25" customHeight="1" x14ac:dyDescent="0.2">
      <c r="AB433" s="114"/>
      <c r="AC433" s="114"/>
      <c r="AD433" s="114"/>
      <c r="AE433" s="114"/>
      <c r="AF433" s="114"/>
    </row>
    <row r="434" spans="28:32" ht="25.25" customHeight="1" x14ac:dyDescent="0.2">
      <c r="AB434" s="114"/>
      <c r="AC434" s="114"/>
      <c r="AD434" s="114"/>
      <c r="AE434" s="114"/>
      <c r="AF434" s="114"/>
    </row>
    <row r="435" spans="28:32" ht="25.25" customHeight="1" x14ac:dyDescent="0.2">
      <c r="AB435" s="114"/>
      <c r="AC435" s="114"/>
      <c r="AD435" s="114"/>
      <c r="AE435" s="114"/>
      <c r="AF435" s="114"/>
    </row>
    <row r="436" spans="28:32" ht="25.25" customHeight="1" x14ac:dyDescent="0.2">
      <c r="AB436" s="114"/>
      <c r="AC436" s="114"/>
      <c r="AD436" s="114"/>
      <c r="AE436" s="114"/>
      <c r="AF436" s="114"/>
    </row>
    <row r="437" spans="28:32" ht="25.25" customHeight="1" x14ac:dyDescent="0.2">
      <c r="AB437" s="114"/>
      <c r="AC437" s="114"/>
      <c r="AD437" s="114"/>
      <c r="AE437" s="114"/>
      <c r="AF437" s="114"/>
    </row>
    <row r="438" spans="28:32" ht="25.25" customHeight="1" x14ac:dyDescent="0.2">
      <c r="AB438" s="114"/>
      <c r="AC438" s="114"/>
      <c r="AD438" s="114"/>
      <c r="AE438" s="114"/>
      <c r="AF438" s="114"/>
    </row>
    <row r="439" spans="28:32" ht="25.25" customHeight="1" x14ac:dyDescent="0.2">
      <c r="AB439" s="114"/>
      <c r="AC439" s="114"/>
      <c r="AD439" s="114"/>
      <c r="AE439" s="114"/>
      <c r="AF439" s="114"/>
    </row>
    <row r="440" spans="28:32" ht="25.25" customHeight="1" x14ac:dyDescent="0.2">
      <c r="AB440" s="114"/>
      <c r="AC440" s="114"/>
      <c r="AD440" s="114"/>
      <c r="AE440" s="114"/>
      <c r="AF440" s="114"/>
    </row>
    <row r="441" spans="28:32" ht="25.25" customHeight="1" x14ac:dyDescent="0.2">
      <c r="AB441" s="114"/>
      <c r="AC441" s="114"/>
      <c r="AD441" s="114"/>
      <c r="AE441" s="114"/>
      <c r="AF441" s="114"/>
    </row>
    <row r="442" spans="28:32" ht="25.25" customHeight="1" x14ac:dyDescent="0.2">
      <c r="AB442" s="114"/>
      <c r="AC442" s="114"/>
      <c r="AD442" s="114"/>
      <c r="AE442" s="114"/>
      <c r="AF442" s="114"/>
    </row>
    <row r="443" spans="28:32" ht="25.25" customHeight="1" x14ac:dyDescent="0.2">
      <c r="AB443" s="114"/>
      <c r="AC443" s="114"/>
      <c r="AD443" s="114"/>
      <c r="AE443" s="114"/>
      <c r="AF443" s="114"/>
    </row>
    <row r="444" spans="28:32" ht="25.25" customHeight="1" x14ac:dyDescent="0.2">
      <c r="AB444" s="114"/>
      <c r="AC444" s="114"/>
      <c r="AD444" s="114"/>
      <c r="AE444" s="114"/>
      <c r="AF444" s="114"/>
    </row>
    <row r="445" spans="28:32" ht="25.25" customHeight="1" x14ac:dyDescent="0.2">
      <c r="AB445" s="114"/>
      <c r="AC445" s="114"/>
      <c r="AD445" s="114"/>
      <c r="AE445" s="114"/>
      <c r="AF445" s="114"/>
    </row>
    <row r="446" spans="28:32" ht="25.25" customHeight="1" x14ac:dyDescent="0.2">
      <c r="AB446" s="114"/>
      <c r="AC446" s="114"/>
      <c r="AD446" s="114"/>
      <c r="AE446" s="114"/>
      <c r="AF446" s="114"/>
    </row>
    <row r="447" spans="28:32" ht="25.25" customHeight="1" x14ac:dyDescent="0.2">
      <c r="AB447" s="114"/>
      <c r="AC447" s="114"/>
      <c r="AD447" s="114"/>
      <c r="AE447" s="114"/>
      <c r="AF447" s="114"/>
    </row>
    <row r="448" spans="28:32" ht="25.25" customHeight="1" x14ac:dyDescent="0.2">
      <c r="AB448" s="114"/>
      <c r="AC448" s="114"/>
      <c r="AD448" s="114"/>
      <c r="AE448" s="114"/>
      <c r="AF448" s="114"/>
    </row>
    <row r="449" spans="28:32" ht="25.25" customHeight="1" x14ac:dyDescent="0.2">
      <c r="AB449" s="114"/>
      <c r="AC449" s="114"/>
      <c r="AD449" s="114"/>
      <c r="AE449" s="114"/>
      <c r="AF449" s="114"/>
    </row>
    <row r="450" spans="28:32" ht="25.25" customHeight="1" x14ac:dyDescent="0.2">
      <c r="AB450" s="114"/>
      <c r="AC450" s="114"/>
      <c r="AD450" s="114"/>
      <c r="AE450" s="114"/>
      <c r="AF450" s="114"/>
    </row>
    <row r="451" spans="28:32" ht="25.25" customHeight="1" x14ac:dyDescent="0.2">
      <c r="AB451" s="114"/>
      <c r="AC451" s="114"/>
      <c r="AD451" s="114"/>
      <c r="AE451" s="114"/>
      <c r="AF451" s="114"/>
    </row>
    <row r="452" spans="28:32" ht="25.25" customHeight="1" x14ac:dyDescent="0.2">
      <c r="AB452" s="114"/>
      <c r="AC452" s="114"/>
      <c r="AD452" s="114"/>
      <c r="AE452" s="114"/>
      <c r="AF452" s="114"/>
    </row>
    <row r="453" spans="28:32" ht="25.25" customHeight="1" x14ac:dyDescent="0.2">
      <c r="AB453" s="114"/>
      <c r="AC453" s="114"/>
      <c r="AD453" s="114"/>
      <c r="AE453" s="114"/>
      <c r="AF453" s="114"/>
    </row>
    <row r="454" spans="28:32" ht="25.25" customHeight="1" x14ac:dyDescent="0.2">
      <c r="AB454" s="114"/>
      <c r="AC454" s="114"/>
      <c r="AD454" s="114"/>
      <c r="AE454" s="114"/>
      <c r="AF454" s="114"/>
    </row>
    <row r="455" spans="28:32" ht="25.25" customHeight="1" x14ac:dyDescent="0.2">
      <c r="AB455" s="114"/>
      <c r="AC455" s="114"/>
      <c r="AD455" s="114"/>
      <c r="AE455" s="114"/>
      <c r="AF455" s="114"/>
    </row>
    <row r="456" spans="28:32" ht="25.25" customHeight="1" x14ac:dyDescent="0.2">
      <c r="AB456" s="114"/>
      <c r="AC456" s="114"/>
      <c r="AD456" s="114"/>
      <c r="AE456" s="114"/>
      <c r="AF456" s="114"/>
    </row>
    <row r="457" spans="28:32" ht="25.25" customHeight="1" x14ac:dyDescent="0.2">
      <c r="AB457" s="114"/>
      <c r="AC457" s="114"/>
      <c r="AD457" s="114"/>
      <c r="AE457" s="114"/>
      <c r="AF457" s="114"/>
    </row>
    <row r="458" spans="28:32" ht="25.25" customHeight="1" x14ac:dyDescent="0.2">
      <c r="AB458" s="114"/>
      <c r="AC458" s="114"/>
      <c r="AD458" s="114"/>
      <c r="AE458" s="114"/>
      <c r="AF458" s="114"/>
    </row>
    <row r="459" spans="28:32" ht="25.25" customHeight="1" x14ac:dyDescent="0.2">
      <c r="AB459" s="114"/>
      <c r="AC459" s="114"/>
      <c r="AD459" s="114"/>
      <c r="AE459" s="114"/>
      <c r="AF459" s="114"/>
    </row>
    <row r="460" spans="28:32" ht="25.25" customHeight="1" x14ac:dyDescent="0.2">
      <c r="AB460" s="114"/>
      <c r="AC460" s="114"/>
      <c r="AD460" s="114"/>
      <c r="AE460" s="114"/>
      <c r="AF460" s="114"/>
    </row>
    <row r="461" spans="28:32" ht="25.25" customHeight="1" x14ac:dyDescent="0.2">
      <c r="AB461" s="114"/>
      <c r="AC461" s="114"/>
      <c r="AD461" s="114"/>
      <c r="AE461" s="114"/>
      <c r="AF461" s="114"/>
    </row>
    <row r="462" spans="28:32" ht="25.25" customHeight="1" x14ac:dyDescent="0.2">
      <c r="AB462" s="114"/>
      <c r="AC462" s="114"/>
      <c r="AD462" s="114"/>
      <c r="AE462" s="114"/>
      <c r="AF462" s="114"/>
    </row>
    <row r="463" spans="28:32" ht="25.25" customHeight="1" x14ac:dyDescent="0.2">
      <c r="AB463" s="114"/>
      <c r="AC463" s="114"/>
      <c r="AD463" s="114"/>
      <c r="AE463" s="114"/>
      <c r="AF463" s="114"/>
    </row>
    <row r="464" spans="28:32" ht="25.25" customHeight="1" x14ac:dyDescent="0.2">
      <c r="AB464" s="114"/>
      <c r="AC464" s="114"/>
      <c r="AD464" s="114"/>
      <c r="AE464" s="114"/>
      <c r="AF464" s="114"/>
    </row>
    <row r="465" spans="28:32" ht="25.25" customHeight="1" x14ac:dyDescent="0.2">
      <c r="AB465" s="114"/>
      <c r="AC465" s="114"/>
      <c r="AD465" s="114"/>
      <c r="AE465" s="114"/>
      <c r="AF465" s="114"/>
    </row>
    <row r="466" spans="28:32" ht="25.25" customHeight="1" x14ac:dyDescent="0.2">
      <c r="AB466" s="114"/>
      <c r="AC466" s="114"/>
      <c r="AD466" s="114"/>
      <c r="AE466" s="114"/>
      <c r="AF466" s="114"/>
    </row>
    <row r="467" spans="28:32" ht="25.25" customHeight="1" x14ac:dyDescent="0.2">
      <c r="AB467" s="114"/>
      <c r="AC467" s="114"/>
      <c r="AD467" s="114"/>
      <c r="AE467" s="114"/>
      <c r="AF467" s="114"/>
    </row>
    <row r="468" spans="28:32" ht="25.25" customHeight="1" x14ac:dyDescent="0.2">
      <c r="AB468" s="114"/>
      <c r="AC468" s="114"/>
      <c r="AD468" s="114"/>
      <c r="AE468" s="114"/>
      <c r="AF468" s="114"/>
    </row>
    <row r="469" spans="28:32" ht="25.25" customHeight="1" x14ac:dyDescent="0.2">
      <c r="AB469" s="114"/>
      <c r="AC469" s="114"/>
      <c r="AD469" s="114"/>
      <c r="AE469" s="114"/>
      <c r="AF469" s="114"/>
    </row>
    <row r="470" spans="28:32" ht="25.25" customHeight="1" x14ac:dyDescent="0.2">
      <c r="AB470" s="114"/>
      <c r="AC470" s="114"/>
      <c r="AD470" s="114"/>
      <c r="AE470" s="114"/>
      <c r="AF470" s="114"/>
    </row>
    <row r="471" spans="28:32" ht="25.25" customHeight="1" x14ac:dyDescent="0.2">
      <c r="AB471" s="114"/>
      <c r="AC471" s="114"/>
      <c r="AD471" s="114"/>
      <c r="AE471" s="114"/>
      <c r="AF471" s="114"/>
    </row>
    <row r="472" spans="28:32" ht="25.25" customHeight="1" x14ac:dyDescent="0.2">
      <c r="AB472" s="114"/>
      <c r="AC472" s="114"/>
      <c r="AD472" s="114"/>
      <c r="AE472" s="114"/>
      <c r="AF472" s="114"/>
    </row>
    <row r="473" spans="28:32" ht="25.25" customHeight="1" x14ac:dyDescent="0.2">
      <c r="AB473" s="114"/>
      <c r="AC473" s="114"/>
      <c r="AD473" s="114"/>
      <c r="AE473" s="114"/>
      <c r="AF473" s="114"/>
    </row>
    <row r="474" spans="28:32" ht="25.25" customHeight="1" x14ac:dyDescent="0.2">
      <c r="AB474" s="114"/>
      <c r="AC474" s="114"/>
      <c r="AD474" s="114"/>
      <c r="AE474" s="114"/>
      <c r="AF474" s="114"/>
    </row>
    <row r="475" spans="28:32" ht="25.25" customHeight="1" x14ac:dyDescent="0.2">
      <c r="AB475" s="114"/>
      <c r="AC475" s="114"/>
      <c r="AD475" s="114"/>
      <c r="AE475" s="114"/>
      <c r="AF475" s="114"/>
    </row>
    <row r="476" spans="28:32" ht="25.25" customHeight="1" x14ac:dyDescent="0.2">
      <c r="AB476" s="114"/>
      <c r="AC476" s="114"/>
      <c r="AD476" s="114"/>
      <c r="AE476" s="114"/>
      <c r="AF476" s="114"/>
    </row>
    <row r="477" spans="28:32" ht="25.25" customHeight="1" x14ac:dyDescent="0.2">
      <c r="AB477" s="114"/>
      <c r="AC477" s="114"/>
      <c r="AD477" s="114"/>
      <c r="AE477" s="114"/>
      <c r="AF477" s="114"/>
    </row>
    <row r="478" spans="28:32" ht="25.25" customHeight="1" x14ac:dyDescent="0.2">
      <c r="AB478" s="114"/>
      <c r="AC478" s="114"/>
      <c r="AD478" s="114"/>
      <c r="AE478" s="114"/>
      <c r="AF478" s="114"/>
    </row>
    <row r="479" spans="28:32" ht="25.25" customHeight="1" x14ac:dyDescent="0.2">
      <c r="AB479" s="114"/>
      <c r="AC479" s="114"/>
      <c r="AD479" s="114"/>
      <c r="AE479" s="114"/>
      <c r="AF479" s="114"/>
    </row>
    <row r="480" spans="28:32" ht="25.25" customHeight="1" x14ac:dyDescent="0.2">
      <c r="AB480" s="114"/>
      <c r="AC480" s="114"/>
      <c r="AD480" s="114"/>
      <c r="AE480" s="114"/>
      <c r="AF480" s="114"/>
    </row>
    <row r="481" spans="28:32" ht="25.25" customHeight="1" x14ac:dyDescent="0.2">
      <c r="AB481" s="114"/>
      <c r="AC481" s="114"/>
      <c r="AD481" s="114"/>
      <c r="AE481" s="114"/>
      <c r="AF481" s="114"/>
    </row>
    <row r="482" spans="28:32" ht="25.25" customHeight="1" x14ac:dyDescent="0.2">
      <c r="AB482" s="114"/>
      <c r="AC482" s="114"/>
      <c r="AD482" s="114"/>
      <c r="AE482" s="114"/>
      <c r="AF482" s="114"/>
    </row>
    <row r="483" spans="28:32" ht="25.25" customHeight="1" x14ac:dyDescent="0.2">
      <c r="AB483" s="114"/>
      <c r="AC483" s="114"/>
      <c r="AD483" s="114"/>
      <c r="AE483" s="114"/>
      <c r="AF483" s="114"/>
    </row>
    <row r="484" spans="28:32" ht="25.25" customHeight="1" x14ac:dyDescent="0.2">
      <c r="AB484" s="114"/>
      <c r="AC484" s="114"/>
      <c r="AD484" s="114"/>
      <c r="AE484" s="114"/>
      <c r="AF484" s="114"/>
    </row>
    <row r="485" spans="28:32" ht="25.25" customHeight="1" x14ac:dyDescent="0.2">
      <c r="AB485" s="114"/>
      <c r="AC485" s="114"/>
      <c r="AD485" s="114"/>
      <c r="AE485" s="114"/>
      <c r="AF485" s="114"/>
    </row>
    <row r="486" spans="28:32" ht="25.25" customHeight="1" x14ac:dyDescent="0.2">
      <c r="AB486" s="114"/>
      <c r="AC486" s="114"/>
      <c r="AD486" s="114"/>
      <c r="AE486" s="114"/>
      <c r="AF486" s="114"/>
    </row>
    <row r="487" spans="28:32" ht="25.25" customHeight="1" x14ac:dyDescent="0.2">
      <c r="AB487" s="114"/>
      <c r="AC487" s="114"/>
      <c r="AD487" s="114"/>
      <c r="AE487" s="114"/>
      <c r="AF487" s="114"/>
    </row>
    <row r="488" spans="28:32" ht="25.25" customHeight="1" x14ac:dyDescent="0.2">
      <c r="AB488" s="114"/>
      <c r="AC488" s="114"/>
      <c r="AD488" s="114"/>
      <c r="AE488" s="114"/>
      <c r="AF488" s="114"/>
    </row>
    <row r="489" spans="28:32" ht="25.25" customHeight="1" x14ac:dyDescent="0.2">
      <c r="AB489" s="114"/>
      <c r="AC489" s="114"/>
      <c r="AD489" s="114"/>
      <c r="AE489" s="114"/>
      <c r="AF489" s="114"/>
    </row>
    <row r="490" spans="28:32" ht="25.25" customHeight="1" x14ac:dyDescent="0.2">
      <c r="AB490" s="114"/>
      <c r="AC490" s="114"/>
      <c r="AD490" s="114"/>
      <c r="AE490" s="114"/>
      <c r="AF490" s="114"/>
    </row>
    <row r="491" spans="28:32" ht="25.25" customHeight="1" x14ac:dyDescent="0.2">
      <c r="AB491" s="114"/>
      <c r="AC491" s="114"/>
      <c r="AD491" s="114"/>
      <c r="AE491" s="114"/>
      <c r="AF491" s="114"/>
    </row>
    <row r="492" spans="28:32" ht="25.25" customHeight="1" x14ac:dyDescent="0.2">
      <c r="AB492" s="114"/>
      <c r="AC492" s="114"/>
      <c r="AD492" s="114"/>
      <c r="AE492" s="114"/>
      <c r="AF492" s="114"/>
    </row>
    <row r="493" spans="28:32" ht="25.25" customHeight="1" x14ac:dyDescent="0.2">
      <c r="AB493" s="114"/>
      <c r="AC493" s="114"/>
      <c r="AD493" s="114"/>
      <c r="AE493" s="114"/>
      <c r="AF493" s="114"/>
    </row>
    <row r="494" spans="28:32" ht="25.25" customHeight="1" x14ac:dyDescent="0.2">
      <c r="AB494" s="114"/>
      <c r="AC494" s="114"/>
      <c r="AD494" s="114"/>
      <c r="AE494" s="114"/>
      <c r="AF494" s="114"/>
    </row>
    <row r="495" spans="28:32" ht="25.25" customHeight="1" x14ac:dyDescent="0.2">
      <c r="AB495" s="114"/>
      <c r="AC495" s="114"/>
      <c r="AD495" s="114"/>
      <c r="AE495" s="114"/>
      <c r="AF495" s="114"/>
    </row>
    <row r="496" spans="28:32" ht="25.25" customHeight="1" x14ac:dyDescent="0.2">
      <c r="AB496" s="114"/>
      <c r="AC496" s="114"/>
      <c r="AD496" s="114"/>
      <c r="AE496" s="114"/>
      <c r="AF496" s="114"/>
    </row>
    <row r="497" spans="28:32" ht="25.25" customHeight="1" x14ac:dyDescent="0.2">
      <c r="AB497" s="114"/>
      <c r="AC497" s="114"/>
      <c r="AD497" s="114"/>
      <c r="AE497" s="114"/>
      <c r="AF497" s="114"/>
    </row>
    <row r="498" spans="28:32" ht="25.25" customHeight="1" x14ac:dyDescent="0.2">
      <c r="AB498" s="114"/>
      <c r="AC498" s="114"/>
      <c r="AD498" s="114"/>
      <c r="AE498" s="114"/>
      <c r="AF498" s="114"/>
    </row>
    <row r="499" spans="28:32" ht="25.25" customHeight="1" x14ac:dyDescent="0.2">
      <c r="AB499" s="114"/>
      <c r="AC499" s="114"/>
      <c r="AD499" s="114"/>
      <c r="AE499" s="114"/>
      <c r="AF499" s="114"/>
    </row>
    <row r="500" spans="28:32" ht="25.25" customHeight="1" x14ac:dyDescent="0.2">
      <c r="AB500" s="114"/>
      <c r="AC500" s="114"/>
      <c r="AD500" s="114"/>
      <c r="AE500" s="114"/>
      <c r="AF500" s="114"/>
    </row>
    <row r="501" spans="28:32" ht="25.25" customHeight="1" x14ac:dyDescent="0.2">
      <c r="AB501" s="114"/>
      <c r="AC501" s="114"/>
      <c r="AD501" s="114"/>
      <c r="AE501" s="114"/>
      <c r="AF501" s="114"/>
    </row>
    <row r="502" spans="28:32" ht="25.25" customHeight="1" x14ac:dyDescent="0.2">
      <c r="AB502" s="114"/>
      <c r="AC502" s="114"/>
      <c r="AD502" s="114"/>
      <c r="AE502" s="114"/>
      <c r="AF502" s="114"/>
    </row>
    <row r="503" spans="28:32" ht="25.25" customHeight="1" x14ac:dyDescent="0.2">
      <c r="AB503" s="114"/>
      <c r="AC503" s="114"/>
      <c r="AD503" s="114"/>
      <c r="AE503" s="114"/>
      <c r="AF503" s="114"/>
    </row>
    <row r="504" spans="28:32" ht="25.25" customHeight="1" x14ac:dyDescent="0.2">
      <c r="AB504" s="114"/>
      <c r="AC504" s="114"/>
      <c r="AD504" s="114"/>
      <c r="AE504" s="114"/>
      <c r="AF504" s="114"/>
    </row>
    <row r="505" spans="28:32" ht="25.25" customHeight="1" x14ac:dyDescent="0.2">
      <c r="AB505" s="114"/>
      <c r="AC505" s="114"/>
      <c r="AD505" s="114"/>
      <c r="AE505" s="114"/>
      <c r="AF505" s="114"/>
    </row>
    <row r="506" spans="28:32" ht="25.25" customHeight="1" x14ac:dyDescent="0.2">
      <c r="AB506" s="114"/>
      <c r="AC506" s="114"/>
      <c r="AD506" s="114"/>
      <c r="AE506" s="114"/>
      <c r="AF506" s="114"/>
    </row>
    <row r="507" spans="28:32" ht="25.25" customHeight="1" x14ac:dyDescent="0.2">
      <c r="AB507" s="114"/>
      <c r="AC507" s="114"/>
      <c r="AD507" s="114"/>
      <c r="AE507" s="114"/>
      <c r="AF507" s="114"/>
    </row>
    <row r="508" spans="28:32" ht="25.25" customHeight="1" x14ac:dyDescent="0.2">
      <c r="AB508" s="114"/>
      <c r="AC508" s="114"/>
      <c r="AD508" s="114"/>
      <c r="AE508" s="114"/>
      <c r="AF508" s="114"/>
    </row>
    <row r="509" spans="28:32" ht="25.25" customHeight="1" x14ac:dyDescent="0.2">
      <c r="AB509" s="114"/>
      <c r="AC509" s="114"/>
      <c r="AD509" s="114"/>
      <c r="AE509" s="114"/>
      <c r="AF509" s="114"/>
    </row>
    <row r="510" spans="28:32" ht="25.25" customHeight="1" x14ac:dyDescent="0.2">
      <c r="AB510" s="114"/>
      <c r="AC510" s="114"/>
      <c r="AD510" s="114"/>
      <c r="AE510" s="114"/>
      <c r="AF510" s="114"/>
    </row>
    <row r="511" spans="28:32" ht="25.25" customHeight="1" x14ac:dyDescent="0.2">
      <c r="AB511" s="114"/>
      <c r="AC511" s="114"/>
      <c r="AD511" s="114"/>
      <c r="AE511" s="114"/>
      <c r="AF511" s="114"/>
    </row>
    <row r="512" spans="28:32" ht="25.25" customHeight="1" x14ac:dyDescent="0.2">
      <c r="AB512" s="114"/>
      <c r="AC512" s="114"/>
      <c r="AD512" s="114"/>
      <c r="AE512" s="114"/>
      <c r="AF512" s="114"/>
    </row>
    <row r="513" spans="28:32" ht="25.25" customHeight="1" x14ac:dyDescent="0.2">
      <c r="AB513" s="114"/>
      <c r="AC513" s="114"/>
      <c r="AD513" s="114"/>
      <c r="AE513" s="114"/>
      <c r="AF513" s="114"/>
    </row>
    <row r="514" spans="28:32" ht="25.25" customHeight="1" x14ac:dyDescent="0.2">
      <c r="AB514" s="114"/>
      <c r="AC514" s="114"/>
      <c r="AD514" s="114"/>
      <c r="AE514" s="114"/>
      <c r="AF514" s="114"/>
    </row>
    <row r="515" spans="28:32" ht="25.25" customHeight="1" x14ac:dyDescent="0.2">
      <c r="AB515" s="114"/>
      <c r="AC515" s="114"/>
      <c r="AD515" s="114"/>
      <c r="AE515" s="114"/>
      <c r="AF515" s="114"/>
    </row>
    <row r="516" spans="28:32" ht="25.25" customHeight="1" x14ac:dyDescent="0.2">
      <c r="AB516" s="114"/>
      <c r="AC516" s="114"/>
      <c r="AD516" s="114"/>
      <c r="AE516" s="114"/>
      <c r="AF516" s="114"/>
    </row>
    <row r="517" spans="28:32" ht="25.25" customHeight="1" x14ac:dyDescent="0.2">
      <c r="AB517" s="114"/>
      <c r="AC517" s="114"/>
      <c r="AD517" s="114"/>
      <c r="AE517" s="114"/>
      <c r="AF517" s="114"/>
    </row>
    <row r="518" spans="28:32" ht="25.25" customHeight="1" x14ac:dyDescent="0.2">
      <c r="AB518" s="114"/>
      <c r="AC518" s="114"/>
      <c r="AD518" s="114"/>
      <c r="AE518" s="114"/>
      <c r="AF518" s="114"/>
    </row>
    <row r="519" spans="28:32" ht="25.25" customHeight="1" x14ac:dyDescent="0.2">
      <c r="AB519" s="114"/>
      <c r="AC519" s="114"/>
      <c r="AD519" s="114"/>
      <c r="AE519" s="114"/>
      <c r="AF519" s="114"/>
    </row>
    <row r="520" spans="28:32" ht="25.25" customHeight="1" x14ac:dyDescent="0.2">
      <c r="AB520" s="114"/>
      <c r="AC520" s="114"/>
      <c r="AD520" s="114"/>
      <c r="AE520" s="114"/>
      <c r="AF520" s="114"/>
    </row>
    <row r="521" spans="28:32" ht="25.25" customHeight="1" x14ac:dyDescent="0.2">
      <c r="AB521" s="114"/>
      <c r="AC521" s="114"/>
      <c r="AD521" s="114"/>
      <c r="AE521" s="114"/>
      <c r="AF521" s="114"/>
    </row>
    <row r="522" spans="28:32" ht="25.25" customHeight="1" x14ac:dyDescent="0.2">
      <c r="AB522" s="114"/>
      <c r="AC522" s="114"/>
      <c r="AD522" s="114"/>
      <c r="AE522" s="114"/>
      <c r="AF522" s="114"/>
    </row>
    <row r="523" spans="28:32" ht="25.25" customHeight="1" x14ac:dyDescent="0.2">
      <c r="AB523" s="114"/>
      <c r="AC523" s="114"/>
      <c r="AD523" s="114"/>
      <c r="AE523" s="114"/>
      <c r="AF523" s="114"/>
    </row>
    <row r="524" spans="28:32" ht="25.25" customHeight="1" x14ac:dyDescent="0.2">
      <c r="AB524" s="114"/>
      <c r="AC524" s="114"/>
      <c r="AD524" s="114"/>
      <c r="AE524" s="114"/>
      <c r="AF524" s="114"/>
    </row>
    <row r="525" spans="28:32" ht="25.25" customHeight="1" x14ac:dyDescent="0.2">
      <c r="AB525" s="114"/>
      <c r="AC525" s="114"/>
      <c r="AD525" s="114"/>
      <c r="AE525" s="114"/>
      <c r="AF525" s="114"/>
    </row>
    <row r="526" spans="28:32" ht="25.25" customHeight="1" x14ac:dyDescent="0.2">
      <c r="AB526" s="114"/>
      <c r="AC526" s="114"/>
      <c r="AD526" s="114"/>
      <c r="AE526" s="114"/>
      <c r="AF526" s="114"/>
    </row>
    <row r="527" spans="28:32" ht="25.25" customHeight="1" x14ac:dyDescent="0.2">
      <c r="AB527" s="114"/>
      <c r="AC527" s="114"/>
      <c r="AD527" s="114"/>
      <c r="AE527" s="114"/>
      <c r="AF527" s="114"/>
    </row>
    <row r="528" spans="28:32" ht="25.25" customHeight="1" x14ac:dyDescent="0.2">
      <c r="AB528" s="114"/>
      <c r="AC528" s="114"/>
      <c r="AD528" s="114"/>
      <c r="AE528" s="114"/>
      <c r="AF528" s="114"/>
    </row>
    <row r="529" spans="28:32" ht="25.25" customHeight="1" x14ac:dyDescent="0.2">
      <c r="AB529" s="114"/>
      <c r="AC529" s="114"/>
      <c r="AD529" s="114"/>
      <c r="AE529" s="114"/>
      <c r="AF529" s="114"/>
    </row>
    <row r="530" spans="28:32" ht="25.25" customHeight="1" x14ac:dyDescent="0.2">
      <c r="AB530" s="114"/>
      <c r="AC530" s="114"/>
      <c r="AD530" s="114"/>
      <c r="AE530" s="114"/>
      <c r="AF530" s="114"/>
    </row>
    <row r="531" spans="28:32" ht="25.25" customHeight="1" x14ac:dyDescent="0.2">
      <c r="AB531" s="114"/>
      <c r="AC531" s="114"/>
      <c r="AD531" s="114"/>
      <c r="AE531" s="114"/>
      <c r="AF531" s="114"/>
    </row>
    <row r="532" spans="28:32" ht="25.25" customHeight="1" x14ac:dyDescent="0.2">
      <c r="AB532" s="114"/>
      <c r="AC532" s="114"/>
      <c r="AD532" s="114"/>
      <c r="AE532" s="114"/>
      <c r="AF532" s="114"/>
    </row>
    <row r="533" spans="28:32" ht="25.25" customHeight="1" x14ac:dyDescent="0.2">
      <c r="AB533" s="114"/>
      <c r="AC533" s="114"/>
      <c r="AD533" s="114"/>
      <c r="AE533" s="114"/>
      <c r="AF533" s="114"/>
    </row>
    <row r="534" spans="28:32" ht="25.25" customHeight="1" x14ac:dyDescent="0.2">
      <c r="AB534" s="114"/>
      <c r="AC534" s="114"/>
      <c r="AD534" s="114"/>
      <c r="AE534" s="114"/>
      <c r="AF534" s="114"/>
    </row>
    <row r="535" spans="28:32" ht="25.25" customHeight="1" x14ac:dyDescent="0.2">
      <c r="AB535" s="114"/>
      <c r="AC535" s="114"/>
      <c r="AD535" s="114"/>
      <c r="AE535" s="114"/>
      <c r="AF535" s="114"/>
    </row>
    <row r="536" spans="28:32" ht="25.25" customHeight="1" x14ac:dyDescent="0.2">
      <c r="AB536" s="114"/>
      <c r="AC536" s="114"/>
      <c r="AD536" s="114"/>
      <c r="AE536" s="114"/>
      <c r="AF536" s="114"/>
    </row>
    <row r="537" spans="28:32" ht="25.25" customHeight="1" x14ac:dyDescent="0.2">
      <c r="AB537" s="114"/>
      <c r="AC537" s="114"/>
      <c r="AD537" s="114"/>
      <c r="AE537" s="114"/>
      <c r="AF537" s="114"/>
    </row>
    <row r="538" spans="28:32" ht="25.25" customHeight="1" x14ac:dyDescent="0.2">
      <c r="AB538" s="114"/>
      <c r="AC538" s="114"/>
      <c r="AD538" s="114"/>
      <c r="AE538" s="114"/>
      <c r="AF538" s="114"/>
    </row>
    <row r="539" spans="28:32" ht="25.25" customHeight="1" x14ac:dyDescent="0.2">
      <c r="AB539" s="114"/>
      <c r="AC539" s="114"/>
      <c r="AD539" s="114"/>
      <c r="AE539" s="114"/>
      <c r="AF539" s="114"/>
    </row>
    <row r="540" spans="28:32" ht="25.25" customHeight="1" x14ac:dyDescent="0.2">
      <c r="AB540" s="114"/>
      <c r="AC540" s="114"/>
      <c r="AD540" s="114"/>
      <c r="AE540" s="114"/>
      <c r="AF540" s="114"/>
    </row>
    <row r="541" spans="28:32" ht="25.25" customHeight="1" x14ac:dyDescent="0.2">
      <c r="AB541" s="114"/>
      <c r="AC541" s="114"/>
      <c r="AD541" s="114"/>
      <c r="AE541" s="114"/>
      <c r="AF541" s="114"/>
    </row>
    <row r="542" spans="28:32" ht="25.25" customHeight="1" x14ac:dyDescent="0.2">
      <c r="AB542" s="114"/>
      <c r="AC542" s="114"/>
      <c r="AD542" s="114"/>
      <c r="AE542" s="114"/>
      <c r="AF542" s="114"/>
    </row>
    <row r="543" spans="28:32" ht="25.25" customHeight="1" x14ac:dyDescent="0.2">
      <c r="AB543" s="114"/>
      <c r="AC543" s="114"/>
      <c r="AD543" s="114"/>
      <c r="AE543" s="114"/>
      <c r="AF543" s="114"/>
    </row>
    <row r="544" spans="28:32" ht="25.25" customHeight="1" x14ac:dyDescent="0.2">
      <c r="AB544" s="114"/>
      <c r="AC544" s="114"/>
      <c r="AD544" s="114"/>
      <c r="AE544" s="114"/>
      <c r="AF544" s="114"/>
    </row>
    <row r="545" spans="28:32" ht="25.25" customHeight="1" x14ac:dyDescent="0.2">
      <c r="AB545" s="114"/>
      <c r="AC545" s="114"/>
      <c r="AD545" s="114"/>
      <c r="AE545" s="114"/>
      <c r="AF545" s="114"/>
    </row>
    <row r="546" spans="28:32" ht="25.25" customHeight="1" x14ac:dyDescent="0.2">
      <c r="AB546" s="114"/>
      <c r="AC546" s="114"/>
      <c r="AD546" s="114"/>
      <c r="AE546" s="114"/>
      <c r="AF546" s="114"/>
    </row>
    <row r="547" spans="28:32" ht="25.25" customHeight="1" x14ac:dyDescent="0.2">
      <c r="AB547" s="114"/>
      <c r="AC547" s="114"/>
      <c r="AD547" s="114"/>
      <c r="AE547" s="114"/>
      <c r="AF547" s="114"/>
    </row>
    <row r="548" spans="28:32" ht="25.25" customHeight="1" x14ac:dyDescent="0.2">
      <c r="AB548" s="114"/>
      <c r="AC548" s="114"/>
      <c r="AD548" s="114"/>
      <c r="AE548" s="114"/>
      <c r="AF548" s="114"/>
    </row>
    <row r="549" spans="28:32" ht="25.25" customHeight="1" x14ac:dyDescent="0.2">
      <c r="AB549" s="114"/>
      <c r="AC549" s="114"/>
      <c r="AD549" s="114"/>
      <c r="AE549" s="114"/>
      <c r="AF549" s="114"/>
    </row>
    <row r="550" spans="28:32" ht="25.25" customHeight="1" x14ac:dyDescent="0.2">
      <c r="AB550" s="114"/>
      <c r="AC550" s="114"/>
      <c r="AD550" s="114"/>
      <c r="AE550" s="114"/>
      <c r="AF550" s="114"/>
    </row>
    <row r="551" spans="28:32" ht="25.25" customHeight="1" x14ac:dyDescent="0.2">
      <c r="AB551" s="114"/>
      <c r="AC551" s="114"/>
      <c r="AD551" s="114"/>
      <c r="AE551" s="114"/>
      <c r="AF551" s="114"/>
    </row>
    <row r="552" spans="28:32" ht="25.25" customHeight="1" x14ac:dyDescent="0.2">
      <c r="AB552" s="114"/>
      <c r="AC552" s="114"/>
      <c r="AD552" s="114"/>
      <c r="AE552" s="114"/>
      <c r="AF552" s="114"/>
    </row>
    <row r="553" spans="28:32" ht="25.25" customHeight="1" x14ac:dyDescent="0.2">
      <c r="AB553" s="114"/>
      <c r="AC553" s="114"/>
      <c r="AD553" s="114"/>
      <c r="AE553" s="114"/>
      <c r="AF553" s="114"/>
    </row>
    <row r="554" spans="28:32" ht="25.25" customHeight="1" x14ac:dyDescent="0.2">
      <c r="AB554" s="114"/>
      <c r="AC554" s="114"/>
      <c r="AD554" s="114"/>
      <c r="AE554" s="114"/>
      <c r="AF554" s="114"/>
    </row>
    <row r="555" spans="28:32" ht="25.25" customHeight="1" x14ac:dyDescent="0.2">
      <c r="AB555" s="114"/>
      <c r="AC555" s="114"/>
      <c r="AD555" s="114"/>
      <c r="AE555" s="114"/>
      <c r="AF555" s="114"/>
    </row>
    <row r="556" spans="28:32" ht="25.25" customHeight="1" x14ac:dyDescent="0.2">
      <c r="AB556" s="114"/>
      <c r="AC556" s="114"/>
      <c r="AD556" s="114"/>
      <c r="AE556" s="114"/>
      <c r="AF556" s="114"/>
    </row>
    <row r="557" spans="28:32" ht="25.25" customHeight="1" x14ac:dyDescent="0.2">
      <c r="AB557" s="114"/>
      <c r="AC557" s="114"/>
      <c r="AD557" s="114"/>
      <c r="AE557" s="114"/>
      <c r="AF557" s="114"/>
    </row>
    <row r="558" spans="28:32" ht="25.25" customHeight="1" x14ac:dyDescent="0.2">
      <c r="AB558" s="114"/>
      <c r="AC558" s="114"/>
      <c r="AD558" s="114"/>
      <c r="AE558" s="114"/>
      <c r="AF558" s="114"/>
    </row>
    <row r="559" spans="28:32" ht="25.25" customHeight="1" x14ac:dyDescent="0.2">
      <c r="AB559" s="114"/>
      <c r="AC559" s="114"/>
      <c r="AD559" s="114"/>
      <c r="AE559" s="114"/>
      <c r="AF559" s="114"/>
    </row>
    <row r="560" spans="28:32" ht="25.25" customHeight="1" x14ac:dyDescent="0.2">
      <c r="AB560" s="114"/>
      <c r="AC560" s="114"/>
      <c r="AD560" s="114"/>
      <c r="AE560" s="114"/>
      <c r="AF560" s="114"/>
    </row>
    <row r="561" spans="28:32" ht="25.25" customHeight="1" x14ac:dyDescent="0.2">
      <c r="AB561" s="114"/>
      <c r="AC561" s="114"/>
      <c r="AD561" s="114"/>
      <c r="AE561" s="114"/>
      <c r="AF561" s="114"/>
    </row>
    <row r="562" spans="28:32" ht="25.25" customHeight="1" x14ac:dyDescent="0.2">
      <c r="AB562" s="114"/>
      <c r="AC562" s="114"/>
      <c r="AD562" s="114"/>
      <c r="AE562" s="114"/>
      <c r="AF562" s="114"/>
    </row>
    <row r="563" spans="28:32" ht="25.25" customHeight="1" x14ac:dyDescent="0.2">
      <c r="AB563" s="114"/>
      <c r="AC563" s="114"/>
      <c r="AD563" s="114"/>
      <c r="AE563" s="114"/>
      <c r="AF563" s="114"/>
    </row>
    <row r="564" spans="28:32" ht="25.25" customHeight="1" x14ac:dyDescent="0.2">
      <c r="AB564" s="114"/>
      <c r="AC564" s="114"/>
      <c r="AD564" s="114"/>
      <c r="AE564" s="114"/>
      <c r="AF564" s="114"/>
    </row>
    <row r="565" spans="28:32" ht="25.25" customHeight="1" x14ac:dyDescent="0.2">
      <c r="AB565" s="114"/>
      <c r="AC565" s="114"/>
      <c r="AD565" s="114"/>
      <c r="AE565" s="114"/>
      <c r="AF565" s="114"/>
    </row>
    <row r="566" spans="28:32" ht="25.25" customHeight="1" x14ac:dyDescent="0.2">
      <c r="AB566" s="114"/>
      <c r="AC566" s="114"/>
      <c r="AD566" s="114"/>
      <c r="AE566" s="114"/>
      <c r="AF566" s="114"/>
    </row>
    <row r="567" spans="28:32" ht="25.25" customHeight="1" x14ac:dyDescent="0.2">
      <c r="AB567" s="114"/>
      <c r="AC567" s="114"/>
      <c r="AD567" s="114"/>
      <c r="AE567" s="114"/>
      <c r="AF567" s="114"/>
    </row>
    <row r="568" spans="28:32" ht="25.25" customHeight="1" x14ac:dyDescent="0.2">
      <c r="AB568" s="114"/>
      <c r="AC568" s="114"/>
      <c r="AD568" s="114"/>
      <c r="AE568" s="114"/>
      <c r="AF568" s="114"/>
    </row>
    <row r="569" spans="28:32" ht="25.25" customHeight="1" x14ac:dyDescent="0.2">
      <c r="AB569" s="114"/>
      <c r="AC569" s="114"/>
      <c r="AD569" s="114"/>
      <c r="AE569" s="114"/>
      <c r="AF569" s="114"/>
    </row>
    <row r="570" spans="28:32" ht="25.25" customHeight="1" x14ac:dyDescent="0.2">
      <c r="AB570" s="114"/>
      <c r="AC570" s="114"/>
      <c r="AD570" s="114"/>
      <c r="AE570" s="114"/>
      <c r="AF570" s="114"/>
    </row>
    <row r="571" spans="28:32" ht="25.25" customHeight="1" x14ac:dyDescent="0.2">
      <c r="AB571" s="114"/>
      <c r="AC571" s="114"/>
      <c r="AD571" s="114"/>
      <c r="AE571" s="114"/>
      <c r="AF571" s="114"/>
    </row>
    <row r="572" spans="28:32" ht="25.25" customHeight="1" x14ac:dyDescent="0.2">
      <c r="AB572" s="114"/>
      <c r="AC572" s="114"/>
      <c r="AD572" s="114"/>
      <c r="AE572" s="114"/>
      <c r="AF572" s="114"/>
    </row>
    <row r="573" spans="28:32" ht="25.25" customHeight="1" x14ac:dyDescent="0.2">
      <c r="AB573" s="114"/>
      <c r="AC573" s="114"/>
      <c r="AD573" s="114"/>
      <c r="AE573" s="114"/>
      <c r="AF573" s="114"/>
    </row>
    <row r="574" spans="28:32" ht="25.25" customHeight="1" x14ac:dyDescent="0.2">
      <c r="AB574" s="114"/>
      <c r="AC574" s="114"/>
      <c r="AD574" s="114"/>
      <c r="AE574" s="114"/>
      <c r="AF574" s="114"/>
    </row>
    <row r="575" spans="28:32" ht="25.25" customHeight="1" x14ac:dyDescent="0.2">
      <c r="AB575" s="114"/>
      <c r="AC575" s="114"/>
      <c r="AD575" s="114"/>
      <c r="AE575" s="114"/>
      <c r="AF575" s="114"/>
    </row>
    <row r="576" spans="28:32" ht="25.25" customHeight="1" x14ac:dyDescent="0.2">
      <c r="AB576" s="114"/>
      <c r="AC576" s="114"/>
      <c r="AD576" s="114"/>
      <c r="AE576" s="114"/>
      <c r="AF576" s="114"/>
    </row>
    <row r="577" spans="28:32" ht="25.25" customHeight="1" x14ac:dyDescent="0.2">
      <c r="AB577" s="114"/>
      <c r="AC577" s="114"/>
      <c r="AD577" s="114"/>
      <c r="AE577" s="114"/>
      <c r="AF577" s="114"/>
    </row>
    <row r="578" spans="28:32" ht="25.25" customHeight="1" x14ac:dyDescent="0.2">
      <c r="AB578" s="114"/>
      <c r="AC578" s="114"/>
      <c r="AD578" s="114"/>
      <c r="AE578" s="114"/>
      <c r="AF578" s="114"/>
    </row>
    <row r="579" spans="28:32" ht="25.25" customHeight="1" x14ac:dyDescent="0.2">
      <c r="AB579" s="114"/>
      <c r="AC579" s="114"/>
      <c r="AD579" s="114"/>
      <c r="AE579" s="114"/>
      <c r="AF579" s="114"/>
    </row>
    <row r="580" spans="28:32" ht="25.25" customHeight="1" x14ac:dyDescent="0.2">
      <c r="AB580" s="114"/>
      <c r="AC580" s="114"/>
      <c r="AD580" s="114"/>
      <c r="AE580" s="114"/>
      <c r="AF580" s="114"/>
    </row>
    <row r="581" spans="28:32" ht="25.25" customHeight="1" x14ac:dyDescent="0.2">
      <c r="AB581" s="114"/>
      <c r="AC581" s="114"/>
      <c r="AD581" s="114"/>
      <c r="AE581" s="114"/>
      <c r="AF581" s="114"/>
    </row>
    <row r="582" spans="28:32" ht="25.25" customHeight="1" x14ac:dyDescent="0.2">
      <c r="AB582" s="114"/>
      <c r="AC582" s="114"/>
      <c r="AD582" s="114"/>
      <c r="AE582" s="114"/>
      <c r="AF582" s="114"/>
    </row>
    <row r="583" spans="28:32" ht="25.25" customHeight="1" x14ac:dyDescent="0.2">
      <c r="AB583" s="114"/>
      <c r="AC583" s="114"/>
      <c r="AD583" s="114"/>
      <c r="AE583" s="114"/>
      <c r="AF583" s="114"/>
    </row>
    <row r="584" spans="28:32" ht="25.25" customHeight="1" x14ac:dyDescent="0.2">
      <c r="AB584" s="114"/>
      <c r="AC584" s="114"/>
      <c r="AD584" s="114"/>
      <c r="AE584" s="114"/>
      <c r="AF584" s="114"/>
    </row>
    <row r="585" spans="28:32" ht="25.25" customHeight="1" x14ac:dyDescent="0.2">
      <c r="AB585" s="114"/>
      <c r="AC585" s="114"/>
      <c r="AD585" s="114"/>
      <c r="AE585" s="114"/>
      <c r="AF585" s="114"/>
    </row>
    <row r="586" spans="28:32" ht="25.25" customHeight="1" x14ac:dyDescent="0.2">
      <c r="AB586" s="114"/>
      <c r="AC586" s="114"/>
      <c r="AD586" s="114"/>
      <c r="AE586" s="114"/>
      <c r="AF586" s="114"/>
    </row>
    <row r="587" spans="28:32" ht="25.25" customHeight="1" x14ac:dyDescent="0.2">
      <c r="AB587" s="114"/>
      <c r="AC587" s="114"/>
      <c r="AD587" s="114"/>
      <c r="AE587" s="114"/>
      <c r="AF587" s="114"/>
    </row>
    <row r="588" spans="28:32" ht="25.25" customHeight="1" x14ac:dyDescent="0.2">
      <c r="AB588" s="114"/>
      <c r="AC588" s="114"/>
      <c r="AD588" s="114"/>
      <c r="AE588" s="114"/>
      <c r="AF588" s="114"/>
    </row>
    <row r="589" spans="28:32" ht="25.25" customHeight="1" x14ac:dyDescent="0.2">
      <c r="AB589" s="114"/>
      <c r="AC589" s="114"/>
      <c r="AD589" s="114"/>
      <c r="AE589" s="114"/>
      <c r="AF589" s="114"/>
    </row>
    <row r="590" spans="28:32" ht="25.25" customHeight="1" x14ac:dyDescent="0.2">
      <c r="AB590" s="114"/>
      <c r="AC590" s="114"/>
      <c r="AD590" s="114"/>
      <c r="AE590" s="114"/>
      <c r="AF590" s="114"/>
    </row>
    <row r="591" spans="28:32" ht="25.25" customHeight="1" x14ac:dyDescent="0.2">
      <c r="AB591" s="114"/>
      <c r="AC591" s="114"/>
      <c r="AD591" s="114"/>
      <c r="AE591" s="114"/>
      <c r="AF591" s="114"/>
    </row>
    <row r="592" spans="28:32" ht="25.25" customHeight="1" x14ac:dyDescent="0.2">
      <c r="AB592" s="114"/>
      <c r="AC592" s="114"/>
      <c r="AD592" s="114"/>
      <c r="AE592" s="114"/>
      <c r="AF592" s="114"/>
    </row>
    <row r="593" spans="28:32" ht="25.25" customHeight="1" x14ac:dyDescent="0.2">
      <c r="AB593" s="114"/>
      <c r="AC593" s="114"/>
      <c r="AD593" s="114"/>
      <c r="AE593" s="114"/>
      <c r="AF593" s="114"/>
    </row>
    <row r="594" spans="28:32" ht="25.25" customHeight="1" x14ac:dyDescent="0.2">
      <c r="AB594" s="114"/>
      <c r="AC594" s="114"/>
      <c r="AD594" s="114"/>
      <c r="AE594" s="114"/>
      <c r="AF594" s="114"/>
    </row>
    <row r="595" spans="28:32" ht="25.25" customHeight="1" x14ac:dyDescent="0.2">
      <c r="AB595" s="114"/>
      <c r="AC595" s="114"/>
      <c r="AD595" s="114"/>
      <c r="AE595" s="114"/>
      <c r="AF595" s="114"/>
    </row>
    <row r="596" spans="28:32" ht="25.25" customHeight="1" x14ac:dyDescent="0.2">
      <c r="AB596" s="114"/>
      <c r="AC596" s="114"/>
      <c r="AD596" s="114"/>
      <c r="AE596" s="114"/>
      <c r="AF596" s="114"/>
    </row>
    <row r="597" spans="28:32" ht="25.25" customHeight="1" x14ac:dyDescent="0.2">
      <c r="AB597" s="114"/>
      <c r="AC597" s="114"/>
      <c r="AD597" s="114"/>
      <c r="AE597" s="114"/>
      <c r="AF597" s="114"/>
    </row>
    <row r="598" spans="28:32" ht="25.25" customHeight="1" x14ac:dyDescent="0.2">
      <c r="AB598" s="114"/>
      <c r="AC598" s="114"/>
      <c r="AD598" s="114"/>
      <c r="AE598" s="114"/>
      <c r="AF598" s="114"/>
    </row>
    <row r="599" spans="28:32" ht="25.25" customHeight="1" x14ac:dyDescent="0.2">
      <c r="AB599" s="114"/>
      <c r="AC599" s="114"/>
      <c r="AD599" s="114"/>
      <c r="AE599" s="114"/>
      <c r="AF599" s="114"/>
    </row>
    <row r="600" spans="28:32" ht="25.25" customHeight="1" x14ac:dyDescent="0.2">
      <c r="AB600" s="114"/>
      <c r="AC600" s="114"/>
      <c r="AD600" s="114"/>
      <c r="AE600" s="114"/>
      <c r="AF600" s="114"/>
    </row>
    <row r="601" spans="28:32" ht="25.25" customHeight="1" x14ac:dyDescent="0.2">
      <c r="AB601" s="114"/>
      <c r="AC601" s="114"/>
      <c r="AD601" s="114"/>
      <c r="AE601" s="114"/>
      <c r="AF601" s="114"/>
    </row>
    <row r="602" spans="28:32" ht="25.25" customHeight="1" x14ac:dyDescent="0.2">
      <c r="AB602" s="114"/>
      <c r="AC602" s="114"/>
      <c r="AD602" s="114"/>
      <c r="AE602" s="114"/>
      <c r="AF602" s="114"/>
    </row>
    <row r="603" spans="28:32" ht="25.25" customHeight="1" x14ac:dyDescent="0.2">
      <c r="AB603" s="114"/>
      <c r="AC603" s="114"/>
      <c r="AD603" s="114"/>
      <c r="AE603" s="114"/>
      <c r="AF603" s="114"/>
    </row>
    <row r="604" spans="28:32" ht="25.25" customHeight="1" x14ac:dyDescent="0.2">
      <c r="AB604" s="114"/>
      <c r="AC604" s="114"/>
      <c r="AD604" s="114"/>
      <c r="AE604" s="114"/>
      <c r="AF604" s="114"/>
    </row>
    <row r="605" spans="28:32" ht="25.25" customHeight="1" x14ac:dyDescent="0.2">
      <c r="AB605" s="114"/>
      <c r="AC605" s="114"/>
      <c r="AD605" s="114"/>
      <c r="AE605" s="114"/>
      <c r="AF605" s="114"/>
    </row>
    <row r="606" spans="28:32" ht="25.25" customHeight="1" x14ac:dyDescent="0.2">
      <c r="AB606" s="114"/>
      <c r="AC606" s="114"/>
      <c r="AD606" s="114"/>
      <c r="AE606" s="114"/>
      <c r="AF606" s="114"/>
    </row>
    <row r="607" spans="28:32" ht="25.25" customHeight="1" x14ac:dyDescent="0.2">
      <c r="AB607" s="114"/>
      <c r="AC607" s="114"/>
      <c r="AD607" s="114"/>
      <c r="AE607" s="114"/>
      <c r="AF607" s="114"/>
    </row>
    <row r="608" spans="28:32" ht="25.25" customHeight="1" x14ac:dyDescent="0.2">
      <c r="AB608" s="114"/>
      <c r="AC608" s="114"/>
      <c r="AD608" s="114"/>
      <c r="AE608" s="114"/>
      <c r="AF608" s="114"/>
    </row>
    <row r="609" spans="28:32" ht="25.25" customHeight="1" x14ac:dyDescent="0.2">
      <c r="AB609" s="114"/>
      <c r="AC609" s="114"/>
      <c r="AD609" s="114"/>
      <c r="AE609" s="114"/>
      <c r="AF609" s="114"/>
    </row>
    <row r="610" spans="28:32" ht="25.25" customHeight="1" x14ac:dyDescent="0.2">
      <c r="AB610" s="114"/>
      <c r="AC610" s="114"/>
      <c r="AD610" s="114"/>
      <c r="AE610" s="114"/>
      <c r="AF610" s="114"/>
    </row>
    <row r="611" spans="28:32" ht="25.25" customHeight="1" x14ac:dyDescent="0.2">
      <c r="AB611" s="114"/>
      <c r="AC611" s="114"/>
      <c r="AD611" s="114"/>
      <c r="AE611" s="114"/>
      <c r="AF611" s="114"/>
    </row>
    <row r="612" spans="28:32" ht="25.25" customHeight="1" x14ac:dyDescent="0.2">
      <c r="AB612" s="114"/>
      <c r="AC612" s="114"/>
      <c r="AD612" s="114"/>
      <c r="AE612" s="114"/>
      <c r="AF612" s="114"/>
    </row>
    <row r="613" spans="28:32" ht="25.25" customHeight="1" x14ac:dyDescent="0.2">
      <c r="AB613" s="114"/>
      <c r="AC613" s="114"/>
      <c r="AD613" s="114"/>
      <c r="AE613" s="114"/>
      <c r="AF613" s="114"/>
    </row>
    <row r="614" spans="28:32" ht="25.25" customHeight="1" x14ac:dyDescent="0.2">
      <c r="AB614" s="114"/>
      <c r="AC614" s="114"/>
      <c r="AD614" s="114"/>
      <c r="AE614" s="114"/>
      <c r="AF614" s="114"/>
    </row>
    <row r="615" spans="28:32" ht="25.25" customHeight="1" x14ac:dyDescent="0.2">
      <c r="AB615" s="114"/>
      <c r="AC615" s="114"/>
      <c r="AD615" s="114"/>
      <c r="AE615" s="114"/>
      <c r="AF615" s="114"/>
    </row>
    <row r="616" spans="28:32" ht="25.25" customHeight="1" x14ac:dyDescent="0.2">
      <c r="AB616" s="114"/>
      <c r="AC616" s="114"/>
      <c r="AD616" s="114"/>
      <c r="AE616" s="114"/>
      <c r="AF616" s="114"/>
    </row>
    <row r="617" spans="28:32" ht="25.25" customHeight="1" x14ac:dyDescent="0.2">
      <c r="AB617" s="114"/>
      <c r="AC617" s="114"/>
      <c r="AD617" s="114"/>
      <c r="AE617" s="114"/>
      <c r="AF617" s="114"/>
    </row>
    <row r="618" spans="28:32" ht="25.25" customHeight="1" x14ac:dyDescent="0.2">
      <c r="AB618" s="114"/>
      <c r="AC618" s="114"/>
      <c r="AD618" s="114"/>
      <c r="AE618" s="114"/>
      <c r="AF618" s="114"/>
    </row>
    <row r="619" spans="28:32" ht="25.25" customHeight="1" x14ac:dyDescent="0.2">
      <c r="AB619" s="114"/>
      <c r="AC619" s="114"/>
      <c r="AD619" s="114"/>
      <c r="AE619" s="114"/>
      <c r="AF619" s="114"/>
    </row>
    <row r="620" spans="28:32" ht="25.25" customHeight="1" x14ac:dyDescent="0.2">
      <c r="AB620" s="114"/>
      <c r="AC620" s="114"/>
      <c r="AD620" s="114"/>
      <c r="AE620" s="114"/>
      <c r="AF620" s="114"/>
    </row>
    <row r="621" spans="28:32" ht="25.25" customHeight="1" x14ac:dyDescent="0.2">
      <c r="AB621" s="114"/>
      <c r="AC621" s="114"/>
      <c r="AD621" s="114"/>
      <c r="AE621" s="114"/>
      <c r="AF621" s="114"/>
    </row>
    <row r="622" spans="28:32" ht="25.25" customHeight="1" x14ac:dyDescent="0.2">
      <c r="AB622" s="114"/>
      <c r="AC622" s="114"/>
      <c r="AD622" s="114"/>
      <c r="AE622" s="114"/>
      <c r="AF622" s="114"/>
    </row>
    <row r="623" spans="28:32" ht="25.25" customHeight="1" x14ac:dyDescent="0.2">
      <c r="AB623" s="114"/>
      <c r="AC623" s="114"/>
      <c r="AD623" s="114"/>
      <c r="AE623" s="114"/>
      <c r="AF623" s="114"/>
    </row>
    <row r="624" spans="28:32" ht="25.25" customHeight="1" x14ac:dyDescent="0.2">
      <c r="AB624" s="114"/>
      <c r="AC624" s="114"/>
      <c r="AD624" s="114"/>
      <c r="AE624" s="114"/>
      <c r="AF624" s="114"/>
    </row>
    <row r="625" spans="28:32" ht="25.25" customHeight="1" x14ac:dyDescent="0.2">
      <c r="AB625" s="114"/>
      <c r="AC625" s="114"/>
      <c r="AD625" s="114"/>
      <c r="AE625" s="114"/>
      <c r="AF625" s="114"/>
    </row>
    <row r="626" spans="28:32" ht="25.25" customHeight="1" x14ac:dyDescent="0.2">
      <c r="AB626" s="114"/>
      <c r="AC626" s="114"/>
      <c r="AD626" s="114"/>
      <c r="AE626" s="114"/>
      <c r="AF626" s="114"/>
    </row>
    <row r="627" spans="28:32" ht="25.25" customHeight="1" x14ac:dyDescent="0.2">
      <c r="AB627" s="114"/>
      <c r="AC627" s="114"/>
      <c r="AD627" s="114"/>
      <c r="AE627" s="114"/>
      <c r="AF627" s="114"/>
    </row>
    <row r="628" spans="28:32" ht="25.25" customHeight="1" x14ac:dyDescent="0.2">
      <c r="AB628" s="114"/>
      <c r="AC628" s="114"/>
      <c r="AD628" s="114"/>
      <c r="AE628" s="114"/>
      <c r="AF628" s="114"/>
    </row>
    <row r="629" spans="28:32" ht="25.25" customHeight="1" x14ac:dyDescent="0.2">
      <c r="AB629" s="114"/>
      <c r="AC629" s="114"/>
      <c r="AD629" s="114"/>
      <c r="AE629" s="114"/>
      <c r="AF629" s="114"/>
    </row>
    <row r="630" spans="28:32" ht="25.25" customHeight="1" x14ac:dyDescent="0.2">
      <c r="AB630" s="114"/>
      <c r="AC630" s="114"/>
      <c r="AD630" s="114"/>
      <c r="AE630" s="114"/>
      <c r="AF630" s="114"/>
    </row>
    <row r="631" spans="28:32" ht="25.25" customHeight="1" x14ac:dyDescent="0.2">
      <c r="AB631" s="114"/>
      <c r="AC631" s="114"/>
      <c r="AD631" s="114"/>
      <c r="AE631" s="114"/>
      <c r="AF631" s="114"/>
    </row>
    <row r="632" spans="28:32" ht="25.25" customHeight="1" x14ac:dyDescent="0.2">
      <c r="AB632" s="114"/>
      <c r="AC632" s="114"/>
      <c r="AD632" s="114"/>
      <c r="AE632" s="114"/>
      <c r="AF632" s="114"/>
    </row>
    <row r="633" spans="28:32" ht="25.25" customHeight="1" x14ac:dyDescent="0.2">
      <c r="AB633" s="114"/>
      <c r="AC633" s="114"/>
      <c r="AD633" s="114"/>
      <c r="AE633" s="114"/>
      <c r="AF633" s="114"/>
    </row>
    <row r="634" spans="28:32" ht="25.25" customHeight="1" x14ac:dyDescent="0.2">
      <c r="AB634" s="114"/>
      <c r="AC634" s="114"/>
      <c r="AD634" s="114"/>
      <c r="AE634" s="114"/>
      <c r="AF634" s="114"/>
    </row>
    <row r="635" spans="28:32" ht="25.25" customHeight="1" x14ac:dyDescent="0.2">
      <c r="AB635" s="114"/>
      <c r="AC635" s="114"/>
      <c r="AD635" s="114"/>
      <c r="AE635" s="114"/>
      <c r="AF635" s="114"/>
    </row>
    <row r="636" spans="28:32" ht="25.25" customHeight="1" x14ac:dyDescent="0.2">
      <c r="AB636" s="114"/>
      <c r="AC636" s="114"/>
      <c r="AD636" s="114"/>
      <c r="AE636" s="114"/>
      <c r="AF636" s="114"/>
    </row>
    <row r="637" spans="28:32" ht="25.25" customHeight="1" x14ac:dyDescent="0.2">
      <c r="AB637" s="114"/>
      <c r="AC637" s="114"/>
      <c r="AD637" s="114"/>
      <c r="AE637" s="114"/>
      <c r="AF637" s="114"/>
    </row>
    <row r="638" spans="28:32" ht="25.25" customHeight="1" x14ac:dyDescent="0.2">
      <c r="AB638" s="114"/>
      <c r="AC638" s="114"/>
      <c r="AD638" s="114"/>
      <c r="AE638" s="114"/>
      <c r="AF638" s="114"/>
    </row>
    <row r="639" spans="28:32" ht="25.25" customHeight="1" x14ac:dyDescent="0.2">
      <c r="AB639" s="114"/>
      <c r="AC639" s="114"/>
      <c r="AD639" s="114"/>
      <c r="AE639" s="114"/>
      <c r="AF639" s="114"/>
    </row>
    <row r="640" spans="28:32" ht="25.25" customHeight="1" x14ac:dyDescent="0.2">
      <c r="AB640" s="114"/>
      <c r="AC640" s="114"/>
      <c r="AD640" s="114"/>
      <c r="AE640" s="114"/>
      <c r="AF640" s="114"/>
    </row>
    <row r="641" spans="28:32" ht="25.25" customHeight="1" x14ac:dyDescent="0.2">
      <c r="AB641" s="114"/>
      <c r="AC641" s="114"/>
      <c r="AD641" s="114"/>
      <c r="AE641" s="114"/>
      <c r="AF641" s="114"/>
    </row>
    <row r="642" spans="28:32" ht="25.25" customHeight="1" x14ac:dyDescent="0.2">
      <c r="AB642" s="114"/>
      <c r="AC642" s="114"/>
      <c r="AD642" s="114"/>
      <c r="AE642" s="114"/>
      <c r="AF642" s="114"/>
    </row>
    <row r="643" spans="28:32" ht="25.25" customHeight="1" x14ac:dyDescent="0.2">
      <c r="AB643" s="114"/>
      <c r="AC643" s="114"/>
      <c r="AD643" s="114"/>
      <c r="AE643" s="114"/>
      <c r="AF643" s="114"/>
    </row>
    <row r="644" spans="28:32" ht="25.25" customHeight="1" x14ac:dyDescent="0.2">
      <c r="AB644" s="114"/>
      <c r="AC644" s="114"/>
      <c r="AD644" s="114"/>
      <c r="AE644" s="114"/>
      <c r="AF644" s="114"/>
    </row>
    <row r="645" spans="28:32" ht="25.25" customHeight="1" x14ac:dyDescent="0.2">
      <c r="AB645" s="114"/>
      <c r="AC645" s="114"/>
      <c r="AD645" s="114"/>
      <c r="AE645" s="114"/>
      <c r="AF645" s="114"/>
    </row>
    <row r="646" spans="28:32" ht="25.25" customHeight="1" x14ac:dyDescent="0.2">
      <c r="AB646" s="114"/>
      <c r="AC646" s="114"/>
      <c r="AD646" s="114"/>
      <c r="AE646" s="114"/>
      <c r="AF646" s="114"/>
    </row>
    <row r="647" spans="28:32" ht="25.25" customHeight="1" x14ac:dyDescent="0.2">
      <c r="AB647" s="114"/>
      <c r="AC647" s="114"/>
      <c r="AD647" s="114"/>
      <c r="AE647" s="114"/>
      <c r="AF647" s="114"/>
    </row>
    <row r="648" spans="28:32" ht="25.25" customHeight="1" x14ac:dyDescent="0.2">
      <c r="AB648" s="114"/>
      <c r="AC648" s="114"/>
      <c r="AD648" s="114"/>
      <c r="AE648" s="114"/>
      <c r="AF648" s="114"/>
    </row>
    <row r="649" spans="28:32" ht="25.25" customHeight="1" x14ac:dyDescent="0.2">
      <c r="AB649" s="114"/>
      <c r="AC649" s="114"/>
      <c r="AD649" s="114"/>
      <c r="AE649" s="114"/>
      <c r="AF649" s="114"/>
    </row>
    <row r="650" spans="28:32" ht="25.25" customHeight="1" x14ac:dyDescent="0.2">
      <c r="AB650" s="114"/>
      <c r="AC650" s="114"/>
      <c r="AD650" s="114"/>
      <c r="AE650" s="114"/>
      <c r="AF650" s="114"/>
    </row>
    <row r="651" spans="28:32" ht="25.25" customHeight="1" x14ac:dyDescent="0.2">
      <c r="AB651" s="114"/>
      <c r="AC651" s="114"/>
      <c r="AD651" s="114"/>
      <c r="AE651" s="114"/>
      <c r="AF651" s="114"/>
    </row>
    <row r="652" spans="28:32" ht="25.25" customHeight="1" x14ac:dyDescent="0.2">
      <c r="AB652" s="114"/>
      <c r="AC652" s="114"/>
      <c r="AD652" s="114"/>
      <c r="AE652" s="114"/>
      <c r="AF652" s="114"/>
    </row>
    <row r="653" spans="28:32" ht="25.25" customHeight="1" x14ac:dyDescent="0.2">
      <c r="AB653" s="114"/>
      <c r="AC653" s="114"/>
      <c r="AD653" s="114"/>
      <c r="AE653" s="114"/>
      <c r="AF653" s="114"/>
    </row>
    <row r="654" spans="28:32" ht="25.25" customHeight="1" x14ac:dyDescent="0.2">
      <c r="AB654" s="114"/>
      <c r="AC654" s="114"/>
      <c r="AD654" s="114"/>
      <c r="AE654" s="114"/>
      <c r="AF654" s="114"/>
    </row>
    <row r="655" spans="28:32" ht="25.25" customHeight="1" x14ac:dyDescent="0.2">
      <c r="AB655" s="114"/>
      <c r="AC655" s="114"/>
      <c r="AD655" s="114"/>
      <c r="AE655" s="114"/>
      <c r="AF655" s="114"/>
    </row>
    <row r="656" spans="28:32" ht="25.25" customHeight="1" x14ac:dyDescent="0.2">
      <c r="AB656" s="114"/>
      <c r="AC656" s="114"/>
      <c r="AD656" s="114"/>
      <c r="AE656" s="114"/>
      <c r="AF656" s="114"/>
    </row>
    <row r="657" spans="28:32" ht="25.25" customHeight="1" x14ac:dyDescent="0.2">
      <c r="AB657" s="114"/>
      <c r="AC657" s="114"/>
      <c r="AD657" s="114"/>
      <c r="AE657" s="114"/>
      <c r="AF657" s="114"/>
    </row>
    <row r="658" spans="28:32" ht="25.25" customHeight="1" x14ac:dyDescent="0.2">
      <c r="AB658" s="114"/>
      <c r="AC658" s="114"/>
      <c r="AD658" s="114"/>
      <c r="AE658" s="114"/>
      <c r="AF658" s="114"/>
    </row>
    <row r="659" spans="28:32" ht="25.25" customHeight="1" x14ac:dyDescent="0.2">
      <c r="AB659" s="114"/>
      <c r="AC659" s="114"/>
      <c r="AD659" s="114"/>
      <c r="AE659" s="114"/>
      <c r="AF659" s="114"/>
    </row>
    <row r="660" spans="28:32" ht="25.25" customHeight="1" x14ac:dyDescent="0.2">
      <c r="AB660" s="114"/>
      <c r="AC660" s="114"/>
      <c r="AD660" s="114"/>
      <c r="AE660" s="114"/>
      <c r="AF660" s="114"/>
    </row>
    <row r="661" spans="28:32" ht="25.25" customHeight="1" x14ac:dyDescent="0.2">
      <c r="AB661" s="114"/>
      <c r="AC661" s="114"/>
      <c r="AD661" s="114"/>
      <c r="AE661" s="114"/>
      <c r="AF661" s="114"/>
    </row>
    <row r="662" spans="28:32" ht="25.25" customHeight="1" x14ac:dyDescent="0.2">
      <c r="AB662" s="114"/>
      <c r="AC662" s="114"/>
      <c r="AD662" s="114"/>
      <c r="AE662" s="114"/>
      <c r="AF662" s="114"/>
    </row>
    <row r="663" spans="28:32" ht="25.25" customHeight="1" x14ac:dyDescent="0.2">
      <c r="AB663" s="114"/>
      <c r="AC663" s="114"/>
      <c r="AD663" s="114"/>
      <c r="AE663" s="114"/>
      <c r="AF663" s="114"/>
    </row>
    <row r="664" spans="28:32" ht="25.25" customHeight="1" x14ac:dyDescent="0.2">
      <c r="AB664" s="114"/>
      <c r="AC664" s="114"/>
      <c r="AD664" s="114"/>
      <c r="AE664" s="114"/>
      <c r="AF664" s="114"/>
    </row>
    <row r="665" spans="28:32" ht="25.25" customHeight="1" x14ac:dyDescent="0.2">
      <c r="AB665" s="114"/>
      <c r="AC665" s="114"/>
      <c r="AD665" s="114"/>
      <c r="AE665" s="114"/>
      <c r="AF665" s="114"/>
    </row>
    <row r="666" spans="28:32" ht="25.25" customHeight="1" x14ac:dyDescent="0.2">
      <c r="AB666" s="114"/>
      <c r="AC666" s="114"/>
      <c r="AD666" s="114"/>
      <c r="AE666" s="114"/>
      <c r="AF666" s="114"/>
    </row>
    <row r="667" spans="28:32" ht="25.25" customHeight="1" x14ac:dyDescent="0.2">
      <c r="AB667" s="114"/>
      <c r="AC667" s="114"/>
      <c r="AD667" s="114"/>
      <c r="AE667" s="114"/>
      <c r="AF667" s="114"/>
    </row>
    <row r="668" spans="28:32" ht="25.25" customHeight="1" x14ac:dyDescent="0.2">
      <c r="AB668" s="114"/>
      <c r="AC668" s="114"/>
      <c r="AD668" s="114"/>
      <c r="AE668" s="114"/>
      <c r="AF668" s="114"/>
    </row>
    <row r="669" spans="28:32" ht="25.25" customHeight="1" x14ac:dyDescent="0.2">
      <c r="AB669" s="114"/>
      <c r="AC669" s="114"/>
      <c r="AD669" s="114"/>
      <c r="AE669" s="114"/>
      <c r="AF669" s="114"/>
    </row>
    <row r="670" spans="28:32" ht="25.25" customHeight="1" x14ac:dyDescent="0.2">
      <c r="AB670" s="114"/>
      <c r="AC670" s="114"/>
      <c r="AD670" s="114"/>
      <c r="AE670" s="114"/>
      <c r="AF670" s="114"/>
    </row>
    <row r="671" spans="28:32" ht="25.25" customHeight="1" x14ac:dyDescent="0.2">
      <c r="AB671" s="114"/>
      <c r="AC671" s="114"/>
      <c r="AD671" s="114"/>
      <c r="AE671" s="114"/>
      <c r="AF671" s="114"/>
    </row>
    <row r="672" spans="28:32" ht="25.25" customHeight="1" x14ac:dyDescent="0.2">
      <c r="AB672" s="114"/>
      <c r="AC672" s="114"/>
      <c r="AD672" s="114"/>
      <c r="AE672" s="114"/>
      <c r="AF672" s="114"/>
    </row>
    <row r="673" spans="28:32" ht="25.25" customHeight="1" x14ac:dyDescent="0.2">
      <c r="AB673" s="114"/>
      <c r="AC673" s="114"/>
      <c r="AD673" s="114"/>
      <c r="AE673" s="114"/>
      <c r="AF673" s="114"/>
    </row>
    <row r="674" spans="28:32" ht="25.25" customHeight="1" x14ac:dyDescent="0.2">
      <c r="AB674" s="114"/>
      <c r="AC674" s="114"/>
      <c r="AD674" s="114"/>
      <c r="AE674" s="114"/>
      <c r="AF674" s="114"/>
    </row>
    <row r="675" spans="28:32" ht="25.25" customHeight="1" x14ac:dyDescent="0.2">
      <c r="AB675" s="114"/>
      <c r="AC675" s="114"/>
      <c r="AD675" s="114"/>
      <c r="AE675" s="114"/>
      <c r="AF675" s="114"/>
    </row>
    <row r="676" spans="28:32" ht="25.25" customHeight="1" x14ac:dyDescent="0.2">
      <c r="AB676" s="114"/>
      <c r="AC676" s="114"/>
      <c r="AD676" s="114"/>
      <c r="AE676" s="114"/>
      <c r="AF676" s="114"/>
    </row>
    <row r="677" spans="28:32" ht="25.25" customHeight="1" x14ac:dyDescent="0.2">
      <c r="AB677" s="114"/>
      <c r="AC677" s="114"/>
      <c r="AD677" s="114"/>
      <c r="AE677" s="114"/>
      <c r="AF677" s="114"/>
    </row>
    <row r="678" spans="28:32" ht="25.25" customHeight="1" x14ac:dyDescent="0.2">
      <c r="AB678" s="114"/>
      <c r="AC678" s="114"/>
      <c r="AD678" s="114"/>
      <c r="AE678" s="114"/>
      <c r="AF678" s="114"/>
    </row>
    <row r="679" spans="28:32" ht="25.25" customHeight="1" x14ac:dyDescent="0.2">
      <c r="AB679" s="114"/>
      <c r="AC679" s="114"/>
      <c r="AD679" s="114"/>
      <c r="AE679" s="114"/>
      <c r="AF679" s="114"/>
    </row>
    <row r="680" spans="28:32" ht="25.25" customHeight="1" x14ac:dyDescent="0.2">
      <c r="AB680" s="114"/>
      <c r="AC680" s="114"/>
      <c r="AD680" s="114"/>
      <c r="AE680" s="114"/>
      <c r="AF680" s="114"/>
    </row>
    <row r="681" spans="28:32" ht="25.25" customHeight="1" x14ac:dyDescent="0.2">
      <c r="AB681" s="114"/>
      <c r="AC681" s="114"/>
      <c r="AD681" s="114"/>
      <c r="AE681" s="114"/>
      <c r="AF681" s="114"/>
    </row>
    <row r="682" spans="28:32" ht="25.25" customHeight="1" x14ac:dyDescent="0.2">
      <c r="AB682" s="114"/>
      <c r="AC682" s="114"/>
      <c r="AD682" s="114"/>
      <c r="AE682" s="114"/>
      <c r="AF682" s="114"/>
    </row>
    <row r="683" spans="28:32" ht="25.25" customHeight="1" x14ac:dyDescent="0.2">
      <c r="AB683" s="114"/>
      <c r="AC683" s="114"/>
      <c r="AD683" s="114"/>
      <c r="AE683" s="114"/>
      <c r="AF683" s="114"/>
    </row>
    <row r="684" spans="28:32" ht="25.25" customHeight="1" x14ac:dyDescent="0.2">
      <c r="AB684" s="114"/>
      <c r="AC684" s="114"/>
      <c r="AD684" s="114"/>
      <c r="AE684" s="114"/>
      <c r="AF684" s="114"/>
    </row>
    <row r="685" spans="28:32" ht="25.25" customHeight="1" x14ac:dyDescent="0.2">
      <c r="AB685" s="114"/>
      <c r="AC685" s="114"/>
      <c r="AD685" s="114"/>
      <c r="AE685" s="114"/>
      <c r="AF685" s="114"/>
    </row>
    <row r="686" spans="28:32" ht="25.25" customHeight="1" x14ac:dyDescent="0.2">
      <c r="AB686" s="114"/>
      <c r="AC686" s="114"/>
      <c r="AD686" s="114"/>
      <c r="AE686" s="114"/>
      <c r="AF686" s="114"/>
    </row>
    <row r="687" spans="28:32" ht="25.25" customHeight="1" x14ac:dyDescent="0.2">
      <c r="AB687" s="114"/>
      <c r="AC687" s="114"/>
      <c r="AD687" s="114"/>
      <c r="AE687" s="114"/>
      <c r="AF687" s="114"/>
    </row>
    <row r="688" spans="28:32" ht="25.25" customHeight="1" x14ac:dyDescent="0.2">
      <c r="AB688" s="114"/>
      <c r="AC688" s="114"/>
      <c r="AD688" s="114"/>
      <c r="AE688" s="114"/>
      <c r="AF688" s="114"/>
    </row>
    <row r="689" spans="28:32" ht="25.25" customHeight="1" x14ac:dyDescent="0.2">
      <c r="AB689" s="114"/>
      <c r="AC689" s="114"/>
      <c r="AD689" s="114"/>
      <c r="AE689" s="114"/>
      <c r="AF689" s="114"/>
    </row>
    <row r="690" spans="28:32" ht="25.25" customHeight="1" x14ac:dyDescent="0.2">
      <c r="AB690" s="114"/>
      <c r="AC690" s="114"/>
      <c r="AD690" s="114"/>
      <c r="AE690" s="114"/>
      <c r="AF690" s="114"/>
    </row>
    <row r="691" spans="28:32" ht="25.25" customHeight="1" x14ac:dyDescent="0.2">
      <c r="AB691" s="114"/>
      <c r="AC691" s="114"/>
      <c r="AD691" s="114"/>
      <c r="AE691" s="114"/>
      <c r="AF691" s="114"/>
    </row>
    <row r="692" spans="28:32" ht="25.25" customHeight="1" x14ac:dyDescent="0.2">
      <c r="AB692" s="114"/>
      <c r="AC692" s="114"/>
      <c r="AD692" s="114"/>
      <c r="AE692" s="114"/>
      <c r="AF692" s="114"/>
    </row>
    <row r="693" spans="28:32" ht="25.25" customHeight="1" x14ac:dyDescent="0.2">
      <c r="AB693" s="114"/>
      <c r="AC693" s="114"/>
      <c r="AD693" s="114"/>
      <c r="AE693" s="114"/>
      <c r="AF693" s="114"/>
    </row>
    <row r="694" spans="28:32" ht="25.25" customHeight="1" x14ac:dyDescent="0.2">
      <c r="AB694" s="114"/>
      <c r="AC694" s="114"/>
      <c r="AD694" s="114"/>
      <c r="AE694" s="114"/>
      <c r="AF694" s="114"/>
    </row>
    <row r="695" spans="28:32" ht="25.25" customHeight="1" x14ac:dyDescent="0.2">
      <c r="AB695" s="114"/>
      <c r="AC695" s="114"/>
      <c r="AD695" s="114"/>
      <c r="AE695" s="114"/>
      <c r="AF695" s="114"/>
    </row>
    <row r="696" spans="28:32" ht="25.25" customHeight="1" x14ac:dyDescent="0.2">
      <c r="AB696" s="114"/>
      <c r="AC696" s="114"/>
      <c r="AD696" s="114"/>
      <c r="AE696" s="114"/>
      <c r="AF696" s="114"/>
    </row>
    <row r="697" spans="28:32" ht="25.25" customHeight="1" x14ac:dyDescent="0.2">
      <c r="AB697" s="114"/>
      <c r="AC697" s="114"/>
      <c r="AD697" s="114"/>
      <c r="AE697" s="114"/>
      <c r="AF697" s="114"/>
    </row>
    <row r="698" spans="28:32" ht="25.25" customHeight="1" x14ac:dyDescent="0.2">
      <c r="AB698" s="114"/>
      <c r="AC698" s="114"/>
      <c r="AD698" s="114"/>
      <c r="AE698" s="114"/>
      <c r="AF698" s="114"/>
    </row>
    <row r="699" spans="28:32" ht="25.25" customHeight="1" x14ac:dyDescent="0.2">
      <c r="AB699" s="114"/>
      <c r="AC699" s="114"/>
      <c r="AD699" s="114"/>
      <c r="AE699" s="114"/>
      <c r="AF699" s="114"/>
    </row>
    <row r="700" spans="28:32" ht="25.25" customHeight="1" x14ac:dyDescent="0.2">
      <c r="AB700" s="114"/>
      <c r="AC700" s="114"/>
      <c r="AD700" s="114"/>
      <c r="AE700" s="114"/>
      <c r="AF700" s="114"/>
    </row>
    <row r="701" spans="28:32" ht="25.25" customHeight="1" x14ac:dyDescent="0.2">
      <c r="AB701" s="114"/>
      <c r="AC701" s="114"/>
      <c r="AD701" s="114"/>
      <c r="AE701" s="114"/>
      <c r="AF701" s="114"/>
    </row>
    <row r="702" spans="28:32" ht="25.25" customHeight="1" x14ac:dyDescent="0.2">
      <c r="AB702" s="114"/>
      <c r="AC702" s="114"/>
      <c r="AD702" s="114"/>
      <c r="AE702" s="114"/>
      <c r="AF702" s="114"/>
    </row>
    <row r="703" spans="28:32" ht="25.25" customHeight="1" x14ac:dyDescent="0.2">
      <c r="AB703" s="114"/>
      <c r="AC703" s="114"/>
      <c r="AD703" s="114"/>
      <c r="AE703" s="114"/>
      <c r="AF703" s="114"/>
    </row>
    <row r="704" spans="28:32" ht="25.25" customHeight="1" x14ac:dyDescent="0.2">
      <c r="AB704" s="114"/>
      <c r="AC704" s="114"/>
      <c r="AD704" s="114"/>
      <c r="AE704" s="114"/>
      <c r="AF704" s="114"/>
    </row>
    <row r="705" spans="28:32" ht="25.25" customHeight="1" x14ac:dyDescent="0.2">
      <c r="AB705" s="114"/>
      <c r="AC705" s="114"/>
      <c r="AD705" s="114"/>
      <c r="AE705" s="114"/>
      <c r="AF705" s="114"/>
    </row>
    <row r="706" spans="28:32" ht="25.25" customHeight="1" x14ac:dyDescent="0.2">
      <c r="AB706" s="114"/>
      <c r="AC706" s="114"/>
      <c r="AD706" s="114"/>
      <c r="AE706" s="114"/>
      <c r="AF706" s="114"/>
    </row>
    <row r="707" spans="28:32" ht="25.25" customHeight="1" x14ac:dyDescent="0.2">
      <c r="AB707" s="114"/>
      <c r="AC707" s="114"/>
      <c r="AD707" s="114"/>
      <c r="AE707" s="114"/>
      <c r="AF707" s="114"/>
    </row>
    <row r="708" spans="28:32" ht="25.25" customHeight="1" x14ac:dyDescent="0.2">
      <c r="AB708" s="114"/>
      <c r="AC708" s="114"/>
      <c r="AD708" s="114"/>
      <c r="AE708" s="114"/>
      <c r="AF708" s="114"/>
    </row>
    <row r="709" spans="28:32" ht="25.25" customHeight="1" x14ac:dyDescent="0.2">
      <c r="AB709" s="114"/>
      <c r="AC709" s="114"/>
      <c r="AD709" s="114"/>
      <c r="AE709" s="114"/>
      <c r="AF709" s="114"/>
    </row>
    <row r="710" spans="28:32" ht="25.25" customHeight="1" x14ac:dyDescent="0.2">
      <c r="AB710" s="114"/>
      <c r="AC710" s="114"/>
      <c r="AD710" s="114"/>
      <c r="AE710" s="114"/>
      <c r="AF710" s="114"/>
    </row>
    <row r="711" spans="28:32" ht="25.25" customHeight="1" x14ac:dyDescent="0.2">
      <c r="AB711" s="114"/>
      <c r="AC711" s="114"/>
      <c r="AD711" s="114"/>
      <c r="AE711" s="114"/>
      <c r="AF711" s="114"/>
    </row>
    <row r="712" spans="28:32" ht="25.25" customHeight="1" x14ac:dyDescent="0.2">
      <c r="AB712" s="114"/>
      <c r="AC712" s="114"/>
      <c r="AD712" s="114"/>
      <c r="AE712" s="114"/>
      <c r="AF712" s="114"/>
    </row>
    <row r="713" spans="28:32" ht="25.25" customHeight="1" x14ac:dyDescent="0.2">
      <c r="AB713" s="114"/>
      <c r="AC713" s="114"/>
      <c r="AD713" s="114"/>
      <c r="AE713" s="114"/>
      <c r="AF713" s="114"/>
    </row>
    <row r="714" spans="28:32" ht="25.25" customHeight="1" x14ac:dyDescent="0.2">
      <c r="AB714" s="114"/>
      <c r="AC714" s="114"/>
      <c r="AD714" s="114"/>
      <c r="AE714" s="114"/>
      <c r="AF714" s="114"/>
    </row>
  </sheetData>
  <pageMargins left="0.7" right="0.7" top="0.75" bottom="0.75" header="0.3" footer="0.3"/>
  <pageSetup paperSize="9" orientation="portrait" r:id="rId1"/>
  <headerFooter>
    <oddFooter>&amp;L&amp;"Segoe UI,Regular"&amp;10&amp;K008000PUBLIC&amp;K000000 </oddFooter>
    <evenFooter>&amp;L&amp;"Segoe UI,Regular"&amp;10&amp;K008000PUBLIC&amp;K000000 </evenFooter>
    <firstFooter>&amp;L&amp;"Segoe UI,Regular"&amp;10&amp;K008000PUBLIC&amp;K000000 </firstFooter>
  </headerFooter>
  <customProperties>
    <customPr name="QAA_DRILLPATH_NODE_ID" r:id="rId2"/>
  </customPropertie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903D-6812-47AC-A71D-BE04ED0F75BB}">
  <sheetPr>
    <pageSetUpPr autoPageBreaks="0" fitToPage="1"/>
  </sheetPr>
  <dimension ref="A1:AC60"/>
  <sheetViews>
    <sheetView topLeftCell="B38" zoomScale="40" zoomScaleNormal="40" workbookViewId="0">
      <selection activeCell="O56" sqref="O56"/>
    </sheetView>
  </sheetViews>
  <sheetFormatPr baseColWidth="10" defaultColWidth="40.1640625" defaultRowHeight="34" x14ac:dyDescent="0.4"/>
  <cols>
    <col min="1" max="1" width="61.83203125" style="467" hidden="1" customWidth="1"/>
    <col min="2" max="2" width="14.33203125" style="467" bestFit="1" customWidth="1"/>
    <col min="3" max="3" width="43.83203125" style="467" bestFit="1" customWidth="1"/>
    <col min="4" max="4" width="16.5" style="524" bestFit="1" customWidth="1"/>
    <col min="5" max="5" width="22.83203125" style="467" bestFit="1" customWidth="1"/>
    <col min="6" max="6" width="23.5" style="467" bestFit="1" customWidth="1"/>
    <col min="7" max="7" width="22.33203125" style="467" bestFit="1" customWidth="1"/>
    <col min="8" max="8" width="16.1640625" style="467" bestFit="1" customWidth="1"/>
    <col min="9" max="10" width="22.83203125" style="467" bestFit="1" customWidth="1"/>
    <col min="11" max="11" width="5.33203125" style="524" hidden="1" customWidth="1"/>
    <col min="12" max="12" width="17.33203125" style="467" bestFit="1" customWidth="1"/>
    <col min="13" max="13" width="30.1640625" style="522" bestFit="1" customWidth="1"/>
    <col min="14" max="14" width="12.6640625" style="523" bestFit="1" customWidth="1"/>
    <col min="15" max="15" width="32.1640625" style="525" bestFit="1" customWidth="1"/>
    <col min="16" max="16" width="33.83203125" style="525" bestFit="1" customWidth="1"/>
    <col min="17" max="17" width="16.1640625" style="525" bestFit="1" customWidth="1"/>
    <col min="18" max="19" width="22.83203125" style="525" bestFit="1" customWidth="1"/>
    <col min="20" max="20" width="20.5" style="526" bestFit="1" customWidth="1"/>
    <col min="21" max="21" width="9.83203125" style="467" bestFit="1" customWidth="1"/>
    <col min="22" max="22" width="86.83203125" style="499" bestFit="1" customWidth="1"/>
    <col min="23" max="23" width="42.6640625" style="499" bestFit="1" customWidth="1"/>
    <col min="24" max="24" width="9.83203125" style="467" bestFit="1" customWidth="1"/>
    <col min="25" max="25" width="8.5" style="467" bestFit="1" customWidth="1"/>
    <col min="26" max="26" width="71" style="524" bestFit="1" customWidth="1"/>
    <col min="27" max="27" width="8.5" style="467" bestFit="1" customWidth="1"/>
    <col min="28" max="28" width="15.1640625" style="523" bestFit="1" customWidth="1"/>
    <col min="29" max="16384" width="40.1640625" style="467"/>
  </cols>
  <sheetData>
    <row r="1" spans="1:29" ht="70" x14ac:dyDescent="0.4">
      <c r="A1" s="457" t="s">
        <v>357</v>
      </c>
      <c r="B1" s="458" t="s">
        <v>358</v>
      </c>
      <c r="C1" s="457" t="s">
        <v>357</v>
      </c>
      <c r="D1" s="457" t="s">
        <v>359</v>
      </c>
      <c r="E1" s="457" t="s">
        <v>360</v>
      </c>
      <c r="F1" s="459" t="s">
        <v>361</v>
      </c>
      <c r="G1" s="459" t="s">
        <v>362</v>
      </c>
      <c r="H1" s="460" t="s">
        <v>363</v>
      </c>
      <c r="I1" s="461" t="s">
        <v>364</v>
      </c>
      <c r="J1" s="460" t="s">
        <v>365</v>
      </c>
      <c r="K1" s="462"/>
      <c r="L1" s="463" t="s">
        <v>366</v>
      </c>
      <c r="M1" s="459" t="s">
        <v>367</v>
      </c>
      <c r="N1" s="464" t="s">
        <v>368</v>
      </c>
      <c r="O1" s="460" t="s">
        <v>369</v>
      </c>
      <c r="P1" s="459" t="s">
        <v>362</v>
      </c>
      <c r="Q1" s="460" t="s">
        <v>363</v>
      </c>
      <c r="R1" s="460" t="s">
        <v>370</v>
      </c>
      <c r="S1" s="460" t="s">
        <v>371</v>
      </c>
      <c r="T1" s="465" t="s">
        <v>372</v>
      </c>
      <c r="U1" s="463"/>
      <c r="V1" s="466"/>
      <c r="W1" s="466"/>
      <c r="X1" s="463"/>
      <c r="Z1" s="457" t="s">
        <v>373</v>
      </c>
      <c r="AB1" s="467"/>
    </row>
    <row r="2" spans="1:29" s="480" customFormat="1" x14ac:dyDescent="0.4">
      <c r="A2" s="468" t="s">
        <v>158</v>
      </c>
      <c r="B2" s="469">
        <v>7</v>
      </c>
      <c r="C2" s="468" t="s">
        <v>158</v>
      </c>
      <c r="D2" s="470">
        <v>45261</v>
      </c>
      <c r="E2" s="471">
        <v>534</v>
      </c>
      <c r="F2" s="471">
        <v>0</v>
      </c>
      <c r="G2" s="471"/>
      <c r="H2" s="471"/>
      <c r="I2" s="471">
        <f t="shared" ref="I2:I31" si="0">SUM(E2:H2)</f>
        <v>534</v>
      </c>
      <c r="J2" s="471">
        <f t="shared" ref="J2:J31" si="1">+I2-H2</f>
        <v>534</v>
      </c>
      <c r="K2" s="472"/>
      <c r="L2" s="473" t="s">
        <v>356</v>
      </c>
      <c r="M2" s="474"/>
      <c r="N2" s="475">
        <v>51</v>
      </c>
      <c r="O2" s="476">
        <v>534</v>
      </c>
      <c r="P2" s="477"/>
      <c r="Q2" s="477"/>
      <c r="R2" s="477">
        <f>O2-Q2</f>
        <v>534</v>
      </c>
      <c r="S2" s="477">
        <f t="shared" ref="S2:S31" si="2">+O2</f>
        <v>534</v>
      </c>
      <c r="T2" s="478">
        <f t="shared" ref="T2:T31" si="3">+I2-S2</f>
        <v>0</v>
      </c>
      <c r="U2" s="473"/>
      <c r="V2" s="479"/>
      <c r="W2" s="479"/>
      <c r="X2" s="473"/>
      <c r="Z2" s="468"/>
    </row>
    <row r="3" spans="1:29" x14ac:dyDescent="0.4">
      <c r="A3" s="468" t="s">
        <v>374</v>
      </c>
      <c r="B3" s="469">
        <v>11</v>
      </c>
      <c r="C3" s="468" t="s">
        <v>374</v>
      </c>
      <c r="D3" s="470">
        <v>45261</v>
      </c>
      <c r="E3" s="471">
        <v>1284</v>
      </c>
      <c r="F3" s="471"/>
      <c r="G3" s="471"/>
      <c r="H3" s="471"/>
      <c r="I3" s="471">
        <f t="shared" si="0"/>
        <v>1284</v>
      </c>
      <c r="J3" s="471">
        <f t="shared" si="1"/>
        <v>1284</v>
      </c>
      <c r="K3" s="472"/>
      <c r="L3" s="473" t="s">
        <v>356</v>
      </c>
      <c r="M3" s="474"/>
      <c r="N3" s="475">
        <v>11</v>
      </c>
      <c r="O3" s="476">
        <v>1100</v>
      </c>
      <c r="P3" s="477"/>
      <c r="Q3" s="477">
        <v>0</v>
      </c>
      <c r="R3" s="477">
        <f>O3-Q3</f>
        <v>1100</v>
      </c>
      <c r="S3" s="477">
        <f t="shared" si="2"/>
        <v>1100</v>
      </c>
      <c r="T3" s="478">
        <f t="shared" si="3"/>
        <v>184</v>
      </c>
      <c r="U3" s="473"/>
      <c r="V3" s="479"/>
      <c r="W3" s="479"/>
      <c r="X3" s="473"/>
      <c r="Y3" s="480"/>
      <c r="Z3" s="468"/>
      <c r="AA3" s="480"/>
      <c r="AB3" s="480"/>
      <c r="AC3" s="480"/>
    </row>
    <row r="4" spans="1:29" x14ac:dyDescent="0.4">
      <c r="A4" s="468" t="s">
        <v>18</v>
      </c>
      <c r="B4" s="469">
        <v>15</v>
      </c>
      <c r="C4" s="468" t="s">
        <v>18</v>
      </c>
      <c r="D4" s="470">
        <v>45261</v>
      </c>
      <c r="E4" s="471">
        <v>166</v>
      </c>
      <c r="F4" s="471"/>
      <c r="G4" s="471"/>
      <c r="H4" s="471"/>
      <c r="I4" s="471">
        <f t="shared" si="0"/>
        <v>166</v>
      </c>
      <c r="J4" s="471">
        <f t="shared" si="1"/>
        <v>166</v>
      </c>
      <c r="K4" s="472"/>
      <c r="L4" s="481" t="s">
        <v>356</v>
      </c>
      <c r="M4" s="474"/>
      <c r="N4" s="475">
        <v>10</v>
      </c>
      <c r="O4" s="476">
        <v>166</v>
      </c>
      <c r="P4" s="477"/>
      <c r="Q4" s="477">
        <v>0</v>
      </c>
      <c r="R4" s="477">
        <f t="shared" ref="R4:R16" si="4">O4-P4-Q4</f>
        <v>166</v>
      </c>
      <c r="S4" s="477">
        <f t="shared" si="2"/>
        <v>166</v>
      </c>
      <c r="T4" s="478">
        <f t="shared" si="3"/>
        <v>0</v>
      </c>
      <c r="U4" s="473"/>
      <c r="V4" s="479"/>
      <c r="W4" s="479"/>
      <c r="X4" s="473"/>
      <c r="Y4" s="480"/>
      <c r="Z4" s="468"/>
      <c r="AA4" s="480"/>
      <c r="AB4" s="480"/>
      <c r="AC4" s="480"/>
    </row>
    <row r="5" spans="1:29" x14ac:dyDescent="0.4">
      <c r="A5" s="468" t="s">
        <v>19</v>
      </c>
      <c r="B5" s="469">
        <v>16</v>
      </c>
      <c r="C5" s="468" t="s">
        <v>19</v>
      </c>
      <c r="D5" s="470">
        <v>45261</v>
      </c>
      <c r="E5" s="471">
        <v>816</v>
      </c>
      <c r="F5" s="471"/>
      <c r="G5" s="471"/>
      <c r="H5" s="471"/>
      <c r="I5" s="471">
        <f t="shared" si="0"/>
        <v>816</v>
      </c>
      <c r="J5" s="471">
        <f t="shared" si="1"/>
        <v>816</v>
      </c>
      <c r="K5" s="472"/>
      <c r="L5" s="481" t="s">
        <v>356</v>
      </c>
      <c r="M5" s="474"/>
      <c r="N5" s="475">
        <v>21</v>
      </c>
      <c r="O5" s="476">
        <v>816</v>
      </c>
      <c r="P5" s="477"/>
      <c r="Q5" s="477">
        <v>0</v>
      </c>
      <c r="R5" s="477">
        <f t="shared" si="4"/>
        <v>816</v>
      </c>
      <c r="S5" s="477">
        <f t="shared" si="2"/>
        <v>816</v>
      </c>
      <c r="T5" s="478">
        <f t="shared" si="3"/>
        <v>0</v>
      </c>
      <c r="U5" s="473"/>
      <c r="V5" s="479"/>
      <c r="W5" s="479"/>
      <c r="X5" s="473"/>
      <c r="Y5" s="480"/>
      <c r="Z5" s="468"/>
      <c r="AA5" s="480"/>
      <c r="AB5" s="480"/>
      <c r="AC5" s="480"/>
    </row>
    <row r="6" spans="1:29" x14ac:dyDescent="0.4">
      <c r="A6" s="468" t="s">
        <v>20</v>
      </c>
      <c r="B6" s="469">
        <v>17</v>
      </c>
      <c r="C6" s="468" t="s">
        <v>20</v>
      </c>
      <c r="D6" s="470">
        <v>45261</v>
      </c>
      <c r="E6" s="471">
        <v>60</v>
      </c>
      <c r="F6" s="471"/>
      <c r="G6" s="471"/>
      <c r="H6" s="471"/>
      <c r="I6" s="471">
        <f t="shared" si="0"/>
        <v>60</v>
      </c>
      <c r="J6" s="471">
        <f t="shared" si="1"/>
        <v>60</v>
      </c>
      <c r="K6" s="472"/>
      <c r="L6" s="481" t="s">
        <v>356</v>
      </c>
      <c r="M6" s="474"/>
      <c r="N6" s="475">
        <v>4</v>
      </c>
      <c r="O6" s="476">
        <v>60</v>
      </c>
      <c r="P6" s="477"/>
      <c r="Q6" s="477">
        <v>0</v>
      </c>
      <c r="R6" s="477">
        <f t="shared" si="4"/>
        <v>60</v>
      </c>
      <c r="S6" s="477">
        <f t="shared" si="2"/>
        <v>60</v>
      </c>
      <c r="T6" s="478">
        <f t="shared" si="3"/>
        <v>0</v>
      </c>
      <c r="U6" s="473"/>
      <c r="V6" s="479"/>
      <c r="W6" s="479"/>
      <c r="X6" s="473"/>
      <c r="Y6" s="480"/>
      <c r="Z6" s="468"/>
      <c r="AA6" s="480"/>
      <c r="AB6" s="480"/>
      <c r="AC6" s="480"/>
    </row>
    <row r="7" spans="1:29" x14ac:dyDescent="0.4">
      <c r="A7" s="468" t="s">
        <v>24</v>
      </c>
      <c r="B7" s="469">
        <v>21</v>
      </c>
      <c r="C7" s="468" t="s">
        <v>24</v>
      </c>
      <c r="D7" s="470">
        <v>45261</v>
      </c>
      <c r="E7" s="471">
        <v>294</v>
      </c>
      <c r="F7" s="471"/>
      <c r="G7" s="471"/>
      <c r="H7" s="471">
        <v>0</v>
      </c>
      <c r="I7" s="471">
        <f t="shared" si="0"/>
        <v>294</v>
      </c>
      <c r="J7" s="471">
        <f t="shared" si="1"/>
        <v>294</v>
      </c>
      <c r="K7" s="472"/>
      <c r="L7" s="481" t="s">
        <v>356</v>
      </c>
      <c r="M7" s="474"/>
      <c r="N7" s="475">
        <v>12</v>
      </c>
      <c r="O7" s="476">
        <v>294</v>
      </c>
      <c r="P7" s="477"/>
      <c r="Q7" s="477">
        <v>0</v>
      </c>
      <c r="R7" s="477">
        <f t="shared" si="4"/>
        <v>294</v>
      </c>
      <c r="S7" s="477">
        <f t="shared" si="2"/>
        <v>294</v>
      </c>
      <c r="T7" s="478">
        <f t="shared" si="3"/>
        <v>0</v>
      </c>
      <c r="U7" s="473"/>
      <c r="V7" s="479"/>
      <c r="W7" s="479"/>
      <c r="X7" s="473"/>
      <c r="Y7" s="480"/>
      <c r="Z7" s="468"/>
      <c r="AA7" s="480"/>
      <c r="AB7" s="480"/>
      <c r="AC7" s="480"/>
    </row>
    <row r="8" spans="1:29" x14ac:dyDescent="0.4">
      <c r="A8" s="468" t="s">
        <v>27</v>
      </c>
      <c r="B8" s="469">
        <v>24</v>
      </c>
      <c r="C8" s="468" t="s">
        <v>27</v>
      </c>
      <c r="D8" s="470">
        <v>45261</v>
      </c>
      <c r="E8" s="471">
        <v>270</v>
      </c>
      <c r="F8" s="471"/>
      <c r="G8" s="471"/>
      <c r="H8" s="471"/>
      <c r="I8" s="471">
        <f t="shared" si="0"/>
        <v>270</v>
      </c>
      <c r="J8" s="471">
        <f t="shared" si="1"/>
        <v>270</v>
      </c>
      <c r="K8" s="472"/>
      <c r="L8" s="481" t="s">
        <v>356</v>
      </c>
      <c r="M8" s="474"/>
      <c r="N8" s="475">
        <v>50</v>
      </c>
      <c r="O8" s="476">
        <v>270</v>
      </c>
      <c r="P8" s="477"/>
      <c r="Q8" s="477">
        <v>0</v>
      </c>
      <c r="R8" s="477">
        <f t="shared" si="4"/>
        <v>270</v>
      </c>
      <c r="S8" s="477">
        <f t="shared" si="2"/>
        <v>270</v>
      </c>
      <c r="T8" s="478">
        <f t="shared" si="3"/>
        <v>0</v>
      </c>
      <c r="U8" s="473"/>
      <c r="V8" s="479"/>
      <c r="W8" s="479"/>
      <c r="X8" s="473"/>
      <c r="Y8" s="480"/>
      <c r="Z8" s="468"/>
      <c r="AA8" s="480"/>
      <c r="AB8" s="480"/>
      <c r="AC8" s="480"/>
    </row>
    <row r="9" spans="1:29" x14ac:dyDescent="0.4">
      <c r="A9" s="468" t="s">
        <v>29</v>
      </c>
      <c r="B9" s="469">
        <v>26</v>
      </c>
      <c r="C9" s="468" t="s">
        <v>29</v>
      </c>
      <c r="D9" s="470">
        <v>45261</v>
      </c>
      <c r="E9" s="471">
        <v>40</v>
      </c>
      <c r="F9" s="471">
        <v>0</v>
      </c>
      <c r="G9" s="471"/>
      <c r="H9" s="471"/>
      <c r="I9" s="471">
        <f t="shared" si="0"/>
        <v>40</v>
      </c>
      <c r="J9" s="471">
        <f t="shared" si="1"/>
        <v>40</v>
      </c>
      <c r="K9" s="472"/>
      <c r="L9" s="481" t="s">
        <v>356</v>
      </c>
      <c r="M9" s="474"/>
      <c r="N9" s="475">
        <v>47</v>
      </c>
      <c r="O9" s="476">
        <v>40</v>
      </c>
      <c r="P9" s="477"/>
      <c r="Q9" s="477"/>
      <c r="R9" s="477">
        <f t="shared" si="4"/>
        <v>40</v>
      </c>
      <c r="S9" s="477">
        <f t="shared" si="2"/>
        <v>40</v>
      </c>
      <c r="T9" s="478">
        <f t="shared" si="3"/>
        <v>0</v>
      </c>
      <c r="U9" s="473"/>
      <c r="V9" s="479"/>
      <c r="W9" s="479"/>
      <c r="X9" s="473"/>
      <c r="Y9" s="480"/>
      <c r="Z9" s="468"/>
      <c r="AA9" s="480"/>
      <c r="AB9" s="480"/>
      <c r="AC9" s="480"/>
    </row>
    <row r="10" spans="1:29" x14ac:dyDescent="0.4">
      <c r="A10" s="468" t="s">
        <v>36</v>
      </c>
      <c r="B10" s="463">
        <v>33</v>
      </c>
      <c r="C10" s="468" t="s">
        <v>36</v>
      </c>
      <c r="D10" s="470">
        <v>45261</v>
      </c>
      <c r="E10" s="471">
        <v>294</v>
      </c>
      <c r="F10" s="471">
        <v>0</v>
      </c>
      <c r="G10" s="471"/>
      <c r="H10" s="471"/>
      <c r="I10" s="471">
        <f t="shared" si="0"/>
        <v>294</v>
      </c>
      <c r="J10" s="471">
        <f t="shared" si="1"/>
        <v>294</v>
      </c>
      <c r="K10" s="472"/>
      <c r="L10" s="481" t="s">
        <v>356</v>
      </c>
      <c r="M10" s="474"/>
      <c r="N10" s="475">
        <v>43</v>
      </c>
      <c r="O10" s="476">
        <v>294</v>
      </c>
      <c r="P10" s="477"/>
      <c r="Q10" s="477">
        <v>0</v>
      </c>
      <c r="R10" s="477">
        <f t="shared" si="4"/>
        <v>294</v>
      </c>
      <c r="S10" s="477">
        <f t="shared" si="2"/>
        <v>294</v>
      </c>
      <c r="T10" s="478">
        <f t="shared" si="3"/>
        <v>0</v>
      </c>
      <c r="U10" s="473"/>
      <c r="V10" s="479"/>
      <c r="W10" s="479"/>
      <c r="X10" s="473"/>
      <c r="Y10" s="480"/>
      <c r="Z10" s="468"/>
      <c r="AA10" s="480"/>
      <c r="AB10" s="480"/>
      <c r="AC10" s="480"/>
    </row>
    <row r="11" spans="1:29" s="480" customFormat="1" x14ac:dyDescent="0.4">
      <c r="A11" s="468" t="s">
        <v>37</v>
      </c>
      <c r="B11" s="463">
        <v>34</v>
      </c>
      <c r="C11" s="468" t="s">
        <v>37</v>
      </c>
      <c r="D11" s="470">
        <v>45261</v>
      </c>
      <c r="E11" s="471">
        <v>24</v>
      </c>
      <c r="F11" s="471"/>
      <c r="G11" s="471"/>
      <c r="H11" s="471"/>
      <c r="I11" s="471">
        <f t="shared" si="0"/>
        <v>24</v>
      </c>
      <c r="J11" s="471">
        <f t="shared" si="1"/>
        <v>24</v>
      </c>
      <c r="K11" s="472"/>
      <c r="L11" s="481" t="s">
        <v>356</v>
      </c>
      <c r="M11" s="474"/>
      <c r="N11" s="475">
        <v>23</v>
      </c>
      <c r="O11" s="476">
        <v>24</v>
      </c>
      <c r="P11" s="477"/>
      <c r="Q11" s="477"/>
      <c r="R11" s="477">
        <f t="shared" si="4"/>
        <v>24</v>
      </c>
      <c r="S11" s="477">
        <f t="shared" si="2"/>
        <v>24</v>
      </c>
      <c r="T11" s="478">
        <f t="shared" si="3"/>
        <v>0</v>
      </c>
      <c r="U11" s="473"/>
      <c r="V11" s="479"/>
      <c r="W11" s="479"/>
      <c r="X11" s="473"/>
      <c r="Z11" s="468"/>
    </row>
    <row r="12" spans="1:29" x14ac:dyDescent="0.4">
      <c r="A12" s="468" t="s">
        <v>42</v>
      </c>
      <c r="B12" s="463">
        <v>39</v>
      </c>
      <c r="C12" s="468" t="s">
        <v>42</v>
      </c>
      <c r="D12" s="470">
        <v>45261</v>
      </c>
      <c r="E12" s="471">
        <v>100</v>
      </c>
      <c r="F12" s="471"/>
      <c r="G12" s="471"/>
      <c r="H12" s="471"/>
      <c r="I12" s="471">
        <f t="shared" si="0"/>
        <v>100</v>
      </c>
      <c r="J12" s="471">
        <f t="shared" si="1"/>
        <v>100</v>
      </c>
      <c r="K12" s="472"/>
      <c r="L12" s="481" t="s">
        <v>356</v>
      </c>
      <c r="M12" s="474"/>
      <c r="N12" s="475">
        <v>22</v>
      </c>
      <c r="O12" s="476">
        <v>100</v>
      </c>
      <c r="P12" s="477"/>
      <c r="Q12" s="477"/>
      <c r="R12" s="477">
        <f t="shared" si="4"/>
        <v>100</v>
      </c>
      <c r="S12" s="477">
        <f t="shared" si="2"/>
        <v>100</v>
      </c>
      <c r="T12" s="478">
        <f t="shared" si="3"/>
        <v>0</v>
      </c>
      <c r="U12" s="473"/>
      <c r="V12" s="479"/>
      <c r="W12" s="479"/>
      <c r="X12" s="473"/>
      <c r="Y12" s="480"/>
      <c r="Z12" s="468"/>
      <c r="AA12" s="480"/>
      <c r="AB12" s="480"/>
      <c r="AC12" s="480"/>
    </row>
    <row r="13" spans="1:29" x14ac:dyDescent="0.4">
      <c r="A13" s="468" t="s">
        <v>43</v>
      </c>
      <c r="B13" s="463">
        <v>40</v>
      </c>
      <c r="C13" s="468" t="s">
        <v>43</v>
      </c>
      <c r="D13" s="470">
        <v>45261</v>
      </c>
      <c r="E13" s="471">
        <v>660</v>
      </c>
      <c r="F13" s="471"/>
      <c r="G13" s="471"/>
      <c r="H13" s="471"/>
      <c r="I13" s="471">
        <f t="shared" si="0"/>
        <v>660</v>
      </c>
      <c r="J13" s="471">
        <f t="shared" si="1"/>
        <v>660</v>
      </c>
      <c r="K13" s="472"/>
      <c r="L13" s="481" t="s">
        <v>356</v>
      </c>
      <c r="M13" s="474"/>
      <c r="N13" s="475">
        <v>45</v>
      </c>
      <c r="O13" s="477">
        <v>660</v>
      </c>
      <c r="P13" s="477"/>
      <c r="Q13" s="477"/>
      <c r="R13" s="477">
        <f t="shared" si="4"/>
        <v>660</v>
      </c>
      <c r="S13" s="477">
        <f t="shared" si="2"/>
        <v>660</v>
      </c>
      <c r="T13" s="478">
        <f t="shared" si="3"/>
        <v>0</v>
      </c>
      <c r="U13" s="473"/>
      <c r="V13" s="479"/>
      <c r="W13" s="479"/>
      <c r="X13" s="473"/>
      <c r="Y13" s="480"/>
      <c r="Z13" s="468"/>
      <c r="AA13" s="480"/>
      <c r="AB13" s="480"/>
      <c r="AC13" s="480"/>
    </row>
    <row r="14" spans="1:29" x14ac:dyDescent="0.4">
      <c r="A14" s="468" t="s">
        <v>331</v>
      </c>
      <c r="B14" s="463">
        <v>46</v>
      </c>
      <c r="C14" s="468" t="s">
        <v>331</v>
      </c>
      <c r="D14" s="470">
        <v>45261</v>
      </c>
      <c r="E14" s="471">
        <v>582</v>
      </c>
      <c r="F14" s="471"/>
      <c r="G14" s="471"/>
      <c r="H14" s="471"/>
      <c r="I14" s="471">
        <f t="shared" si="0"/>
        <v>582</v>
      </c>
      <c r="J14" s="471">
        <f t="shared" si="1"/>
        <v>582</v>
      </c>
      <c r="K14" s="472"/>
      <c r="L14" s="481" t="s">
        <v>356</v>
      </c>
      <c r="M14" s="474"/>
      <c r="N14" s="475">
        <v>44</v>
      </c>
      <c r="O14" s="476">
        <v>582</v>
      </c>
      <c r="P14" s="477"/>
      <c r="Q14" s="477"/>
      <c r="R14" s="477">
        <f t="shared" si="4"/>
        <v>582</v>
      </c>
      <c r="S14" s="477">
        <f t="shared" si="2"/>
        <v>582</v>
      </c>
      <c r="T14" s="478">
        <f t="shared" si="3"/>
        <v>0</v>
      </c>
      <c r="U14" s="473"/>
      <c r="V14" s="479"/>
      <c r="W14" s="479"/>
      <c r="X14" s="473"/>
      <c r="Y14" s="480"/>
      <c r="Z14" s="468"/>
      <c r="AA14" s="480"/>
      <c r="AB14" s="480"/>
      <c r="AC14" s="480"/>
    </row>
    <row r="15" spans="1:29" s="480" customFormat="1" x14ac:dyDescent="0.4">
      <c r="A15" s="468" t="s">
        <v>50</v>
      </c>
      <c r="B15" s="463">
        <v>47</v>
      </c>
      <c r="C15" s="468" t="s">
        <v>50</v>
      </c>
      <c r="D15" s="470">
        <v>45261</v>
      </c>
      <c r="E15" s="471">
        <v>1148</v>
      </c>
      <c r="F15" s="471"/>
      <c r="G15" s="471"/>
      <c r="H15" s="471"/>
      <c r="I15" s="471">
        <f t="shared" si="0"/>
        <v>1148</v>
      </c>
      <c r="J15" s="471">
        <f t="shared" si="1"/>
        <v>1148</v>
      </c>
      <c r="K15" s="482"/>
      <c r="L15" s="481" t="s">
        <v>356</v>
      </c>
      <c r="M15" s="483"/>
      <c r="N15" s="484">
        <v>36</v>
      </c>
      <c r="O15" s="485">
        <v>1148</v>
      </c>
      <c r="P15" s="486"/>
      <c r="Q15" s="477"/>
      <c r="R15" s="477">
        <f t="shared" si="4"/>
        <v>1148</v>
      </c>
      <c r="S15" s="477">
        <f t="shared" si="2"/>
        <v>1148</v>
      </c>
      <c r="T15" s="478">
        <f t="shared" si="3"/>
        <v>0</v>
      </c>
      <c r="U15" s="473"/>
      <c r="V15" s="479"/>
      <c r="W15" s="479"/>
      <c r="X15" s="473"/>
      <c r="Z15" s="468"/>
    </row>
    <row r="16" spans="1:29" x14ac:dyDescent="0.4">
      <c r="A16" s="468" t="s">
        <v>53</v>
      </c>
      <c r="B16" s="463">
        <v>50</v>
      </c>
      <c r="C16" s="468" t="s">
        <v>53</v>
      </c>
      <c r="D16" s="470">
        <v>45261</v>
      </c>
      <c r="E16" s="471">
        <v>30</v>
      </c>
      <c r="F16" s="471"/>
      <c r="G16" s="471"/>
      <c r="H16" s="471"/>
      <c r="I16" s="471">
        <f t="shared" si="0"/>
        <v>30</v>
      </c>
      <c r="J16" s="471">
        <f t="shared" si="1"/>
        <v>30</v>
      </c>
      <c r="K16" s="472"/>
      <c r="L16" s="481" t="s">
        <v>356</v>
      </c>
      <c r="M16" s="474"/>
      <c r="N16" s="475">
        <v>48</v>
      </c>
      <c r="O16" s="476">
        <v>30</v>
      </c>
      <c r="P16" s="477"/>
      <c r="Q16" s="477"/>
      <c r="R16" s="477">
        <f t="shared" si="4"/>
        <v>30</v>
      </c>
      <c r="S16" s="477">
        <f t="shared" si="2"/>
        <v>30</v>
      </c>
      <c r="T16" s="478">
        <f t="shared" si="3"/>
        <v>0</v>
      </c>
      <c r="U16" s="473"/>
      <c r="V16" s="479"/>
      <c r="W16" s="479"/>
      <c r="X16" s="473"/>
      <c r="Y16" s="480"/>
      <c r="Z16" s="468"/>
      <c r="AA16" s="480"/>
      <c r="AB16" s="467"/>
    </row>
    <row r="17" spans="1:29" x14ac:dyDescent="0.4">
      <c r="A17" s="468" t="s">
        <v>57</v>
      </c>
      <c r="B17" s="463">
        <v>54</v>
      </c>
      <c r="C17" s="468" t="s">
        <v>57</v>
      </c>
      <c r="D17" s="470">
        <v>45261</v>
      </c>
      <c r="E17" s="471">
        <v>54</v>
      </c>
      <c r="F17" s="471">
        <v>0</v>
      </c>
      <c r="G17" s="471"/>
      <c r="H17" s="471"/>
      <c r="I17" s="471">
        <f t="shared" si="0"/>
        <v>54</v>
      </c>
      <c r="J17" s="471">
        <f t="shared" si="1"/>
        <v>54</v>
      </c>
      <c r="K17" s="472"/>
      <c r="L17" s="473" t="s">
        <v>356</v>
      </c>
      <c r="M17" s="474"/>
      <c r="N17" s="475">
        <v>44</v>
      </c>
      <c r="O17" s="476">
        <v>54</v>
      </c>
      <c r="P17" s="477"/>
      <c r="Q17" s="477"/>
      <c r="R17" s="432">
        <f>O17-Q17</f>
        <v>54</v>
      </c>
      <c r="S17" s="477">
        <f t="shared" si="2"/>
        <v>54</v>
      </c>
      <c r="T17" s="478">
        <f t="shared" si="3"/>
        <v>0</v>
      </c>
      <c r="U17" s="473"/>
      <c r="V17" s="479"/>
      <c r="W17" s="479"/>
      <c r="X17" s="473"/>
      <c r="Y17" s="480"/>
      <c r="Z17" s="468"/>
      <c r="AA17" s="480"/>
      <c r="AB17" s="467"/>
    </row>
    <row r="18" spans="1:29" x14ac:dyDescent="0.4">
      <c r="A18" s="468" t="s">
        <v>58</v>
      </c>
      <c r="B18" s="463">
        <v>55</v>
      </c>
      <c r="C18" s="468" t="s">
        <v>58</v>
      </c>
      <c r="D18" s="470">
        <v>45261</v>
      </c>
      <c r="E18" s="471">
        <v>672</v>
      </c>
      <c r="F18" s="471">
        <v>0</v>
      </c>
      <c r="G18" s="471"/>
      <c r="H18" s="471"/>
      <c r="I18" s="471">
        <f t="shared" si="0"/>
        <v>672</v>
      </c>
      <c r="J18" s="471">
        <f t="shared" si="1"/>
        <v>672</v>
      </c>
      <c r="K18" s="472"/>
      <c r="L18" s="481" t="s">
        <v>356</v>
      </c>
      <c r="M18" s="474"/>
      <c r="N18" s="475">
        <v>2</v>
      </c>
      <c r="O18" s="476">
        <v>672</v>
      </c>
      <c r="P18" s="477"/>
      <c r="Q18" s="477"/>
      <c r="R18" s="477">
        <f t="shared" ref="R18:R43" si="5">O18-P18-Q18</f>
        <v>672</v>
      </c>
      <c r="S18" s="477">
        <f t="shared" si="2"/>
        <v>672</v>
      </c>
      <c r="T18" s="478">
        <f t="shared" si="3"/>
        <v>0</v>
      </c>
      <c r="U18" s="473"/>
      <c r="V18" s="479"/>
      <c r="W18" s="479"/>
      <c r="X18" s="473"/>
      <c r="Y18" s="480"/>
      <c r="Z18" s="468"/>
      <c r="AA18" s="480"/>
      <c r="AB18" s="467"/>
    </row>
    <row r="19" spans="1:29" x14ac:dyDescent="0.4">
      <c r="A19" s="468" t="s">
        <v>63</v>
      </c>
      <c r="B19" s="463">
        <v>60</v>
      </c>
      <c r="C19" s="468" t="s">
        <v>63</v>
      </c>
      <c r="D19" s="470">
        <v>45292</v>
      </c>
      <c r="E19" s="488"/>
      <c r="F19" s="488"/>
      <c r="G19" s="488"/>
      <c r="H19" s="488"/>
      <c r="I19" s="471">
        <f t="shared" si="0"/>
        <v>0</v>
      </c>
      <c r="J19" s="471">
        <f t="shared" si="1"/>
        <v>0</v>
      </c>
      <c r="K19" s="472"/>
      <c r="L19" s="481" t="s">
        <v>356</v>
      </c>
      <c r="M19" s="474"/>
      <c r="N19" s="475">
        <v>24</v>
      </c>
      <c r="O19" s="476">
        <v>600</v>
      </c>
      <c r="P19" s="432"/>
      <c r="Q19" s="432"/>
      <c r="R19" s="477">
        <f t="shared" si="5"/>
        <v>600</v>
      </c>
      <c r="S19" s="477">
        <f t="shared" si="2"/>
        <v>600</v>
      </c>
      <c r="T19" s="478">
        <f t="shared" si="3"/>
        <v>-600</v>
      </c>
      <c r="U19" s="473"/>
      <c r="V19" s="479"/>
      <c r="W19" s="479"/>
      <c r="X19" s="473"/>
      <c r="Y19" s="480"/>
      <c r="Z19" s="468" t="s">
        <v>375</v>
      </c>
      <c r="AA19" s="480"/>
      <c r="AB19" s="499"/>
    </row>
    <row r="20" spans="1:29" x14ac:dyDescent="0.4">
      <c r="A20" s="468" t="s">
        <v>65</v>
      </c>
      <c r="B20" s="463">
        <v>62</v>
      </c>
      <c r="C20" s="468" t="s">
        <v>65</v>
      </c>
      <c r="D20" s="470">
        <v>45261</v>
      </c>
      <c r="E20" s="471">
        <v>360</v>
      </c>
      <c r="F20" s="471"/>
      <c r="G20" s="471"/>
      <c r="H20" s="471"/>
      <c r="I20" s="471">
        <f t="shared" si="0"/>
        <v>360</v>
      </c>
      <c r="J20" s="471">
        <f t="shared" si="1"/>
        <v>360</v>
      </c>
      <c r="K20" s="500"/>
      <c r="L20" s="481" t="s">
        <v>356</v>
      </c>
      <c r="M20" s="474"/>
      <c r="N20" s="475">
        <v>9</v>
      </c>
      <c r="O20" s="476">
        <v>360</v>
      </c>
      <c r="P20" s="477"/>
      <c r="Q20" s="477"/>
      <c r="R20" s="477">
        <f t="shared" si="5"/>
        <v>360</v>
      </c>
      <c r="S20" s="477">
        <f t="shared" si="2"/>
        <v>360</v>
      </c>
      <c r="T20" s="478">
        <f t="shared" si="3"/>
        <v>0</v>
      </c>
      <c r="U20" s="473"/>
      <c r="V20" s="479"/>
      <c r="W20" s="479"/>
      <c r="X20" s="473"/>
      <c r="Y20" s="480"/>
      <c r="Z20" s="501"/>
      <c r="AA20" s="480"/>
      <c r="AB20" s="467"/>
    </row>
    <row r="21" spans="1:29" s="480" customFormat="1" x14ac:dyDescent="0.4">
      <c r="A21" s="468" t="s">
        <v>66</v>
      </c>
      <c r="B21" s="463">
        <v>63</v>
      </c>
      <c r="C21" s="468" t="s">
        <v>66</v>
      </c>
      <c r="D21" s="470">
        <v>45261</v>
      </c>
      <c r="E21" s="471">
        <v>300</v>
      </c>
      <c r="F21" s="471"/>
      <c r="G21" s="471"/>
      <c r="H21" s="471"/>
      <c r="I21" s="471">
        <f t="shared" si="0"/>
        <v>300</v>
      </c>
      <c r="J21" s="471">
        <f t="shared" si="1"/>
        <v>300</v>
      </c>
      <c r="K21" s="472"/>
      <c r="L21" s="481" t="s">
        <v>356</v>
      </c>
      <c r="M21" s="474"/>
      <c r="N21" s="475">
        <v>25</v>
      </c>
      <c r="O21" s="476">
        <v>300</v>
      </c>
      <c r="P21" s="477"/>
      <c r="Q21" s="477"/>
      <c r="R21" s="477">
        <f t="shared" si="5"/>
        <v>300</v>
      </c>
      <c r="S21" s="477">
        <f t="shared" si="2"/>
        <v>300</v>
      </c>
      <c r="T21" s="478">
        <f t="shared" si="3"/>
        <v>0</v>
      </c>
      <c r="U21" s="473"/>
      <c r="V21" s="479"/>
      <c r="W21" s="479"/>
      <c r="X21" s="473"/>
      <c r="Z21" s="468"/>
      <c r="AB21" s="467"/>
      <c r="AC21" s="467"/>
    </row>
    <row r="22" spans="1:29" s="480" customFormat="1" x14ac:dyDescent="0.4">
      <c r="A22" s="468" t="s">
        <v>71</v>
      </c>
      <c r="B22" s="463">
        <v>68</v>
      </c>
      <c r="C22" s="468" t="s">
        <v>71</v>
      </c>
      <c r="D22" s="470">
        <v>45261</v>
      </c>
      <c r="E22" s="471">
        <v>18</v>
      </c>
      <c r="F22" s="471">
        <v>0</v>
      </c>
      <c r="G22" s="471"/>
      <c r="H22" s="471"/>
      <c r="I22" s="471">
        <f t="shared" si="0"/>
        <v>18</v>
      </c>
      <c r="J22" s="471">
        <f t="shared" si="1"/>
        <v>18</v>
      </c>
      <c r="K22" s="472"/>
      <c r="L22" s="481" t="s">
        <v>356</v>
      </c>
      <c r="M22" s="474">
        <v>45391</v>
      </c>
      <c r="N22" s="475">
        <v>55</v>
      </c>
      <c r="O22" s="476">
        <v>18</v>
      </c>
      <c r="P22" s="477"/>
      <c r="Q22" s="477"/>
      <c r="R22" s="477">
        <f t="shared" si="5"/>
        <v>18</v>
      </c>
      <c r="S22" s="477">
        <f t="shared" si="2"/>
        <v>18</v>
      </c>
      <c r="T22" s="478">
        <f t="shared" si="3"/>
        <v>0</v>
      </c>
      <c r="U22" s="473"/>
      <c r="V22" s="479"/>
      <c r="W22" s="479"/>
      <c r="X22" s="473"/>
      <c r="Z22" s="468"/>
      <c r="AB22" s="499"/>
      <c r="AC22" s="499"/>
    </row>
    <row r="23" spans="1:29" s="480" customFormat="1" x14ac:dyDescent="0.4">
      <c r="A23" s="468" t="s">
        <v>278</v>
      </c>
      <c r="B23" s="463">
        <v>74</v>
      </c>
      <c r="C23" s="468" t="s">
        <v>77</v>
      </c>
      <c r="D23" s="470">
        <v>45261</v>
      </c>
      <c r="E23" s="471">
        <v>2136</v>
      </c>
      <c r="F23" s="471"/>
      <c r="G23" s="471"/>
      <c r="H23" s="471"/>
      <c r="I23" s="471">
        <f t="shared" si="0"/>
        <v>2136</v>
      </c>
      <c r="J23" s="471">
        <f t="shared" si="1"/>
        <v>2136</v>
      </c>
      <c r="K23" s="472"/>
      <c r="L23" s="481" t="s">
        <v>356</v>
      </c>
      <c r="M23" s="474"/>
      <c r="N23" s="475">
        <v>62</v>
      </c>
      <c r="O23" s="476">
        <v>1436</v>
      </c>
      <c r="P23" s="432"/>
      <c r="Q23" s="432"/>
      <c r="R23" s="477">
        <f t="shared" si="5"/>
        <v>1436</v>
      </c>
      <c r="S23" s="477">
        <f t="shared" si="2"/>
        <v>1436</v>
      </c>
      <c r="T23" s="478">
        <f t="shared" si="3"/>
        <v>700</v>
      </c>
      <c r="U23" s="473"/>
      <c r="V23" s="479"/>
      <c r="W23" s="479"/>
      <c r="X23" s="473"/>
      <c r="Z23" s="468"/>
      <c r="AB23" s="499"/>
      <c r="AC23" s="499"/>
    </row>
    <row r="24" spans="1:29" s="480" customFormat="1" x14ac:dyDescent="0.4">
      <c r="A24" s="468" t="s">
        <v>77</v>
      </c>
      <c r="B24" s="463">
        <v>74</v>
      </c>
      <c r="C24" s="468" t="s">
        <v>77</v>
      </c>
      <c r="D24" s="470">
        <v>45292</v>
      </c>
      <c r="E24" s="488"/>
      <c r="F24" s="488">
        <v>7</v>
      </c>
      <c r="G24" s="488"/>
      <c r="H24" s="471"/>
      <c r="I24" s="471">
        <f t="shared" si="0"/>
        <v>7</v>
      </c>
      <c r="J24" s="471">
        <f t="shared" si="1"/>
        <v>7</v>
      </c>
      <c r="K24" s="472"/>
      <c r="L24" s="481" t="s">
        <v>356</v>
      </c>
      <c r="M24" s="474">
        <v>45371</v>
      </c>
      <c r="N24" s="475">
        <v>62</v>
      </c>
      <c r="O24" s="491">
        <v>700</v>
      </c>
      <c r="P24" s="491"/>
      <c r="Q24" s="432"/>
      <c r="R24" s="477">
        <f t="shared" si="5"/>
        <v>700</v>
      </c>
      <c r="S24" s="477">
        <f t="shared" si="2"/>
        <v>700</v>
      </c>
      <c r="T24" s="478">
        <f t="shared" si="3"/>
        <v>-693</v>
      </c>
      <c r="U24" s="473"/>
      <c r="V24" s="479"/>
      <c r="W24" s="479"/>
      <c r="X24" s="473"/>
      <c r="Z24" s="468" t="s">
        <v>278</v>
      </c>
      <c r="AB24" s="499"/>
      <c r="AC24" s="499"/>
    </row>
    <row r="25" spans="1:29" s="480" customFormat="1" x14ac:dyDescent="0.4">
      <c r="A25" s="468"/>
      <c r="B25" s="463">
        <v>89</v>
      </c>
      <c r="C25" s="468" t="s">
        <v>376</v>
      </c>
      <c r="D25" s="470">
        <v>45261</v>
      </c>
      <c r="E25" s="471">
        <v>710</v>
      </c>
      <c r="F25" s="471">
        <v>0</v>
      </c>
      <c r="G25" s="471"/>
      <c r="H25" s="471"/>
      <c r="I25" s="471">
        <f t="shared" si="0"/>
        <v>710</v>
      </c>
      <c r="J25" s="471">
        <f t="shared" si="1"/>
        <v>710</v>
      </c>
      <c r="K25" s="472"/>
      <c r="L25" s="502" t="s">
        <v>356</v>
      </c>
      <c r="M25" s="474">
        <v>45375</v>
      </c>
      <c r="N25" s="475">
        <v>66</v>
      </c>
      <c r="O25" s="432">
        <v>260</v>
      </c>
      <c r="P25" s="432"/>
      <c r="Q25" s="477"/>
      <c r="R25" s="477">
        <f t="shared" si="5"/>
        <v>260</v>
      </c>
      <c r="S25" s="477">
        <f t="shared" si="2"/>
        <v>260</v>
      </c>
      <c r="T25" s="478">
        <f t="shared" si="3"/>
        <v>450</v>
      </c>
      <c r="U25" s="503">
        <v>260</v>
      </c>
      <c r="V25" s="479"/>
      <c r="W25" s="479" t="s">
        <v>377</v>
      </c>
      <c r="X25" s="473"/>
      <c r="Z25" s="468"/>
      <c r="AB25" s="499"/>
      <c r="AC25" s="499"/>
    </row>
    <row r="26" spans="1:29" s="480" customFormat="1" x14ac:dyDescent="0.4">
      <c r="A26" s="468" t="s">
        <v>376</v>
      </c>
      <c r="B26" s="463">
        <v>89</v>
      </c>
      <c r="C26" s="468" t="s">
        <v>376</v>
      </c>
      <c r="D26" s="470">
        <v>45261</v>
      </c>
      <c r="E26" s="471"/>
      <c r="F26" s="471"/>
      <c r="G26" s="471"/>
      <c r="H26" s="471"/>
      <c r="I26" s="471">
        <f t="shared" si="0"/>
        <v>0</v>
      </c>
      <c r="J26" s="471">
        <f t="shared" si="1"/>
        <v>0</v>
      </c>
      <c r="K26" s="472"/>
      <c r="L26" s="481" t="s">
        <v>356</v>
      </c>
      <c r="M26" s="474">
        <v>45375</v>
      </c>
      <c r="N26" s="475">
        <v>66</v>
      </c>
      <c r="O26" s="432">
        <v>450</v>
      </c>
      <c r="P26" s="432"/>
      <c r="Q26" s="477"/>
      <c r="R26" s="477">
        <f t="shared" si="5"/>
        <v>450</v>
      </c>
      <c r="S26" s="477">
        <f t="shared" si="2"/>
        <v>450</v>
      </c>
      <c r="T26" s="478">
        <f t="shared" si="3"/>
        <v>-450</v>
      </c>
      <c r="U26" s="503"/>
      <c r="V26" s="479"/>
      <c r="W26" s="479"/>
      <c r="X26" s="473"/>
      <c r="Z26" s="468"/>
      <c r="AB26" s="499"/>
      <c r="AC26" s="499"/>
    </row>
    <row r="27" spans="1:29" s="480" customFormat="1" x14ac:dyDescent="0.4">
      <c r="A27" s="468" t="s">
        <v>93</v>
      </c>
      <c r="B27" s="463">
        <v>91</v>
      </c>
      <c r="C27" s="468" t="s">
        <v>93</v>
      </c>
      <c r="D27" s="470">
        <v>45261</v>
      </c>
      <c r="E27" s="471">
        <v>324</v>
      </c>
      <c r="F27" s="471"/>
      <c r="G27" s="471"/>
      <c r="H27" s="471"/>
      <c r="I27" s="471">
        <f t="shared" si="0"/>
        <v>324</v>
      </c>
      <c r="J27" s="471">
        <f t="shared" si="1"/>
        <v>324</v>
      </c>
      <c r="K27" s="472"/>
      <c r="L27" s="481" t="s">
        <v>356</v>
      </c>
      <c r="M27" s="474"/>
      <c r="N27" s="475">
        <v>34</v>
      </c>
      <c r="O27" s="476">
        <v>324</v>
      </c>
      <c r="P27" s="432"/>
      <c r="Q27" s="477"/>
      <c r="R27" s="477">
        <f t="shared" si="5"/>
        <v>324</v>
      </c>
      <c r="S27" s="477">
        <f t="shared" si="2"/>
        <v>324</v>
      </c>
      <c r="T27" s="478">
        <f t="shared" si="3"/>
        <v>0</v>
      </c>
      <c r="U27" s="473"/>
      <c r="V27" s="479"/>
      <c r="W27" s="479"/>
      <c r="X27" s="473"/>
      <c r="Z27" s="468"/>
      <c r="AB27" s="467"/>
      <c r="AC27" s="467"/>
    </row>
    <row r="28" spans="1:29" s="480" customFormat="1" x14ac:dyDescent="0.4">
      <c r="A28" s="468" t="s">
        <v>378</v>
      </c>
      <c r="B28" s="505">
        <v>92</v>
      </c>
      <c r="C28" s="504" t="s">
        <v>379</v>
      </c>
      <c r="D28" s="506">
        <v>45261</v>
      </c>
      <c r="E28" s="507">
        <v>30</v>
      </c>
      <c r="F28" s="507">
        <v>0</v>
      </c>
      <c r="G28" s="507"/>
      <c r="H28" s="507"/>
      <c r="I28" s="471">
        <f t="shared" si="0"/>
        <v>30</v>
      </c>
      <c r="J28" s="471">
        <f t="shared" si="1"/>
        <v>30</v>
      </c>
      <c r="K28" s="472"/>
      <c r="L28" s="508" t="s">
        <v>356</v>
      </c>
      <c r="M28" s="474"/>
      <c r="N28" s="475">
        <v>5</v>
      </c>
      <c r="O28" s="476">
        <v>30</v>
      </c>
      <c r="P28" s="509"/>
      <c r="Q28" s="509"/>
      <c r="R28" s="477">
        <f t="shared" si="5"/>
        <v>30</v>
      </c>
      <c r="S28" s="509">
        <f t="shared" si="2"/>
        <v>30</v>
      </c>
      <c r="T28" s="478">
        <f t="shared" si="3"/>
        <v>0</v>
      </c>
      <c r="U28" s="473"/>
      <c r="V28" s="479"/>
      <c r="W28" s="479"/>
      <c r="X28" s="473"/>
      <c r="Z28" s="504"/>
      <c r="AB28" s="467"/>
      <c r="AC28" s="467"/>
    </row>
    <row r="29" spans="1:29" s="480" customFormat="1" x14ac:dyDescent="0.4">
      <c r="A29" s="468" t="s">
        <v>295</v>
      </c>
      <c r="B29" s="463">
        <v>94</v>
      </c>
      <c r="C29" s="468" t="s">
        <v>380</v>
      </c>
      <c r="D29" s="470">
        <v>45261</v>
      </c>
      <c r="E29" s="471">
        <v>48</v>
      </c>
      <c r="F29" s="471"/>
      <c r="G29" s="471"/>
      <c r="H29" s="471"/>
      <c r="I29" s="471">
        <f t="shared" si="0"/>
        <v>48</v>
      </c>
      <c r="J29" s="471">
        <f t="shared" si="1"/>
        <v>48</v>
      </c>
      <c r="K29" s="472"/>
      <c r="L29" s="481" t="s">
        <v>356</v>
      </c>
      <c r="M29" s="474"/>
      <c r="N29" s="475">
        <v>26</v>
      </c>
      <c r="O29" s="432">
        <v>48</v>
      </c>
      <c r="P29" s="21"/>
      <c r="Q29" s="18"/>
      <c r="R29" s="477">
        <f t="shared" si="5"/>
        <v>48</v>
      </c>
      <c r="S29" s="477">
        <f t="shared" si="2"/>
        <v>48</v>
      </c>
      <c r="T29" s="478">
        <f t="shared" si="3"/>
        <v>0</v>
      </c>
      <c r="U29" s="473"/>
      <c r="V29" s="479"/>
      <c r="W29" s="479"/>
      <c r="X29" s="473"/>
      <c r="Z29" s="468"/>
      <c r="AB29" s="499"/>
      <c r="AC29" s="499"/>
    </row>
    <row r="30" spans="1:29" s="480" customFormat="1" x14ac:dyDescent="0.4">
      <c r="A30" s="468" t="s">
        <v>99</v>
      </c>
      <c r="B30" s="463">
        <v>98</v>
      </c>
      <c r="C30" s="468" t="s">
        <v>99</v>
      </c>
      <c r="D30" s="470">
        <v>45261</v>
      </c>
      <c r="E30" s="471">
        <v>442</v>
      </c>
      <c r="F30" s="471"/>
      <c r="G30" s="471"/>
      <c r="H30" s="471"/>
      <c r="I30" s="471">
        <f t="shared" si="0"/>
        <v>442</v>
      </c>
      <c r="J30" s="471">
        <f t="shared" si="1"/>
        <v>442</v>
      </c>
      <c r="K30" s="472"/>
      <c r="L30" s="481" t="s">
        <v>356</v>
      </c>
      <c r="M30" s="474"/>
      <c r="N30" s="475">
        <v>58</v>
      </c>
      <c r="O30" s="476">
        <v>442</v>
      </c>
      <c r="P30" s="477"/>
      <c r="Q30" s="477"/>
      <c r="R30" s="477">
        <f t="shared" si="5"/>
        <v>442</v>
      </c>
      <c r="S30" s="477">
        <f t="shared" si="2"/>
        <v>442</v>
      </c>
      <c r="T30" s="478">
        <f t="shared" si="3"/>
        <v>0</v>
      </c>
      <c r="U30" s="473"/>
      <c r="V30" s="479"/>
      <c r="W30" s="479"/>
      <c r="X30" s="473"/>
      <c r="Z30" s="468"/>
      <c r="AB30" s="499"/>
      <c r="AC30" s="499"/>
    </row>
    <row r="31" spans="1:29" s="480" customFormat="1" x14ac:dyDescent="0.4">
      <c r="A31" s="468" t="s">
        <v>100</v>
      </c>
      <c r="B31" s="463">
        <v>99</v>
      </c>
      <c r="C31" s="468" t="s">
        <v>100</v>
      </c>
      <c r="D31" s="470">
        <v>45261</v>
      </c>
      <c r="E31" s="471">
        <v>148</v>
      </c>
      <c r="F31" s="471">
        <v>0</v>
      </c>
      <c r="G31" s="471"/>
      <c r="H31" s="471"/>
      <c r="I31" s="471">
        <f t="shared" si="0"/>
        <v>148</v>
      </c>
      <c r="J31" s="471">
        <f t="shared" si="1"/>
        <v>148</v>
      </c>
      <c r="K31" s="472"/>
      <c r="L31" s="481" t="s">
        <v>356</v>
      </c>
      <c r="M31" s="474"/>
      <c r="N31" s="475">
        <v>7</v>
      </c>
      <c r="O31" s="476">
        <v>148</v>
      </c>
      <c r="P31" s="432"/>
      <c r="Q31" s="477"/>
      <c r="R31" s="477">
        <f t="shared" si="5"/>
        <v>148</v>
      </c>
      <c r="S31" s="477">
        <f t="shared" si="2"/>
        <v>148</v>
      </c>
      <c r="T31" s="478">
        <f t="shared" si="3"/>
        <v>0</v>
      </c>
      <c r="U31" s="473"/>
      <c r="V31" s="479"/>
      <c r="W31" s="479"/>
      <c r="X31" s="473"/>
      <c r="Z31" s="468"/>
      <c r="AB31" s="499"/>
      <c r="AC31" s="499"/>
    </row>
    <row r="32" spans="1:29" s="480" customFormat="1" x14ac:dyDescent="0.4">
      <c r="A32" s="468" t="s">
        <v>300</v>
      </c>
      <c r="B32" s="463">
        <v>100</v>
      </c>
      <c r="C32" s="468" t="s">
        <v>101</v>
      </c>
      <c r="D32" s="470">
        <v>45261</v>
      </c>
      <c r="E32" s="471">
        <v>214</v>
      </c>
      <c r="F32" s="471">
        <v>0</v>
      </c>
      <c r="G32" s="471"/>
      <c r="H32" s="471"/>
      <c r="I32" s="471">
        <f t="shared" ref="I32:I53" si="6">SUM(E32:H32)</f>
        <v>214</v>
      </c>
      <c r="J32" s="471">
        <f t="shared" ref="J32:J53" si="7">+I32-H32</f>
        <v>214</v>
      </c>
      <c r="K32" s="472"/>
      <c r="L32" s="481" t="s">
        <v>356</v>
      </c>
      <c r="M32" s="474"/>
      <c r="N32" s="475">
        <v>39</v>
      </c>
      <c r="O32" s="476">
        <v>214</v>
      </c>
      <c r="P32" s="432"/>
      <c r="Q32" s="477"/>
      <c r="R32" s="477">
        <f t="shared" si="5"/>
        <v>214</v>
      </c>
      <c r="S32" s="477">
        <f t="shared" ref="S32:S53" si="8">+O32</f>
        <v>214</v>
      </c>
      <c r="T32" s="478">
        <f t="shared" ref="T32:T53" si="9">+I32-S32</f>
        <v>0</v>
      </c>
      <c r="U32" s="473"/>
      <c r="V32" s="479"/>
      <c r="W32" s="479"/>
      <c r="X32" s="473"/>
      <c r="Z32" s="468"/>
      <c r="AB32" s="499"/>
      <c r="AC32" s="499"/>
    </row>
    <row r="33" spans="1:29" s="480" customFormat="1" x14ac:dyDescent="0.4">
      <c r="A33" s="468"/>
      <c r="B33" s="469">
        <v>106</v>
      </c>
      <c r="C33" s="468" t="s">
        <v>107</v>
      </c>
      <c r="D33" s="470">
        <v>45261</v>
      </c>
      <c r="E33" s="471">
        <v>624</v>
      </c>
      <c r="F33" s="471"/>
      <c r="G33" s="471"/>
      <c r="H33" s="471"/>
      <c r="I33" s="471">
        <f t="shared" si="6"/>
        <v>624</v>
      </c>
      <c r="J33" s="471">
        <f t="shared" si="7"/>
        <v>624</v>
      </c>
      <c r="K33" s="472"/>
      <c r="L33" s="481" t="s">
        <v>356</v>
      </c>
      <c r="M33" s="474"/>
      <c r="N33" s="475">
        <v>1</v>
      </c>
      <c r="O33" s="476">
        <v>620</v>
      </c>
      <c r="P33" s="432"/>
      <c r="Q33" s="477"/>
      <c r="R33" s="477">
        <f t="shared" si="5"/>
        <v>620</v>
      </c>
      <c r="S33" s="477">
        <f t="shared" si="8"/>
        <v>620</v>
      </c>
      <c r="T33" s="478">
        <f t="shared" si="9"/>
        <v>4</v>
      </c>
      <c r="U33" s="473"/>
      <c r="V33" s="479"/>
      <c r="W33" s="479"/>
      <c r="X33" s="473"/>
      <c r="Z33" s="468"/>
      <c r="AB33" s="499"/>
      <c r="AC33" s="499"/>
    </row>
    <row r="34" spans="1:29" s="480" customFormat="1" x14ac:dyDescent="0.4">
      <c r="A34" s="468" t="s">
        <v>381</v>
      </c>
      <c r="B34" s="469">
        <v>107</v>
      </c>
      <c r="C34" s="468" t="s">
        <v>207</v>
      </c>
      <c r="D34" s="470">
        <v>45261</v>
      </c>
      <c r="E34" s="471">
        <v>178</v>
      </c>
      <c r="F34" s="471"/>
      <c r="G34" s="471"/>
      <c r="H34" s="471"/>
      <c r="I34" s="471">
        <f t="shared" si="6"/>
        <v>178</v>
      </c>
      <c r="J34" s="471">
        <f t="shared" si="7"/>
        <v>178</v>
      </c>
      <c r="K34" s="472"/>
      <c r="L34" s="481" t="s">
        <v>356</v>
      </c>
      <c r="M34" s="474"/>
      <c r="N34" s="475">
        <v>63</v>
      </c>
      <c r="O34" s="476">
        <v>150</v>
      </c>
      <c r="P34" s="477"/>
      <c r="Q34" s="477"/>
      <c r="R34" s="477">
        <f t="shared" si="5"/>
        <v>150</v>
      </c>
      <c r="S34" s="477">
        <f t="shared" si="8"/>
        <v>150</v>
      </c>
      <c r="T34" s="478">
        <f t="shared" si="9"/>
        <v>28</v>
      </c>
      <c r="U34" s="473"/>
      <c r="V34" s="479"/>
      <c r="W34" s="479"/>
      <c r="X34" s="473"/>
      <c r="Z34" s="468"/>
      <c r="AB34" s="499"/>
      <c r="AC34" s="499"/>
    </row>
    <row r="35" spans="1:29" s="480" customFormat="1" x14ac:dyDescent="0.4">
      <c r="A35" s="468" t="s">
        <v>208</v>
      </c>
      <c r="B35" s="510">
        <v>108</v>
      </c>
      <c r="C35" s="504" t="s">
        <v>208</v>
      </c>
      <c r="D35" s="506">
        <v>45261</v>
      </c>
      <c r="E35" s="507">
        <v>180</v>
      </c>
      <c r="F35" s="507">
        <v>0</v>
      </c>
      <c r="G35" s="507"/>
      <c r="H35" s="507"/>
      <c r="I35" s="471">
        <f t="shared" si="6"/>
        <v>180</v>
      </c>
      <c r="J35" s="471">
        <f t="shared" si="7"/>
        <v>180</v>
      </c>
      <c r="K35" s="472"/>
      <c r="L35" s="508" t="s">
        <v>356</v>
      </c>
      <c r="M35" s="511"/>
      <c r="N35" s="431"/>
      <c r="O35" s="509">
        <v>180</v>
      </c>
      <c r="P35" s="509"/>
      <c r="Q35" s="509"/>
      <c r="R35" s="477">
        <f t="shared" si="5"/>
        <v>180</v>
      </c>
      <c r="S35" s="477">
        <f t="shared" si="8"/>
        <v>180</v>
      </c>
      <c r="T35" s="478">
        <f t="shared" si="9"/>
        <v>0</v>
      </c>
      <c r="U35" s="473"/>
      <c r="V35" s="479"/>
      <c r="W35" s="479"/>
      <c r="X35" s="473"/>
      <c r="Z35" s="504"/>
      <c r="AB35" s="499"/>
      <c r="AC35" s="499"/>
    </row>
    <row r="36" spans="1:29" s="480" customFormat="1" x14ac:dyDescent="0.4">
      <c r="A36" s="468" t="s">
        <v>109</v>
      </c>
      <c r="B36" s="469">
        <v>109</v>
      </c>
      <c r="C36" s="468" t="s">
        <v>109</v>
      </c>
      <c r="D36" s="470">
        <v>45261</v>
      </c>
      <c r="E36" s="471">
        <v>54</v>
      </c>
      <c r="F36" s="471"/>
      <c r="G36" s="471"/>
      <c r="H36" s="471"/>
      <c r="I36" s="471">
        <f t="shared" si="6"/>
        <v>54</v>
      </c>
      <c r="J36" s="471">
        <f t="shared" si="7"/>
        <v>54</v>
      </c>
      <c r="K36" s="472"/>
      <c r="L36" s="481" t="s">
        <v>356</v>
      </c>
      <c r="M36" s="474"/>
      <c r="N36" s="475">
        <v>17</v>
      </c>
      <c r="O36" s="476">
        <v>54</v>
      </c>
      <c r="P36" s="477"/>
      <c r="Q36" s="477"/>
      <c r="R36" s="477">
        <f t="shared" si="5"/>
        <v>54</v>
      </c>
      <c r="S36" s="477">
        <f t="shared" si="8"/>
        <v>54</v>
      </c>
      <c r="T36" s="478">
        <f t="shared" si="9"/>
        <v>0</v>
      </c>
      <c r="U36" s="473"/>
      <c r="V36" s="479"/>
      <c r="W36" s="479"/>
      <c r="X36" s="473"/>
      <c r="Z36" s="468"/>
      <c r="AB36" s="499"/>
      <c r="AC36" s="499"/>
    </row>
    <row r="37" spans="1:29" s="480" customFormat="1" x14ac:dyDescent="0.4">
      <c r="A37" s="468" t="s">
        <v>316</v>
      </c>
      <c r="B37" s="463">
        <v>121</v>
      </c>
      <c r="C37" s="468" t="s">
        <v>120</v>
      </c>
      <c r="D37" s="470">
        <v>45261</v>
      </c>
      <c r="E37" s="471">
        <v>526</v>
      </c>
      <c r="F37" s="471"/>
      <c r="G37" s="471"/>
      <c r="H37" s="471"/>
      <c r="I37" s="471">
        <f t="shared" si="6"/>
        <v>526</v>
      </c>
      <c r="J37" s="471">
        <f t="shared" si="7"/>
        <v>526</v>
      </c>
      <c r="K37" s="472"/>
      <c r="L37" s="481" t="s">
        <v>356</v>
      </c>
      <c r="M37" s="474"/>
      <c r="N37" s="475">
        <v>49</v>
      </c>
      <c r="O37" s="476">
        <v>526</v>
      </c>
      <c r="P37" s="432"/>
      <c r="Q37" s="477"/>
      <c r="R37" s="477">
        <f t="shared" si="5"/>
        <v>526</v>
      </c>
      <c r="S37" s="477">
        <f t="shared" si="8"/>
        <v>526</v>
      </c>
      <c r="T37" s="478">
        <f t="shared" si="9"/>
        <v>0</v>
      </c>
      <c r="U37" s="473"/>
      <c r="V37" s="479"/>
      <c r="W37" s="479"/>
      <c r="X37" s="473"/>
      <c r="Z37" s="468"/>
      <c r="AB37" s="499"/>
      <c r="AC37" s="499"/>
    </row>
    <row r="38" spans="1:29" s="480" customFormat="1" x14ac:dyDescent="0.4">
      <c r="A38" s="468" t="s">
        <v>122</v>
      </c>
      <c r="B38" s="463">
        <v>123</v>
      </c>
      <c r="C38" s="468" t="s">
        <v>382</v>
      </c>
      <c r="D38" s="470">
        <v>45261</v>
      </c>
      <c r="E38" s="471">
        <v>14</v>
      </c>
      <c r="F38" s="471"/>
      <c r="G38" s="471"/>
      <c r="H38" s="471"/>
      <c r="I38" s="471">
        <f t="shared" si="6"/>
        <v>14</v>
      </c>
      <c r="J38" s="471">
        <f t="shared" si="7"/>
        <v>14</v>
      </c>
      <c r="K38" s="472"/>
      <c r="L38" s="481" t="s">
        <v>356</v>
      </c>
      <c r="M38" s="474"/>
      <c r="N38" s="475">
        <v>27</v>
      </c>
      <c r="O38" s="476">
        <v>14</v>
      </c>
      <c r="P38" s="512"/>
      <c r="Q38" s="512"/>
      <c r="R38" s="477">
        <f t="shared" si="5"/>
        <v>14</v>
      </c>
      <c r="S38" s="477">
        <f t="shared" si="8"/>
        <v>14</v>
      </c>
      <c r="T38" s="478">
        <f t="shared" si="9"/>
        <v>0</v>
      </c>
      <c r="U38" s="473"/>
      <c r="V38" s="479"/>
      <c r="W38" s="479"/>
      <c r="X38" s="473"/>
      <c r="Z38" s="468"/>
      <c r="AB38" s="467"/>
      <c r="AC38" s="467"/>
    </row>
    <row r="39" spans="1:29" s="480" customFormat="1" x14ac:dyDescent="0.4">
      <c r="A39" s="468" t="s">
        <v>124</v>
      </c>
      <c r="B39" s="463">
        <v>125</v>
      </c>
      <c r="C39" s="468" t="s">
        <v>124</v>
      </c>
      <c r="D39" s="470">
        <v>45261</v>
      </c>
      <c r="E39" s="471">
        <v>192</v>
      </c>
      <c r="F39" s="471"/>
      <c r="G39" s="471"/>
      <c r="H39" s="471"/>
      <c r="I39" s="471">
        <f t="shared" si="6"/>
        <v>192</v>
      </c>
      <c r="J39" s="471">
        <f t="shared" si="7"/>
        <v>192</v>
      </c>
      <c r="K39" s="472"/>
      <c r="L39" s="481" t="s">
        <v>356</v>
      </c>
      <c r="M39" s="483"/>
      <c r="N39" s="513">
        <v>8</v>
      </c>
      <c r="O39" s="476">
        <v>192</v>
      </c>
      <c r="P39" s="432"/>
      <c r="Q39" s="477"/>
      <c r="R39" s="477">
        <f t="shared" si="5"/>
        <v>192</v>
      </c>
      <c r="S39" s="477">
        <f t="shared" si="8"/>
        <v>192</v>
      </c>
      <c r="T39" s="478">
        <f t="shared" si="9"/>
        <v>0</v>
      </c>
      <c r="U39" s="503">
        <v>200</v>
      </c>
      <c r="V39" s="479"/>
      <c r="W39" s="479"/>
      <c r="X39" s="473"/>
      <c r="Z39" s="468"/>
      <c r="AB39" s="467"/>
      <c r="AC39" s="467"/>
    </row>
    <row r="40" spans="1:29" s="480" customFormat="1" x14ac:dyDescent="0.4">
      <c r="A40" s="468" t="s">
        <v>124</v>
      </c>
      <c r="B40" s="463">
        <v>125</v>
      </c>
      <c r="C40" s="468" t="s">
        <v>124</v>
      </c>
      <c r="D40" s="514">
        <v>45292</v>
      </c>
      <c r="E40" s="488"/>
      <c r="F40" s="488">
        <v>7</v>
      </c>
      <c r="G40" s="488"/>
      <c r="H40" s="471">
        <v>0</v>
      </c>
      <c r="I40" s="471">
        <f t="shared" si="6"/>
        <v>7</v>
      </c>
      <c r="J40" s="471">
        <f t="shared" si="7"/>
        <v>7</v>
      </c>
      <c r="K40" s="472"/>
      <c r="L40" s="481" t="s">
        <v>356</v>
      </c>
      <c r="M40" s="483"/>
      <c r="N40" s="513">
        <v>8</v>
      </c>
      <c r="O40" s="476">
        <v>7</v>
      </c>
      <c r="P40" s="432"/>
      <c r="Q40" s="432"/>
      <c r="R40" s="477">
        <f t="shared" si="5"/>
        <v>7</v>
      </c>
      <c r="S40" s="477">
        <f t="shared" si="8"/>
        <v>7</v>
      </c>
      <c r="T40" s="478">
        <f t="shared" si="9"/>
        <v>0</v>
      </c>
      <c r="U40" s="463"/>
      <c r="V40" s="479"/>
      <c r="W40" s="479" t="s">
        <v>383</v>
      </c>
      <c r="X40" s="473"/>
      <c r="Z40" s="468" t="s">
        <v>182</v>
      </c>
      <c r="AB40" s="467"/>
      <c r="AC40" s="467"/>
    </row>
    <row r="41" spans="1:29" s="480" customFormat="1" x14ac:dyDescent="0.4">
      <c r="A41" s="468"/>
      <c r="B41" s="463"/>
      <c r="C41" s="468"/>
      <c r="D41" s="514"/>
      <c r="E41" s="488"/>
      <c r="F41" s="488"/>
      <c r="G41" s="488"/>
      <c r="H41" s="471"/>
      <c r="I41" s="471"/>
      <c r="J41" s="471"/>
      <c r="K41" s="472"/>
      <c r="L41" s="481"/>
      <c r="M41" s="483"/>
      <c r="N41" s="513"/>
      <c r="O41" s="476"/>
      <c r="P41" s="479"/>
      <c r="Q41" s="432"/>
      <c r="R41" s="477"/>
      <c r="S41" s="477"/>
      <c r="T41" s="478"/>
      <c r="U41" s="463"/>
      <c r="V41" s="479"/>
      <c r="W41" s="479"/>
      <c r="X41" s="473"/>
      <c r="Z41" s="468"/>
      <c r="AB41" s="467"/>
      <c r="AC41" s="467"/>
    </row>
    <row r="42" spans="1:29" s="480" customFormat="1" x14ac:dyDescent="0.4">
      <c r="A42" s="468" t="s">
        <v>126</v>
      </c>
      <c r="B42" s="463">
        <v>127</v>
      </c>
      <c r="C42" s="468" t="s">
        <v>126</v>
      </c>
      <c r="D42" s="470">
        <v>45261</v>
      </c>
      <c r="E42" s="471">
        <v>754</v>
      </c>
      <c r="F42" s="471"/>
      <c r="G42" s="471"/>
      <c r="H42" s="471"/>
      <c r="I42" s="471">
        <f t="shared" si="6"/>
        <v>754</v>
      </c>
      <c r="J42" s="471">
        <f t="shared" si="7"/>
        <v>754</v>
      </c>
      <c r="K42" s="472"/>
      <c r="L42" s="481" t="s">
        <v>356</v>
      </c>
      <c r="M42" s="474"/>
      <c r="N42" s="475">
        <v>38</v>
      </c>
      <c r="O42" s="432">
        <v>754</v>
      </c>
      <c r="P42" s="432"/>
      <c r="Q42" s="477"/>
      <c r="R42" s="477">
        <f t="shared" si="5"/>
        <v>754</v>
      </c>
      <c r="S42" s="477">
        <f t="shared" si="8"/>
        <v>754</v>
      </c>
      <c r="T42" s="478">
        <f t="shared" si="9"/>
        <v>0</v>
      </c>
      <c r="U42" s="473"/>
      <c r="V42" s="479"/>
      <c r="W42" s="479"/>
      <c r="X42" s="473"/>
      <c r="Z42" s="468"/>
      <c r="AB42" s="499"/>
      <c r="AC42" s="499"/>
    </row>
    <row r="43" spans="1:29" s="480" customFormat="1" x14ac:dyDescent="0.4">
      <c r="A43" s="468" t="s">
        <v>384</v>
      </c>
      <c r="B43" s="463">
        <v>128</v>
      </c>
      <c r="C43" s="468" t="s">
        <v>127</v>
      </c>
      <c r="D43" s="470">
        <v>45261</v>
      </c>
      <c r="E43" s="471">
        <v>18</v>
      </c>
      <c r="F43" s="471"/>
      <c r="G43" s="471"/>
      <c r="H43" s="471"/>
      <c r="I43" s="471">
        <f t="shared" si="6"/>
        <v>18</v>
      </c>
      <c r="J43" s="471">
        <f t="shared" si="7"/>
        <v>18</v>
      </c>
      <c r="K43" s="472"/>
      <c r="L43" s="481" t="s">
        <v>356</v>
      </c>
      <c r="M43" s="474"/>
      <c r="N43" s="475">
        <v>6</v>
      </c>
      <c r="O43" s="476">
        <v>18</v>
      </c>
      <c r="P43" s="477"/>
      <c r="Q43" s="477"/>
      <c r="R43" s="477">
        <f t="shared" si="5"/>
        <v>18</v>
      </c>
      <c r="S43" s="477">
        <f t="shared" si="8"/>
        <v>18</v>
      </c>
      <c r="T43" s="478">
        <f t="shared" si="9"/>
        <v>0</v>
      </c>
      <c r="U43" s="473"/>
      <c r="V43" s="479"/>
      <c r="W43" s="479"/>
      <c r="X43" s="473"/>
      <c r="Z43" s="468"/>
      <c r="AB43" s="499"/>
      <c r="AC43" s="499"/>
    </row>
    <row r="44" spans="1:29" s="480" customFormat="1" x14ac:dyDescent="0.4">
      <c r="A44" s="468" t="s">
        <v>385</v>
      </c>
      <c r="B44" s="463">
        <v>129</v>
      </c>
      <c r="C44" s="468" t="s">
        <v>128</v>
      </c>
      <c r="D44" s="470">
        <v>45261</v>
      </c>
      <c r="E44" s="471">
        <v>354</v>
      </c>
      <c r="F44" s="471">
        <v>0</v>
      </c>
      <c r="G44" s="471"/>
      <c r="H44" s="471"/>
      <c r="I44" s="471">
        <f t="shared" si="6"/>
        <v>354</v>
      </c>
      <c r="J44" s="471">
        <f t="shared" si="7"/>
        <v>354</v>
      </c>
      <c r="K44" s="472"/>
      <c r="L44" s="481" t="s">
        <v>356</v>
      </c>
      <c r="M44" s="474"/>
      <c r="N44" s="475">
        <v>54</v>
      </c>
      <c r="O44" s="476">
        <v>354</v>
      </c>
      <c r="P44" s="477"/>
      <c r="Q44" s="477"/>
      <c r="R44" s="432">
        <f>O44-Q44</f>
        <v>354</v>
      </c>
      <c r="S44" s="477">
        <f t="shared" si="8"/>
        <v>354</v>
      </c>
      <c r="T44" s="478">
        <f t="shared" si="9"/>
        <v>0</v>
      </c>
      <c r="U44" s="473"/>
      <c r="V44" s="479"/>
      <c r="W44" s="479"/>
      <c r="X44" s="473"/>
      <c r="Z44" s="468"/>
      <c r="AB44" s="499"/>
      <c r="AC44" s="499"/>
    </row>
    <row r="45" spans="1:29" s="480" customFormat="1" x14ac:dyDescent="0.4">
      <c r="A45" s="468"/>
      <c r="B45" s="463">
        <v>130</v>
      </c>
      <c r="C45" s="468" t="s">
        <v>129</v>
      </c>
      <c r="D45" s="470">
        <v>45261</v>
      </c>
      <c r="E45" s="471">
        <v>582</v>
      </c>
      <c r="F45" s="471"/>
      <c r="G45" s="471"/>
      <c r="H45" s="471"/>
      <c r="I45" s="471">
        <f t="shared" si="6"/>
        <v>582</v>
      </c>
      <c r="J45" s="471">
        <f t="shared" si="7"/>
        <v>582</v>
      </c>
      <c r="K45" s="472"/>
      <c r="L45" s="515" t="s">
        <v>356</v>
      </c>
      <c r="M45" s="516"/>
      <c r="N45" s="517">
        <v>37</v>
      </c>
      <c r="O45" s="518">
        <v>582</v>
      </c>
      <c r="P45" s="512"/>
      <c r="Q45" s="512"/>
      <c r="R45" s="477">
        <f>O45-P45-Q45</f>
        <v>582</v>
      </c>
      <c r="S45" s="477">
        <f t="shared" si="8"/>
        <v>582</v>
      </c>
      <c r="T45" s="478">
        <f t="shared" si="9"/>
        <v>0</v>
      </c>
      <c r="U45" s="473"/>
      <c r="V45" s="479"/>
      <c r="W45" s="479"/>
      <c r="X45" s="473"/>
      <c r="Z45" s="468"/>
      <c r="AB45" s="499"/>
      <c r="AC45" s="499"/>
    </row>
    <row r="46" spans="1:29" s="480" customFormat="1" x14ac:dyDescent="0.4">
      <c r="A46" s="468" t="s">
        <v>386</v>
      </c>
      <c r="B46" s="463">
        <v>131</v>
      </c>
      <c r="C46" s="468" t="s">
        <v>130</v>
      </c>
      <c r="D46" s="470">
        <v>45261</v>
      </c>
      <c r="E46" s="471">
        <v>60</v>
      </c>
      <c r="F46" s="471">
        <v>0</v>
      </c>
      <c r="G46" s="471"/>
      <c r="H46" s="471"/>
      <c r="I46" s="471">
        <f t="shared" si="6"/>
        <v>60</v>
      </c>
      <c r="J46" s="471">
        <f t="shared" si="7"/>
        <v>60</v>
      </c>
      <c r="K46" s="472"/>
      <c r="L46" s="481" t="s">
        <v>356</v>
      </c>
      <c r="M46" s="474"/>
      <c r="N46" s="475">
        <v>42</v>
      </c>
      <c r="O46" s="476">
        <v>60</v>
      </c>
      <c r="P46" s="477"/>
      <c r="Q46" s="477"/>
      <c r="R46" s="477">
        <f>O46-P46-Q46</f>
        <v>60</v>
      </c>
      <c r="S46" s="477">
        <f t="shared" si="8"/>
        <v>60</v>
      </c>
      <c r="T46" s="478">
        <f t="shared" si="9"/>
        <v>0</v>
      </c>
      <c r="U46" s="473"/>
      <c r="V46" s="479"/>
      <c r="W46" s="479"/>
      <c r="X46" s="473"/>
      <c r="Z46" s="468"/>
      <c r="AB46" s="499"/>
      <c r="AC46" s="499"/>
    </row>
    <row r="47" spans="1:29" s="480" customFormat="1" x14ac:dyDescent="0.4">
      <c r="A47" s="468" t="s">
        <v>131</v>
      </c>
      <c r="B47" s="463">
        <v>132</v>
      </c>
      <c r="C47" s="468" t="s">
        <v>131</v>
      </c>
      <c r="D47" s="470">
        <v>45261</v>
      </c>
      <c r="E47" s="471">
        <v>24</v>
      </c>
      <c r="F47" s="471"/>
      <c r="G47" s="471"/>
      <c r="H47" s="471"/>
      <c r="I47" s="471">
        <f t="shared" si="6"/>
        <v>24</v>
      </c>
      <c r="J47" s="471">
        <f t="shared" si="7"/>
        <v>24</v>
      </c>
      <c r="K47" s="472"/>
      <c r="L47" s="481" t="s">
        <v>356</v>
      </c>
      <c r="M47" s="474"/>
      <c r="N47" s="475">
        <v>18</v>
      </c>
      <c r="O47" s="476">
        <v>24</v>
      </c>
      <c r="P47" s="432"/>
      <c r="Q47" s="432"/>
      <c r="R47" s="477">
        <f>O47-P47-Q47</f>
        <v>24</v>
      </c>
      <c r="S47" s="477">
        <f t="shared" si="8"/>
        <v>24</v>
      </c>
      <c r="T47" s="478">
        <f t="shared" si="9"/>
        <v>0</v>
      </c>
      <c r="U47" s="473"/>
      <c r="V47" s="479"/>
      <c r="W47" s="479"/>
      <c r="X47" s="473"/>
      <c r="Z47" s="468"/>
      <c r="AB47" s="499"/>
      <c r="AC47" s="499"/>
    </row>
    <row r="48" spans="1:29" s="480" customFormat="1" x14ac:dyDescent="0.4">
      <c r="A48" s="468" t="s">
        <v>133</v>
      </c>
      <c r="B48" s="463">
        <v>134</v>
      </c>
      <c r="C48" s="468" t="s">
        <v>133</v>
      </c>
      <c r="D48" s="470">
        <v>45261</v>
      </c>
      <c r="E48" s="471">
        <v>138</v>
      </c>
      <c r="F48" s="471">
        <v>0</v>
      </c>
      <c r="G48" s="471"/>
      <c r="H48" s="471"/>
      <c r="I48" s="471">
        <f t="shared" si="6"/>
        <v>138</v>
      </c>
      <c r="J48" s="471">
        <f t="shared" si="7"/>
        <v>138</v>
      </c>
      <c r="K48" s="472"/>
      <c r="L48" s="481" t="s">
        <v>356</v>
      </c>
      <c r="M48" s="474"/>
      <c r="N48" s="475">
        <v>64</v>
      </c>
      <c r="O48" s="432">
        <v>138</v>
      </c>
      <c r="P48" s="432"/>
      <c r="Q48" s="432"/>
      <c r="R48" s="432">
        <f>O48-Q48</f>
        <v>138</v>
      </c>
      <c r="S48" s="477">
        <f t="shared" si="8"/>
        <v>138</v>
      </c>
      <c r="T48" s="478">
        <f t="shared" si="9"/>
        <v>0</v>
      </c>
      <c r="U48" s="473"/>
      <c r="V48" s="479"/>
      <c r="W48" s="479"/>
      <c r="X48" s="473"/>
      <c r="Z48" s="468"/>
      <c r="AB48" s="467"/>
      <c r="AC48" s="467"/>
    </row>
    <row r="49" spans="1:29" s="480" customFormat="1" x14ac:dyDescent="0.4">
      <c r="A49" s="468" t="s">
        <v>134</v>
      </c>
      <c r="B49" s="463">
        <v>135</v>
      </c>
      <c r="C49" s="468" t="s">
        <v>134</v>
      </c>
      <c r="D49" s="470">
        <v>45261</v>
      </c>
      <c r="E49" s="471">
        <v>574</v>
      </c>
      <c r="F49" s="471">
        <v>0</v>
      </c>
      <c r="G49" s="471"/>
      <c r="H49" s="471">
        <v>0</v>
      </c>
      <c r="I49" s="471">
        <f t="shared" si="6"/>
        <v>574</v>
      </c>
      <c r="J49" s="471">
        <f t="shared" si="7"/>
        <v>574</v>
      </c>
      <c r="K49" s="472"/>
      <c r="L49" s="481" t="s">
        <v>356</v>
      </c>
      <c r="M49" s="474"/>
      <c r="N49" s="475">
        <v>3</v>
      </c>
      <c r="O49" s="476">
        <v>574</v>
      </c>
      <c r="P49" s="432"/>
      <c r="Q49" s="432">
        <v>10</v>
      </c>
      <c r="R49" s="477">
        <f>O49-P49-Q49</f>
        <v>564</v>
      </c>
      <c r="S49" s="477">
        <f t="shared" si="8"/>
        <v>574</v>
      </c>
      <c r="T49" s="478">
        <f t="shared" si="9"/>
        <v>0</v>
      </c>
      <c r="U49" s="473"/>
      <c r="V49" s="479"/>
      <c r="W49" s="479"/>
      <c r="X49" s="473"/>
      <c r="Z49" s="468"/>
      <c r="AB49" s="467"/>
      <c r="AC49" s="467"/>
    </row>
    <row r="50" spans="1:29" s="480" customFormat="1" x14ac:dyDescent="0.4">
      <c r="A50" s="468" t="s">
        <v>135</v>
      </c>
      <c r="B50" s="463">
        <v>137</v>
      </c>
      <c r="C50" s="468" t="s">
        <v>135</v>
      </c>
      <c r="D50" s="514">
        <v>45352</v>
      </c>
      <c r="E50" s="488"/>
      <c r="F50" s="519">
        <v>66</v>
      </c>
      <c r="G50" s="519"/>
      <c r="H50" s="471">
        <v>10</v>
      </c>
      <c r="I50" s="471">
        <f t="shared" si="6"/>
        <v>76</v>
      </c>
      <c r="J50" s="471">
        <f t="shared" si="7"/>
        <v>66</v>
      </c>
      <c r="K50" s="462"/>
      <c r="L50" s="520" t="s">
        <v>356</v>
      </c>
      <c r="M50" s="474"/>
      <c r="N50" s="475">
        <v>48</v>
      </c>
      <c r="O50" s="476">
        <v>66</v>
      </c>
      <c r="P50" s="521"/>
      <c r="Q50" s="521">
        <v>10</v>
      </c>
      <c r="R50" s="477">
        <f>O50-P50-Q50</f>
        <v>56</v>
      </c>
      <c r="S50" s="477">
        <f t="shared" si="8"/>
        <v>66</v>
      </c>
      <c r="T50" s="478">
        <f t="shared" si="9"/>
        <v>10</v>
      </c>
      <c r="U50" s="463"/>
      <c r="V50" s="466"/>
      <c r="W50" s="466"/>
      <c r="X50" s="463"/>
      <c r="Y50" s="467"/>
      <c r="Z50" s="457"/>
      <c r="AA50" s="467"/>
      <c r="AB50" s="499"/>
      <c r="AC50" s="499"/>
    </row>
    <row r="51" spans="1:29" s="480" customFormat="1" x14ac:dyDescent="0.4">
      <c r="A51" s="468" t="s">
        <v>139</v>
      </c>
      <c r="B51" s="463">
        <v>141</v>
      </c>
      <c r="C51" s="468" t="s">
        <v>139</v>
      </c>
      <c r="D51" s="470">
        <v>45261</v>
      </c>
      <c r="E51" s="471">
        <v>12</v>
      </c>
      <c r="F51" s="471"/>
      <c r="G51" s="471"/>
      <c r="H51" s="471"/>
      <c r="I51" s="471">
        <f t="shared" si="6"/>
        <v>12</v>
      </c>
      <c r="J51" s="471">
        <f t="shared" si="7"/>
        <v>12</v>
      </c>
      <c r="K51" s="472"/>
      <c r="L51" s="481" t="s">
        <v>356</v>
      </c>
      <c r="M51" s="474"/>
      <c r="N51" s="475">
        <v>61</v>
      </c>
      <c r="O51" s="476">
        <v>12</v>
      </c>
      <c r="P51" s="432"/>
      <c r="Q51" s="432"/>
      <c r="R51" s="432">
        <f>O51-Q51</f>
        <v>12</v>
      </c>
      <c r="S51" s="477">
        <f t="shared" si="8"/>
        <v>12</v>
      </c>
      <c r="T51" s="478">
        <f t="shared" si="9"/>
        <v>0</v>
      </c>
      <c r="U51" s="473"/>
      <c r="V51" s="479"/>
      <c r="W51" s="479"/>
      <c r="X51" s="473"/>
      <c r="Z51" s="468"/>
      <c r="AB51" s="499"/>
      <c r="AC51" s="499"/>
    </row>
    <row r="52" spans="1:29" s="480" customFormat="1" x14ac:dyDescent="0.4">
      <c r="A52" s="468" t="s">
        <v>141</v>
      </c>
      <c r="B52" s="463">
        <v>143</v>
      </c>
      <c r="C52" s="468" t="s">
        <v>141</v>
      </c>
      <c r="D52" s="470">
        <v>45261</v>
      </c>
      <c r="E52" s="471">
        <v>208</v>
      </c>
      <c r="F52" s="471"/>
      <c r="G52" s="471"/>
      <c r="H52" s="471"/>
      <c r="I52" s="471">
        <f t="shared" si="6"/>
        <v>208</v>
      </c>
      <c r="J52" s="471">
        <f t="shared" si="7"/>
        <v>208</v>
      </c>
      <c r="K52" s="472"/>
      <c r="L52" s="481" t="s">
        <v>356</v>
      </c>
      <c r="M52" s="474"/>
      <c r="N52" s="475">
        <v>35</v>
      </c>
      <c r="O52" s="476">
        <v>200</v>
      </c>
      <c r="P52" s="432"/>
      <c r="Q52" s="432"/>
      <c r="R52" s="432">
        <f>O52-Q52</f>
        <v>200</v>
      </c>
      <c r="S52" s="477">
        <f t="shared" si="8"/>
        <v>200</v>
      </c>
      <c r="T52" s="478">
        <f t="shared" si="9"/>
        <v>8</v>
      </c>
      <c r="U52" s="473"/>
      <c r="V52" s="479"/>
      <c r="W52" s="479"/>
      <c r="X52" s="473"/>
      <c r="Z52" s="468"/>
      <c r="AB52" s="467"/>
      <c r="AC52" s="467"/>
    </row>
    <row r="53" spans="1:29" s="480" customFormat="1" x14ac:dyDescent="0.4">
      <c r="A53" s="468" t="s">
        <v>387</v>
      </c>
      <c r="B53" s="463">
        <v>148</v>
      </c>
      <c r="C53" s="468" t="s">
        <v>146</v>
      </c>
      <c r="D53" s="470">
        <v>45261</v>
      </c>
      <c r="E53" s="471">
        <v>132</v>
      </c>
      <c r="F53" s="471"/>
      <c r="G53" s="471"/>
      <c r="H53" s="471"/>
      <c r="I53" s="471">
        <f t="shared" si="6"/>
        <v>132</v>
      </c>
      <c r="J53" s="471">
        <f t="shared" si="7"/>
        <v>132</v>
      </c>
      <c r="K53" s="472"/>
      <c r="L53" s="481" t="s">
        <v>356</v>
      </c>
      <c r="M53" s="474"/>
      <c r="N53" s="475">
        <v>60</v>
      </c>
      <c r="O53" s="476">
        <v>132</v>
      </c>
      <c r="P53" s="432"/>
      <c r="Q53" s="432"/>
      <c r="R53" s="432">
        <f>O53-Q53</f>
        <v>132</v>
      </c>
      <c r="S53" s="477">
        <f t="shared" si="8"/>
        <v>132</v>
      </c>
      <c r="T53" s="478">
        <f t="shared" si="9"/>
        <v>0</v>
      </c>
      <c r="U53" s="473"/>
      <c r="V53" s="479"/>
      <c r="W53" s="479"/>
      <c r="X53" s="473"/>
      <c r="Z53" s="468"/>
      <c r="AB53" s="499"/>
      <c r="AC53" s="499"/>
    </row>
    <row r="54" spans="1:29" s="480" customFormat="1" x14ac:dyDescent="0.4">
      <c r="A54" s="468"/>
      <c r="B54" s="463"/>
      <c r="C54" s="468"/>
      <c r="D54" s="470"/>
      <c r="E54" s="471"/>
      <c r="F54" s="471"/>
      <c r="G54" s="471"/>
      <c r="H54" s="471"/>
      <c r="I54" s="471"/>
      <c r="J54" s="471"/>
      <c r="K54" s="472"/>
      <c r="L54" s="473"/>
      <c r="M54" s="511"/>
      <c r="N54" s="431"/>
      <c r="O54" s="476"/>
      <c r="P54" s="477"/>
      <c r="Q54" s="477"/>
      <c r="R54" s="432"/>
      <c r="S54" s="477"/>
      <c r="T54" s="478"/>
      <c r="U54" s="473"/>
      <c r="V54" s="479"/>
      <c r="W54" s="479"/>
      <c r="X54" s="473"/>
      <c r="Z54" s="468"/>
      <c r="AB54" s="467"/>
      <c r="AC54" s="467"/>
    </row>
    <row r="55" spans="1:29" x14ac:dyDescent="0.4">
      <c r="O55" s="525">
        <f>SUM(O2:O54)</f>
        <v>16831</v>
      </c>
    </row>
    <row r="56" spans="1:29" x14ac:dyDescent="0.4">
      <c r="O56" s="525">
        <f>'Feuil3 (ABON DEF)'!R267</f>
        <v>54250</v>
      </c>
    </row>
    <row r="57" spans="1:29" x14ac:dyDescent="0.4">
      <c r="O57" s="525">
        <f>O56+O55</f>
        <v>71081</v>
      </c>
    </row>
    <row r="58" spans="1:29" x14ac:dyDescent="0.4">
      <c r="A58" s="487" t="s">
        <v>50</v>
      </c>
      <c r="B58" s="463">
        <v>47</v>
      </c>
      <c r="C58" s="487" t="s">
        <v>50</v>
      </c>
      <c r="D58" s="470">
        <v>45292</v>
      </c>
      <c r="E58" s="488"/>
      <c r="F58" s="488">
        <v>14</v>
      </c>
      <c r="G58" s="488"/>
      <c r="H58" s="471">
        <v>0</v>
      </c>
      <c r="I58" s="471">
        <f t="shared" ref="I58:I59" si="10">SUM(E58:H58)</f>
        <v>14</v>
      </c>
      <c r="J58" s="471">
        <f t="shared" ref="J58:J59" si="11">+I58-H58</f>
        <v>14</v>
      </c>
      <c r="K58" s="489"/>
      <c r="L58" s="481" t="s">
        <v>356</v>
      </c>
      <c r="M58" s="474"/>
      <c r="N58" s="475">
        <v>48</v>
      </c>
      <c r="O58" s="490">
        <v>14</v>
      </c>
      <c r="P58" s="490"/>
      <c r="Q58" s="491"/>
      <c r="R58" s="477">
        <f t="shared" ref="R58:R59" si="12">O58-P58-Q58</f>
        <v>14</v>
      </c>
      <c r="S58" s="477">
        <f t="shared" ref="S58:S59" si="13">+O58</f>
        <v>14</v>
      </c>
      <c r="T58" s="478">
        <f t="shared" ref="T58:T59" si="14">+I58-S58</f>
        <v>0</v>
      </c>
      <c r="U58" s="473"/>
      <c r="V58" s="479"/>
      <c r="W58" s="479"/>
      <c r="X58" s="473"/>
      <c r="Y58" s="480"/>
      <c r="Z58" s="492" t="s">
        <v>167</v>
      </c>
      <c r="AA58" s="480"/>
      <c r="AB58" s="480"/>
      <c r="AC58" s="480"/>
    </row>
    <row r="59" spans="1:29" x14ac:dyDescent="0.4">
      <c r="A59" s="487" t="s">
        <v>50</v>
      </c>
      <c r="B59" s="463">
        <v>47</v>
      </c>
      <c r="C59" s="487" t="s">
        <v>50</v>
      </c>
      <c r="D59" s="470">
        <v>45352</v>
      </c>
      <c r="E59" s="493"/>
      <c r="F59" s="494">
        <v>21</v>
      </c>
      <c r="G59" s="494"/>
      <c r="H59" s="495">
        <v>10</v>
      </c>
      <c r="I59" s="471">
        <f t="shared" si="10"/>
        <v>31</v>
      </c>
      <c r="J59" s="471">
        <f t="shared" si="11"/>
        <v>21</v>
      </c>
      <c r="K59" s="462"/>
      <c r="L59" s="481" t="s">
        <v>356</v>
      </c>
      <c r="M59" s="474"/>
      <c r="N59" s="475">
        <v>48</v>
      </c>
      <c r="O59" s="496">
        <v>31</v>
      </c>
      <c r="P59" s="496"/>
      <c r="Q59" s="497">
        <v>10</v>
      </c>
      <c r="R59" s="477">
        <f t="shared" si="12"/>
        <v>21</v>
      </c>
      <c r="S59" s="498">
        <f t="shared" si="13"/>
        <v>31</v>
      </c>
      <c r="T59" s="478">
        <f t="shared" si="14"/>
        <v>0</v>
      </c>
      <c r="U59" s="463"/>
      <c r="V59" s="466"/>
      <c r="W59" s="466"/>
      <c r="X59" s="463"/>
      <c r="Z59" s="457"/>
      <c r="AB59" s="480"/>
      <c r="AC59" s="480"/>
    </row>
    <row r="60" spans="1:29" s="480" customFormat="1" x14ac:dyDescent="0.4">
      <c r="A60" s="468" t="s">
        <v>388</v>
      </c>
      <c r="B60" s="463">
        <v>151</v>
      </c>
      <c r="C60" s="468" t="s">
        <v>149</v>
      </c>
      <c r="D60" s="470">
        <v>45261</v>
      </c>
      <c r="E60" s="471">
        <v>178</v>
      </c>
      <c r="F60" s="471">
        <v>0</v>
      </c>
      <c r="G60" s="471"/>
      <c r="H60" s="471"/>
      <c r="I60" s="471">
        <f>SUM(E60:H60)</f>
        <v>178</v>
      </c>
      <c r="J60" s="471">
        <f>+I60-H60</f>
        <v>178</v>
      </c>
      <c r="K60" s="472"/>
      <c r="L60" s="473" t="s">
        <v>356</v>
      </c>
      <c r="M60" s="511"/>
      <c r="N60" s="431"/>
      <c r="O60" s="476">
        <v>178</v>
      </c>
      <c r="P60" s="477"/>
      <c r="Q60" s="477"/>
      <c r="R60" s="432">
        <f>O60-Q60</f>
        <v>178</v>
      </c>
      <c r="S60" s="477">
        <f>+O60</f>
        <v>178</v>
      </c>
      <c r="T60" s="478">
        <f>+I60-S60</f>
        <v>0</v>
      </c>
      <c r="U60" s="473"/>
      <c r="V60" s="479"/>
      <c r="W60" s="479"/>
      <c r="X60" s="473"/>
      <c r="Z60" s="468"/>
      <c r="AB60" s="467"/>
      <c r="AC60" s="467"/>
    </row>
  </sheetData>
  <pageMargins left="0.70866141732283472" right="0.70866141732283472" top="0.74803149606299213" bottom="0.74803149606299213" header="0.31496062992125984" footer="0.31496062992125984"/>
  <pageSetup paperSize="9" scale="24" orientation="landscape" r:id="rId1"/>
  <headerFooter>
    <oddFooter>&amp;L&amp;"Segoe UI,Normal"&amp;10&amp;K008000PUBLIC&amp;K000000 &amp;C&amp;F&amp;R&amp;P/&amp;N</oddFooter>
    <evenFooter>&amp;L&amp;"Segoe UI,Regular"&amp;10&amp;K008000PUBLIC&amp;K000000 </evenFooter>
    <firstFooter>&amp;L&amp;"Segoe UI,Regular"&amp;10&amp;K008000PUBLIC&amp;K000000 </firstFooter>
  </headerFooter>
  <customProperties>
    <customPr name="QAA_DRILLPATH_NODE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F7C1-47B9-4D43-BAF2-1C6EB270FE92}">
  <sheetPr>
    <pageSetUpPr autoPageBreaks="0" fitToPage="1"/>
  </sheetPr>
  <dimension ref="A1:M107"/>
  <sheetViews>
    <sheetView zoomScale="40" zoomScaleNormal="40" workbookViewId="0">
      <selection activeCell="M107" sqref="A1:M107"/>
    </sheetView>
  </sheetViews>
  <sheetFormatPr baseColWidth="10" defaultColWidth="154.83203125" defaultRowHeight="15" x14ac:dyDescent="0.2"/>
  <cols>
    <col min="1" max="1" width="8.5" bestFit="1" customWidth="1"/>
    <col min="2" max="2" width="32.33203125" bestFit="1" customWidth="1"/>
    <col min="3" max="4" width="23.83203125" bestFit="1" customWidth="1"/>
    <col min="5" max="5" width="26.1640625" customWidth="1"/>
    <col min="6" max="6" width="29" customWidth="1"/>
    <col min="7" max="7" width="25.6640625" customWidth="1"/>
    <col min="8" max="8" width="61.1640625" style="68" bestFit="1" customWidth="1"/>
    <col min="9" max="9" width="15.5" style="1" bestFit="1" customWidth="1"/>
    <col min="10" max="10" width="19.1640625" style="114" customWidth="1"/>
    <col min="11" max="11" width="32.6640625" style="114" bestFit="1" customWidth="1"/>
    <col min="12" max="12" width="16.1640625" style="114" bestFit="1" customWidth="1"/>
    <col min="13" max="13" width="48" style="114" bestFit="1" customWidth="1"/>
  </cols>
  <sheetData>
    <row r="1" spans="1:13" s="198" customFormat="1" ht="57" thickBot="1" x14ac:dyDescent="0.65">
      <c r="A1" s="799" t="s">
        <v>352</v>
      </c>
      <c r="B1" s="800"/>
      <c r="C1" s="800"/>
      <c r="D1" s="800"/>
      <c r="E1" s="800"/>
      <c r="F1" s="800"/>
      <c r="G1" s="800"/>
      <c r="H1" s="800"/>
      <c r="I1" s="800"/>
      <c r="J1" s="800"/>
      <c r="K1" s="800"/>
      <c r="L1" s="800"/>
      <c r="M1" s="800"/>
    </row>
    <row r="2" spans="1:13" s="198" customFormat="1" ht="57" thickBot="1" x14ac:dyDescent="0.65">
      <c r="A2" s="799" t="s">
        <v>355</v>
      </c>
      <c r="B2" s="800"/>
      <c r="C2" s="800"/>
      <c r="D2" s="800"/>
      <c r="E2" s="800"/>
      <c r="F2" s="800"/>
      <c r="G2" s="800"/>
      <c r="H2" s="800"/>
      <c r="I2" s="800"/>
      <c r="J2" s="800"/>
      <c r="K2" s="800"/>
      <c r="L2" s="800"/>
      <c r="M2" s="800"/>
    </row>
    <row r="3" spans="1:13" s="198" customFormat="1" ht="70" thickBot="1" x14ac:dyDescent="0.3">
      <c r="A3" s="208" t="s">
        <v>338</v>
      </c>
      <c r="B3" s="207" t="s">
        <v>1</v>
      </c>
      <c r="C3" s="209" t="s">
        <v>336</v>
      </c>
      <c r="D3" s="208" t="s">
        <v>337</v>
      </c>
      <c r="E3" s="210" t="s">
        <v>350</v>
      </c>
      <c r="F3" s="211" t="s">
        <v>348</v>
      </c>
      <c r="G3" s="230" t="s">
        <v>343</v>
      </c>
      <c r="H3" s="226" t="s">
        <v>319</v>
      </c>
      <c r="I3" s="223" t="s">
        <v>151</v>
      </c>
      <c r="J3" s="220"/>
      <c r="K3" s="210" t="s">
        <v>317</v>
      </c>
      <c r="L3" s="210" t="s">
        <v>318</v>
      </c>
      <c r="M3" s="212" t="s">
        <v>154</v>
      </c>
    </row>
    <row r="4" spans="1:13" s="198" customFormat="1" ht="22" x14ac:dyDescent="0.25">
      <c r="A4" s="213">
        <v>1</v>
      </c>
      <c r="B4" s="197" t="s">
        <v>4</v>
      </c>
      <c r="C4" s="214">
        <v>3600</v>
      </c>
      <c r="D4" s="214">
        <v>3600</v>
      </c>
      <c r="E4" s="215"/>
      <c r="F4" s="224">
        <f t="shared" ref="F4:F35" si="0">+D4+E4</f>
        <v>3600</v>
      </c>
      <c r="G4" s="231">
        <f t="shared" ref="G4:G35" si="1">+C4-F4</f>
        <v>0</v>
      </c>
      <c r="H4" s="227" t="s">
        <v>222</v>
      </c>
      <c r="I4" s="205">
        <v>1</v>
      </c>
      <c r="J4" s="221"/>
      <c r="K4" s="216"/>
      <c r="L4" s="217"/>
      <c r="M4" s="218"/>
    </row>
    <row r="5" spans="1:13" s="198" customFormat="1" ht="23" thickBot="1" x14ac:dyDescent="0.3">
      <c r="A5" s="219">
        <v>2</v>
      </c>
      <c r="B5" s="199" t="s">
        <v>5</v>
      </c>
      <c r="C5" s="201">
        <v>3600</v>
      </c>
      <c r="D5" s="201">
        <v>3600</v>
      </c>
      <c r="E5" s="200"/>
      <c r="F5" s="225">
        <f t="shared" si="0"/>
        <v>3600</v>
      </c>
      <c r="G5" s="229">
        <f t="shared" si="1"/>
        <v>0</v>
      </c>
      <c r="H5" s="228" t="s">
        <v>224</v>
      </c>
      <c r="I5" s="206">
        <v>1</v>
      </c>
      <c r="J5" s="222"/>
      <c r="K5" s="202"/>
      <c r="L5" s="203"/>
      <c r="M5" s="204"/>
    </row>
    <row r="6" spans="1:13" s="198" customFormat="1" ht="22" x14ac:dyDescent="0.25">
      <c r="A6" s="213">
        <v>3</v>
      </c>
      <c r="B6" s="197" t="s">
        <v>6</v>
      </c>
      <c r="C6" s="214">
        <v>3600</v>
      </c>
      <c r="D6" s="214">
        <v>3600</v>
      </c>
      <c r="E6" s="215"/>
      <c r="F6" s="224">
        <f t="shared" si="0"/>
        <v>3600</v>
      </c>
      <c r="G6" s="231">
        <f t="shared" si="1"/>
        <v>0</v>
      </c>
      <c r="H6" s="227" t="s">
        <v>225</v>
      </c>
      <c r="I6" s="205">
        <v>1</v>
      </c>
      <c r="J6" s="221"/>
      <c r="K6" s="216"/>
      <c r="L6" s="217"/>
      <c r="M6" s="218"/>
    </row>
    <row r="7" spans="1:13" s="198" customFormat="1" ht="23" thickBot="1" x14ac:dyDescent="0.3">
      <c r="A7" s="219">
        <v>5</v>
      </c>
      <c r="B7" s="199" t="s">
        <v>8</v>
      </c>
      <c r="C7" s="201">
        <v>3600</v>
      </c>
      <c r="D7" s="201">
        <v>3600</v>
      </c>
      <c r="E7" s="200"/>
      <c r="F7" s="225">
        <f t="shared" si="0"/>
        <v>3600</v>
      </c>
      <c r="G7" s="229">
        <f t="shared" si="1"/>
        <v>0</v>
      </c>
      <c r="H7" s="228" t="s">
        <v>226</v>
      </c>
      <c r="I7" s="206">
        <v>1</v>
      </c>
      <c r="J7" s="222"/>
      <c r="K7" s="202"/>
      <c r="L7" s="203"/>
      <c r="M7" s="204"/>
    </row>
    <row r="8" spans="1:13" s="198" customFormat="1" ht="22" x14ac:dyDescent="0.25">
      <c r="A8" s="213">
        <v>8</v>
      </c>
      <c r="B8" s="197" t="s">
        <v>11</v>
      </c>
      <c r="C8" s="214">
        <v>3600</v>
      </c>
      <c r="D8" s="214">
        <v>3600</v>
      </c>
      <c r="E8" s="215"/>
      <c r="F8" s="224">
        <f t="shared" si="0"/>
        <v>3600</v>
      </c>
      <c r="G8" s="231">
        <f t="shared" si="1"/>
        <v>0</v>
      </c>
      <c r="H8" s="227" t="s">
        <v>227</v>
      </c>
      <c r="I8" s="205">
        <v>1</v>
      </c>
      <c r="J8" s="221"/>
      <c r="K8" s="216"/>
      <c r="L8" s="217"/>
      <c r="M8" s="218"/>
    </row>
    <row r="9" spans="1:13" s="198" customFormat="1" ht="23" thickBot="1" x14ac:dyDescent="0.3">
      <c r="A9" s="219">
        <v>9</v>
      </c>
      <c r="B9" s="199" t="s">
        <v>12</v>
      </c>
      <c r="C9" s="201">
        <v>3600</v>
      </c>
      <c r="D9" s="201">
        <v>3600</v>
      </c>
      <c r="E9" s="200"/>
      <c r="F9" s="225">
        <f t="shared" si="0"/>
        <v>3600</v>
      </c>
      <c r="G9" s="229">
        <f t="shared" si="1"/>
        <v>0</v>
      </c>
      <c r="H9" s="228" t="s">
        <v>228</v>
      </c>
      <c r="I9" s="206">
        <v>1</v>
      </c>
      <c r="J9" s="222"/>
      <c r="K9" s="202"/>
      <c r="L9" s="203"/>
      <c r="M9" s="204"/>
    </row>
    <row r="10" spans="1:13" s="198" customFormat="1" ht="22" x14ac:dyDescent="0.25">
      <c r="A10" s="213">
        <v>10</v>
      </c>
      <c r="B10" s="197" t="s">
        <v>13</v>
      </c>
      <c r="C10" s="214">
        <v>3600</v>
      </c>
      <c r="D10" s="214">
        <v>3600</v>
      </c>
      <c r="E10" s="215"/>
      <c r="F10" s="224">
        <f t="shared" si="0"/>
        <v>3600</v>
      </c>
      <c r="G10" s="231">
        <f t="shared" si="1"/>
        <v>0</v>
      </c>
      <c r="H10" s="227" t="s">
        <v>229</v>
      </c>
      <c r="I10" s="205">
        <v>1</v>
      </c>
      <c r="J10" s="221"/>
      <c r="K10" s="216"/>
      <c r="L10" s="217"/>
      <c r="M10" s="218"/>
    </row>
    <row r="11" spans="1:13" s="198" customFormat="1" ht="23" thickBot="1" x14ac:dyDescent="0.3">
      <c r="A11" s="219">
        <v>12</v>
      </c>
      <c r="B11" s="199" t="s">
        <v>15</v>
      </c>
      <c r="C11" s="201">
        <v>3600</v>
      </c>
      <c r="D11" s="201">
        <v>3600</v>
      </c>
      <c r="E11" s="200"/>
      <c r="F11" s="225">
        <f t="shared" si="0"/>
        <v>3600</v>
      </c>
      <c r="G11" s="229">
        <f t="shared" si="1"/>
        <v>0</v>
      </c>
      <c r="H11" s="228" t="s">
        <v>230</v>
      </c>
      <c r="I11" s="206">
        <v>1</v>
      </c>
      <c r="J11" s="222"/>
      <c r="K11" s="202"/>
      <c r="L11" s="203"/>
      <c r="M11" s="204"/>
    </row>
    <row r="12" spans="1:13" s="198" customFormat="1" ht="22" x14ac:dyDescent="0.25">
      <c r="A12" s="213">
        <v>13</v>
      </c>
      <c r="B12" s="197" t="s">
        <v>16</v>
      </c>
      <c r="C12" s="214">
        <v>3600</v>
      </c>
      <c r="D12" s="214">
        <v>3600</v>
      </c>
      <c r="E12" s="215"/>
      <c r="F12" s="224">
        <f t="shared" si="0"/>
        <v>3600</v>
      </c>
      <c r="G12" s="231">
        <f t="shared" si="1"/>
        <v>0</v>
      </c>
      <c r="H12" s="227" t="s">
        <v>231</v>
      </c>
      <c r="I12" s="205">
        <v>1</v>
      </c>
      <c r="J12" s="221"/>
      <c r="K12" s="216"/>
      <c r="L12" s="217"/>
      <c r="M12" s="218"/>
    </row>
    <row r="13" spans="1:13" s="198" customFormat="1" ht="23" thickBot="1" x14ac:dyDescent="0.3">
      <c r="A13" s="219">
        <v>14</v>
      </c>
      <c r="B13" s="199" t="s">
        <v>17</v>
      </c>
      <c r="C13" s="201">
        <v>3600</v>
      </c>
      <c r="D13" s="201">
        <v>3600</v>
      </c>
      <c r="E13" s="200"/>
      <c r="F13" s="225">
        <f t="shared" si="0"/>
        <v>3600</v>
      </c>
      <c r="G13" s="229">
        <f t="shared" si="1"/>
        <v>0</v>
      </c>
      <c r="H13" s="228" t="s">
        <v>232</v>
      </c>
      <c r="I13" s="206">
        <v>1</v>
      </c>
      <c r="J13" s="222"/>
      <c r="K13" s="202"/>
      <c r="L13" s="203"/>
      <c r="M13" s="204"/>
    </row>
    <row r="14" spans="1:13" s="198" customFormat="1" ht="22" x14ac:dyDescent="0.25">
      <c r="A14" s="213">
        <v>15</v>
      </c>
      <c r="B14" s="197" t="s">
        <v>18</v>
      </c>
      <c r="C14" s="214">
        <v>3600</v>
      </c>
      <c r="D14" s="214">
        <v>3600</v>
      </c>
      <c r="E14" s="215"/>
      <c r="F14" s="224">
        <f t="shared" si="0"/>
        <v>3600</v>
      </c>
      <c r="G14" s="231">
        <f t="shared" si="1"/>
        <v>0</v>
      </c>
      <c r="H14" s="227" t="s">
        <v>233</v>
      </c>
      <c r="I14" s="205">
        <v>1</v>
      </c>
      <c r="J14" s="221"/>
      <c r="K14" s="216"/>
      <c r="L14" s="217"/>
      <c r="M14" s="218"/>
    </row>
    <row r="15" spans="1:13" s="198" customFormat="1" ht="23" thickBot="1" x14ac:dyDescent="0.3">
      <c r="A15" s="219">
        <v>16</v>
      </c>
      <c r="B15" s="199" t="s">
        <v>19</v>
      </c>
      <c r="C15" s="201">
        <v>3600</v>
      </c>
      <c r="D15" s="201">
        <v>3600</v>
      </c>
      <c r="E15" s="200"/>
      <c r="F15" s="225">
        <f t="shared" si="0"/>
        <v>3600</v>
      </c>
      <c r="G15" s="229">
        <f t="shared" si="1"/>
        <v>0</v>
      </c>
      <c r="H15" s="228" t="s">
        <v>234</v>
      </c>
      <c r="I15" s="206">
        <v>1</v>
      </c>
      <c r="J15" s="222"/>
      <c r="K15" s="202"/>
      <c r="L15" s="203"/>
      <c r="M15" s="204"/>
    </row>
    <row r="16" spans="1:13" s="198" customFormat="1" ht="22" x14ac:dyDescent="0.25">
      <c r="A16" s="213">
        <v>17</v>
      </c>
      <c r="B16" s="197" t="s">
        <v>20</v>
      </c>
      <c r="C16" s="214">
        <v>3600</v>
      </c>
      <c r="D16" s="214">
        <v>3600</v>
      </c>
      <c r="E16" s="215"/>
      <c r="F16" s="224">
        <f t="shared" si="0"/>
        <v>3600</v>
      </c>
      <c r="G16" s="231">
        <f t="shared" si="1"/>
        <v>0</v>
      </c>
      <c r="H16" s="227" t="s">
        <v>235</v>
      </c>
      <c r="I16" s="205">
        <v>1</v>
      </c>
      <c r="J16" s="221"/>
      <c r="K16" s="216"/>
      <c r="L16" s="217"/>
      <c r="M16" s="218"/>
    </row>
    <row r="17" spans="1:13" s="198" customFormat="1" ht="23" thickBot="1" x14ac:dyDescent="0.3">
      <c r="A17" s="219">
        <v>18</v>
      </c>
      <c r="B17" s="199" t="s">
        <v>21</v>
      </c>
      <c r="C17" s="201">
        <v>3600</v>
      </c>
      <c r="D17" s="201">
        <v>3600</v>
      </c>
      <c r="E17" s="200"/>
      <c r="F17" s="225">
        <f t="shared" si="0"/>
        <v>3600</v>
      </c>
      <c r="G17" s="229">
        <f t="shared" si="1"/>
        <v>0</v>
      </c>
      <c r="H17" s="228" t="s">
        <v>236</v>
      </c>
      <c r="I17" s="206">
        <v>1</v>
      </c>
      <c r="J17" s="222"/>
      <c r="K17" s="202"/>
      <c r="L17" s="203"/>
      <c r="M17" s="204"/>
    </row>
    <row r="18" spans="1:13" s="198" customFormat="1" ht="22" x14ac:dyDescent="0.25">
      <c r="A18" s="213">
        <v>20</v>
      </c>
      <c r="B18" s="197" t="s">
        <v>23</v>
      </c>
      <c r="C18" s="214">
        <v>3600</v>
      </c>
      <c r="D18" s="214">
        <v>3600</v>
      </c>
      <c r="E18" s="215"/>
      <c r="F18" s="224">
        <f t="shared" si="0"/>
        <v>3600</v>
      </c>
      <c r="G18" s="231">
        <f t="shared" si="1"/>
        <v>0</v>
      </c>
      <c r="H18" s="227" t="s">
        <v>330</v>
      </c>
      <c r="I18" s="205">
        <v>1</v>
      </c>
      <c r="J18" s="221"/>
      <c r="K18" s="216"/>
      <c r="L18" s="217"/>
      <c r="M18" s="218"/>
    </row>
    <row r="19" spans="1:13" s="198" customFormat="1" ht="23" thickBot="1" x14ac:dyDescent="0.3">
      <c r="A19" s="219">
        <v>21</v>
      </c>
      <c r="B19" s="199" t="s">
        <v>24</v>
      </c>
      <c r="C19" s="201">
        <v>3600</v>
      </c>
      <c r="D19" s="201">
        <v>2700</v>
      </c>
      <c r="E19" s="200">
        <v>900</v>
      </c>
      <c r="F19" s="225">
        <f t="shared" si="0"/>
        <v>3600</v>
      </c>
      <c r="G19" s="229">
        <f t="shared" si="1"/>
        <v>0</v>
      </c>
      <c r="H19" s="228" t="s">
        <v>161</v>
      </c>
      <c r="I19" s="206">
        <v>1</v>
      </c>
      <c r="J19" s="222"/>
      <c r="K19" s="202"/>
      <c r="L19" s="203">
        <v>12</v>
      </c>
      <c r="M19" s="204">
        <v>900</v>
      </c>
    </row>
    <row r="20" spans="1:13" s="198" customFormat="1" ht="22" x14ac:dyDescent="0.25">
      <c r="A20" s="213">
        <v>22</v>
      </c>
      <c r="B20" s="197" t="s">
        <v>25</v>
      </c>
      <c r="C20" s="214">
        <v>3600</v>
      </c>
      <c r="D20" s="214">
        <v>3600</v>
      </c>
      <c r="E20" s="215"/>
      <c r="F20" s="224">
        <f t="shared" si="0"/>
        <v>3600</v>
      </c>
      <c r="G20" s="231">
        <f t="shared" si="1"/>
        <v>0</v>
      </c>
      <c r="H20" s="227" t="s">
        <v>237</v>
      </c>
      <c r="I20" s="205">
        <v>1</v>
      </c>
      <c r="J20" s="221"/>
      <c r="K20" s="216"/>
      <c r="L20" s="217"/>
      <c r="M20" s="218"/>
    </row>
    <row r="21" spans="1:13" s="198" customFormat="1" ht="23" thickBot="1" x14ac:dyDescent="0.3">
      <c r="A21" s="219">
        <v>23</v>
      </c>
      <c r="B21" s="199" t="s">
        <v>26</v>
      </c>
      <c r="C21" s="201">
        <v>0</v>
      </c>
      <c r="D21" s="201">
        <v>0</v>
      </c>
      <c r="E21" s="200"/>
      <c r="F21" s="225">
        <f t="shared" si="0"/>
        <v>0</v>
      </c>
      <c r="G21" s="229">
        <f t="shared" si="1"/>
        <v>0</v>
      </c>
      <c r="H21" s="228" t="s">
        <v>238</v>
      </c>
      <c r="I21" s="206">
        <v>1</v>
      </c>
      <c r="J21" s="222"/>
      <c r="K21" s="202"/>
      <c r="L21" s="203"/>
      <c r="M21" s="204"/>
    </row>
    <row r="22" spans="1:13" s="198" customFormat="1" ht="22" x14ac:dyDescent="0.25">
      <c r="A22" s="213">
        <v>24</v>
      </c>
      <c r="B22" s="197" t="s">
        <v>27</v>
      </c>
      <c r="C22" s="214">
        <v>3600</v>
      </c>
      <c r="D22" s="214">
        <v>3100</v>
      </c>
      <c r="E22" s="215">
        <v>500</v>
      </c>
      <c r="F22" s="224">
        <f t="shared" si="0"/>
        <v>3600</v>
      </c>
      <c r="G22" s="231">
        <f t="shared" si="1"/>
        <v>0</v>
      </c>
      <c r="H22" s="227" t="s">
        <v>162</v>
      </c>
      <c r="I22" s="205">
        <v>1</v>
      </c>
      <c r="J22" s="221"/>
      <c r="K22" s="216"/>
      <c r="L22" s="217">
        <v>50</v>
      </c>
      <c r="M22" s="218">
        <v>500</v>
      </c>
    </row>
    <row r="23" spans="1:13" s="198" customFormat="1" ht="23" thickBot="1" x14ac:dyDescent="0.3">
      <c r="A23" s="219">
        <v>25</v>
      </c>
      <c r="B23" s="199" t="s">
        <v>28</v>
      </c>
      <c r="C23" s="201">
        <v>3600</v>
      </c>
      <c r="D23" s="201">
        <v>3600</v>
      </c>
      <c r="E23" s="200"/>
      <c r="F23" s="225">
        <f t="shared" si="0"/>
        <v>3600</v>
      </c>
      <c r="G23" s="229">
        <f t="shared" si="1"/>
        <v>0</v>
      </c>
      <c r="H23" s="228" t="s">
        <v>239</v>
      </c>
      <c r="I23" s="206">
        <v>1</v>
      </c>
      <c r="J23" s="222"/>
      <c r="K23" s="202"/>
      <c r="L23" s="203"/>
      <c r="M23" s="204"/>
    </row>
    <row r="24" spans="1:13" s="198" customFormat="1" ht="22" x14ac:dyDescent="0.25">
      <c r="A24" s="213">
        <v>26</v>
      </c>
      <c r="B24" s="197" t="s">
        <v>29</v>
      </c>
      <c r="C24" s="214">
        <v>3600</v>
      </c>
      <c r="D24" s="214">
        <v>3600</v>
      </c>
      <c r="E24" s="215"/>
      <c r="F24" s="224">
        <f t="shared" si="0"/>
        <v>3600</v>
      </c>
      <c r="G24" s="231">
        <f t="shared" si="1"/>
        <v>0</v>
      </c>
      <c r="H24" s="227" t="s">
        <v>240</v>
      </c>
      <c r="I24" s="205">
        <v>1</v>
      </c>
      <c r="J24" s="221"/>
      <c r="K24" s="216"/>
      <c r="L24" s="217"/>
      <c r="M24" s="218"/>
    </row>
    <row r="25" spans="1:13" s="198" customFormat="1" ht="23" thickBot="1" x14ac:dyDescent="0.3">
      <c r="A25" s="219">
        <v>27</v>
      </c>
      <c r="B25" s="199" t="s">
        <v>30</v>
      </c>
      <c r="C25" s="201">
        <v>3600</v>
      </c>
      <c r="D25" s="201">
        <v>3600</v>
      </c>
      <c r="E25" s="200"/>
      <c r="F25" s="225">
        <f t="shared" si="0"/>
        <v>3600</v>
      </c>
      <c r="G25" s="229">
        <f t="shared" si="1"/>
        <v>0</v>
      </c>
      <c r="H25" s="228" t="s">
        <v>241</v>
      </c>
      <c r="I25" s="206">
        <v>1</v>
      </c>
      <c r="J25" s="222"/>
      <c r="K25" s="202"/>
      <c r="L25" s="203"/>
      <c r="M25" s="204"/>
    </row>
    <row r="26" spans="1:13" s="198" customFormat="1" ht="22" x14ac:dyDescent="0.25">
      <c r="A26" s="213">
        <v>28</v>
      </c>
      <c r="B26" s="197" t="s">
        <v>31</v>
      </c>
      <c r="C26" s="214">
        <v>3600</v>
      </c>
      <c r="D26" s="214">
        <v>3600</v>
      </c>
      <c r="E26" s="215"/>
      <c r="F26" s="224">
        <f t="shared" si="0"/>
        <v>3600</v>
      </c>
      <c r="G26" s="231">
        <f t="shared" si="1"/>
        <v>0</v>
      </c>
      <c r="H26" s="227" t="s">
        <v>242</v>
      </c>
      <c r="I26" s="205">
        <v>1</v>
      </c>
      <c r="J26" s="221"/>
      <c r="K26" s="216"/>
      <c r="L26" s="217"/>
      <c r="M26" s="218"/>
    </row>
    <row r="27" spans="1:13" s="198" customFormat="1" ht="23" thickBot="1" x14ac:dyDescent="0.3">
      <c r="A27" s="219">
        <v>29</v>
      </c>
      <c r="B27" s="199" t="s">
        <v>32</v>
      </c>
      <c r="C27" s="201">
        <v>3600</v>
      </c>
      <c r="D27" s="201">
        <v>3600</v>
      </c>
      <c r="E27" s="200"/>
      <c r="F27" s="225">
        <f t="shared" si="0"/>
        <v>3600</v>
      </c>
      <c r="G27" s="229">
        <f t="shared" si="1"/>
        <v>0</v>
      </c>
      <c r="H27" s="228" t="s">
        <v>243</v>
      </c>
      <c r="I27" s="206">
        <v>1</v>
      </c>
      <c r="J27" s="222"/>
      <c r="K27" s="202"/>
      <c r="L27" s="203"/>
      <c r="M27" s="204"/>
    </row>
    <row r="28" spans="1:13" s="198" customFormat="1" ht="22" x14ac:dyDescent="0.25">
      <c r="A28" s="213">
        <v>30</v>
      </c>
      <c r="B28" s="197" t="s">
        <v>33</v>
      </c>
      <c r="C28" s="214">
        <v>3600</v>
      </c>
      <c r="D28" s="214">
        <v>3000</v>
      </c>
      <c r="E28" s="215">
        <v>600</v>
      </c>
      <c r="F28" s="224">
        <f t="shared" si="0"/>
        <v>3600</v>
      </c>
      <c r="G28" s="231">
        <f t="shared" si="1"/>
        <v>0</v>
      </c>
      <c r="H28" s="227" t="s">
        <v>163</v>
      </c>
      <c r="I28" s="205">
        <v>1</v>
      </c>
      <c r="J28" s="221"/>
      <c r="K28" s="216"/>
      <c r="L28" s="217">
        <v>15</v>
      </c>
      <c r="M28" s="218">
        <v>600</v>
      </c>
    </row>
    <row r="29" spans="1:13" s="198" customFormat="1" ht="23" thickBot="1" x14ac:dyDescent="0.3">
      <c r="A29" s="219">
        <v>31</v>
      </c>
      <c r="B29" s="199" t="s">
        <v>34</v>
      </c>
      <c r="C29" s="201">
        <v>3600</v>
      </c>
      <c r="D29" s="201">
        <v>3600</v>
      </c>
      <c r="E29" s="200"/>
      <c r="F29" s="225">
        <f t="shared" si="0"/>
        <v>3600</v>
      </c>
      <c r="G29" s="229">
        <f t="shared" si="1"/>
        <v>0</v>
      </c>
      <c r="H29" s="228" t="s">
        <v>244</v>
      </c>
      <c r="I29" s="206">
        <v>1</v>
      </c>
      <c r="J29" s="222"/>
      <c r="K29" s="202"/>
      <c r="L29" s="203"/>
      <c r="M29" s="204"/>
    </row>
    <row r="30" spans="1:13" s="198" customFormat="1" ht="22" x14ac:dyDescent="0.25">
      <c r="A30" s="213">
        <v>32</v>
      </c>
      <c r="B30" s="197" t="s">
        <v>35</v>
      </c>
      <c r="C30" s="214">
        <v>3600</v>
      </c>
      <c r="D30" s="214">
        <v>3600</v>
      </c>
      <c r="E30" s="215"/>
      <c r="F30" s="224">
        <f t="shared" si="0"/>
        <v>3600</v>
      </c>
      <c r="G30" s="231">
        <f t="shared" si="1"/>
        <v>0</v>
      </c>
      <c r="H30" s="227" t="s">
        <v>245</v>
      </c>
      <c r="I30" s="205">
        <v>1</v>
      </c>
      <c r="J30" s="221"/>
      <c r="K30" s="216"/>
      <c r="L30" s="217"/>
      <c r="M30" s="218"/>
    </row>
    <row r="31" spans="1:13" s="198" customFormat="1" ht="23" thickBot="1" x14ac:dyDescent="0.3">
      <c r="A31" s="219">
        <v>33</v>
      </c>
      <c r="B31" s="199" t="s">
        <v>36</v>
      </c>
      <c r="C31" s="201">
        <v>3600</v>
      </c>
      <c r="D31" s="201">
        <v>3600</v>
      </c>
      <c r="E31" s="200"/>
      <c r="F31" s="225">
        <f t="shared" si="0"/>
        <v>3600</v>
      </c>
      <c r="G31" s="229">
        <f t="shared" si="1"/>
        <v>0</v>
      </c>
      <c r="H31" s="228" t="s">
        <v>329</v>
      </c>
      <c r="I31" s="206">
        <v>1</v>
      </c>
      <c r="J31" s="222"/>
      <c r="K31" s="202"/>
      <c r="L31" s="203"/>
      <c r="M31" s="204"/>
    </row>
    <row r="32" spans="1:13" s="198" customFormat="1" ht="22" x14ac:dyDescent="0.25">
      <c r="A32" s="213">
        <v>34</v>
      </c>
      <c r="B32" s="197" t="s">
        <v>37</v>
      </c>
      <c r="C32" s="214">
        <v>3600</v>
      </c>
      <c r="D32" s="214">
        <v>3600</v>
      </c>
      <c r="E32" s="215"/>
      <c r="F32" s="224">
        <f t="shared" si="0"/>
        <v>3600</v>
      </c>
      <c r="G32" s="231">
        <f t="shared" si="1"/>
        <v>0</v>
      </c>
      <c r="H32" s="227" t="s">
        <v>247</v>
      </c>
      <c r="I32" s="205">
        <v>1</v>
      </c>
      <c r="J32" s="221"/>
      <c r="K32" s="216"/>
      <c r="L32" s="217"/>
      <c r="M32" s="218"/>
    </row>
    <row r="33" spans="1:13" s="198" customFormat="1" ht="23" thickBot="1" x14ac:dyDescent="0.3">
      <c r="A33" s="219">
        <v>34</v>
      </c>
      <c r="B33" s="199" t="s">
        <v>37</v>
      </c>
      <c r="C33" s="201"/>
      <c r="D33" s="201"/>
      <c r="E33" s="200"/>
      <c r="F33" s="225">
        <f t="shared" si="0"/>
        <v>0</v>
      </c>
      <c r="G33" s="229">
        <f t="shared" si="1"/>
        <v>0</v>
      </c>
      <c r="H33" s="228" t="s">
        <v>247</v>
      </c>
      <c r="I33" s="206">
        <v>1</v>
      </c>
      <c r="J33" s="222"/>
      <c r="K33" s="202"/>
      <c r="L33" s="203"/>
      <c r="M33" s="204"/>
    </row>
    <row r="34" spans="1:13" s="198" customFormat="1" ht="22" x14ac:dyDescent="0.25">
      <c r="A34" s="213">
        <v>35</v>
      </c>
      <c r="B34" s="197" t="s">
        <v>38</v>
      </c>
      <c r="C34" s="214">
        <v>3600</v>
      </c>
      <c r="D34" s="214">
        <v>3600</v>
      </c>
      <c r="E34" s="215"/>
      <c r="F34" s="224">
        <f t="shared" si="0"/>
        <v>3600</v>
      </c>
      <c r="G34" s="231">
        <f t="shared" si="1"/>
        <v>0</v>
      </c>
      <c r="H34" s="227" t="s">
        <v>248</v>
      </c>
      <c r="I34" s="205">
        <v>1</v>
      </c>
      <c r="J34" s="221"/>
      <c r="K34" s="216"/>
      <c r="L34" s="217"/>
      <c r="M34" s="218"/>
    </row>
    <row r="35" spans="1:13" s="198" customFormat="1" ht="23" thickBot="1" x14ac:dyDescent="0.3">
      <c r="A35" s="219">
        <v>36</v>
      </c>
      <c r="B35" s="199" t="s">
        <v>39</v>
      </c>
      <c r="C35" s="201">
        <v>3600</v>
      </c>
      <c r="D35" s="201">
        <v>3600</v>
      </c>
      <c r="E35" s="200"/>
      <c r="F35" s="225">
        <f t="shared" si="0"/>
        <v>3600</v>
      </c>
      <c r="G35" s="229">
        <f t="shared" si="1"/>
        <v>0</v>
      </c>
      <c r="H35" s="228" t="s">
        <v>249</v>
      </c>
      <c r="I35" s="206">
        <v>1</v>
      </c>
      <c r="J35" s="222"/>
      <c r="K35" s="202"/>
      <c r="L35" s="203"/>
      <c r="M35" s="204"/>
    </row>
    <row r="36" spans="1:13" s="198" customFormat="1" ht="22" x14ac:dyDescent="0.25">
      <c r="A36" s="213">
        <v>37</v>
      </c>
      <c r="B36" s="197" t="s">
        <v>40</v>
      </c>
      <c r="C36" s="214">
        <v>3600</v>
      </c>
      <c r="D36" s="214">
        <v>3600</v>
      </c>
      <c r="E36" s="215"/>
      <c r="F36" s="224">
        <f t="shared" ref="F36:F67" si="2">+D36+E36</f>
        <v>3600</v>
      </c>
      <c r="G36" s="231">
        <f t="shared" ref="G36:G67" si="3">+C36-F36</f>
        <v>0</v>
      </c>
      <c r="H36" s="227" t="s">
        <v>250</v>
      </c>
      <c r="I36" s="205">
        <v>1</v>
      </c>
      <c r="J36" s="221"/>
      <c r="K36" s="216"/>
      <c r="L36" s="217"/>
      <c r="M36" s="218"/>
    </row>
    <row r="37" spans="1:13" s="198" customFormat="1" ht="23" thickBot="1" x14ac:dyDescent="0.3">
      <c r="A37" s="219">
        <v>38</v>
      </c>
      <c r="B37" s="199" t="s">
        <v>41</v>
      </c>
      <c r="C37" s="201">
        <v>3600</v>
      </c>
      <c r="D37" s="201">
        <v>3600</v>
      </c>
      <c r="E37" s="200"/>
      <c r="F37" s="225">
        <f t="shared" si="2"/>
        <v>3600</v>
      </c>
      <c r="G37" s="229">
        <f t="shared" si="3"/>
        <v>0</v>
      </c>
      <c r="H37" s="228" t="s">
        <v>251</v>
      </c>
      <c r="I37" s="206">
        <v>1</v>
      </c>
      <c r="J37" s="222"/>
      <c r="K37" s="202"/>
      <c r="L37" s="203"/>
      <c r="M37" s="204"/>
    </row>
    <row r="38" spans="1:13" s="198" customFormat="1" ht="22" x14ac:dyDescent="0.25">
      <c r="A38" s="213">
        <v>39</v>
      </c>
      <c r="B38" s="197" t="s">
        <v>42</v>
      </c>
      <c r="C38" s="214">
        <v>3600</v>
      </c>
      <c r="D38" s="214">
        <v>3000</v>
      </c>
      <c r="E38" s="215">
        <v>600</v>
      </c>
      <c r="F38" s="224">
        <f t="shared" si="2"/>
        <v>3600</v>
      </c>
      <c r="G38" s="231">
        <f t="shared" si="3"/>
        <v>0</v>
      </c>
      <c r="H38" s="227" t="s">
        <v>164</v>
      </c>
      <c r="I38" s="205">
        <v>1</v>
      </c>
      <c r="J38" s="221"/>
      <c r="K38" s="216"/>
      <c r="L38" s="217">
        <v>22</v>
      </c>
      <c r="M38" s="218">
        <v>600</v>
      </c>
    </row>
    <row r="39" spans="1:13" s="198" customFormat="1" ht="23" thickBot="1" x14ac:dyDescent="0.3">
      <c r="A39" s="219">
        <v>40</v>
      </c>
      <c r="B39" s="199" t="s">
        <v>43</v>
      </c>
      <c r="C39" s="201">
        <v>3600</v>
      </c>
      <c r="D39" s="201">
        <v>3000</v>
      </c>
      <c r="E39" s="200">
        <v>600</v>
      </c>
      <c r="F39" s="225">
        <f t="shared" si="2"/>
        <v>3600</v>
      </c>
      <c r="G39" s="229">
        <f t="shared" si="3"/>
        <v>0</v>
      </c>
      <c r="H39" s="228" t="s">
        <v>165</v>
      </c>
      <c r="I39" s="206">
        <v>1</v>
      </c>
      <c r="J39" s="222"/>
      <c r="K39" s="202"/>
      <c r="L39" s="203">
        <v>45</v>
      </c>
      <c r="M39" s="204">
        <v>600</v>
      </c>
    </row>
    <row r="40" spans="1:13" s="198" customFormat="1" ht="22" x14ac:dyDescent="0.25">
      <c r="A40" s="213">
        <v>42</v>
      </c>
      <c r="B40" s="197" t="s">
        <v>45</v>
      </c>
      <c r="C40" s="214">
        <v>3600</v>
      </c>
      <c r="D40" s="214">
        <v>3600</v>
      </c>
      <c r="E40" s="215"/>
      <c r="F40" s="224">
        <f t="shared" si="2"/>
        <v>3600</v>
      </c>
      <c r="G40" s="231">
        <f t="shared" si="3"/>
        <v>0</v>
      </c>
      <c r="H40" s="227" t="s">
        <v>252</v>
      </c>
      <c r="I40" s="205">
        <v>1</v>
      </c>
      <c r="J40" s="221"/>
      <c r="K40" s="216"/>
      <c r="L40" s="217"/>
      <c r="M40" s="218"/>
    </row>
    <row r="41" spans="1:13" s="198" customFormat="1" ht="23" thickBot="1" x14ac:dyDescent="0.3">
      <c r="A41" s="219">
        <v>43</v>
      </c>
      <c r="B41" s="199" t="s">
        <v>46</v>
      </c>
      <c r="C41" s="201">
        <v>3600</v>
      </c>
      <c r="D41" s="201">
        <v>3600</v>
      </c>
      <c r="E41" s="200"/>
      <c r="F41" s="225">
        <f t="shared" si="2"/>
        <v>3600</v>
      </c>
      <c r="G41" s="229">
        <f t="shared" si="3"/>
        <v>0</v>
      </c>
      <c r="H41" s="228" t="s">
        <v>253</v>
      </c>
      <c r="I41" s="206">
        <v>1</v>
      </c>
      <c r="J41" s="222"/>
      <c r="K41" s="202"/>
      <c r="L41" s="203"/>
      <c r="M41" s="204"/>
    </row>
    <row r="42" spans="1:13" s="198" customFormat="1" ht="22" x14ac:dyDescent="0.25">
      <c r="A42" s="213">
        <v>44</v>
      </c>
      <c r="B42" s="197" t="s">
        <v>47</v>
      </c>
      <c r="C42" s="214">
        <v>3600</v>
      </c>
      <c r="D42" s="214">
        <v>3600</v>
      </c>
      <c r="E42" s="215"/>
      <c r="F42" s="224">
        <f t="shared" si="2"/>
        <v>3600</v>
      </c>
      <c r="G42" s="231">
        <f t="shared" si="3"/>
        <v>0</v>
      </c>
      <c r="H42" s="227" t="s">
        <v>254</v>
      </c>
      <c r="I42" s="205">
        <v>1</v>
      </c>
      <c r="J42" s="221"/>
      <c r="K42" s="216"/>
      <c r="L42" s="217"/>
      <c r="M42" s="218"/>
    </row>
    <row r="43" spans="1:13" s="198" customFormat="1" ht="23" thickBot="1" x14ac:dyDescent="0.3">
      <c r="A43" s="219">
        <v>46</v>
      </c>
      <c r="B43" s="199" t="s">
        <v>49</v>
      </c>
      <c r="C43" s="201">
        <v>3600</v>
      </c>
      <c r="D43" s="201">
        <v>3600</v>
      </c>
      <c r="E43" s="200"/>
      <c r="F43" s="225">
        <f t="shared" si="2"/>
        <v>3600</v>
      </c>
      <c r="G43" s="229">
        <f t="shared" si="3"/>
        <v>0</v>
      </c>
      <c r="H43" s="228" t="s">
        <v>255</v>
      </c>
      <c r="I43" s="206">
        <v>1</v>
      </c>
      <c r="J43" s="222"/>
      <c r="K43" s="202"/>
      <c r="L43" s="203"/>
      <c r="M43" s="204"/>
    </row>
    <row r="44" spans="1:13" s="198" customFormat="1" ht="22" x14ac:dyDescent="0.25">
      <c r="A44" s="213">
        <v>48</v>
      </c>
      <c r="B44" s="197" t="s">
        <v>51</v>
      </c>
      <c r="C44" s="214">
        <v>3600</v>
      </c>
      <c r="D44" s="214">
        <v>3600</v>
      </c>
      <c r="E44" s="215"/>
      <c r="F44" s="224">
        <f t="shared" si="2"/>
        <v>3600</v>
      </c>
      <c r="G44" s="231">
        <f t="shared" si="3"/>
        <v>0</v>
      </c>
      <c r="H44" s="227" t="s">
        <v>256</v>
      </c>
      <c r="I44" s="205">
        <v>1</v>
      </c>
      <c r="J44" s="221"/>
      <c r="K44" s="216"/>
      <c r="L44" s="217"/>
      <c r="M44" s="218"/>
    </row>
    <row r="45" spans="1:13" s="198" customFormat="1" ht="23" thickBot="1" x14ac:dyDescent="0.3">
      <c r="A45" s="219">
        <v>49</v>
      </c>
      <c r="B45" s="199" t="s">
        <v>52</v>
      </c>
      <c r="C45" s="201">
        <v>3600</v>
      </c>
      <c r="D45" s="201">
        <v>3600</v>
      </c>
      <c r="E45" s="200"/>
      <c r="F45" s="225">
        <f t="shared" si="2"/>
        <v>3600</v>
      </c>
      <c r="G45" s="229">
        <f t="shared" si="3"/>
        <v>0</v>
      </c>
      <c r="H45" s="228" t="s">
        <v>257</v>
      </c>
      <c r="I45" s="206">
        <v>1</v>
      </c>
      <c r="J45" s="222"/>
      <c r="K45" s="202"/>
      <c r="L45" s="203"/>
      <c r="M45" s="204"/>
    </row>
    <row r="46" spans="1:13" s="198" customFormat="1" ht="22" x14ac:dyDescent="0.25">
      <c r="A46" s="213">
        <v>50</v>
      </c>
      <c r="B46" s="197" t="s">
        <v>53</v>
      </c>
      <c r="C46" s="214">
        <v>3600</v>
      </c>
      <c r="D46" s="214">
        <v>3600</v>
      </c>
      <c r="E46" s="215"/>
      <c r="F46" s="224">
        <f t="shared" si="2"/>
        <v>3600</v>
      </c>
      <c r="G46" s="231">
        <f t="shared" si="3"/>
        <v>0</v>
      </c>
      <c r="H46" s="227" t="s">
        <v>258</v>
      </c>
      <c r="I46" s="205">
        <v>1</v>
      </c>
      <c r="J46" s="221"/>
      <c r="K46" s="216"/>
      <c r="L46" s="217"/>
      <c r="M46" s="218"/>
    </row>
    <row r="47" spans="1:13" s="198" customFormat="1" ht="23" thickBot="1" x14ac:dyDescent="0.3">
      <c r="A47" s="219">
        <v>51</v>
      </c>
      <c r="B47" s="199" t="s">
        <v>54</v>
      </c>
      <c r="C47" s="201">
        <v>3600</v>
      </c>
      <c r="D47" s="201">
        <v>3600</v>
      </c>
      <c r="E47" s="200"/>
      <c r="F47" s="225">
        <f t="shared" si="2"/>
        <v>3600</v>
      </c>
      <c r="G47" s="229">
        <f t="shared" si="3"/>
        <v>0</v>
      </c>
      <c r="H47" s="228" t="s">
        <v>259</v>
      </c>
      <c r="I47" s="206">
        <v>1</v>
      </c>
      <c r="J47" s="222"/>
      <c r="K47" s="202"/>
      <c r="L47" s="203"/>
      <c r="M47" s="204"/>
    </row>
    <row r="48" spans="1:13" s="198" customFormat="1" ht="22" x14ac:dyDescent="0.25">
      <c r="A48" s="213">
        <v>52</v>
      </c>
      <c r="B48" s="197" t="s">
        <v>55</v>
      </c>
      <c r="C48" s="214">
        <v>3600</v>
      </c>
      <c r="D48" s="214">
        <v>3600</v>
      </c>
      <c r="E48" s="215"/>
      <c r="F48" s="224">
        <f t="shared" si="2"/>
        <v>3600</v>
      </c>
      <c r="G48" s="231">
        <f t="shared" si="3"/>
        <v>0</v>
      </c>
      <c r="H48" s="227" t="s">
        <v>260</v>
      </c>
      <c r="I48" s="205">
        <v>1</v>
      </c>
      <c r="J48" s="221"/>
      <c r="K48" s="216"/>
      <c r="L48" s="217"/>
      <c r="M48" s="218"/>
    </row>
    <row r="49" spans="1:13" s="198" customFormat="1" ht="23" thickBot="1" x14ac:dyDescent="0.3">
      <c r="A49" s="219">
        <v>53</v>
      </c>
      <c r="B49" s="199" t="s">
        <v>56</v>
      </c>
      <c r="C49" s="201">
        <v>3600</v>
      </c>
      <c r="D49" s="201">
        <v>3600</v>
      </c>
      <c r="E49" s="200"/>
      <c r="F49" s="225">
        <f t="shared" si="2"/>
        <v>3600</v>
      </c>
      <c r="G49" s="229">
        <f t="shared" si="3"/>
        <v>0</v>
      </c>
      <c r="H49" s="228" t="s">
        <v>261</v>
      </c>
      <c r="I49" s="206">
        <v>1</v>
      </c>
      <c r="J49" s="222"/>
      <c r="K49" s="202"/>
      <c r="L49" s="203"/>
      <c r="M49" s="204"/>
    </row>
    <row r="50" spans="1:13" s="198" customFormat="1" ht="22" x14ac:dyDescent="0.25">
      <c r="A50" s="213">
        <v>54</v>
      </c>
      <c r="B50" s="197" t="s">
        <v>57</v>
      </c>
      <c r="C50" s="214">
        <v>3600</v>
      </c>
      <c r="D50" s="214">
        <v>3300</v>
      </c>
      <c r="E50" s="215">
        <v>300</v>
      </c>
      <c r="F50" s="224">
        <f t="shared" si="2"/>
        <v>3600</v>
      </c>
      <c r="G50" s="231">
        <f t="shared" si="3"/>
        <v>0</v>
      </c>
      <c r="H50" s="227" t="s">
        <v>168</v>
      </c>
      <c r="I50" s="205">
        <v>1</v>
      </c>
      <c r="J50" s="221"/>
      <c r="K50" s="216"/>
      <c r="L50" s="217">
        <v>44</v>
      </c>
      <c r="M50" s="218">
        <v>300</v>
      </c>
    </row>
    <row r="51" spans="1:13" s="198" customFormat="1" ht="23" thickBot="1" x14ac:dyDescent="0.3">
      <c r="A51" s="219">
        <v>56</v>
      </c>
      <c r="B51" s="199" t="s">
        <v>59</v>
      </c>
      <c r="C51" s="201">
        <v>3600</v>
      </c>
      <c r="D51" s="201">
        <v>3600</v>
      </c>
      <c r="E51" s="200"/>
      <c r="F51" s="225">
        <f t="shared" si="2"/>
        <v>3600</v>
      </c>
      <c r="G51" s="229">
        <f t="shared" si="3"/>
        <v>0</v>
      </c>
      <c r="H51" s="228" t="s">
        <v>262</v>
      </c>
      <c r="I51" s="206">
        <v>1</v>
      </c>
      <c r="J51" s="222"/>
      <c r="K51" s="202"/>
      <c r="L51" s="203"/>
      <c r="M51" s="204"/>
    </row>
    <row r="52" spans="1:13" s="198" customFormat="1" ht="22" x14ac:dyDescent="0.25">
      <c r="A52" s="213">
        <v>57</v>
      </c>
      <c r="B52" s="197" t="s">
        <v>60</v>
      </c>
      <c r="C52" s="214">
        <v>3600</v>
      </c>
      <c r="D52" s="214">
        <v>3600</v>
      </c>
      <c r="E52" s="215"/>
      <c r="F52" s="224">
        <f t="shared" si="2"/>
        <v>3600</v>
      </c>
      <c r="G52" s="231">
        <f t="shared" si="3"/>
        <v>0</v>
      </c>
      <c r="H52" s="227" t="s">
        <v>263</v>
      </c>
      <c r="I52" s="205">
        <v>1</v>
      </c>
      <c r="J52" s="221"/>
      <c r="K52" s="216"/>
      <c r="L52" s="217"/>
      <c r="M52" s="218"/>
    </row>
    <row r="53" spans="1:13" s="198" customFormat="1" ht="23" thickBot="1" x14ac:dyDescent="0.3">
      <c r="A53" s="219">
        <v>58</v>
      </c>
      <c r="B53" s="199" t="s">
        <v>61</v>
      </c>
      <c r="C53" s="201">
        <v>3600</v>
      </c>
      <c r="D53" s="201">
        <v>3600</v>
      </c>
      <c r="E53" s="200"/>
      <c r="F53" s="225">
        <f t="shared" si="2"/>
        <v>3600</v>
      </c>
      <c r="G53" s="229">
        <f t="shared" si="3"/>
        <v>0</v>
      </c>
      <c r="H53" s="228" t="s">
        <v>264</v>
      </c>
      <c r="I53" s="206">
        <v>1</v>
      </c>
      <c r="J53" s="222"/>
      <c r="K53" s="202"/>
      <c r="L53" s="203"/>
      <c r="M53" s="204"/>
    </row>
    <row r="54" spans="1:13" s="198" customFormat="1" ht="22" x14ac:dyDescent="0.25">
      <c r="A54" s="213">
        <v>59</v>
      </c>
      <c r="B54" s="197" t="s">
        <v>62</v>
      </c>
      <c r="C54" s="214">
        <v>3600</v>
      </c>
      <c r="D54" s="214">
        <v>3600</v>
      </c>
      <c r="E54" s="215"/>
      <c r="F54" s="224">
        <f t="shared" si="2"/>
        <v>3600</v>
      </c>
      <c r="G54" s="231">
        <f t="shared" si="3"/>
        <v>0</v>
      </c>
      <c r="H54" s="227" t="s">
        <v>265</v>
      </c>
      <c r="I54" s="205">
        <v>1</v>
      </c>
      <c r="J54" s="221"/>
      <c r="K54" s="216"/>
      <c r="L54" s="217"/>
      <c r="M54" s="218"/>
    </row>
    <row r="55" spans="1:13" s="198" customFormat="1" ht="23" thickBot="1" x14ac:dyDescent="0.3">
      <c r="A55" s="219">
        <v>61</v>
      </c>
      <c r="B55" s="199" t="s">
        <v>64</v>
      </c>
      <c r="C55" s="201">
        <v>3600</v>
      </c>
      <c r="D55" s="201">
        <v>3600</v>
      </c>
      <c r="E55" s="200"/>
      <c r="F55" s="225">
        <f t="shared" si="2"/>
        <v>3600</v>
      </c>
      <c r="G55" s="229">
        <f t="shared" si="3"/>
        <v>0</v>
      </c>
      <c r="H55" s="228" t="s">
        <v>266</v>
      </c>
      <c r="I55" s="206">
        <v>1</v>
      </c>
      <c r="J55" s="222"/>
      <c r="K55" s="202"/>
      <c r="L55" s="203"/>
      <c r="M55" s="204"/>
    </row>
    <row r="56" spans="1:13" s="198" customFormat="1" ht="22" x14ac:dyDescent="0.25">
      <c r="A56" s="213">
        <v>62</v>
      </c>
      <c r="B56" s="197" t="s">
        <v>65</v>
      </c>
      <c r="C56" s="214">
        <v>3600</v>
      </c>
      <c r="D56" s="214">
        <v>3600</v>
      </c>
      <c r="E56" s="215"/>
      <c r="F56" s="224">
        <f t="shared" si="2"/>
        <v>3600</v>
      </c>
      <c r="G56" s="231">
        <f t="shared" si="3"/>
        <v>0</v>
      </c>
      <c r="H56" s="227" t="s">
        <v>327</v>
      </c>
      <c r="I56" s="205">
        <v>1</v>
      </c>
      <c r="J56" s="221"/>
      <c r="K56" s="216"/>
      <c r="L56" s="217"/>
      <c r="M56" s="218"/>
    </row>
    <row r="57" spans="1:13" s="198" customFormat="1" ht="23" thickBot="1" x14ac:dyDescent="0.3">
      <c r="A57" s="219">
        <v>63</v>
      </c>
      <c r="B57" s="199" t="s">
        <v>66</v>
      </c>
      <c r="C57" s="201">
        <v>3600</v>
      </c>
      <c r="D57" s="201">
        <v>3600</v>
      </c>
      <c r="E57" s="200"/>
      <c r="F57" s="225">
        <f t="shared" si="2"/>
        <v>3600</v>
      </c>
      <c r="G57" s="229">
        <f t="shared" si="3"/>
        <v>0</v>
      </c>
      <c r="H57" s="228" t="s">
        <v>267</v>
      </c>
      <c r="I57" s="206">
        <v>1</v>
      </c>
      <c r="J57" s="222"/>
      <c r="K57" s="202"/>
      <c r="L57" s="203"/>
      <c r="M57" s="204"/>
    </row>
    <row r="58" spans="1:13" s="198" customFormat="1" ht="22" x14ac:dyDescent="0.25">
      <c r="A58" s="213">
        <v>64</v>
      </c>
      <c r="B58" s="197" t="s">
        <v>67</v>
      </c>
      <c r="C58" s="214">
        <v>3600</v>
      </c>
      <c r="D58" s="214">
        <v>3600</v>
      </c>
      <c r="E58" s="215"/>
      <c r="F58" s="224">
        <f t="shared" si="2"/>
        <v>3600</v>
      </c>
      <c r="G58" s="231">
        <f t="shared" si="3"/>
        <v>0</v>
      </c>
      <c r="H58" s="227" t="s">
        <v>269</v>
      </c>
      <c r="I58" s="205">
        <v>1</v>
      </c>
      <c r="J58" s="221"/>
      <c r="K58" s="216"/>
      <c r="L58" s="217"/>
      <c r="M58" s="218"/>
    </row>
    <row r="59" spans="1:13" s="198" customFormat="1" ht="23" thickBot="1" x14ac:dyDescent="0.3">
      <c r="A59" s="219">
        <v>65</v>
      </c>
      <c r="B59" s="199" t="s">
        <v>68</v>
      </c>
      <c r="C59" s="201">
        <v>3600</v>
      </c>
      <c r="D59" s="201">
        <v>3600</v>
      </c>
      <c r="E59" s="200"/>
      <c r="F59" s="225">
        <f t="shared" si="2"/>
        <v>3600</v>
      </c>
      <c r="G59" s="229">
        <f t="shared" si="3"/>
        <v>0</v>
      </c>
      <c r="H59" s="228" t="s">
        <v>271</v>
      </c>
      <c r="I59" s="206">
        <v>1</v>
      </c>
      <c r="J59" s="222"/>
      <c r="K59" s="202"/>
      <c r="L59" s="203"/>
      <c r="M59" s="204"/>
    </row>
    <row r="60" spans="1:13" s="198" customFormat="1" ht="22" x14ac:dyDescent="0.25">
      <c r="A60" s="213">
        <v>66</v>
      </c>
      <c r="B60" s="197" t="s">
        <v>69</v>
      </c>
      <c r="C60" s="214">
        <v>3600</v>
      </c>
      <c r="D60" s="214">
        <v>3600</v>
      </c>
      <c r="E60" s="215"/>
      <c r="F60" s="224">
        <f t="shared" si="2"/>
        <v>3600</v>
      </c>
      <c r="G60" s="231">
        <f t="shared" si="3"/>
        <v>0</v>
      </c>
      <c r="H60" s="227" t="s">
        <v>322</v>
      </c>
      <c r="I60" s="205">
        <v>1</v>
      </c>
      <c r="J60" s="221"/>
      <c r="K60" s="216"/>
      <c r="L60" s="217"/>
      <c r="M60" s="218"/>
    </row>
    <row r="61" spans="1:13" s="198" customFormat="1" ht="23" thickBot="1" x14ac:dyDescent="0.3">
      <c r="A61" s="219">
        <v>68</v>
      </c>
      <c r="B61" s="199" t="s">
        <v>71</v>
      </c>
      <c r="C61" s="201">
        <v>3600</v>
      </c>
      <c r="D61" s="201">
        <v>3600</v>
      </c>
      <c r="E61" s="200"/>
      <c r="F61" s="225">
        <f t="shared" si="2"/>
        <v>3600</v>
      </c>
      <c r="G61" s="229">
        <f t="shared" si="3"/>
        <v>0</v>
      </c>
      <c r="H61" s="228" t="s">
        <v>273</v>
      </c>
      <c r="I61" s="206">
        <v>1</v>
      </c>
      <c r="J61" s="222"/>
      <c r="K61" s="202"/>
      <c r="L61" s="203"/>
      <c r="M61" s="204"/>
    </row>
    <row r="62" spans="1:13" s="198" customFormat="1" ht="22" x14ac:dyDescent="0.25">
      <c r="A62" s="213">
        <v>69</v>
      </c>
      <c r="B62" s="197" t="s">
        <v>72</v>
      </c>
      <c r="C62" s="214">
        <v>3600</v>
      </c>
      <c r="D62" s="214">
        <v>3600</v>
      </c>
      <c r="E62" s="215"/>
      <c r="F62" s="224">
        <f t="shared" si="2"/>
        <v>3600</v>
      </c>
      <c r="G62" s="231">
        <f t="shared" si="3"/>
        <v>0</v>
      </c>
      <c r="H62" s="227" t="s">
        <v>274</v>
      </c>
      <c r="I62" s="205">
        <v>1</v>
      </c>
      <c r="J62" s="221"/>
      <c r="K62" s="216"/>
      <c r="L62" s="217"/>
      <c r="M62" s="218"/>
    </row>
    <row r="63" spans="1:13" s="198" customFormat="1" ht="23" thickBot="1" x14ac:dyDescent="0.3">
      <c r="A63" s="219">
        <v>70</v>
      </c>
      <c r="B63" s="199" t="s">
        <v>73</v>
      </c>
      <c r="C63" s="201">
        <v>3600</v>
      </c>
      <c r="D63" s="201">
        <v>3600</v>
      </c>
      <c r="E63" s="200"/>
      <c r="F63" s="225">
        <f t="shared" si="2"/>
        <v>3600</v>
      </c>
      <c r="G63" s="229">
        <f t="shared" si="3"/>
        <v>0</v>
      </c>
      <c r="H63" s="228" t="s">
        <v>275</v>
      </c>
      <c r="I63" s="206">
        <v>1</v>
      </c>
      <c r="J63" s="222"/>
      <c r="K63" s="202"/>
      <c r="L63" s="203"/>
      <c r="M63" s="204"/>
    </row>
    <row r="64" spans="1:13" s="198" customFormat="1" ht="22" x14ac:dyDescent="0.25">
      <c r="A64" s="213">
        <v>72</v>
      </c>
      <c r="B64" s="197" t="s">
        <v>75</v>
      </c>
      <c r="C64" s="214">
        <v>3600</v>
      </c>
      <c r="D64" s="214">
        <v>3600</v>
      </c>
      <c r="E64" s="215"/>
      <c r="F64" s="224">
        <f t="shared" si="2"/>
        <v>3600</v>
      </c>
      <c r="G64" s="231">
        <f t="shared" si="3"/>
        <v>0</v>
      </c>
      <c r="H64" s="227" t="s">
        <v>276</v>
      </c>
      <c r="I64" s="205">
        <v>1</v>
      </c>
      <c r="J64" s="221"/>
      <c r="K64" s="216"/>
      <c r="L64" s="217"/>
      <c r="M64" s="218"/>
    </row>
    <row r="65" spans="1:13" s="198" customFormat="1" ht="23" thickBot="1" x14ac:dyDescent="0.3">
      <c r="A65" s="219">
        <v>73</v>
      </c>
      <c r="B65" s="199" t="s">
        <v>76</v>
      </c>
      <c r="C65" s="201">
        <v>3600</v>
      </c>
      <c r="D65" s="201">
        <v>3600</v>
      </c>
      <c r="E65" s="200"/>
      <c r="F65" s="225">
        <f t="shared" si="2"/>
        <v>3600</v>
      </c>
      <c r="G65" s="229">
        <f t="shared" si="3"/>
        <v>0</v>
      </c>
      <c r="H65" s="228" t="s">
        <v>277</v>
      </c>
      <c r="I65" s="206">
        <v>1</v>
      </c>
      <c r="J65" s="222"/>
      <c r="K65" s="202"/>
      <c r="L65" s="203"/>
      <c r="M65" s="204"/>
    </row>
    <row r="66" spans="1:13" s="198" customFormat="1" ht="22" x14ac:dyDescent="0.25">
      <c r="A66" s="213">
        <v>74</v>
      </c>
      <c r="B66" s="197" t="s">
        <v>77</v>
      </c>
      <c r="C66" s="214">
        <v>3600</v>
      </c>
      <c r="D66" s="214">
        <v>3600</v>
      </c>
      <c r="E66" s="215"/>
      <c r="F66" s="224">
        <f t="shared" si="2"/>
        <v>3600</v>
      </c>
      <c r="G66" s="231">
        <f t="shared" si="3"/>
        <v>0</v>
      </c>
      <c r="H66" s="227" t="s">
        <v>278</v>
      </c>
      <c r="I66" s="205">
        <v>1</v>
      </c>
      <c r="J66" s="221"/>
      <c r="K66" s="216"/>
      <c r="L66" s="217"/>
      <c r="M66" s="218"/>
    </row>
    <row r="67" spans="1:13" s="198" customFormat="1" ht="23" thickBot="1" x14ac:dyDescent="0.3">
      <c r="A67" s="219">
        <v>75</v>
      </c>
      <c r="B67" s="199" t="s">
        <v>78</v>
      </c>
      <c r="C67" s="201">
        <v>3600</v>
      </c>
      <c r="D67" s="201">
        <v>3600</v>
      </c>
      <c r="E67" s="200"/>
      <c r="F67" s="225">
        <f t="shared" si="2"/>
        <v>3600</v>
      </c>
      <c r="G67" s="229">
        <f t="shared" si="3"/>
        <v>0</v>
      </c>
      <c r="H67" s="228" t="s">
        <v>279</v>
      </c>
      <c r="I67" s="206">
        <v>1</v>
      </c>
      <c r="J67" s="222"/>
      <c r="K67" s="202"/>
      <c r="L67" s="203"/>
      <c r="M67" s="204"/>
    </row>
    <row r="68" spans="1:13" s="198" customFormat="1" ht="22" x14ac:dyDescent="0.25">
      <c r="A68" s="213">
        <v>76</v>
      </c>
      <c r="B68" s="197" t="s">
        <v>67</v>
      </c>
      <c r="C68" s="214">
        <v>3600</v>
      </c>
      <c r="D68" s="214">
        <v>3600</v>
      </c>
      <c r="E68" s="215"/>
      <c r="F68" s="224">
        <f t="shared" ref="F68:F99" si="4">+D68+E68</f>
        <v>3600</v>
      </c>
      <c r="G68" s="231">
        <f t="shared" ref="G68:G99" si="5">+C68-F68</f>
        <v>0</v>
      </c>
      <c r="H68" s="227" t="s">
        <v>281</v>
      </c>
      <c r="I68" s="205">
        <v>1</v>
      </c>
      <c r="J68" s="221"/>
      <c r="K68" s="216"/>
      <c r="L68" s="217"/>
      <c r="M68" s="218"/>
    </row>
    <row r="69" spans="1:13" s="198" customFormat="1" ht="23" thickBot="1" x14ac:dyDescent="0.3">
      <c r="A69" s="219">
        <v>77</v>
      </c>
      <c r="B69" s="199" t="s">
        <v>79</v>
      </c>
      <c r="C69" s="201">
        <v>3600</v>
      </c>
      <c r="D69" s="201">
        <v>3600</v>
      </c>
      <c r="E69" s="200"/>
      <c r="F69" s="225">
        <f t="shared" si="4"/>
        <v>3600</v>
      </c>
      <c r="G69" s="229">
        <f t="shared" si="5"/>
        <v>0</v>
      </c>
      <c r="H69" s="228" t="s">
        <v>282</v>
      </c>
      <c r="I69" s="206">
        <v>1</v>
      </c>
      <c r="J69" s="222"/>
      <c r="K69" s="202"/>
      <c r="L69" s="203"/>
      <c r="M69" s="204"/>
    </row>
    <row r="70" spans="1:13" s="198" customFormat="1" ht="22" x14ac:dyDescent="0.25">
      <c r="A70" s="213">
        <v>78</v>
      </c>
      <c r="B70" s="197" t="s">
        <v>80</v>
      </c>
      <c r="C70" s="214">
        <v>3600</v>
      </c>
      <c r="D70" s="214">
        <v>3600</v>
      </c>
      <c r="E70" s="215"/>
      <c r="F70" s="224">
        <f t="shared" si="4"/>
        <v>3600</v>
      </c>
      <c r="G70" s="231">
        <f t="shared" si="5"/>
        <v>0</v>
      </c>
      <c r="H70" s="227" t="s">
        <v>283</v>
      </c>
      <c r="I70" s="205">
        <v>1</v>
      </c>
      <c r="J70" s="221"/>
      <c r="K70" s="216"/>
      <c r="L70" s="217"/>
      <c r="M70" s="218"/>
    </row>
    <row r="71" spans="1:13" s="198" customFormat="1" ht="23" thickBot="1" x14ac:dyDescent="0.3">
      <c r="A71" s="219">
        <v>79</v>
      </c>
      <c r="B71" s="199" t="s">
        <v>81</v>
      </c>
      <c r="C71" s="201">
        <v>3600</v>
      </c>
      <c r="D71" s="201">
        <v>3600</v>
      </c>
      <c r="E71" s="200"/>
      <c r="F71" s="225">
        <f t="shared" si="4"/>
        <v>3600</v>
      </c>
      <c r="G71" s="229">
        <f t="shared" si="5"/>
        <v>0</v>
      </c>
      <c r="H71" s="228" t="s">
        <v>285</v>
      </c>
      <c r="I71" s="206">
        <v>1</v>
      </c>
      <c r="J71" s="222"/>
      <c r="K71" s="202"/>
      <c r="L71" s="203"/>
      <c r="M71" s="204"/>
    </row>
    <row r="72" spans="1:13" s="198" customFormat="1" ht="22" x14ac:dyDescent="0.25">
      <c r="A72" s="213">
        <v>80</v>
      </c>
      <c r="B72" s="197" t="s">
        <v>82</v>
      </c>
      <c r="C72" s="214">
        <v>3600</v>
      </c>
      <c r="D72" s="214">
        <v>3500</v>
      </c>
      <c r="E72" s="215">
        <v>100</v>
      </c>
      <c r="F72" s="224">
        <f t="shared" si="4"/>
        <v>3600</v>
      </c>
      <c r="G72" s="231">
        <f t="shared" si="5"/>
        <v>0</v>
      </c>
      <c r="H72" s="227" t="s">
        <v>170</v>
      </c>
      <c r="I72" s="205">
        <v>1</v>
      </c>
      <c r="J72" s="221"/>
      <c r="K72" s="216"/>
      <c r="L72" s="217">
        <v>53</v>
      </c>
      <c r="M72" s="218">
        <v>100</v>
      </c>
    </row>
    <row r="73" spans="1:13" s="198" customFormat="1" ht="23" thickBot="1" x14ac:dyDescent="0.3">
      <c r="A73" s="219">
        <v>82</v>
      </c>
      <c r="B73" s="199" t="s">
        <v>84</v>
      </c>
      <c r="C73" s="201">
        <v>3600</v>
      </c>
      <c r="D73" s="201">
        <v>3600</v>
      </c>
      <c r="E73" s="200"/>
      <c r="F73" s="225">
        <f t="shared" si="4"/>
        <v>3600</v>
      </c>
      <c r="G73" s="229">
        <f t="shared" si="5"/>
        <v>0</v>
      </c>
      <c r="H73" s="228" t="s">
        <v>286</v>
      </c>
      <c r="I73" s="206">
        <v>1</v>
      </c>
      <c r="J73" s="222"/>
      <c r="K73" s="202"/>
      <c r="L73" s="203"/>
      <c r="M73" s="204"/>
    </row>
    <row r="74" spans="1:13" s="198" customFormat="1" ht="22" x14ac:dyDescent="0.25">
      <c r="A74" s="213">
        <v>84</v>
      </c>
      <c r="B74" s="197" t="s">
        <v>86</v>
      </c>
      <c r="C74" s="214">
        <v>3600</v>
      </c>
      <c r="D74" s="214">
        <v>3600</v>
      </c>
      <c r="E74" s="215"/>
      <c r="F74" s="224">
        <f t="shared" si="4"/>
        <v>3600</v>
      </c>
      <c r="G74" s="231">
        <f t="shared" si="5"/>
        <v>0</v>
      </c>
      <c r="H74" s="227" t="s">
        <v>287</v>
      </c>
      <c r="I74" s="205">
        <v>1</v>
      </c>
      <c r="J74" s="221"/>
      <c r="K74" s="216"/>
      <c r="L74" s="217"/>
      <c r="M74" s="218"/>
    </row>
    <row r="75" spans="1:13" s="198" customFormat="1" ht="23" thickBot="1" x14ac:dyDescent="0.3">
      <c r="A75" s="219">
        <v>85</v>
      </c>
      <c r="B75" s="199" t="s">
        <v>87</v>
      </c>
      <c r="C75" s="201">
        <v>3600</v>
      </c>
      <c r="D75" s="201">
        <v>3600</v>
      </c>
      <c r="E75" s="200"/>
      <c r="F75" s="225">
        <f t="shared" si="4"/>
        <v>3600</v>
      </c>
      <c r="G75" s="229">
        <f t="shared" si="5"/>
        <v>0</v>
      </c>
      <c r="H75" s="228" t="s">
        <v>288</v>
      </c>
      <c r="I75" s="206">
        <v>1</v>
      </c>
      <c r="J75" s="222"/>
      <c r="K75" s="202"/>
      <c r="L75" s="203"/>
      <c r="M75" s="204"/>
    </row>
    <row r="76" spans="1:13" s="198" customFormat="1" ht="22" x14ac:dyDescent="0.25">
      <c r="A76" s="213">
        <v>86</v>
      </c>
      <c r="B76" s="197" t="s">
        <v>88</v>
      </c>
      <c r="C76" s="214">
        <v>3600</v>
      </c>
      <c r="D76" s="214">
        <v>3600</v>
      </c>
      <c r="E76" s="215"/>
      <c r="F76" s="224">
        <f t="shared" si="4"/>
        <v>3600</v>
      </c>
      <c r="G76" s="231">
        <f t="shared" si="5"/>
        <v>0</v>
      </c>
      <c r="H76" s="227" t="s">
        <v>289</v>
      </c>
      <c r="I76" s="205">
        <v>1</v>
      </c>
      <c r="J76" s="221"/>
      <c r="K76" s="216"/>
      <c r="L76" s="217"/>
      <c r="M76" s="218"/>
    </row>
    <row r="77" spans="1:13" s="198" customFormat="1" ht="23" thickBot="1" x14ac:dyDescent="0.3">
      <c r="A77" s="219">
        <v>87</v>
      </c>
      <c r="B77" s="199" t="s">
        <v>89</v>
      </c>
      <c r="C77" s="201">
        <v>3600</v>
      </c>
      <c r="D77" s="201">
        <v>3600</v>
      </c>
      <c r="E77" s="200"/>
      <c r="F77" s="225">
        <f t="shared" si="4"/>
        <v>3600</v>
      </c>
      <c r="G77" s="229">
        <f t="shared" si="5"/>
        <v>0</v>
      </c>
      <c r="H77" s="228" t="s">
        <v>290</v>
      </c>
      <c r="I77" s="206">
        <v>1</v>
      </c>
      <c r="J77" s="222"/>
      <c r="K77" s="202"/>
      <c r="L77" s="203"/>
      <c r="M77" s="204"/>
    </row>
    <row r="78" spans="1:13" s="198" customFormat="1" ht="22" x14ac:dyDescent="0.25">
      <c r="A78" s="213">
        <v>88</v>
      </c>
      <c r="B78" s="197" t="s">
        <v>90</v>
      </c>
      <c r="C78" s="214">
        <v>3600</v>
      </c>
      <c r="D78" s="214">
        <v>3600</v>
      </c>
      <c r="E78" s="215"/>
      <c r="F78" s="224">
        <f t="shared" si="4"/>
        <v>3600</v>
      </c>
      <c r="G78" s="231">
        <f t="shared" si="5"/>
        <v>0</v>
      </c>
      <c r="H78" s="227" t="s">
        <v>291</v>
      </c>
      <c r="I78" s="205">
        <v>1</v>
      </c>
      <c r="J78" s="221"/>
      <c r="K78" s="216"/>
      <c r="L78" s="217"/>
      <c r="M78" s="218"/>
    </row>
    <row r="79" spans="1:13" s="198" customFormat="1" ht="23" thickBot="1" x14ac:dyDescent="0.3">
      <c r="A79" s="219">
        <v>89</v>
      </c>
      <c r="B79" s="199" t="s">
        <v>91</v>
      </c>
      <c r="C79" s="201">
        <v>3600</v>
      </c>
      <c r="D79" s="201">
        <v>3600</v>
      </c>
      <c r="E79" s="200"/>
      <c r="F79" s="225">
        <f t="shared" si="4"/>
        <v>3600</v>
      </c>
      <c r="G79" s="229">
        <f t="shared" si="5"/>
        <v>0</v>
      </c>
      <c r="H79" s="228" t="s">
        <v>292</v>
      </c>
      <c r="I79" s="206">
        <v>1</v>
      </c>
      <c r="J79" s="222"/>
      <c r="K79" s="202"/>
      <c r="L79" s="203"/>
      <c r="M79" s="204"/>
    </row>
    <row r="80" spans="1:13" s="198" customFormat="1" ht="22" x14ac:dyDescent="0.25">
      <c r="A80" s="213">
        <v>91</v>
      </c>
      <c r="B80" s="197" t="s">
        <v>93</v>
      </c>
      <c r="C80" s="214">
        <v>3600</v>
      </c>
      <c r="D80" s="214">
        <v>3600</v>
      </c>
      <c r="E80" s="215"/>
      <c r="F80" s="224">
        <f t="shared" si="4"/>
        <v>3600</v>
      </c>
      <c r="G80" s="231">
        <f t="shared" si="5"/>
        <v>0</v>
      </c>
      <c r="H80" s="227" t="s">
        <v>293</v>
      </c>
      <c r="I80" s="205">
        <v>1</v>
      </c>
      <c r="J80" s="221"/>
      <c r="K80" s="216"/>
      <c r="L80" s="217"/>
      <c r="M80" s="218"/>
    </row>
    <row r="81" spans="1:13" s="198" customFormat="1" ht="23" thickBot="1" x14ac:dyDescent="0.3">
      <c r="A81" s="219">
        <v>92</v>
      </c>
      <c r="B81" s="199" t="s">
        <v>94</v>
      </c>
      <c r="C81" s="201">
        <v>3600</v>
      </c>
      <c r="D81" s="201">
        <v>3600</v>
      </c>
      <c r="E81" s="200"/>
      <c r="F81" s="225">
        <f t="shared" si="4"/>
        <v>3600</v>
      </c>
      <c r="G81" s="229">
        <f t="shared" si="5"/>
        <v>0</v>
      </c>
      <c r="H81" s="228" t="s">
        <v>294</v>
      </c>
      <c r="I81" s="206">
        <v>1</v>
      </c>
      <c r="J81" s="222"/>
      <c r="K81" s="202"/>
      <c r="L81" s="203"/>
      <c r="M81" s="204"/>
    </row>
    <row r="82" spans="1:13" s="198" customFormat="1" ht="22" x14ac:dyDescent="0.25">
      <c r="A82" s="213">
        <v>94</v>
      </c>
      <c r="B82" s="197" t="s">
        <v>295</v>
      </c>
      <c r="C82" s="214">
        <v>3600</v>
      </c>
      <c r="D82" s="214">
        <v>3600</v>
      </c>
      <c r="E82" s="215"/>
      <c r="F82" s="224">
        <f t="shared" si="4"/>
        <v>3600</v>
      </c>
      <c r="G82" s="231">
        <f t="shared" si="5"/>
        <v>0</v>
      </c>
      <c r="H82" s="227" t="s">
        <v>296</v>
      </c>
      <c r="I82" s="205">
        <v>1</v>
      </c>
      <c r="J82" s="221"/>
      <c r="K82" s="216"/>
      <c r="L82" s="217"/>
      <c r="M82" s="218"/>
    </row>
    <row r="83" spans="1:13" s="198" customFormat="1" ht="23" thickBot="1" x14ac:dyDescent="0.3">
      <c r="A83" s="219">
        <v>96</v>
      </c>
      <c r="B83" s="199" t="s">
        <v>97</v>
      </c>
      <c r="C83" s="201">
        <v>3600</v>
      </c>
      <c r="D83" s="201">
        <v>3600</v>
      </c>
      <c r="E83" s="200"/>
      <c r="F83" s="225">
        <f t="shared" si="4"/>
        <v>3600</v>
      </c>
      <c r="G83" s="229">
        <f t="shared" si="5"/>
        <v>0</v>
      </c>
      <c r="H83" s="228" t="s">
        <v>297</v>
      </c>
      <c r="I83" s="206">
        <v>1</v>
      </c>
      <c r="J83" s="222"/>
      <c r="K83" s="202"/>
      <c r="L83" s="203"/>
      <c r="M83" s="204"/>
    </row>
    <row r="84" spans="1:13" s="198" customFormat="1" ht="22" x14ac:dyDescent="0.25">
      <c r="A84" s="213">
        <v>97</v>
      </c>
      <c r="B84" s="197" t="s">
        <v>98</v>
      </c>
      <c r="C84" s="214">
        <v>3600</v>
      </c>
      <c r="D84" s="214">
        <v>3600</v>
      </c>
      <c r="E84" s="215"/>
      <c r="F84" s="224">
        <f t="shared" si="4"/>
        <v>3600</v>
      </c>
      <c r="G84" s="231">
        <f t="shared" si="5"/>
        <v>0</v>
      </c>
      <c r="H84" s="227" t="s">
        <v>298</v>
      </c>
      <c r="I84" s="205">
        <v>1</v>
      </c>
      <c r="J84" s="221"/>
      <c r="K84" s="216"/>
      <c r="L84" s="217"/>
      <c r="M84" s="218"/>
    </row>
    <row r="85" spans="1:13" s="198" customFormat="1" ht="23" thickBot="1" x14ac:dyDescent="0.3">
      <c r="A85" s="219">
        <v>99</v>
      </c>
      <c r="B85" s="199" t="s">
        <v>100</v>
      </c>
      <c r="C85" s="201">
        <v>3600</v>
      </c>
      <c r="D85" s="201">
        <v>3600</v>
      </c>
      <c r="E85" s="200"/>
      <c r="F85" s="225">
        <f t="shared" si="4"/>
        <v>3600</v>
      </c>
      <c r="G85" s="229">
        <f t="shared" si="5"/>
        <v>0</v>
      </c>
      <c r="H85" s="228" t="s">
        <v>299</v>
      </c>
      <c r="I85" s="206">
        <v>1</v>
      </c>
      <c r="J85" s="222"/>
      <c r="K85" s="202"/>
      <c r="L85" s="203"/>
      <c r="M85" s="204"/>
    </row>
    <row r="86" spans="1:13" s="198" customFormat="1" ht="22" x14ac:dyDescent="0.25">
      <c r="A86" s="213">
        <v>100</v>
      </c>
      <c r="B86" s="197" t="s">
        <v>101</v>
      </c>
      <c r="C86" s="214">
        <v>4000</v>
      </c>
      <c r="D86" s="214">
        <v>4000</v>
      </c>
      <c r="E86" s="215"/>
      <c r="F86" s="224">
        <f t="shared" si="4"/>
        <v>4000</v>
      </c>
      <c r="G86" s="231">
        <f t="shared" si="5"/>
        <v>0</v>
      </c>
      <c r="H86" s="227" t="s">
        <v>300</v>
      </c>
      <c r="I86" s="205">
        <v>1</v>
      </c>
      <c r="J86" s="221"/>
      <c r="K86" s="216"/>
      <c r="L86" s="217"/>
      <c r="M86" s="218"/>
    </row>
    <row r="87" spans="1:13" s="198" customFormat="1" ht="23" thickBot="1" x14ac:dyDescent="0.3">
      <c r="A87" s="219">
        <v>101</v>
      </c>
      <c r="B87" s="199" t="s">
        <v>102</v>
      </c>
      <c r="C87" s="201">
        <v>0</v>
      </c>
      <c r="D87" s="201">
        <v>0</v>
      </c>
      <c r="E87" s="200"/>
      <c r="F87" s="225">
        <f t="shared" si="4"/>
        <v>0</v>
      </c>
      <c r="G87" s="229">
        <f t="shared" si="5"/>
        <v>0</v>
      </c>
      <c r="H87" s="228" t="s">
        <v>301</v>
      </c>
      <c r="I87" s="206">
        <v>1</v>
      </c>
      <c r="J87" s="222"/>
      <c r="K87" s="202"/>
      <c r="L87" s="203"/>
      <c r="M87" s="204"/>
    </row>
    <row r="88" spans="1:13" s="198" customFormat="1" ht="22" x14ac:dyDescent="0.25">
      <c r="A88" s="213">
        <v>103</v>
      </c>
      <c r="B88" s="197" t="s">
        <v>104</v>
      </c>
      <c r="C88" s="214">
        <v>3600</v>
      </c>
      <c r="D88" s="214">
        <v>3600</v>
      </c>
      <c r="E88" s="215"/>
      <c r="F88" s="224">
        <f t="shared" si="4"/>
        <v>3600</v>
      </c>
      <c r="G88" s="231">
        <f t="shared" si="5"/>
        <v>0</v>
      </c>
      <c r="H88" s="227" t="s">
        <v>302</v>
      </c>
      <c r="I88" s="205">
        <v>1</v>
      </c>
      <c r="J88" s="221"/>
      <c r="K88" s="216"/>
      <c r="L88" s="217"/>
      <c r="M88" s="218"/>
    </row>
    <row r="89" spans="1:13" s="198" customFormat="1" ht="23" thickBot="1" x14ac:dyDescent="0.3">
      <c r="A89" s="219">
        <v>115</v>
      </c>
      <c r="B89" s="199" t="s">
        <v>115</v>
      </c>
      <c r="C89" s="201">
        <v>4000</v>
      </c>
      <c r="D89" s="201">
        <v>4000</v>
      </c>
      <c r="E89" s="200"/>
      <c r="F89" s="225">
        <f t="shared" si="4"/>
        <v>4000</v>
      </c>
      <c r="G89" s="229">
        <f t="shared" si="5"/>
        <v>0</v>
      </c>
      <c r="H89" s="228" t="s">
        <v>303</v>
      </c>
      <c r="I89" s="206">
        <v>1</v>
      </c>
      <c r="J89" s="222"/>
      <c r="K89" s="202"/>
      <c r="L89" s="203"/>
      <c r="M89" s="204"/>
    </row>
    <row r="90" spans="1:13" s="198" customFormat="1" ht="22" x14ac:dyDescent="0.25">
      <c r="A90" s="213">
        <v>116</v>
      </c>
      <c r="B90" s="197" t="s">
        <v>116</v>
      </c>
      <c r="C90" s="214">
        <v>4000</v>
      </c>
      <c r="D90" s="214">
        <v>4000</v>
      </c>
      <c r="E90" s="215"/>
      <c r="F90" s="224">
        <f t="shared" si="4"/>
        <v>4000</v>
      </c>
      <c r="G90" s="231">
        <f t="shared" si="5"/>
        <v>0</v>
      </c>
      <c r="H90" s="227" t="s">
        <v>304</v>
      </c>
      <c r="I90" s="205">
        <v>1</v>
      </c>
      <c r="J90" s="221"/>
      <c r="K90" s="216"/>
      <c r="L90" s="217"/>
      <c r="M90" s="218"/>
    </row>
    <row r="91" spans="1:13" s="198" customFormat="1" ht="23" thickBot="1" x14ac:dyDescent="0.3">
      <c r="A91" s="219">
        <v>117</v>
      </c>
      <c r="B91" s="199" t="s">
        <v>117</v>
      </c>
      <c r="C91" s="201">
        <v>4000</v>
      </c>
      <c r="D91" s="201">
        <v>4000</v>
      </c>
      <c r="E91" s="200"/>
      <c r="F91" s="225">
        <f t="shared" si="4"/>
        <v>4000</v>
      </c>
      <c r="G91" s="229">
        <f t="shared" si="5"/>
        <v>0</v>
      </c>
      <c r="H91" s="228" t="s">
        <v>306</v>
      </c>
      <c r="I91" s="206">
        <v>1</v>
      </c>
      <c r="J91" s="222"/>
      <c r="K91" s="202"/>
      <c r="L91" s="203"/>
      <c r="M91" s="204"/>
    </row>
    <row r="92" spans="1:13" s="198" customFormat="1" ht="22" x14ac:dyDescent="0.25">
      <c r="A92" s="213">
        <v>119</v>
      </c>
      <c r="B92" s="197"/>
      <c r="C92" s="214">
        <v>4000</v>
      </c>
      <c r="D92" s="214">
        <v>4000</v>
      </c>
      <c r="E92" s="215"/>
      <c r="F92" s="224">
        <f t="shared" si="4"/>
        <v>4000</v>
      </c>
      <c r="G92" s="231">
        <f t="shared" si="5"/>
        <v>0</v>
      </c>
      <c r="H92" s="227" t="s">
        <v>308</v>
      </c>
      <c r="I92" s="205">
        <v>1</v>
      </c>
      <c r="J92" s="221"/>
      <c r="K92" s="216"/>
      <c r="L92" s="217"/>
      <c r="M92" s="218"/>
    </row>
    <row r="93" spans="1:13" s="198" customFormat="1" ht="23" thickBot="1" x14ac:dyDescent="0.3">
      <c r="A93" s="219">
        <v>120</v>
      </c>
      <c r="B93" s="199" t="s">
        <v>119</v>
      </c>
      <c r="C93" s="201">
        <v>4000</v>
      </c>
      <c r="D93" s="201">
        <v>4000</v>
      </c>
      <c r="E93" s="200"/>
      <c r="F93" s="225">
        <f t="shared" si="4"/>
        <v>4000</v>
      </c>
      <c r="G93" s="229">
        <f t="shared" si="5"/>
        <v>0</v>
      </c>
      <c r="H93" s="228" t="s">
        <v>310</v>
      </c>
      <c r="I93" s="206">
        <v>1</v>
      </c>
      <c r="J93" s="222"/>
      <c r="K93" s="202"/>
      <c r="L93" s="203"/>
      <c r="M93" s="204"/>
    </row>
    <row r="94" spans="1:13" s="198" customFormat="1" ht="22" x14ac:dyDescent="0.25">
      <c r="A94" s="213">
        <v>122</v>
      </c>
      <c r="B94" s="197" t="s">
        <v>121</v>
      </c>
      <c r="C94" s="214">
        <v>4000</v>
      </c>
      <c r="D94" s="214">
        <v>3000</v>
      </c>
      <c r="E94" s="215">
        <v>1000</v>
      </c>
      <c r="F94" s="224">
        <f t="shared" si="4"/>
        <v>4000</v>
      </c>
      <c r="G94" s="231">
        <f t="shared" si="5"/>
        <v>0</v>
      </c>
      <c r="H94" s="227" t="s">
        <v>180</v>
      </c>
      <c r="I94" s="205">
        <v>1</v>
      </c>
      <c r="J94" s="221"/>
      <c r="K94" s="216"/>
      <c r="L94" s="217">
        <v>30</v>
      </c>
      <c r="M94" s="218">
        <v>1000</v>
      </c>
    </row>
    <row r="95" spans="1:13" s="198" customFormat="1" ht="23" thickBot="1" x14ac:dyDescent="0.3">
      <c r="A95" s="219">
        <v>129</v>
      </c>
      <c r="B95" s="199" t="s">
        <v>128</v>
      </c>
      <c r="C95" s="201">
        <v>4000</v>
      </c>
      <c r="D95" s="201">
        <v>2000</v>
      </c>
      <c r="E95" s="200">
        <v>2000</v>
      </c>
      <c r="F95" s="225">
        <f t="shared" si="4"/>
        <v>4000</v>
      </c>
      <c r="G95" s="229">
        <f t="shared" si="5"/>
        <v>0</v>
      </c>
      <c r="H95" s="228" t="s">
        <v>215</v>
      </c>
      <c r="I95" s="206">
        <v>1</v>
      </c>
      <c r="J95" s="222"/>
      <c r="K95" s="202"/>
      <c r="L95" s="203">
        <v>54</v>
      </c>
      <c r="M95" s="204">
        <v>2000</v>
      </c>
    </row>
    <row r="96" spans="1:13" s="198" customFormat="1" ht="22" x14ac:dyDescent="0.25">
      <c r="A96" s="213">
        <v>132</v>
      </c>
      <c r="B96" s="197" t="s">
        <v>131</v>
      </c>
      <c r="C96" s="214">
        <v>4000</v>
      </c>
      <c r="D96" s="214">
        <v>3500</v>
      </c>
      <c r="E96" s="215">
        <v>500</v>
      </c>
      <c r="F96" s="224">
        <f t="shared" si="4"/>
        <v>4000</v>
      </c>
      <c r="G96" s="231">
        <f t="shared" si="5"/>
        <v>0</v>
      </c>
      <c r="H96" s="227" t="s">
        <v>186</v>
      </c>
      <c r="I96" s="205">
        <v>1</v>
      </c>
      <c r="J96" s="221"/>
      <c r="K96" s="216"/>
      <c r="L96" s="217">
        <v>18</v>
      </c>
      <c r="M96" s="218">
        <v>500</v>
      </c>
    </row>
    <row r="97" spans="1:13" s="198" customFormat="1" ht="23" thickBot="1" x14ac:dyDescent="0.3">
      <c r="A97" s="219">
        <v>134</v>
      </c>
      <c r="B97" s="199" t="s">
        <v>133</v>
      </c>
      <c r="C97" s="201">
        <v>4000</v>
      </c>
      <c r="D97" s="201">
        <v>4000</v>
      </c>
      <c r="E97" s="200"/>
      <c r="F97" s="225">
        <f t="shared" si="4"/>
        <v>4000</v>
      </c>
      <c r="G97" s="229">
        <f t="shared" si="5"/>
        <v>0</v>
      </c>
      <c r="H97" s="228" t="s">
        <v>311</v>
      </c>
      <c r="I97" s="206">
        <v>1</v>
      </c>
      <c r="J97" s="222"/>
      <c r="K97" s="202"/>
      <c r="L97" s="203"/>
      <c r="M97" s="204"/>
    </row>
    <row r="98" spans="1:13" s="198" customFormat="1" ht="22" x14ac:dyDescent="0.25">
      <c r="A98" s="213">
        <v>136</v>
      </c>
      <c r="B98" s="197" t="s">
        <v>81</v>
      </c>
      <c r="C98" s="214">
        <v>4000</v>
      </c>
      <c r="D98" s="214">
        <v>4000</v>
      </c>
      <c r="E98" s="215"/>
      <c r="F98" s="224">
        <f t="shared" si="4"/>
        <v>4000</v>
      </c>
      <c r="G98" s="231">
        <f t="shared" si="5"/>
        <v>0</v>
      </c>
      <c r="H98" s="227" t="s">
        <v>312</v>
      </c>
      <c r="I98" s="205">
        <v>1</v>
      </c>
      <c r="J98" s="221"/>
      <c r="K98" s="216"/>
      <c r="L98" s="217"/>
      <c r="M98" s="218"/>
    </row>
    <row r="99" spans="1:13" s="198" customFormat="1" ht="23" thickBot="1" x14ac:dyDescent="0.3">
      <c r="A99" s="219">
        <v>140</v>
      </c>
      <c r="B99" s="199" t="s">
        <v>138</v>
      </c>
      <c r="C99" s="201">
        <v>4000</v>
      </c>
      <c r="D99" s="201">
        <v>4000</v>
      </c>
      <c r="E99" s="200"/>
      <c r="F99" s="225">
        <f t="shared" si="4"/>
        <v>4000</v>
      </c>
      <c r="G99" s="229">
        <f t="shared" si="5"/>
        <v>0</v>
      </c>
      <c r="H99" s="228" t="s">
        <v>313</v>
      </c>
      <c r="I99" s="206">
        <v>1</v>
      </c>
      <c r="J99" s="222"/>
      <c r="K99" s="202"/>
      <c r="L99" s="203"/>
      <c r="M99" s="204"/>
    </row>
    <row r="100" spans="1:13" s="198" customFormat="1" ht="22" x14ac:dyDescent="0.25">
      <c r="A100" s="213">
        <v>142</v>
      </c>
      <c r="B100" s="197" t="s">
        <v>140</v>
      </c>
      <c r="C100" s="214">
        <v>4000</v>
      </c>
      <c r="D100" s="214">
        <v>1000</v>
      </c>
      <c r="E100" s="215">
        <v>3000</v>
      </c>
      <c r="F100" s="224">
        <f t="shared" ref="F100:F106" si="6">+D100+E100</f>
        <v>4000</v>
      </c>
      <c r="G100" s="231">
        <f t="shared" ref="G100:G106" si="7">+C100-F100</f>
        <v>0</v>
      </c>
      <c r="H100" s="227" t="s">
        <v>190</v>
      </c>
      <c r="I100" s="205">
        <v>1</v>
      </c>
      <c r="J100" s="221"/>
      <c r="K100" s="216"/>
      <c r="L100" s="217">
        <v>19</v>
      </c>
      <c r="M100" s="218">
        <v>3000</v>
      </c>
    </row>
    <row r="101" spans="1:13" s="198" customFormat="1" ht="23" thickBot="1" x14ac:dyDescent="0.3">
      <c r="A101" s="219">
        <v>147</v>
      </c>
      <c r="B101" s="199" t="s">
        <v>145</v>
      </c>
      <c r="C101" s="201">
        <v>3600</v>
      </c>
      <c r="D101" s="201">
        <v>3600</v>
      </c>
      <c r="E101" s="200"/>
      <c r="F101" s="225">
        <f t="shared" si="6"/>
        <v>3600</v>
      </c>
      <c r="G101" s="229">
        <f t="shared" si="7"/>
        <v>0</v>
      </c>
      <c r="H101" s="228" t="s">
        <v>325</v>
      </c>
      <c r="I101" s="206">
        <v>1</v>
      </c>
      <c r="J101" s="222"/>
      <c r="K101" s="202"/>
      <c r="L101" s="203"/>
      <c r="M101" s="204"/>
    </row>
    <row r="102" spans="1:13" s="198" customFormat="1" ht="22" x14ac:dyDescent="0.25">
      <c r="A102" s="213">
        <v>149</v>
      </c>
      <c r="B102" s="197" t="s">
        <v>147</v>
      </c>
      <c r="C102" s="214">
        <v>4000</v>
      </c>
      <c r="D102" s="214">
        <v>4000</v>
      </c>
      <c r="E102" s="215"/>
      <c r="F102" s="224">
        <f t="shared" si="6"/>
        <v>4000</v>
      </c>
      <c r="G102" s="231">
        <f t="shared" si="7"/>
        <v>0</v>
      </c>
      <c r="H102" s="227" t="s">
        <v>314</v>
      </c>
      <c r="I102" s="205">
        <v>1</v>
      </c>
      <c r="J102" s="221"/>
      <c r="K102" s="216"/>
      <c r="L102" s="217"/>
      <c r="M102" s="218"/>
    </row>
    <row r="103" spans="1:13" s="198" customFormat="1" ht="23" thickBot="1" x14ac:dyDescent="0.3">
      <c r="A103" s="219">
        <v>150</v>
      </c>
      <c r="B103" s="199" t="s">
        <v>148</v>
      </c>
      <c r="C103" s="201">
        <v>3600</v>
      </c>
      <c r="D103" s="201">
        <v>3600</v>
      </c>
      <c r="E103" s="200"/>
      <c r="F103" s="225">
        <f t="shared" si="6"/>
        <v>3600</v>
      </c>
      <c r="G103" s="229">
        <f t="shared" si="7"/>
        <v>0</v>
      </c>
      <c r="H103" s="228" t="s">
        <v>315</v>
      </c>
      <c r="I103" s="206">
        <v>1</v>
      </c>
      <c r="J103" s="222"/>
      <c r="K103" s="202"/>
      <c r="L103" s="203"/>
      <c r="M103" s="204"/>
    </row>
    <row r="104" spans="1:13" s="198" customFormat="1" ht="22" x14ac:dyDescent="0.25">
      <c r="A104" s="213">
        <v>152</v>
      </c>
      <c r="B104" s="197" t="s">
        <v>340</v>
      </c>
      <c r="C104" s="214"/>
      <c r="D104" s="214"/>
      <c r="E104" s="215"/>
      <c r="F104" s="224">
        <f t="shared" si="6"/>
        <v>0</v>
      </c>
      <c r="G104" s="231">
        <f t="shared" si="7"/>
        <v>0</v>
      </c>
      <c r="H104" s="227"/>
      <c r="I104" s="205">
        <v>1</v>
      </c>
      <c r="J104" s="221"/>
      <c r="K104" s="216"/>
      <c r="L104" s="217"/>
      <c r="M104" s="218"/>
    </row>
    <row r="105" spans="1:13" s="198" customFormat="1" ht="23" thickBot="1" x14ac:dyDescent="0.3">
      <c r="A105" s="219">
        <v>153</v>
      </c>
      <c r="B105" s="199" t="s">
        <v>341</v>
      </c>
      <c r="C105" s="201"/>
      <c r="D105" s="201"/>
      <c r="E105" s="200"/>
      <c r="F105" s="225">
        <f t="shared" si="6"/>
        <v>0</v>
      </c>
      <c r="G105" s="229">
        <f t="shared" si="7"/>
        <v>0</v>
      </c>
      <c r="H105" s="228"/>
      <c r="I105" s="206">
        <v>1</v>
      </c>
      <c r="J105" s="222"/>
      <c r="K105" s="202"/>
      <c r="L105" s="203"/>
      <c r="M105" s="204"/>
    </row>
    <row r="106" spans="1:13" s="198" customFormat="1" ht="22" x14ac:dyDescent="0.25">
      <c r="A106" s="213">
        <v>154</v>
      </c>
      <c r="B106" s="197" t="s">
        <v>342</v>
      </c>
      <c r="C106" s="214"/>
      <c r="D106" s="214"/>
      <c r="E106" s="215"/>
      <c r="F106" s="224">
        <f t="shared" si="6"/>
        <v>0</v>
      </c>
      <c r="G106" s="231">
        <f t="shared" si="7"/>
        <v>0</v>
      </c>
      <c r="H106" s="227"/>
      <c r="I106" s="205">
        <v>1</v>
      </c>
      <c r="J106" s="221"/>
      <c r="K106" s="216"/>
      <c r="L106" s="217"/>
      <c r="M106" s="218"/>
    </row>
    <row r="107" spans="1:13" s="198" customFormat="1" ht="22" x14ac:dyDescent="0.25">
      <c r="A107" s="219"/>
      <c r="B107" s="199"/>
      <c r="C107" s="201">
        <f>SUM(C4:C106)</f>
        <v>354800</v>
      </c>
      <c r="D107" s="201">
        <f t="shared" ref="D107:M107" si="8">SUM(D4:D106)</f>
        <v>344700</v>
      </c>
      <c r="E107" s="201">
        <f t="shared" si="8"/>
        <v>10100</v>
      </c>
      <c r="F107" s="201">
        <f t="shared" si="8"/>
        <v>354800</v>
      </c>
      <c r="G107" s="201"/>
      <c r="H107" s="201"/>
      <c r="I107" s="201"/>
      <c r="J107" s="201"/>
      <c r="K107" s="201"/>
      <c r="L107" s="201"/>
      <c r="M107" s="201">
        <f t="shared" si="8"/>
        <v>10100</v>
      </c>
    </row>
  </sheetData>
  <mergeCells count="2">
    <mergeCell ref="A1:M1"/>
    <mergeCell ref="A2:M2"/>
  </mergeCells>
  <pageMargins left="0.70866141732283472" right="0.70866141732283472" top="0.74803149606299213" bottom="0.74803149606299213" header="0.31496062992125984" footer="0.31496062992125984"/>
  <pageSetup paperSize="9" scale="24" orientation="portrait" r:id="rId1"/>
  <headerFooter>
    <oddFooter>&amp;L&amp;"Segoe UI,Regular"&amp;10&amp;K008000PUBLIC&amp;K000000 </oddFooter>
    <evenFooter>&amp;L&amp;"Segoe UI,Regular"&amp;10&amp;K008000PUBLIC&amp;K000000 </evenFooter>
    <firstFooter>&amp;L&amp;"Segoe UI,Regular"&amp;10&amp;K008000PUBLIC&amp;K000000 </firstFooter>
  </headerFooter>
  <customProperties>
    <customPr name="QAA_DRILLPATH_NODE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2533-DB96-4BF6-8DDA-89DB55ABDCE7}">
  <sheetPr>
    <pageSetUpPr autoPageBreaks="0" fitToPage="1"/>
  </sheetPr>
  <dimension ref="A1:Y25"/>
  <sheetViews>
    <sheetView zoomScale="10" zoomScaleNormal="10" workbookViewId="0">
      <selection activeCell="P26" sqref="P26"/>
    </sheetView>
  </sheetViews>
  <sheetFormatPr baseColWidth="10" defaultColWidth="7.83203125" defaultRowHeight="92" x14ac:dyDescent="1"/>
  <cols>
    <col min="1" max="1" width="29.83203125" style="308" bestFit="1" customWidth="1"/>
    <col min="2" max="2" width="121" style="309" bestFit="1" customWidth="1"/>
    <col min="3" max="3" width="9" style="308" hidden="1" customWidth="1"/>
    <col min="4" max="4" width="13" style="308" hidden="1" customWidth="1"/>
    <col min="5" max="5" width="8.5" style="308" hidden="1" customWidth="1"/>
    <col min="6" max="6" width="31.5" style="308" hidden="1" customWidth="1"/>
    <col min="7" max="7" width="13" style="308" hidden="1" customWidth="1"/>
    <col min="8" max="8" width="25.33203125" style="308" hidden="1" customWidth="1"/>
    <col min="9" max="9" width="15.6640625" style="308" hidden="1" customWidth="1"/>
    <col min="10" max="10" width="9" style="308" hidden="1" customWidth="1"/>
    <col min="11" max="11" width="31.83203125" style="308" hidden="1" customWidth="1"/>
    <col min="12" max="13" width="81.5" style="308" bestFit="1" customWidth="1"/>
    <col min="14" max="14" width="84.5" style="308" bestFit="1" customWidth="1"/>
    <col min="15" max="15" width="90.33203125" style="308" bestFit="1" customWidth="1"/>
    <col min="16" max="16" width="94.5" style="308" bestFit="1" customWidth="1"/>
    <col min="17" max="17" width="221" style="310" bestFit="1" customWidth="1"/>
    <col min="18" max="18" width="62.83203125" style="311" bestFit="1" customWidth="1"/>
    <col min="19" max="19" width="45.83203125" style="312" bestFit="1" customWidth="1"/>
    <col min="20" max="20" width="45" style="312" bestFit="1" customWidth="1"/>
    <col min="21" max="21" width="81.5" style="312" bestFit="1" customWidth="1"/>
    <col min="22" max="22" width="21.1640625" style="312" customWidth="1"/>
    <col min="23" max="23" width="45.83203125" style="312" bestFit="1" customWidth="1"/>
    <col min="24" max="24" width="45.5" style="312" customWidth="1"/>
    <col min="25" max="25" width="67.6640625" style="312" bestFit="1" customWidth="1"/>
    <col min="26" max="27" width="2.5" style="308" bestFit="1" customWidth="1"/>
    <col min="28" max="236" width="7.83203125" style="308"/>
    <col min="237" max="237" width="5.83203125" style="308" bestFit="1" customWidth="1"/>
    <col min="238" max="238" width="20.6640625" style="308" bestFit="1" customWidth="1"/>
    <col min="239" max="239" width="34.83203125" style="308" bestFit="1" customWidth="1"/>
    <col min="240" max="240" width="9.5" style="308" bestFit="1" customWidth="1"/>
    <col min="241" max="241" width="8.83203125" style="308" bestFit="1" customWidth="1"/>
    <col min="242" max="242" width="7.1640625" style="308" bestFit="1" customWidth="1"/>
    <col min="243" max="244" width="11.83203125" style="308" bestFit="1" customWidth="1"/>
    <col min="245" max="245" width="12.1640625" style="308" bestFit="1" customWidth="1"/>
    <col min="246" max="246" width="14.1640625" style="308" bestFit="1" customWidth="1"/>
    <col min="247" max="247" width="13" style="308" bestFit="1" customWidth="1"/>
    <col min="248" max="248" width="16.5" style="308" bestFit="1" customWidth="1"/>
    <col min="249" max="249" width="16.5" style="308" customWidth="1"/>
    <col min="250" max="250" width="12.6640625" style="308" bestFit="1" customWidth="1"/>
    <col min="251" max="252" width="2" style="308" bestFit="1" customWidth="1"/>
    <col min="253" max="253" width="12.6640625" style="308" bestFit="1" customWidth="1"/>
    <col min="254" max="254" width="12.83203125" style="308" bestFit="1" customWidth="1"/>
    <col min="255" max="255" width="12.6640625" style="308" bestFit="1" customWidth="1"/>
    <col min="256" max="256" width="6.83203125" style="308" bestFit="1" customWidth="1"/>
    <col min="257" max="257" width="14.5" style="308" bestFit="1" customWidth="1"/>
    <col min="258" max="258" width="24.5" style="308" bestFit="1" customWidth="1"/>
    <col min="259" max="259" width="12.6640625" style="308" bestFit="1" customWidth="1"/>
    <col min="260" max="492" width="7.83203125" style="308"/>
    <col min="493" max="493" width="5.83203125" style="308" bestFit="1" customWidth="1"/>
    <col min="494" max="494" width="20.6640625" style="308" bestFit="1" customWidth="1"/>
    <col min="495" max="495" width="34.83203125" style="308" bestFit="1" customWidth="1"/>
    <col min="496" max="496" width="9.5" style="308" bestFit="1" customWidth="1"/>
    <col min="497" max="497" width="8.83203125" style="308" bestFit="1" customWidth="1"/>
    <col min="498" max="498" width="7.1640625" style="308" bestFit="1" customWidth="1"/>
    <col min="499" max="500" width="11.83203125" style="308" bestFit="1" customWidth="1"/>
    <col min="501" max="501" width="12.1640625" style="308" bestFit="1" customWidth="1"/>
    <col min="502" max="502" width="14.1640625" style="308" bestFit="1" customWidth="1"/>
    <col min="503" max="503" width="13" style="308" bestFit="1" customWidth="1"/>
    <col min="504" max="504" width="16.5" style="308" bestFit="1" customWidth="1"/>
    <col min="505" max="505" width="16.5" style="308" customWidth="1"/>
    <col min="506" max="506" width="12.6640625" style="308" bestFit="1" customWidth="1"/>
    <col min="507" max="508" width="2" style="308" bestFit="1" customWidth="1"/>
    <col min="509" max="509" width="12.6640625" style="308" bestFit="1" customWidth="1"/>
    <col min="510" max="510" width="12.83203125" style="308" bestFit="1" customWidth="1"/>
    <col min="511" max="511" width="12.6640625" style="308" bestFit="1" customWidth="1"/>
    <col min="512" max="512" width="6.83203125" style="308" bestFit="1" customWidth="1"/>
    <col min="513" max="513" width="14.5" style="308" bestFit="1" customWidth="1"/>
    <col min="514" max="514" width="24.5" style="308" bestFit="1" customWidth="1"/>
    <col min="515" max="515" width="12.6640625" style="308" bestFit="1" customWidth="1"/>
    <col min="516" max="748" width="7.83203125" style="308"/>
    <col min="749" max="749" width="5.83203125" style="308" bestFit="1" customWidth="1"/>
    <col min="750" max="750" width="20.6640625" style="308" bestFit="1" customWidth="1"/>
    <col min="751" max="751" width="34.83203125" style="308" bestFit="1" customWidth="1"/>
    <col min="752" max="752" width="9.5" style="308" bestFit="1" customWidth="1"/>
    <col min="753" max="753" width="8.83203125" style="308" bestFit="1" customWidth="1"/>
    <col min="754" max="754" width="7.1640625" style="308" bestFit="1" customWidth="1"/>
    <col min="755" max="756" width="11.83203125" style="308" bestFit="1" customWidth="1"/>
    <col min="757" max="757" width="12.1640625" style="308" bestFit="1" customWidth="1"/>
    <col min="758" max="758" width="14.1640625" style="308" bestFit="1" customWidth="1"/>
    <col min="759" max="759" width="13" style="308" bestFit="1" customWidth="1"/>
    <col min="760" max="760" width="16.5" style="308" bestFit="1" customWidth="1"/>
    <col min="761" max="761" width="16.5" style="308" customWidth="1"/>
    <col min="762" max="762" width="12.6640625" style="308" bestFit="1" customWidth="1"/>
    <col min="763" max="764" width="2" style="308" bestFit="1" customWidth="1"/>
    <col min="765" max="765" width="12.6640625" style="308" bestFit="1" customWidth="1"/>
    <col min="766" max="766" width="12.83203125" style="308" bestFit="1" customWidth="1"/>
    <col min="767" max="767" width="12.6640625" style="308" bestFit="1" customWidth="1"/>
    <col min="768" max="768" width="6.83203125" style="308" bestFit="1" customWidth="1"/>
    <col min="769" max="769" width="14.5" style="308" bestFit="1" customWidth="1"/>
    <col min="770" max="770" width="24.5" style="308" bestFit="1" customWidth="1"/>
    <col min="771" max="771" width="12.6640625" style="308" bestFit="1" customWidth="1"/>
    <col min="772" max="1004" width="7.83203125" style="308"/>
    <col min="1005" max="1005" width="5.83203125" style="308" bestFit="1" customWidth="1"/>
    <col min="1006" max="1006" width="20.6640625" style="308" bestFit="1" customWidth="1"/>
    <col min="1007" max="1007" width="34.83203125" style="308" bestFit="1" customWidth="1"/>
    <col min="1008" max="1008" width="9.5" style="308" bestFit="1" customWidth="1"/>
    <col min="1009" max="1009" width="8.83203125" style="308" bestFit="1" customWidth="1"/>
    <col min="1010" max="1010" width="7.1640625" style="308" bestFit="1" customWidth="1"/>
    <col min="1011" max="1012" width="11.83203125" style="308" bestFit="1" customWidth="1"/>
    <col min="1013" max="1013" width="12.1640625" style="308" bestFit="1" customWidth="1"/>
    <col min="1014" max="1014" width="14.1640625" style="308" bestFit="1" customWidth="1"/>
    <col min="1015" max="1015" width="13" style="308" bestFit="1" customWidth="1"/>
    <col min="1016" max="1016" width="16.5" style="308" bestFit="1" customWidth="1"/>
    <col min="1017" max="1017" width="16.5" style="308" customWidth="1"/>
    <col min="1018" max="1018" width="12.6640625" style="308" bestFit="1" customWidth="1"/>
    <col min="1019" max="1020" width="2" style="308" bestFit="1" customWidth="1"/>
    <col min="1021" max="1021" width="12.6640625" style="308" bestFit="1" customWidth="1"/>
    <col min="1022" max="1022" width="12.83203125" style="308" bestFit="1" customWidth="1"/>
    <col min="1023" max="1023" width="12.6640625" style="308" bestFit="1" customWidth="1"/>
    <col min="1024" max="1024" width="6.83203125" style="308" bestFit="1" customWidth="1"/>
    <col min="1025" max="1025" width="14.5" style="308" bestFit="1" customWidth="1"/>
    <col min="1026" max="1026" width="24.5" style="308" bestFit="1" customWidth="1"/>
    <col min="1027" max="1027" width="12.6640625" style="308" bestFit="1" customWidth="1"/>
    <col min="1028" max="1260" width="7.83203125" style="308"/>
    <col min="1261" max="1261" width="5.83203125" style="308" bestFit="1" customWidth="1"/>
    <col min="1262" max="1262" width="20.6640625" style="308" bestFit="1" customWidth="1"/>
    <col min="1263" max="1263" width="34.83203125" style="308" bestFit="1" customWidth="1"/>
    <col min="1264" max="1264" width="9.5" style="308" bestFit="1" customWidth="1"/>
    <col min="1265" max="1265" width="8.83203125" style="308" bestFit="1" customWidth="1"/>
    <col min="1266" max="1266" width="7.1640625" style="308" bestFit="1" customWidth="1"/>
    <col min="1267" max="1268" width="11.83203125" style="308" bestFit="1" customWidth="1"/>
    <col min="1269" max="1269" width="12.1640625" style="308" bestFit="1" customWidth="1"/>
    <col min="1270" max="1270" width="14.1640625" style="308" bestFit="1" customWidth="1"/>
    <col min="1271" max="1271" width="13" style="308" bestFit="1" customWidth="1"/>
    <col min="1272" max="1272" width="16.5" style="308" bestFit="1" customWidth="1"/>
    <col min="1273" max="1273" width="16.5" style="308" customWidth="1"/>
    <col min="1274" max="1274" width="12.6640625" style="308" bestFit="1" customWidth="1"/>
    <col min="1275" max="1276" width="2" style="308" bestFit="1" customWidth="1"/>
    <col min="1277" max="1277" width="12.6640625" style="308" bestFit="1" customWidth="1"/>
    <col min="1278" max="1278" width="12.83203125" style="308" bestFit="1" customWidth="1"/>
    <col min="1279" max="1279" width="12.6640625" style="308" bestFit="1" customWidth="1"/>
    <col min="1280" max="1280" width="6.83203125" style="308" bestFit="1" customWidth="1"/>
    <col min="1281" max="1281" width="14.5" style="308" bestFit="1" customWidth="1"/>
    <col min="1282" max="1282" width="24.5" style="308" bestFit="1" customWidth="1"/>
    <col min="1283" max="1283" width="12.6640625" style="308" bestFit="1" customWidth="1"/>
    <col min="1284" max="1516" width="7.83203125" style="308"/>
    <col min="1517" max="1517" width="5.83203125" style="308" bestFit="1" customWidth="1"/>
    <col min="1518" max="1518" width="20.6640625" style="308" bestFit="1" customWidth="1"/>
    <col min="1519" max="1519" width="34.83203125" style="308" bestFit="1" customWidth="1"/>
    <col min="1520" max="1520" width="9.5" style="308" bestFit="1" customWidth="1"/>
    <col min="1521" max="1521" width="8.83203125" style="308" bestFit="1" customWidth="1"/>
    <col min="1522" max="1522" width="7.1640625" style="308" bestFit="1" customWidth="1"/>
    <col min="1523" max="1524" width="11.83203125" style="308" bestFit="1" customWidth="1"/>
    <col min="1525" max="1525" width="12.1640625" style="308" bestFit="1" customWidth="1"/>
    <col min="1526" max="1526" width="14.1640625" style="308" bestFit="1" customWidth="1"/>
    <col min="1527" max="1527" width="13" style="308" bestFit="1" customWidth="1"/>
    <col min="1528" max="1528" width="16.5" style="308" bestFit="1" customWidth="1"/>
    <col min="1529" max="1529" width="16.5" style="308" customWidth="1"/>
    <col min="1530" max="1530" width="12.6640625" style="308" bestFit="1" customWidth="1"/>
    <col min="1531" max="1532" width="2" style="308" bestFit="1" customWidth="1"/>
    <col min="1533" max="1533" width="12.6640625" style="308" bestFit="1" customWidth="1"/>
    <col min="1534" max="1534" width="12.83203125" style="308" bestFit="1" customWidth="1"/>
    <col min="1535" max="1535" width="12.6640625" style="308" bestFit="1" customWidth="1"/>
    <col min="1536" max="1536" width="6.83203125" style="308" bestFit="1" customWidth="1"/>
    <col min="1537" max="1537" width="14.5" style="308" bestFit="1" customWidth="1"/>
    <col min="1538" max="1538" width="24.5" style="308" bestFit="1" customWidth="1"/>
    <col min="1539" max="1539" width="12.6640625" style="308" bestFit="1" customWidth="1"/>
    <col min="1540" max="1772" width="7.83203125" style="308"/>
    <col min="1773" max="1773" width="5.83203125" style="308" bestFit="1" customWidth="1"/>
    <col min="1774" max="1774" width="20.6640625" style="308" bestFit="1" customWidth="1"/>
    <col min="1775" max="1775" width="34.83203125" style="308" bestFit="1" customWidth="1"/>
    <col min="1776" max="1776" width="9.5" style="308" bestFit="1" customWidth="1"/>
    <col min="1777" max="1777" width="8.83203125" style="308" bestFit="1" customWidth="1"/>
    <col min="1778" max="1778" width="7.1640625" style="308" bestFit="1" customWidth="1"/>
    <col min="1779" max="1780" width="11.83203125" style="308" bestFit="1" customWidth="1"/>
    <col min="1781" max="1781" width="12.1640625" style="308" bestFit="1" customWidth="1"/>
    <col min="1782" max="1782" width="14.1640625" style="308" bestFit="1" customWidth="1"/>
    <col min="1783" max="1783" width="13" style="308" bestFit="1" customWidth="1"/>
    <col min="1784" max="1784" width="16.5" style="308" bestFit="1" customWidth="1"/>
    <col min="1785" max="1785" width="16.5" style="308" customWidth="1"/>
    <col min="1786" max="1786" width="12.6640625" style="308" bestFit="1" customWidth="1"/>
    <col min="1787" max="1788" width="2" style="308" bestFit="1" customWidth="1"/>
    <col min="1789" max="1789" width="12.6640625" style="308" bestFit="1" customWidth="1"/>
    <col min="1790" max="1790" width="12.83203125" style="308" bestFit="1" customWidth="1"/>
    <col min="1791" max="1791" width="12.6640625" style="308" bestFit="1" customWidth="1"/>
    <col min="1792" max="1792" width="6.83203125" style="308" bestFit="1" customWidth="1"/>
    <col min="1793" max="1793" width="14.5" style="308" bestFit="1" customWidth="1"/>
    <col min="1794" max="1794" width="24.5" style="308" bestFit="1" customWidth="1"/>
    <col min="1795" max="1795" width="12.6640625" style="308" bestFit="1" customWidth="1"/>
    <col min="1796" max="2028" width="7.83203125" style="308"/>
    <col min="2029" max="2029" width="5.83203125" style="308" bestFit="1" customWidth="1"/>
    <col min="2030" max="2030" width="20.6640625" style="308" bestFit="1" customWidth="1"/>
    <col min="2031" max="2031" width="34.83203125" style="308" bestFit="1" customWidth="1"/>
    <col min="2032" max="2032" width="9.5" style="308" bestFit="1" customWidth="1"/>
    <col min="2033" max="2033" width="8.83203125" style="308" bestFit="1" customWidth="1"/>
    <col min="2034" max="2034" width="7.1640625" style="308" bestFit="1" customWidth="1"/>
    <col min="2035" max="2036" width="11.83203125" style="308" bestFit="1" customWidth="1"/>
    <col min="2037" max="2037" width="12.1640625" style="308" bestFit="1" customWidth="1"/>
    <col min="2038" max="2038" width="14.1640625" style="308" bestFit="1" customWidth="1"/>
    <col min="2039" max="2039" width="13" style="308" bestFit="1" customWidth="1"/>
    <col min="2040" max="2040" width="16.5" style="308" bestFit="1" customWidth="1"/>
    <col min="2041" max="2041" width="16.5" style="308" customWidth="1"/>
    <col min="2042" max="2042" width="12.6640625" style="308" bestFit="1" customWidth="1"/>
    <col min="2043" max="2044" width="2" style="308" bestFit="1" customWidth="1"/>
    <col min="2045" max="2045" width="12.6640625" style="308" bestFit="1" customWidth="1"/>
    <col min="2046" max="2046" width="12.83203125" style="308" bestFit="1" customWidth="1"/>
    <col min="2047" max="2047" width="12.6640625" style="308" bestFit="1" customWidth="1"/>
    <col min="2048" max="2048" width="6.83203125" style="308" bestFit="1" customWidth="1"/>
    <col min="2049" max="2049" width="14.5" style="308" bestFit="1" customWidth="1"/>
    <col min="2050" max="2050" width="24.5" style="308" bestFit="1" customWidth="1"/>
    <col min="2051" max="2051" width="12.6640625" style="308" bestFit="1" customWidth="1"/>
    <col min="2052" max="2284" width="7.83203125" style="308"/>
    <col min="2285" max="2285" width="5.83203125" style="308" bestFit="1" customWidth="1"/>
    <col min="2286" max="2286" width="20.6640625" style="308" bestFit="1" customWidth="1"/>
    <col min="2287" max="2287" width="34.83203125" style="308" bestFit="1" customWidth="1"/>
    <col min="2288" max="2288" width="9.5" style="308" bestFit="1" customWidth="1"/>
    <col min="2289" max="2289" width="8.83203125" style="308" bestFit="1" customWidth="1"/>
    <col min="2290" max="2290" width="7.1640625" style="308" bestFit="1" customWidth="1"/>
    <col min="2291" max="2292" width="11.83203125" style="308" bestFit="1" customWidth="1"/>
    <col min="2293" max="2293" width="12.1640625" style="308" bestFit="1" customWidth="1"/>
    <col min="2294" max="2294" width="14.1640625" style="308" bestFit="1" customWidth="1"/>
    <col min="2295" max="2295" width="13" style="308" bestFit="1" customWidth="1"/>
    <col min="2296" max="2296" width="16.5" style="308" bestFit="1" customWidth="1"/>
    <col min="2297" max="2297" width="16.5" style="308" customWidth="1"/>
    <col min="2298" max="2298" width="12.6640625" style="308" bestFit="1" customWidth="1"/>
    <col min="2299" max="2300" width="2" style="308" bestFit="1" customWidth="1"/>
    <col min="2301" max="2301" width="12.6640625" style="308" bestFit="1" customWidth="1"/>
    <col min="2302" max="2302" width="12.83203125" style="308" bestFit="1" customWidth="1"/>
    <col min="2303" max="2303" width="12.6640625" style="308" bestFit="1" customWidth="1"/>
    <col min="2304" max="2304" width="6.83203125" style="308" bestFit="1" customWidth="1"/>
    <col min="2305" max="2305" width="14.5" style="308" bestFit="1" customWidth="1"/>
    <col min="2306" max="2306" width="24.5" style="308" bestFit="1" customWidth="1"/>
    <col min="2307" max="2307" width="12.6640625" style="308" bestFit="1" customWidth="1"/>
    <col min="2308" max="2540" width="7.83203125" style="308"/>
    <col min="2541" max="2541" width="5.83203125" style="308" bestFit="1" customWidth="1"/>
    <col min="2542" max="2542" width="20.6640625" style="308" bestFit="1" customWidth="1"/>
    <col min="2543" max="2543" width="34.83203125" style="308" bestFit="1" customWidth="1"/>
    <col min="2544" max="2544" width="9.5" style="308" bestFit="1" customWidth="1"/>
    <col min="2545" max="2545" width="8.83203125" style="308" bestFit="1" customWidth="1"/>
    <col min="2546" max="2546" width="7.1640625" style="308" bestFit="1" customWidth="1"/>
    <col min="2547" max="2548" width="11.83203125" style="308" bestFit="1" customWidth="1"/>
    <col min="2549" max="2549" width="12.1640625" style="308" bestFit="1" customWidth="1"/>
    <col min="2550" max="2550" width="14.1640625" style="308" bestFit="1" customWidth="1"/>
    <col min="2551" max="2551" width="13" style="308" bestFit="1" customWidth="1"/>
    <col min="2552" max="2552" width="16.5" style="308" bestFit="1" customWidth="1"/>
    <col min="2553" max="2553" width="16.5" style="308" customWidth="1"/>
    <col min="2554" max="2554" width="12.6640625" style="308" bestFit="1" customWidth="1"/>
    <col min="2555" max="2556" width="2" style="308" bestFit="1" customWidth="1"/>
    <col min="2557" max="2557" width="12.6640625" style="308" bestFit="1" customWidth="1"/>
    <col min="2558" max="2558" width="12.83203125" style="308" bestFit="1" customWidth="1"/>
    <col min="2559" max="2559" width="12.6640625" style="308" bestFit="1" customWidth="1"/>
    <col min="2560" max="2560" width="6.83203125" style="308" bestFit="1" customWidth="1"/>
    <col min="2561" max="2561" width="14.5" style="308" bestFit="1" customWidth="1"/>
    <col min="2562" max="2562" width="24.5" style="308" bestFit="1" customWidth="1"/>
    <col min="2563" max="2563" width="12.6640625" style="308" bestFit="1" customWidth="1"/>
    <col min="2564" max="2796" width="7.83203125" style="308"/>
    <col min="2797" max="2797" width="5.83203125" style="308" bestFit="1" customWidth="1"/>
    <col min="2798" max="2798" width="20.6640625" style="308" bestFit="1" customWidth="1"/>
    <col min="2799" max="2799" width="34.83203125" style="308" bestFit="1" customWidth="1"/>
    <col min="2800" max="2800" width="9.5" style="308" bestFit="1" customWidth="1"/>
    <col min="2801" max="2801" width="8.83203125" style="308" bestFit="1" customWidth="1"/>
    <col min="2802" max="2802" width="7.1640625" style="308" bestFit="1" customWidth="1"/>
    <col min="2803" max="2804" width="11.83203125" style="308" bestFit="1" customWidth="1"/>
    <col min="2805" max="2805" width="12.1640625" style="308" bestFit="1" customWidth="1"/>
    <col min="2806" max="2806" width="14.1640625" style="308" bestFit="1" customWidth="1"/>
    <col min="2807" max="2807" width="13" style="308" bestFit="1" customWidth="1"/>
    <col min="2808" max="2808" width="16.5" style="308" bestFit="1" customWidth="1"/>
    <col min="2809" max="2809" width="16.5" style="308" customWidth="1"/>
    <col min="2810" max="2810" width="12.6640625" style="308" bestFit="1" customWidth="1"/>
    <col min="2811" max="2812" width="2" style="308" bestFit="1" customWidth="1"/>
    <col min="2813" max="2813" width="12.6640625" style="308" bestFit="1" customWidth="1"/>
    <col min="2814" max="2814" width="12.83203125" style="308" bestFit="1" customWidth="1"/>
    <col min="2815" max="2815" width="12.6640625" style="308" bestFit="1" customWidth="1"/>
    <col min="2816" max="2816" width="6.83203125" style="308" bestFit="1" customWidth="1"/>
    <col min="2817" max="2817" width="14.5" style="308" bestFit="1" customWidth="1"/>
    <col min="2818" max="2818" width="24.5" style="308" bestFit="1" customWidth="1"/>
    <col min="2819" max="2819" width="12.6640625" style="308" bestFit="1" customWidth="1"/>
    <col min="2820" max="3052" width="7.83203125" style="308"/>
    <col min="3053" max="3053" width="5.83203125" style="308" bestFit="1" customWidth="1"/>
    <col min="3054" max="3054" width="20.6640625" style="308" bestFit="1" customWidth="1"/>
    <col min="3055" max="3055" width="34.83203125" style="308" bestFit="1" customWidth="1"/>
    <col min="3056" max="3056" width="9.5" style="308" bestFit="1" customWidth="1"/>
    <col min="3057" max="3057" width="8.83203125" style="308" bestFit="1" customWidth="1"/>
    <col min="3058" max="3058" width="7.1640625" style="308" bestFit="1" customWidth="1"/>
    <col min="3059" max="3060" width="11.83203125" style="308" bestFit="1" customWidth="1"/>
    <col min="3061" max="3061" width="12.1640625" style="308" bestFit="1" customWidth="1"/>
    <col min="3062" max="3062" width="14.1640625" style="308" bestFit="1" customWidth="1"/>
    <col min="3063" max="3063" width="13" style="308" bestFit="1" customWidth="1"/>
    <col min="3064" max="3064" width="16.5" style="308" bestFit="1" customWidth="1"/>
    <col min="3065" max="3065" width="16.5" style="308" customWidth="1"/>
    <col min="3066" max="3066" width="12.6640625" style="308" bestFit="1" customWidth="1"/>
    <col min="3067" max="3068" width="2" style="308" bestFit="1" customWidth="1"/>
    <col min="3069" max="3069" width="12.6640625" style="308" bestFit="1" customWidth="1"/>
    <col min="3070" max="3070" width="12.83203125" style="308" bestFit="1" customWidth="1"/>
    <col min="3071" max="3071" width="12.6640625" style="308" bestFit="1" customWidth="1"/>
    <col min="3072" max="3072" width="6.83203125" style="308" bestFit="1" customWidth="1"/>
    <col min="3073" max="3073" width="14.5" style="308" bestFit="1" customWidth="1"/>
    <col min="3074" max="3074" width="24.5" style="308" bestFit="1" customWidth="1"/>
    <col min="3075" max="3075" width="12.6640625" style="308" bestFit="1" customWidth="1"/>
    <col min="3076" max="3308" width="7.83203125" style="308"/>
    <col min="3309" max="3309" width="5.83203125" style="308" bestFit="1" customWidth="1"/>
    <col min="3310" max="3310" width="20.6640625" style="308" bestFit="1" customWidth="1"/>
    <col min="3311" max="3311" width="34.83203125" style="308" bestFit="1" customWidth="1"/>
    <col min="3312" max="3312" width="9.5" style="308" bestFit="1" customWidth="1"/>
    <col min="3313" max="3313" width="8.83203125" style="308" bestFit="1" customWidth="1"/>
    <col min="3314" max="3314" width="7.1640625" style="308" bestFit="1" customWidth="1"/>
    <col min="3315" max="3316" width="11.83203125" style="308" bestFit="1" customWidth="1"/>
    <col min="3317" max="3317" width="12.1640625" style="308" bestFit="1" customWidth="1"/>
    <col min="3318" max="3318" width="14.1640625" style="308" bestFit="1" customWidth="1"/>
    <col min="3319" max="3319" width="13" style="308" bestFit="1" customWidth="1"/>
    <col min="3320" max="3320" width="16.5" style="308" bestFit="1" customWidth="1"/>
    <col min="3321" max="3321" width="16.5" style="308" customWidth="1"/>
    <col min="3322" max="3322" width="12.6640625" style="308" bestFit="1" customWidth="1"/>
    <col min="3323" max="3324" width="2" style="308" bestFit="1" customWidth="1"/>
    <col min="3325" max="3325" width="12.6640625" style="308" bestFit="1" customWidth="1"/>
    <col min="3326" max="3326" width="12.83203125" style="308" bestFit="1" customWidth="1"/>
    <col min="3327" max="3327" width="12.6640625" style="308" bestFit="1" customWidth="1"/>
    <col min="3328" max="3328" width="6.83203125" style="308" bestFit="1" customWidth="1"/>
    <col min="3329" max="3329" width="14.5" style="308" bestFit="1" customWidth="1"/>
    <col min="3330" max="3330" width="24.5" style="308" bestFit="1" customWidth="1"/>
    <col min="3331" max="3331" width="12.6640625" style="308" bestFit="1" customWidth="1"/>
    <col min="3332" max="3564" width="7.83203125" style="308"/>
    <col min="3565" max="3565" width="5.83203125" style="308" bestFit="1" customWidth="1"/>
    <col min="3566" max="3566" width="20.6640625" style="308" bestFit="1" customWidth="1"/>
    <col min="3567" max="3567" width="34.83203125" style="308" bestFit="1" customWidth="1"/>
    <col min="3568" max="3568" width="9.5" style="308" bestFit="1" customWidth="1"/>
    <col min="3569" max="3569" width="8.83203125" style="308" bestFit="1" customWidth="1"/>
    <col min="3570" max="3570" width="7.1640625" style="308" bestFit="1" customWidth="1"/>
    <col min="3571" max="3572" width="11.83203125" style="308" bestFit="1" customWidth="1"/>
    <col min="3573" max="3573" width="12.1640625" style="308" bestFit="1" customWidth="1"/>
    <col min="3574" max="3574" width="14.1640625" style="308" bestFit="1" customWidth="1"/>
    <col min="3575" max="3575" width="13" style="308" bestFit="1" customWidth="1"/>
    <col min="3576" max="3576" width="16.5" style="308" bestFit="1" customWidth="1"/>
    <col min="3577" max="3577" width="16.5" style="308" customWidth="1"/>
    <col min="3578" max="3578" width="12.6640625" style="308" bestFit="1" customWidth="1"/>
    <col min="3579" max="3580" width="2" style="308" bestFit="1" customWidth="1"/>
    <col min="3581" max="3581" width="12.6640625" style="308" bestFit="1" customWidth="1"/>
    <col min="3582" max="3582" width="12.83203125" style="308" bestFit="1" customWidth="1"/>
    <col min="3583" max="3583" width="12.6640625" style="308" bestFit="1" customWidth="1"/>
    <col min="3584" max="3584" width="6.83203125" style="308" bestFit="1" customWidth="1"/>
    <col min="3585" max="3585" width="14.5" style="308" bestFit="1" customWidth="1"/>
    <col min="3586" max="3586" width="24.5" style="308" bestFit="1" customWidth="1"/>
    <col min="3587" max="3587" width="12.6640625" style="308" bestFit="1" customWidth="1"/>
    <col min="3588" max="3820" width="7.83203125" style="308"/>
    <col min="3821" max="3821" width="5.83203125" style="308" bestFit="1" customWidth="1"/>
    <col min="3822" max="3822" width="20.6640625" style="308" bestFit="1" customWidth="1"/>
    <col min="3823" max="3823" width="34.83203125" style="308" bestFit="1" customWidth="1"/>
    <col min="3824" max="3824" width="9.5" style="308" bestFit="1" customWidth="1"/>
    <col min="3825" max="3825" width="8.83203125" style="308" bestFit="1" customWidth="1"/>
    <col min="3826" max="3826" width="7.1640625" style="308" bestFit="1" customWidth="1"/>
    <col min="3827" max="3828" width="11.83203125" style="308" bestFit="1" customWidth="1"/>
    <col min="3829" max="3829" width="12.1640625" style="308" bestFit="1" customWidth="1"/>
    <col min="3830" max="3830" width="14.1640625" style="308" bestFit="1" customWidth="1"/>
    <col min="3831" max="3831" width="13" style="308" bestFit="1" customWidth="1"/>
    <col min="3832" max="3832" width="16.5" style="308" bestFit="1" customWidth="1"/>
    <col min="3833" max="3833" width="16.5" style="308" customWidth="1"/>
    <col min="3834" max="3834" width="12.6640625" style="308" bestFit="1" customWidth="1"/>
    <col min="3835" max="3836" width="2" style="308" bestFit="1" customWidth="1"/>
    <col min="3837" max="3837" width="12.6640625" style="308" bestFit="1" customWidth="1"/>
    <col min="3838" max="3838" width="12.83203125" style="308" bestFit="1" customWidth="1"/>
    <col min="3839" max="3839" width="12.6640625" style="308" bestFit="1" customWidth="1"/>
    <col min="3840" max="3840" width="6.83203125" style="308" bestFit="1" customWidth="1"/>
    <col min="3841" max="3841" width="14.5" style="308" bestFit="1" customWidth="1"/>
    <col min="3842" max="3842" width="24.5" style="308" bestFit="1" customWidth="1"/>
    <col min="3843" max="3843" width="12.6640625" style="308" bestFit="1" customWidth="1"/>
    <col min="3844" max="4076" width="7.83203125" style="308"/>
    <col min="4077" max="4077" width="5.83203125" style="308" bestFit="1" customWidth="1"/>
    <col min="4078" max="4078" width="20.6640625" style="308" bestFit="1" customWidth="1"/>
    <col min="4079" max="4079" width="34.83203125" style="308" bestFit="1" customWidth="1"/>
    <col min="4080" max="4080" width="9.5" style="308" bestFit="1" customWidth="1"/>
    <col min="4081" max="4081" width="8.83203125" style="308" bestFit="1" customWidth="1"/>
    <col min="4082" max="4082" width="7.1640625" style="308" bestFit="1" customWidth="1"/>
    <col min="4083" max="4084" width="11.83203125" style="308" bestFit="1" customWidth="1"/>
    <col min="4085" max="4085" width="12.1640625" style="308" bestFit="1" customWidth="1"/>
    <col min="4086" max="4086" width="14.1640625" style="308" bestFit="1" customWidth="1"/>
    <col min="4087" max="4087" width="13" style="308" bestFit="1" customWidth="1"/>
    <col min="4088" max="4088" width="16.5" style="308" bestFit="1" customWidth="1"/>
    <col min="4089" max="4089" width="16.5" style="308" customWidth="1"/>
    <col min="4090" max="4090" width="12.6640625" style="308" bestFit="1" customWidth="1"/>
    <col min="4091" max="4092" width="2" style="308" bestFit="1" customWidth="1"/>
    <col min="4093" max="4093" width="12.6640625" style="308" bestFit="1" customWidth="1"/>
    <col min="4094" max="4094" width="12.83203125" style="308" bestFit="1" customWidth="1"/>
    <col min="4095" max="4095" width="12.6640625" style="308" bestFit="1" customWidth="1"/>
    <col min="4096" max="4096" width="6.83203125" style="308" bestFit="1" customWidth="1"/>
    <col min="4097" max="4097" width="14.5" style="308" bestFit="1" customWidth="1"/>
    <col min="4098" max="4098" width="24.5" style="308" bestFit="1" customWidth="1"/>
    <col min="4099" max="4099" width="12.6640625" style="308" bestFit="1" customWidth="1"/>
    <col min="4100" max="4332" width="7.83203125" style="308"/>
    <col min="4333" max="4333" width="5.83203125" style="308" bestFit="1" customWidth="1"/>
    <col min="4334" max="4334" width="20.6640625" style="308" bestFit="1" customWidth="1"/>
    <col min="4335" max="4335" width="34.83203125" style="308" bestFit="1" customWidth="1"/>
    <col min="4336" max="4336" width="9.5" style="308" bestFit="1" customWidth="1"/>
    <col min="4337" max="4337" width="8.83203125" style="308" bestFit="1" customWidth="1"/>
    <col min="4338" max="4338" width="7.1640625" style="308" bestFit="1" customWidth="1"/>
    <col min="4339" max="4340" width="11.83203125" style="308" bestFit="1" customWidth="1"/>
    <col min="4341" max="4341" width="12.1640625" style="308" bestFit="1" customWidth="1"/>
    <col min="4342" max="4342" width="14.1640625" style="308" bestFit="1" customWidth="1"/>
    <col min="4343" max="4343" width="13" style="308" bestFit="1" customWidth="1"/>
    <col min="4344" max="4344" width="16.5" style="308" bestFit="1" customWidth="1"/>
    <col min="4345" max="4345" width="16.5" style="308" customWidth="1"/>
    <col min="4346" max="4346" width="12.6640625" style="308" bestFit="1" customWidth="1"/>
    <col min="4347" max="4348" width="2" style="308" bestFit="1" customWidth="1"/>
    <col min="4349" max="4349" width="12.6640625" style="308" bestFit="1" customWidth="1"/>
    <col min="4350" max="4350" width="12.83203125" style="308" bestFit="1" customWidth="1"/>
    <col min="4351" max="4351" width="12.6640625" style="308" bestFit="1" customWidth="1"/>
    <col min="4352" max="4352" width="6.83203125" style="308" bestFit="1" customWidth="1"/>
    <col min="4353" max="4353" width="14.5" style="308" bestFit="1" customWidth="1"/>
    <col min="4354" max="4354" width="24.5" style="308" bestFit="1" customWidth="1"/>
    <col min="4355" max="4355" width="12.6640625" style="308" bestFit="1" customWidth="1"/>
    <col min="4356" max="4588" width="7.83203125" style="308"/>
    <col min="4589" max="4589" width="5.83203125" style="308" bestFit="1" customWidth="1"/>
    <col min="4590" max="4590" width="20.6640625" style="308" bestFit="1" customWidth="1"/>
    <col min="4591" max="4591" width="34.83203125" style="308" bestFit="1" customWidth="1"/>
    <col min="4592" max="4592" width="9.5" style="308" bestFit="1" customWidth="1"/>
    <col min="4593" max="4593" width="8.83203125" style="308" bestFit="1" customWidth="1"/>
    <col min="4594" max="4594" width="7.1640625" style="308" bestFit="1" customWidth="1"/>
    <col min="4595" max="4596" width="11.83203125" style="308" bestFit="1" customWidth="1"/>
    <col min="4597" max="4597" width="12.1640625" style="308" bestFit="1" customWidth="1"/>
    <col min="4598" max="4598" width="14.1640625" style="308" bestFit="1" customWidth="1"/>
    <col min="4599" max="4599" width="13" style="308" bestFit="1" customWidth="1"/>
    <col min="4600" max="4600" width="16.5" style="308" bestFit="1" customWidth="1"/>
    <col min="4601" max="4601" width="16.5" style="308" customWidth="1"/>
    <col min="4602" max="4602" width="12.6640625" style="308" bestFit="1" customWidth="1"/>
    <col min="4603" max="4604" width="2" style="308" bestFit="1" customWidth="1"/>
    <col min="4605" max="4605" width="12.6640625" style="308" bestFit="1" customWidth="1"/>
    <col min="4606" max="4606" width="12.83203125" style="308" bestFit="1" customWidth="1"/>
    <col min="4607" max="4607" width="12.6640625" style="308" bestFit="1" customWidth="1"/>
    <col min="4608" max="4608" width="6.83203125" style="308" bestFit="1" customWidth="1"/>
    <col min="4609" max="4609" width="14.5" style="308" bestFit="1" customWidth="1"/>
    <col min="4610" max="4610" width="24.5" style="308" bestFit="1" customWidth="1"/>
    <col min="4611" max="4611" width="12.6640625" style="308" bestFit="1" customWidth="1"/>
    <col min="4612" max="4844" width="7.83203125" style="308"/>
    <col min="4845" max="4845" width="5.83203125" style="308" bestFit="1" customWidth="1"/>
    <col min="4846" max="4846" width="20.6640625" style="308" bestFit="1" customWidth="1"/>
    <col min="4847" max="4847" width="34.83203125" style="308" bestFit="1" customWidth="1"/>
    <col min="4848" max="4848" width="9.5" style="308" bestFit="1" customWidth="1"/>
    <col min="4849" max="4849" width="8.83203125" style="308" bestFit="1" customWidth="1"/>
    <col min="4850" max="4850" width="7.1640625" style="308" bestFit="1" customWidth="1"/>
    <col min="4851" max="4852" width="11.83203125" style="308" bestFit="1" customWidth="1"/>
    <col min="4853" max="4853" width="12.1640625" style="308" bestFit="1" customWidth="1"/>
    <col min="4854" max="4854" width="14.1640625" style="308" bestFit="1" customWidth="1"/>
    <col min="4855" max="4855" width="13" style="308" bestFit="1" customWidth="1"/>
    <col min="4856" max="4856" width="16.5" style="308" bestFit="1" customWidth="1"/>
    <col min="4857" max="4857" width="16.5" style="308" customWidth="1"/>
    <col min="4858" max="4858" width="12.6640625" style="308" bestFit="1" customWidth="1"/>
    <col min="4859" max="4860" width="2" style="308" bestFit="1" customWidth="1"/>
    <col min="4861" max="4861" width="12.6640625" style="308" bestFit="1" customWidth="1"/>
    <col min="4862" max="4862" width="12.83203125" style="308" bestFit="1" customWidth="1"/>
    <col min="4863" max="4863" width="12.6640625" style="308" bestFit="1" customWidth="1"/>
    <col min="4864" max="4864" width="6.83203125" style="308" bestFit="1" customWidth="1"/>
    <col min="4865" max="4865" width="14.5" style="308" bestFit="1" customWidth="1"/>
    <col min="4866" max="4866" width="24.5" style="308" bestFit="1" customWidth="1"/>
    <col min="4867" max="4867" width="12.6640625" style="308" bestFit="1" customWidth="1"/>
    <col min="4868" max="5100" width="7.83203125" style="308"/>
    <col min="5101" max="5101" width="5.83203125" style="308" bestFit="1" customWidth="1"/>
    <col min="5102" max="5102" width="20.6640625" style="308" bestFit="1" customWidth="1"/>
    <col min="5103" max="5103" width="34.83203125" style="308" bestFit="1" customWidth="1"/>
    <col min="5104" max="5104" width="9.5" style="308" bestFit="1" customWidth="1"/>
    <col min="5105" max="5105" width="8.83203125" style="308" bestFit="1" customWidth="1"/>
    <col min="5106" max="5106" width="7.1640625" style="308" bestFit="1" customWidth="1"/>
    <col min="5107" max="5108" width="11.83203125" style="308" bestFit="1" customWidth="1"/>
    <col min="5109" max="5109" width="12.1640625" style="308" bestFit="1" customWidth="1"/>
    <col min="5110" max="5110" width="14.1640625" style="308" bestFit="1" customWidth="1"/>
    <col min="5111" max="5111" width="13" style="308" bestFit="1" customWidth="1"/>
    <col min="5112" max="5112" width="16.5" style="308" bestFit="1" customWidth="1"/>
    <col min="5113" max="5113" width="16.5" style="308" customWidth="1"/>
    <col min="5114" max="5114" width="12.6640625" style="308" bestFit="1" customWidth="1"/>
    <col min="5115" max="5116" width="2" style="308" bestFit="1" customWidth="1"/>
    <col min="5117" max="5117" width="12.6640625" style="308" bestFit="1" customWidth="1"/>
    <col min="5118" max="5118" width="12.83203125" style="308" bestFit="1" customWidth="1"/>
    <col min="5119" max="5119" width="12.6640625" style="308" bestFit="1" customWidth="1"/>
    <col min="5120" max="5120" width="6.83203125" style="308" bestFit="1" customWidth="1"/>
    <col min="5121" max="5121" width="14.5" style="308" bestFit="1" customWidth="1"/>
    <col min="5122" max="5122" width="24.5" style="308" bestFit="1" customWidth="1"/>
    <col min="5123" max="5123" width="12.6640625" style="308" bestFit="1" customWidth="1"/>
    <col min="5124" max="5356" width="7.83203125" style="308"/>
    <col min="5357" max="5357" width="5.83203125" style="308" bestFit="1" customWidth="1"/>
    <col min="5358" max="5358" width="20.6640625" style="308" bestFit="1" customWidth="1"/>
    <col min="5359" max="5359" width="34.83203125" style="308" bestFit="1" customWidth="1"/>
    <col min="5360" max="5360" width="9.5" style="308" bestFit="1" customWidth="1"/>
    <col min="5361" max="5361" width="8.83203125" style="308" bestFit="1" customWidth="1"/>
    <col min="5362" max="5362" width="7.1640625" style="308" bestFit="1" customWidth="1"/>
    <col min="5363" max="5364" width="11.83203125" style="308" bestFit="1" customWidth="1"/>
    <col min="5365" max="5365" width="12.1640625" style="308" bestFit="1" customWidth="1"/>
    <col min="5366" max="5366" width="14.1640625" style="308" bestFit="1" customWidth="1"/>
    <col min="5367" max="5367" width="13" style="308" bestFit="1" customWidth="1"/>
    <col min="5368" max="5368" width="16.5" style="308" bestFit="1" customWidth="1"/>
    <col min="5369" max="5369" width="16.5" style="308" customWidth="1"/>
    <col min="5370" max="5370" width="12.6640625" style="308" bestFit="1" customWidth="1"/>
    <col min="5371" max="5372" width="2" style="308" bestFit="1" customWidth="1"/>
    <col min="5373" max="5373" width="12.6640625" style="308" bestFit="1" customWidth="1"/>
    <col min="5374" max="5374" width="12.83203125" style="308" bestFit="1" customWidth="1"/>
    <col min="5375" max="5375" width="12.6640625" style="308" bestFit="1" customWidth="1"/>
    <col min="5376" max="5376" width="6.83203125" style="308" bestFit="1" customWidth="1"/>
    <col min="5377" max="5377" width="14.5" style="308" bestFit="1" customWidth="1"/>
    <col min="5378" max="5378" width="24.5" style="308" bestFit="1" customWidth="1"/>
    <col min="5379" max="5379" width="12.6640625" style="308" bestFit="1" customWidth="1"/>
    <col min="5380" max="5612" width="7.83203125" style="308"/>
    <col min="5613" max="5613" width="5.83203125" style="308" bestFit="1" customWidth="1"/>
    <col min="5614" max="5614" width="20.6640625" style="308" bestFit="1" customWidth="1"/>
    <col min="5615" max="5615" width="34.83203125" style="308" bestFit="1" customWidth="1"/>
    <col min="5616" max="5616" width="9.5" style="308" bestFit="1" customWidth="1"/>
    <col min="5617" max="5617" width="8.83203125" style="308" bestFit="1" customWidth="1"/>
    <col min="5618" max="5618" width="7.1640625" style="308" bestFit="1" customWidth="1"/>
    <col min="5619" max="5620" width="11.83203125" style="308" bestFit="1" customWidth="1"/>
    <col min="5621" max="5621" width="12.1640625" style="308" bestFit="1" customWidth="1"/>
    <col min="5622" max="5622" width="14.1640625" style="308" bestFit="1" customWidth="1"/>
    <col min="5623" max="5623" width="13" style="308" bestFit="1" customWidth="1"/>
    <col min="5624" max="5624" width="16.5" style="308" bestFit="1" customWidth="1"/>
    <col min="5625" max="5625" width="16.5" style="308" customWidth="1"/>
    <col min="5626" max="5626" width="12.6640625" style="308" bestFit="1" customWidth="1"/>
    <col min="5627" max="5628" width="2" style="308" bestFit="1" customWidth="1"/>
    <col min="5629" max="5629" width="12.6640625" style="308" bestFit="1" customWidth="1"/>
    <col min="5630" max="5630" width="12.83203125" style="308" bestFit="1" customWidth="1"/>
    <col min="5631" max="5631" width="12.6640625" style="308" bestFit="1" customWidth="1"/>
    <col min="5632" max="5632" width="6.83203125" style="308" bestFit="1" customWidth="1"/>
    <col min="5633" max="5633" width="14.5" style="308" bestFit="1" customWidth="1"/>
    <col min="5634" max="5634" width="24.5" style="308" bestFit="1" customWidth="1"/>
    <col min="5635" max="5635" width="12.6640625" style="308" bestFit="1" customWidth="1"/>
    <col min="5636" max="5868" width="7.83203125" style="308"/>
    <col min="5869" max="5869" width="5.83203125" style="308" bestFit="1" customWidth="1"/>
    <col min="5870" max="5870" width="20.6640625" style="308" bestFit="1" customWidth="1"/>
    <col min="5871" max="5871" width="34.83203125" style="308" bestFit="1" customWidth="1"/>
    <col min="5872" max="5872" width="9.5" style="308" bestFit="1" customWidth="1"/>
    <col min="5873" max="5873" width="8.83203125" style="308" bestFit="1" customWidth="1"/>
    <col min="5874" max="5874" width="7.1640625" style="308" bestFit="1" customWidth="1"/>
    <col min="5875" max="5876" width="11.83203125" style="308" bestFit="1" customWidth="1"/>
    <col min="5877" max="5877" width="12.1640625" style="308" bestFit="1" customWidth="1"/>
    <col min="5878" max="5878" width="14.1640625" style="308" bestFit="1" customWidth="1"/>
    <col min="5879" max="5879" width="13" style="308" bestFit="1" customWidth="1"/>
    <col min="5880" max="5880" width="16.5" style="308" bestFit="1" customWidth="1"/>
    <col min="5881" max="5881" width="16.5" style="308" customWidth="1"/>
    <col min="5882" max="5882" width="12.6640625" style="308" bestFit="1" customWidth="1"/>
    <col min="5883" max="5884" width="2" style="308" bestFit="1" customWidth="1"/>
    <col min="5885" max="5885" width="12.6640625" style="308" bestFit="1" customWidth="1"/>
    <col min="5886" max="5886" width="12.83203125" style="308" bestFit="1" customWidth="1"/>
    <col min="5887" max="5887" width="12.6640625" style="308" bestFit="1" customWidth="1"/>
    <col min="5888" max="5888" width="6.83203125" style="308" bestFit="1" customWidth="1"/>
    <col min="5889" max="5889" width="14.5" style="308" bestFit="1" customWidth="1"/>
    <col min="5890" max="5890" width="24.5" style="308" bestFit="1" customWidth="1"/>
    <col min="5891" max="5891" width="12.6640625" style="308" bestFit="1" customWidth="1"/>
    <col min="5892" max="6124" width="7.83203125" style="308"/>
    <col min="6125" max="6125" width="5.83203125" style="308" bestFit="1" customWidth="1"/>
    <col min="6126" max="6126" width="20.6640625" style="308" bestFit="1" customWidth="1"/>
    <col min="6127" max="6127" width="34.83203125" style="308" bestFit="1" customWidth="1"/>
    <col min="6128" max="6128" width="9.5" style="308" bestFit="1" customWidth="1"/>
    <col min="6129" max="6129" width="8.83203125" style="308" bestFit="1" customWidth="1"/>
    <col min="6130" max="6130" width="7.1640625" style="308" bestFit="1" customWidth="1"/>
    <col min="6131" max="6132" width="11.83203125" style="308" bestFit="1" customWidth="1"/>
    <col min="6133" max="6133" width="12.1640625" style="308" bestFit="1" customWidth="1"/>
    <col min="6134" max="6134" width="14.1640625" style="308" bestFit="1" customWidth="1"/>
    <col min="6135" max="6135" width="13" style="308" bestFit="1" customWidth="1"/>
    <col min="6136" max="6136" width="16.5" style="308" bestFit="1" customWidth="1"/>
    <col min="6137" max="6137" width="16.5" style="308" customWidth="1"/>
    <col min="6138" max="6138" width="12.6640625" style="308" bestFit="1" customWidth="1"/>
    <col min="6139" max="6140" width="2" style="308" bestFit="1" customWidth="1"/>
    <col min="6141" max="6141" width="12.6640625" style="308" bestFit="1" customWidth="1"/>
    <col min="6142" max="6142" width="12.83203125" style="308" bestFit="1" customWidth="1"/>
    <col min="6143" max="6143" width="12.6640625" style="308" bestFit="1" customWidth="1"/>
    <col min="6144" max="6144" width="6.83203125" style="308" bestFit="1" customWidth="1"/>
    <col min="6145" max="6145" width="14.5" style="308" bestFit="1" customWidth="1"/>
    <col min="6146" max="6146" width="24.5" style="308" bestFit="1" customWidth="1"/>
    <col min="6147" max="6147" width="12.6640625" style="308" bestFit="1" customWidth="1"/>
    <col min="6148" max="6380" width="7.83203125" style="308"/>
    <col min="6381" max="6381" width="5.83203125" style="308" bestFit="1" customWidth="1"/>
    <col min="6382" max="6382" width="20.6640625" style="308" bestFit="1" customWidth="1"/>
    <col min="6383" max="6383" width="34.83203125" style="308" bestFit="1" customWidth="1"/>
    <col min="6384" max="6384" width="9.5" style="308" bestFit="1" customWidth="1"/>
    <col min="6385" max="6385" width="8.83203125" style="308" bestFit="1" customWidth="1"/>
    <col min="6386" max="6386" width="7.1640625" style="308" bestFit="1" customWidth="1"/>
    <col min="6387" max="6388" width="11.83203125" style="308" bestFit="1" customWidth="1"/>
    <col min="6389" max="6389" width="12.1640625" style="308" bestFit="1" customWidth="1"/>
    <col min="6390" max="6390" width="14.1640625" style="308" bestFit="1" customWidth="1"/>
    <col min="6391" max="6391" width="13" style="308" bestFit="1" customWidth="1"/>
    <col min="6392" max="6392" width="16.5" style="308" bestFit="1" customWidth="1"/>
    <col min="6393" max="6393" width="16.5" style="308" customWidth="1"/>
    <col min="6394" max="6394" width="12.6640625" style="308" bestFit="1" customWidth="1"/>
    <col min="6395" max="6396" width="2" style="308" bestFit="1" customWidth="1"/>
    <col min="6397" max="6397" width="12.6640625" style="308" bestFit="1" customWidth="1"/>
    <col min="6398" max="6398" width="12.83203125" style="308" bestFit="1" customWidth="1"/>
    <col min="6399" max="6399" width="12.6640625" style="308" bestFit="1" customWidth="1"/>
    <col min="6400" max="6400" width="6.83203125" style="308" bestFit="1" customWidth="1"/>
    <col min="6401" max="6401" width="14.5" style="308" bestFit="1" customWidth="1"/>
    <col min="6402" max="6402" width="24.5" style="308" bestFit="1" customWidth="1"/>
    <col min="6403" max="6403" width="12.6640625" style="308" bestFit="1" customWidth="1"/>
    <col min="6404" max="6636" width="7.83203125" style="308"/>
    <col min="6637" max="6637" width="5.83203125" style="308" bestFit="1" customWidth="1"/>
    <col min="6638" max="6638" width="20.6640625" style="308" bestFit="1" customWidth="1"/>
    <col min="6639" max="6639" width="34.83203125" style="308" bestFit="1" customWidth="1"/>
    <col min="6640" max="6640" width="9.5" style="308" bestFit="1" customWidth="1"/>
    <col min="6641" max="6641" width="8.83203125" style="308" bestFit="1" customWidth="1"/>
    <col min="6642" max="6642" width="7.1640625" style="308" bestFit="1" customWidth="1"/>
    <col min="6643" max="6644" width="11.83203125" style="308" bestFit="1" customWidth="1"/>
    <col min="6645" max="6645" width="12.1640625" style="308" bestFit="1" customWidth="1"/>
    <col min="6646" max="6646" width="14.1640625" style="308" bestFit="1" customWidth="1"/>
    <col min="6647" max="6647" width="13" style="308" bestFit="1" customWidth="1"/>
    <col min="6648" max="6648" width="16.5" style="308" bestFit="1" customWidth="1"/>
    <col min="6649" max="6649" width="16.5" style="308" customWidth="1"/>
    <col min="6650" max="6650" width="12.6640625" style="308" bestFit="1" customWidth="1"/>
    <col min="6651" max="6652" width="2" style="308" bestFit="1" customWidth="1"/>
    <col min="6653" max="6653" width="12.6640625" style="308" bestFit="1" customWidth="1"/>
    <col min="6654" max="6654" width="12.83203125" style="308" bestFit="1" customWidth="1"/>
    <col min="6655" max="6655" width="12.6640625" style="308" bestFit="1" customWidth="1"/>
    <col min="6656" max="6656" width="6.83203125" style="308" bestFit="1" customWidth="1"/>
    <col min="6657" max="6657" width="14.5" style="308" bestFit="1" customWidth="1"/>
    <col min="6658" max="6658" width="24.5" style="308" bestFit="1" customWidth="1"/>
    <col min="6659" max="6659" width="12.6640625" style="308" bestFit="1" customWidth="1"/>
    <col min="6660" max="6892" width="7.83203125" style="308"/>
    <col min="6893" max="6893" width="5.83203125" style="308" bestFit="1" customWidth="1"/>
    <col min="6894" max="6894" width="20.6640625" style="308" bestFit="1" customWidth="1"/>
    <col min="6895" max="6895" width="34.83203125" style="308" bestFit="1" customWidth="1"/>
    <col min="6896" max="6896" width="9.5" style="308" bestFit="1" customWidth="1"/>
    <col min="6897" max="6897" width="8.83203125" style="308" bestFit="1" customWidth="1"/>
    <col min="6898" max="6898" width="7.1640625" style="308" bestFit="1" customWidth="1"/>
    <col min="6899" max="6900" width="11.83203125" style="308" bestFit="1" customWidth="1"/>
    <col min="6901" max="6901" width="12.1640625" style="308" bestFit="1" customWidth="1"/>
    <col min="6902" max="6902" width="14.1640625" style="308" bestFit="1" customWidth="1"/>
    <col min="6903" max="6903" width="13" style="308" bestFit="1" customWidth="1"/>
    <col min="6904" max="6904" width="16.5" style="308" bestFit="1" customWidth="1"/>
    <col min="6905" max="6905" width="16.5" style="308" customWidth="1"/>
    <col min="6906" max="6906" width="12.6640625" style="308" bestFit="1" customWidth="1"/>
    <col min="6907" max="6908" width="2" style="308" bestFit="1" customWidth="1"/>
    <col min="6909" max="6909" width="12.6640625" style="308" bestFit="1" customWidth="1"/>
    <col min="6910" max="6910" width="12.83203125" style="308" bestFit="1" customWidth="1"/>
    <col min="6911" max="6911" width="12.6640625" style="308" bestFit="1" customWidth="1"/>
    <col min="6912" max="6912" width="6.83203125" style="308" bestFit="1" customWidth="1"/>
    <col min="6913" max="6913" width="14.5" style="308" bestFit="1" customWidth="1"/>
    <col min="6914" max="6914" width="24.5" style="308" bestFit="1" customWidth="1"/>
    <col min="6915" max="6915" width="12.6640625" style="308" bestFit="1" customWidth="1"/>
    <col min="6916" max="7148" width="7.83203125" style="308"/>
    <col min="7149" max="7149" width="5.83203125" style="308" bestFit="1" customWidth="1"/>
    <col min="7150" max="7150" width="20.6640625" style="308" bestFit="1" customWidth="1"/>
    <col min="7151" max="7151" width="34.83203125" style="308" bestFit="1" customWidth="1"/>
    <col min="7152" max="7152" width="9.5" style="308" bestFit="1" customWidth="1"/>
    <col min="7153" max="7153" width="8.83203125" style="308" bestFit="1" customWidth="1"/>
    <col min="7154" max="7154" width="7.1640625" style="308" bestFit="1" customWidth="1"/>
    <col min="7155" max="7156" width="11.83203125" style="308" bestFit="1" customWidth="1"/>
    <col min="7157" max="7157" width="12.1640625" style="308" bestFit="1" customWidth="1"/>
    <col min="7158" max="7158" width="14.1640625" style="308" bestFit="1" customWidth="1"/>
    <col min="7159" max="7159" width="13" style="308" bestFit="1" customWidth="1"/>
    <col min="7160" max="7160" width="16.5" style="308" bestFit="1" customWidth="1"/>
    <col min="7161" max="7161" width="16.5" style="308" customWidth="1"/>
    <col min="7162" max="7162" width="12.6640625" style="308" bestFit="1" customWidth="1"/>
    <col min="7163" max="7164" width="2" style="308" bestFit="1" customWidth="1"/>
    <col min="7165" max="7165" width="12.6640625" style="308" bestFit="1" customWidth="1"/>
    <col min="7166" max="7166" width="12.83203125" style="308" bestFit="1" customWidth="1"/>
    <col min="7167" max="7167" width="12.6640625" style="308" bestFit="1" customWidth="1"/>
    <col min="7168" max="7168" width="6.83203125" style="308" bestFit="1" customWidth="1"/>
    <col min="7169" max="7169" width="14.5" style="308" bestFit="1" customWidth="1"/>
    <col min="7170" max="7170" width="24.5" style="308" bestFit="1" customWidth="1"/>
    <col min="7171" max="7171" width="12.6640625" style="308" bestFit="1" customWidth="1"/>
    <col min="7172" max="7404" width="7.83203125" style="308"/>
    <col min="7405" max="7405" width="5.83203125" style="308" bestFit="1" customWidth="1"/>
    <col min="7406" max="7406" width="20.6640625" style="308" bestFit="1" customWidth="1"/>
    <col min="7407" max="7407" width="34.83203125" style="308" bestFit="1" customWidth="1"/>
    <col min="7408" max="7408" width="9.5" style="308" bestFit="1" customWidth="1"/>
    <col min="7409" max="7409" width="8.83203125" style="308" bestFit="1" customWidth="1"/>
    <col min="7410" max="7410" width="7.1640625" style="308" bestFit="1" customWidth="1"/>
    <col min="7411" max="7412" width="11.83203125" style="308" bestFit="1" customWidth="1"/>
    <col min="7413" max="7413" width="12.1640625" style="308" bestFit="1" customWidth="1"/>
    <col min="7414" max="7414" width="14.1640625" style="308" bestFit="1" customWidth="1"/>
    <col min="7415" max="7415" width="13" style="308" bestFit="1" customWidth="1"/>
    <col min="7416" max="7416" width="16.5" style="308" bestFit="1" customWidth="1"/>
    <col min="7417" max="7417" width="16.5" style="308" customWidth="1"/>
    <col min="7418" max="7418" width="12.6640625" style="308" bestFit="1" customWidth="1"/>
    <col min="7419" max="7420" width="2" style="308" bestFit="1" customWidth="1"/>
    <col min="7421" max="7421" width="12.6640625" style="308" bestFit="1" customWidth="1"/>
    <col min="7422" max="7422" width="12.83203125" style="308" bestFit="1" customWidth="1"/>
    <col min="7423" max="7423" width="12.6640625" style="308" bestFit="1" customWidth="1"/>
    <col min="7424" max="7424" width="6.83203125" style="308" bestFit="1" customWidth="1"/>
    <col min="7425" max="7425" width="14.5" style="308" bestFit="1" customWidth="1"/>
    <col min="7426" max="7426" width="24.5" style="308" bestFit="1" customWidth="1"/>
    <col min="7427" max="7427" width="12.6640625" style="308" bestFit="1" customWidth="1"/>
    <col min="7428" max="7660" width="7.83203125" style="308"/>
    <col min="7661" max="7661" width="5.83203125" style="308" bestFit="1" customWidth="1"/>
    <col min="7662" max="7662" width="20.6640625" style="308" bestFit="1" customWidth="1"/>
    <col min="7663" max="7663" width="34.83203125" style="308" bestFit="1" customWidth="1"/>
    <col min="7664" max="7664" width="9.5" style="308" bestFit="1" customWidth="1"/>
    <col min="7665" max="7665" width="8.83203125" style="308" bestFit="1" customWidth="1"/>
    <col min="7666" max="7666" width="7.1640625" style="308" bestFit="1" customWidth="1"/>
    <col min="7667" max="7668" width="11.83203125" style="308" bestFit="1" customWidth="1"/>
    <col min="7669" max="7669" width="12.1640625" style="308" bestFit="1" customWidth="1"/>
    <col min="7670" max="7670" width="14.1640625" style="308" bestFit="1" customWidth="1"/>
    <col min="7671" max="7671" width="13" style="308" bestFit="1" customWidth="1"/>
    <col min="7672" max="7672" width="16.5" style="308" bestFit="1" customWidth="1"/>
    <col min="7673" max="7673" width="16.5" style="308" customWidth="1"/>
    <col min="7674" max="7674" width="12.6640625" style="308" bestFit="1" customWidth="1"/>
    <col min="7675" max="7676" width="2" style="308" bestFit="1" customWidth="1"/>
    <col min="7677" max="7677" width="12.6640625" style="308" bestFit="1" customWidth="1"/>
    <col min="7678" max="7678" width="12.83203125" style="308" bestFit="1" customWidth="1"/>
    <col min="7679" max="7679" width="12.6640625" style="308" bestFit="1" customWidth="1"/>
    <col min="7680" max="7680" width="6.83203125" style="308" bestFit="1" customWidth="1"/>
    <col min="7681" max="7681" width="14.5" style="308" bestFit="1" customWidth="1"/>
    <col min="7682" max="7682" width="24.5" style="308" bestFit="1" customWidth="1"/>
    <col min="7683" max="7683" width="12.6640625" style="308" bestFit="1" customWidth="1"/>
    <col min="7684" max="7916" width="7.83203125" style="308"/>
    <col min="7917" max="7917" width="5.83203125" style="308" bestFit="1" customWidth="1"/>
    <col min="7918" max="7918" width="20.6640625" style="308" bestFit="1" customWidth="1"/>
    <col min="7919" max="7919" width="34.83203125" style="308" bestFit="1" customWidth="1"/>
    <col min="7920" max="7920" width="9.5" style="308" bestFit="1" customWidth="1"/>
    <col min="7921" max="7921" width="8.83203125" style="308" bestFit="1" customWidth="1"/>
    <col min="7922" max="7922" width="7.1640625" style="308" bestFit="1" customWidth="1"/>
    <col min="7923" max="7924" width="11.83203125" style="308" bestFit="1" customWidth="1"/>
    <col min="7925" max="7925" width="12.1640625" style="308" bestFit="1" customWidth="1"/>
    <col min="7926" max="7926" width="14.1640625" style="308" bestFit="1" customWidth="1"/>
    <col min="7927" max="7927" width="13" style="308" bestFit="1" customWidth="1"/>
    <col min="7928" max="7928" width="16.5" style="308" bestFit="1" customWidth="1"/>
    <col min="7929" max="7929" width="16.5" style="308" customWidth="1"/>
    <col min="7930" max="7930" width="12.6640625" style="308" bestFit="1" customWidth="1"/>
    <col min="7931" max="7932" width="2" style="308" bestFit="1" customWidth="1"/>
    <col min="7933" max="7933" width="12.6640625" style="308" bestFit="1" customWidth="1"/>
    <col min="7934" max="7934" width="12.83203125" style="308" bestFit="1" customWidth="1"/>
    <col min="7935" max="7935" width="12.6640625" style="308" bestFit="1" customWidth="1"/>
    <col min="7936" max="7936" width="6.83203125" style="308" bestFit="1" customWidth="1"/>
    <col min="7937" max="7937" width="14.5" style="308" bestFit="1" customWidth="1"/>
    <col min="7938" max="7938" width="24.5" style="308" bestFit="1" customWidth="1"/>
    <col min="7939" max="7939" width="12.6640625" style="308" bestFit="1" customWidth="1"/>
    <col min="7940" max="8172" width="7.83203125" style="308"/>
    <col min="8173" max="8173" width="5.83203125" style="308" bestFit="1" customWidth="1"/>
    <col min="8174" max="8174" width="20.6640625" style="308" bestFit="1" customWidth="1"/>
    <col min="8175" max="8175" width="34.83203125" style="308" bestFit="1" customWidth="1"/>
    <col min="8176" max="8176" width="9.5" style="308" bestFit="1" customWidth="1"/>
    <col min="8177" max="8177" width="8.83203125" style="308" bestFit="1" customWidth="1"/>
    <col min="8178" max="8178" width="7.1640625" style="308" bestFit="1" customWidth="1"/>
    <col min="8179" max="8180" width="11.83203125" style="308" bestFit="1" customWidth="1"/>
    <col min="8181" max="8181" width="12.1640625" style="308" bestFit="1" customWidth="1"/>
    <col min="8182" max="8182" width="14.1640625" style="308" bestFit="1" customWidth="1"/>
    <col min="8183" max="8183" width="13" style="308" bestFit="1" customWidth="1"/>
    <col min="8184" max="8184" width="16.5" style="308" bestFit="1" customWidth="1"/>
    <col min="8185" max="8185" width="16.5" style="308" customWidth="1"/>
    <col min="8186" max="8186" width="12.6640625" style="308" bestFit="1" customWidth="1"/>
    <col min="8187" max="8188" width="2" style="308" bestFit="1" customWidth="1"/>
    <col min="8189" max="8189" width="12.6640625" style="308" bestFit="1" customWidth="1"/>
    <col min="8190" max="8190" width="12.83203125" style="308" bestFit="1" customWidth="1"/>
    <col min="8191" max="8191" width="12.6640625" style="308" bestFit="1" customWidth="1"/>
    <col min="8192" max="8192" width="6.83203125" style="308" bestFit="1" customWidth="1"/>
    <col min="8193" max="8193" width="14.5" style="308" bestFit="1" customWidth="1"/>
    <col min="8194" max="8194" width="24.5" style="308" bestFit="1" customWidth="1"/>
    <col min="8195" max="8195" width="12.6640625" style="308" bestFit="1" customWidth="1"/>
    <col min="8196" max="8428" width="7.83203125" style="308"/>
    <col min="8429" max="8429" width="5.83203125" style="308" bestFit="1" customWidth="1"/>
    <col min="8430" max="8430" width="20.6640625" style="308" bestFit="1" customWidth="1"/>
    <col min="8431" max="8431" width="34.83203125" style="308" bestFit="1" customWidth="1"/>
    <col min="8432" max="8432" width="9.5" style="308" bestFit="1" customWidth="1"/>
    <col min="8433" max="8433" width="8.83203125" style="308" bestFit="1" customWidth="1"/>
    <col min="8434" max="8434" width="7.1640625" style="308" bestFit="1" customWidth="1"/>
    <col min="8435" max="8436" width="11.83203125" style="308" bestFit="1" customWidth="1"/>
    <col min="8437" max="8437" width="12.1640625" style="308" bestFit="1" customWidth="1"/>
    <col min="8438" max="8438" width="14.1640625" style="308" bestFit="1" customWidth="1"/>
    <col min="8439" max="8439" width="13" style="308" bestFit="1" customWidth="1"/>
    <col min="8440" max="8440" width="16.5" style="308" bestFit="1" customWidth="1"/>
    <col min="8441" max="8441" width="16.5" style="308" customWidth="1"/>
    <col min="8442" max="8442" width="12.6640625" style="308" bestFit="1" customWidth="1"/>
    <col min="8443" max="8444" width="2" style="308" bestFit="1" customWidth="1"/>
    <col min="8445" max="8445" width="12.6640625" style="308" bestFit="1" customWidth="1"/>
    <col min="8446" max="8446" width="12.83203125" style="308" bestFit="1" customWidth="1"/>
    <col min="8447" max="8447" width="12.6640625" style="308" bestFit="1" customWidth="1"/>
    <col min="8448" max="8448" width="6.83203125" style="308" bestFit="1" customWidth="1"/>
    <col min="8449" max="8449" width="14.5" style="308" bestFit="1" customWidth="1"/>
    <col min="8450" max="8450" width="24.5" style="308" bestFit="1" customWidth="1"/>
    <col min="8451" max="8451" width="12.6640625" style="308" bestFit="1" customWidth="1"/>
    <col min="8452" max="8684" width="7.83203125" style="308"/>
    <col min="8685" max="8685" width="5.83203125" style="308" bestFit="1" customWidth="1"/>
    <col min="8686" max="8686" width="20.6640625" style="308" bestFit="1" customWidth="1"/>
    <col min="8687" max="8687" width="34.83203125" style="308" bestFit="1" customWidth="1"/>
    <col min="8688" max="8688" width="9.5" style="308" bestFit="1" customWidth="1"/>
    <col min="8689" max="8689" width="8.83203125" style="308" bestFit="1" customWidth="1"/>
    <col min="8690" max="8690" width="7.1640625" style="308" bestFit="1" customWidth="1"/>
    <col min="8691" max="8692" width="11.83203125" style="308" bestFit="1" customWidth="1"/>
    <col min="8693" max="8693" width="12.1640625" style="308" bestFit="1" customWidth="1"/>
    <col min="8694" max="8694" width="14.1640625" style="308" bestFit="1" customWidth="1"/>
    <col min="8695" max="8695" width="13" style="308" bestFit="1" customWidth="1"/>
    <col min="8696" max="8696" width="16.5" style="308" bestFit="1" customWidth="1"/>
    <col min="8697" max="8697" width="16.5" style="308" customWidth="1"/>
    <col min="8698" max="8698" width="12.6640625" style="308" bestFit="1" customWidth="1"/>
    <col min="8699" max="8700" width="2" style="308" bestFit="1" customWidth="1"/>
    <col min="8701" max="8701" width="12.6640625" style="308" bestFit="1" customWidth="1"/>
    <col min="8702" max="8702" width="12.83203125" style="308" bestFit="1" customWidth="1"/>
    <col min="8703" max="8703" width="12.6640625" style="308" bestFit="1" customWidth="1"/>
    <col min="8704" max="8704" width="6.83203125" style="308" bestFit="1" customWidth="1"/>
    <col min="8705" max="8705" width="14.5" style="308" bestFit="1" customWidth="1"/>
    <col min="8706" max="8706" width="24.5" style="308" bestFit="1" customWidth="1"/>
    <col min="8707" max="8707" width="12.6640625" style="308" bestFit="1" customWidth="1"/>
    <col min="8708" max="8940" width="7.83203125" style="308"/>
    <col min="8941" max="8941" width="5.83203125" style="308" bestFit="1" customWidth="1"/>
    <col min="8942" max="8942" width="20.6640625" style="308" bestFit="1" customWidth="1"/>
    <col min="8943" max="8943" width="34.83203125" style="308" bestFit="1" customWidth="1"/>
    <col min="8944" max="8944" width="9.5" style="308" bestFit="1" customWidth="1"/>
    <col min="8945" max="8945" width="8.83203125" style="308" bestFit="1" customWidth="1"/>
    <col min="8946" max="8946" width="7.1640625" style="308" bestFit="1" customWidth="1"/>
    <col min="8947" max="8948" width="11.83203125" style="308" bestFit="1" customWidth="1"/>
    <col min="8949" max="8949" width="12.1640625" style="308" bestFit="1" customWidth="1"/>
    <col min="8950" max="8950" width="14.1640625" style="308" bestFit="1" customWidth="1"/>
    <col min="8951" max="8951" width="13" style="308" bestFit="1" customWidth="1"/>
    <col min="8952" max="8952" width="16.5" style="308" bestFit="1" customWidth="1"/>
    <col min="8953" max="8953" width="16.5" style="308" customWidth="1"/>
    <col min="8954" max="8954" width="12.6640625" style="308" bestFit="1" customWidth="1"/>
    <col min="8955" max="8956" width="2" style="308" bestFit="1" customWidth="1"/>
    <col min="8957" max="8957" width="12.6640625" style="308" bestFit="1" customWidth="1"/>
    <col min="8958" max="8958" width="12.83203125" style="308" bestFit="1" customWidth="1"/>
    <col min="8959" max="8959" width="12.6640625" style="308" bestFit="1" customWidth="1"/>
    <col min="8960" max="8960" width="6.83203125" style="308" bestFit="1" customWidth="1"/>
    <col min="8961" max="8961" width="14.5" style="308" bestFit="1" customWidth="1"/>
    <col min="8962" max="8962" width="24.5" style="308" bestFit="1" customWidth="1"/>
    <col min="8963" max="8963" width="12.6640625" style="308" bestFit="1" customWidth="1"/>
    <col min="8964" max="9196" width="7.83203125" style="308"/>
    <col min="9197" max="9197" width="5.83203125" style="308" bestFit="1" customWidth="1"/>
    <col min="9198" max="9198" width="20.6640625" style="308" bestFit="1" customWidth="1"/>
    <col min="9199" max="9199" width="34.83203125" style="308" bestFit="1" customWidth="1"/>
    <col min="9200" max="9200" width="9.5" style="308" bestFit="1" customWidth="1"/>
    <col min="9201" max="9201" width="8.83203125" style="308" bestFit="1" customWidth="1"/>
    <col min="9202" max="9202" width="7.1640625" style="308" bestFit="1" customWidth="1"/>
    <col min="9203" max="9204" width="11.83203125" style="308" bestFit="1" customWidth="1"/>
    <col min="9205" max="9205" width="12.1640625" style="308" bestFit="1" customWidth="1"/>
    <col min="9206" max="9206" width="14.1640625" style="308" bestFit="1" customWidth="1"/>
    <col min="9207" max="9207" width="13" style="308" bestFit="1" customWidth="1"/>
    <col min="9208" max="9208" width="16.5" style="308" bestFit="1" customWidth="1"/>
    <col min="9209" max="9209" width="16.5" style="308" customWidth="1"/>
    <col min="9210" max="9210" width="12.6640625" style="308" bestFit="1" customWidth="1"/>
    <col min="9211" max="9212" width="2" style="308" bestFit="1" customWidth="1"/>
    <col min="9213" max="9213" width="12.6640625" style="308" bestFit="1" customWidth="1"/>
    <col min="9214" max="9214" width="12.83203125" style="308" bestFit="1" customWidth="1"/>
    <col min="9215" max="9215" width="12.6640625" style="308" bestFit="1" customWidth="1"/>
    <col min="9216" max="9216" width="6.83203125" style="308" bestFit="1" customWidth="1"/>
    <col min="9217" max="9217" width="14.5" style="308" bestFit="1" customWidth="1"/>
    <col min="9218" max="9218" width="24.5" style="308" bestFit="1" customWidth="1"/>
    <col min="9219" max="9219" width="12.6640625" style="308" bestFit="1" customWidth="1"/>
    <col min="9220" max="9452" width="7.83203125" style="308"/>
    <col min="9453" max="9453" width="5.83203125" style="308" bestFit="1" customWidth="1"/>
    <col min="9454" max="9454" width="20.6640625" style="308" bestFit="1" customWidth="1"/>
    <col min="9455" max="9455" width="34.83203125" style="308" bestFit="1" customWidth="1"/>
    <col min="9456" max="9456" width="9.5" style="308" bestFit="1" customWidth="1"/>
    <col min="9457" max="9457" width="8.83203125" style="308" bestFit="1" customWidth="1"/>
    <col min="9458" max="9458" width="7.1640625" style="308" bestFit="1" customWidth="1"/>
    <col min="9459" max="9460" width="11.83203125" style="308" bestFit="1" customWidth="1"/>
    <col min="9461" max="9461" width="12.1640625" style="308" bestFit="1" customWidth="1"/>
    <col min="9462" max="9462" width="14.1640625" style="308" bestFit="1" customWidth="1"/>
    <col min="9463" max="9463" width="13" style="308" bestFit="1" customWidth="1"/>
    <col min="9464" max="9464" width="16.5" style="308" bestFit="1" customWidth="1"/>
    <col min="9465" max="9465" width="16.5" style="308" customWidth="1"/>
    <col min="9466" max="9466" width="12.6640625" style="308" bestFit="1" customWidth="1"/>
    <col min="9467" max="9468" width="2" style="308" bestFit="1" customWidth="1"/>
    <col min="9469" max="9469" width="12.6640625" style="308" bestFit="1" customWidth="1"/>
    <col min="9470" max="9470" width="12.83203125" style="308" bestFit="1" customWidth="1"/>
    <col min="9471" max="9471" width="12.6640625" style="308" bestFit="1" customWidth="1"/>
    <col min="9472" max="9472" width="6.83203125" style="308" bestFit="1" customWidth="1"/>
    <col min="9473" max="9473" width="14.5" style="308" bestFit="1" customWidth="1"/>
    <col min="9474" max="9474" width="24.5" style="308" bestFit="1" customWidth="1"/>
    <col min="9475" max="9475" width="12.6640625" style="308" bestFit="1" customWidth="1"/>
    <col min="9476" max="9708" width="7.83203125" style="308"/>
    <col min="9709" max="9709" width="5.83203125" style="308" bestFit="1" customWidth="1"/>
    <col min="9710" max="9710" width="20.6640625" style="308" bestFit="1" customWidth="1"/>
    <col min="9711" max="9711" width="34.83203125" style="308" bestFit="1" customWidth="1"/>
    <col min="9712" max="9712" width="9.5" style="308" bestFit="1" customWidth="1"/>
    <col min="9713" max="9713" width="8.83203125" style="308" bestFit="1" customWidth="1"/>
    <col min="9714" max="9714" width="7.1640625" style="308" bestFit="1" customWidth="1"/>
    <col min="9715" max="9716" width="11.83203125" style="308" bestFit="1" customWidth="1"/>
    <col min="9717" max="9717" width="12.1640625" style="308" bestFit="1" customWidth="1"/>
    <col min="9718" max="9718" width="14.1640625" style="308" bestFit="1" customWidth="1"/>
    <col min="9719" max="9719" width="13" style="308" bestFit="1" customWidth="1"/>
    <col min="9720" max="9720" width="16.5" style="308" bestFit="1" customWidth="1"/>
    <col min="9721" max="9721" width="16.5" style="308" customWidth="1"/>
    <col min="9722" max="9722" width="12.6640625" style="308" bestFit="1" customWidth="1"/>
    <col min="9723" max="9724" width="2" style="308" bestFit="1" customWidth="1"/>
    <col min="9725" max="9725" width="12.6640625" style="308" bestFit="1" customWidth="1"/>
    <col min="9726" max="9726" width="12.83203125" style="308" bestFit="1" customWidth="1"/>
    <col min="9727" max="9727" width="12.6640625" style="308" bestFit="1" customWidth="1"/>
    <col min="9728" max="9728" width="6.83203125" style="308" bestFit="1" customWidth="1"/>
    <col min="9729" max="9729" width="14.5" style="308" bestFit="1" customWidth="1"/>
    <col min="9730" max="9730" width="24.5" style="308" bestFit="1" customWidth="1"/>
    <col min="9731" max="9731" width="12.6640625" style="308" bestFit="1" customWidth="1"/>
    <col min="9732" max="9964" width="7.83203125" style="308"/>
    <col min="9965" max="9965" width="5.83203125" style="308" bestFit="1" customWidth="1"/>
    <col min="9966" max="9966" width="20.6640625" style="308" bestFit="1" customWidth="1"/>
    <col min="9967" max="9967" width="34.83203125" style="308" bestFit="1" customWidth="1"/>
    <col min="9968" max="9968" width="9.5" style="308" bestFit="1" customWidth="1"/>
    <col min="9969" max="9969" width="8.83203125" style="308" bestFit="1" customWidth="1"/>
    <col min="9970" max="9970" width="7.1640625" style="308" bestFit="1" customWidth="1"/>
    <col min="9971" max="9972" width="11.83203125" style="308" bestFit="1" customWidth="1"/>
    <col min="9973" max="9973" width="12.1640625" style="308" bestFit="1" customWidth="1"/>
    <col min="9974" max="9974" width="14.1640625" style="308" bestFit="1" customWidth="1"/>
    <col min="9975" max="9975" width="13" style="308" bestFit="1" customWidth="1"/>
    <col min="9976" max="9976" width="16.5" style="308" bestFit="1" customWidth="1"/>
    <col min="9977" max="9977" width="16.5" style="308" customWidth="1"/>
    <col min="9978" max="9978" width="12.6640625" style="308" bestFit="1" customWidth="1"/>
    <col min="9979" max="9980" width="2" style="308" bestFit="1" customWidth="1"/>
    <col min="9981" max="9981" width="12.6640625" style="308" bestFit="1" customWidth="1"/>
    <col min="9982" max="9982" width="12.83203125" style="308" bestFit="1" customWidth="1"/>
    <col min="9983" max="9983" width="12.6640625" style="308" bestFit="1" customWidth="1"/>
    <col min="9984" max="9984" width="6.83203125" style="308" bestFit="1" customWidth="1"/>
    <col min="9985" max="9985" width="14.5" style="308" bestFit="1" customWidth="1"/>
    <col min="9986" max="9986" width="24.5" style="308" bestFit="1" customWidth="1"/>
    <col min="9987" max="9987" width="12.6640625" style="308" bestFit="1" customWidth="1"/>
    <col min="9988" max="10220" width="7.83203125" style="308"/>
    <col min="10221" max="10221" width="5.83203125" style="308" bestFit="1" customWidth="1"/>
    <col min="10222" max="10222" width="20.6640625" style="308" bestFit="1" customWidth="1"/>
    <col min="10223" max="10223" width="34.83203125" style="308" bestFit="1" customWidth="1"/>
    <col min="10224" max="10224" width="9.5" style="308" bestFit="1" customWidth="1"/>
    <col min="10225" max="10225" width="8.83203125" style="308" bestFit="1" customWidth="1"/>
    <col min="10226" max="10226" width="7.1640625" style="308" bestFit="1" customWidth="1"/>
    <col min="10227" max="10228" width="11.83203125" style="308" bestFit="1" customWidth="1"/>
    <col min="10229" max="10229" width="12.1640625" style="308" bestFit="1" customWidth="1"/>
    <col min="10230" max="10230" width="14.1640625" style="308" bestFit="1" customWidth="1"/>
    <col min="10231" max="10231" width="13" style="308" bestFit="1" customWidth="1"/>
    <col min="10232" max="10232" width="16.5" style="308" bestFit="1" customWidth="1"/>
    <col min="10233" max="10233" width="16.5" style="308" customWidth="1"/>
    <col min="10234" max="10234" width="12.6640625" style="308" bestFit="1" customWidth="1"/>
    <col min="10235" max="10236" width="2" style="308" bestFit="1" customWidth="1"/>
    <col min="10237" max="10237" width="12.6640625" style="308" bestFit="1" customWidth="1"/>
    <col min="10238" max="10238" width="12.83203125" style="308" bestFit="1" customWidth="1"/>
    <col min="10239" max="10239" width="12.6640625" style="308" bestFit="1" customWidth="1"/>
    <col min="10240" max="10240" width="6.83203125" style="308" bestFit="1" customWidth="1"/>
    <col min="10241" max="10241" width="14.5" style="308" bestFit="1" customWidth="1"/>
    <col min="10242" max="10242" width="24.5" style="308" bestFit="1" customWidth="1"/>
    <col min="10243" max="10243" width="12.6640625" style="308" bestFit="1" customWidth="1"/>
    <col min="10244" max="10476" width="7.83203125" style="308"/>
    <col min="10477" max="10477" width="5.83203125" style="308" bestFit="1" customWidth="1"/>
    <col min="10478" max="10478" width="20.6640625" style="308" bestFit="1" customWidth="1"/>
    <col min="10479" max="10479" width="34.83203125" style="308" bestFit="1" customWidth="1"/>
    <col min="10480" max="10480" width="9.5" style="308" bestFit="1" customWidth="1"/>
    <col min="10481" max="10481" width="8.83203125" style="308" bestFit="1" customWidth="1"/>
    <col min="10482" max="10482" width="7.1640625" style="308" bestFit="1" customWidth="1"/>
    <col min="10483" max="10484" width="11.83203125" style="308" bestFit="1" customWidth="1"/>
    <col min="10485" max="10485" width="12.1640625" style="308" bestFit="1" customWidth="1"/>
    <col min="10486" max="10486" width="14.1640625" style="308" bestFit="1" customWidth="1"/>
    <col min="10487" max="10487" width="13" style="308" bestFit="1" customWidth="1"/>
    <col min="10488" max="10488" width="16.5" style="308" bestFit="1" customWidth="1"/>
    <col min="10489" max="10489" width="16.5" style="308" customWidth="1"/>
    <col min="10490" max="10490" width="12.6640625" style="308" bestFit="1" customWidth="1"/>
    <col min="10491" max="10492" width="2" style="308" bestFit="1" customWidth="1"/>
    <col min="10493" max="10493" width="12.6640625" style="308" bestFit="1" customWidth="1"/>
    <col min="10494" max="10494" width="12.83203125" style="308" bestFit="1" customWidth="1"/>
    <col min="10495" max="10495" width="12.6640625" style="308" bestFit="1" customWidth="1"/>
    <col min="10496" max="10496" width="6.83203125" style="308" bestFit="1" customWidth="1"/>
    <col min="10497" max="10497" width="14.5" style="308" bestFit="1" customWidth="1"/>
    <col min="10498" max="10498" width="24.5" style="308" bestFit="1" customWidth="1"/>
    <col min="10499" max="10499" width="12.6640625" style="308" bestFit="1" customWidth="1"/>
    <col min="10500" max="10732" width="7.83203125" style="308"/>
    <col min="10733" max="10733" width="5.83203125" style="308" bestFit="1" customWidth="1"/>
    <col min="10734" max="10734" width="20.6640625" style="308" bestFit="1" customWidth="1"/>
    <col min="10735" max="10735" width="34.83203125" style="308" bestFit="1" customWidth="1"/>
    <col min="10736" max="10736" width="9.5" style="308" bestFit="1" customWidth="1"/>
    <col min="10737" max="10737" width="8.83203125" style="308" bestFit="1" customWidth="1"/>
    <col min="10738" max="10738" width="7.1640625" style="308" bestFit="1" customWidth="1"/>
    <col min="10739" max="10740" width="11.83203125" style="308" bestFit="1" customWidth="1"/>
    <col min="10741" max="10741" width="12.1640625" style="308" bestFit="1" customWidth="1"/>
    <col min="10742" max="10742" width="14.1640625" style="308" bestFit="1" customWidth="1"/>
    <col min="10743" max="10743" width="13" style="308" bestFit="1" customWidth="1"/>
    <col min="10744" max="10744" width="16.5" style="308" bestFit="1" customWidth="1"/>
    <col min="10745" max="10745" width="16.5" style="308" customWidth="1"/>
    <col min="10746" max="10746" width="12.6640625" style="308" bestFit="1" customWidth="1"/>
    <col min="10747" max="10748" width="2" style="308" bestFit="1" customWidth="1"/>
    <col min="10749" max="10749" width="12.6640625" style="308" bestFit="1" customWidth="1"/>
    <col min="10750" max="10750" width="12.83203125" style="308" bestFit="1" customWidth="1"/>
    <col min="10751" max="10751" width="12.6640625" style="308" bestFit="1" customWidth="1"/>
    <col min="10752" max="10752" width="6.83203125" style="308" bestFit="1" customWidth="1"/>
    <col min="10753" max="10753" width="14.5" style="308" bestFit="1" customWidth="1"/>
    <col min="10754" max="10754" width="24.5" style="308" bestFit="1" customWidth="1"/>
    <col min="10755" max="10755" width="12.6640625" style="308" bestFit="1" customWidth="1"/>
    <col min="10756" max="10988" width="7.83203125" style="308"/>
    <col min="10989" max="10989" width="5.83203125" style="308" bestFit="1" customWidth="1"/>
    <col min="10990" max="10990" width="20.6640625" style="308" bestFit="1" customWidth="1"/>
    <col min="10991" max="10991" width="34.83203125" style="308" bestFit="1" customWidth="1"/>
    <col min="10992" max="10992" width="9.5" style="308" bestFit="1" customWidth="1"/>
    <col min="10993" max="10993" width="8.83203125" style="308" bestFit="1" customWidth="1"/>
    <col min="10994" max="10994" width="7.1640625" style="308" bestFit="1" customWidth="1"/>
    <col min="10995" max="10996" width="11.83203125" style="308" bestFit="1" customWidth="1"/>
    <col min="10997" max="10997" width="12.1640625" style="308" bestFit="1" customWidth="1"/>
    <col min="10998" max="10998" width="14.1640625" style="308" bestFit="1" customWidth="1"/>
    <col min="10999" max="10999" width="13" style="308" bestFit="1" customWidth="1"/>
    <col min="11000" max="11000" width="16.5" style="308" bestFit="1" customWidth="1"/>
    <col min="11001" max="11001" width="16.5" style="308" customWidth="1"/>
    <col min="11002" max="11002" width="12.6640625" style="308" bestFit="1" customWidth="1"/>
    <col min="11003" max="11004" width="2" style="308" bestFit="1" customWidth="1"/>
    <col min="11005" max="11005" width="12.6640625" style="308" bestFit="1" customWidth="1"/>
    <col min="11006" max="11006" width="12.83203125" style="308" bestFit="1" customWidth="1"/>
    <col min="11007" max="11007" width="12.6640625" style="308" bestFit="1" customWidth="1"/>
    <col min="11008" max="11008" width="6.83203125" style="308" bestFit="1" customWidth="1"/>
    <col min="11009" max="11009" width="14.5" style="308" bestFit="1" customWidth="1"/>
    <col min="11010" max="11010" width="24.5" style="308" bestFit="1" customWidth="1"/>
    <col min="11011" max="11011" width="12.6640625" style="308" bestFit="1" customWidth="1"/>
    <col min="11012" max="11244" width="7.83203125" style="308"/>
    <col min="11245" max="11245" width="5.83203125" style="308" bestFit="1" customWidth="1"/>
    <col min="11246" max="11246" width="20.6640625" style="308" bestFit="1" customWidth="1"/>
    <col min="11247" max="11247" width="34.83203125" style="308" bestFit="1" customWidth="1"/>
    <col min="11248" max="11248" width="9.5" style="308" bestFit="1" customWidth="1"/>
    <col min="11249" max="11249" width="8.83203125" style="308" bestFit="1" customWidth="1"/>
    <col min="11250" max="11250" width="7.1640625" style="308" bestFit="1" customWidth="1"/>
    <col min="11251" max="11252" width="11.83203125" style="308" bestFit="1" customWidth="1"/>
    <col min="11253" max="11253" width="12.1640625" style="308" bestFit="1" customWidth="1"/>
    <col min="11254" max="11254" width="14.1640625" style="308" bestFit="1" customWidth="1"/>
    <col min="11255" max="11255" width="13" style="308" bestFit="1" customWidth="1"/>
    <col min="11256" max="11256" width="16.5" style="308" bestFit="1" customWidth="1"/>
    <col min="11257" max="11257" width="16.5" style="308" customWidth="1"/>
    <col min="11258" max="11258" width="12.6640625" style="308" bestFit="1" customWidth="1"/>
    <col min="11259" max="11260" width="2" style="308" bestFit="1" customWidth="1"/>
    <col min="11261" max="11261" width="12.6640625" style="308" bestFit="1" customWidth="1"/>
    <col min="11262" max="11262" width="12.83203125" style="308" bestFit="1" customWidth="1"/>
    <col min="11263" max="11263" width="12.6640625" style="308" bestFit="1" customWidth="1"/>
    <col min="11264" max="11264" width="6.83203125" style="308" bestFit="1" customWidth="1"/>
    <col min="11265" max="11265" width="14.5" style="308" bestFit="1" customWidth="1"/>
    <col min="11266" max="11266" width="24.5" style="308" bestFit="1" customWidth="1"/>
    <col min="11267" max="11267" width="12.6640625" style="308" bestFit="1" customWidth="1"/>
    <col min="11268" max="11500" width="7.83203125" style="308"/>
    <col min="11501" max="11501" width="5.83203125" style="308" bestFit="1" customWidth="1"/>
    <col min="11502" max="11502" width="20.6640625" style="308" bestFit="1" customWidth="1"/>
    <col min="11503" max="11503" width="34.83203125" style="308" bestFit="1" customWidth="1"/>
    <col min="11504" max="11504" width="9.5" style="308" bestFit="1" customWidth="1"/>
    <col min="11505" max="11505" width="8.83203125" style="308" bestFit="1" customWidth="1"/>
    <col min="11506" max="11506" width="7.1640625" style="308" bestFit="1" customWidth="1"/>
    <col min="11507" max="11508" width="11.83203125" style="308" bestFit="1" customWidth="1"/>
    <col min="11509" max="11509" width="12.1640625" style="308" bestFit="1" customWidth="1"/>
    <col min="11510" max="11510" width="14.1640625" style="308" bestFit="1" customWidth="1"/>
    <col min="11511" max="11511" width="13" style="308" bestFit="1" customWidth="1"/>
    <col min="11512" max="11512" width="16.5" style="308" bestFit="1" customWidth="1"/>
    <col min="11513" max="11513" width="16.5" style="308" customWidth="1"/>
    <col min="11514" max="11514" width="12.6640625" style="308" bestFit="1" customWidth="1"/>
    <col min="11515" max="11516" width="2" style="308" bestFit="1" customWidth="1"/>
    <col min="11517" max="11517" width="12.6640625" style="308" bestFit="1" customWidth="1"/>
    <col min="11518" max="11518" width="12.83203125" style="308" bestFit="1" customWidth="1"/>
    <col min="11519" max="11519" width="12.6640625" style="308" bestFit="1" customWidth="1"/>
    <col min="11520" max="11520" width="6.83203125" style="308" bestFit="1" customWidth="1"/>
    <col min="11521" max="11521" width="14.5" style="308" bestFit="1" customWidth="1"/>
    <col min="11522" max="11522" width="24.5" style="308" bestFit="1" customWidth="1"/>
    <col min="11523" max="11523" width="12.6640625" style="308" bestFit="1" customWidth="1"/>
    <col min="11524" max="11756" width="7.83203125" style="308"/>
    <col min="11757" max="11757" width="5.83203125" style="308" bestFit="1" customWidth="1"/>
    <col min="11758" max="11758" width="20.6640625" style="308" bestFit="1" customWidth="1"/>
    <col min="11759" max="11759" width="34.83203125" style="308" bestFit="1" customWidth="1"/>
    <col min="11760" max="11760" width="9.5" style="308" bestFit="1" customWidth="1"/>
    <col min="11761" max="11761" width="8.83203125" style="308" bestFit="1" customWidth="1"/>
    <col min="11762" max="11762" width="7.1640625" style="308" bestFit="1" customWidth="1"/>
    <col min="11763" max="11764" width="11.83203125" style="308" bestFit="1" customWidth="1"/>
    <col min="11765" max="11765" width="12.1640625" style="308" bestFit="1" customWidth="1"/>
    <col min="11766" max="11766" width="14.1640625" style="308" bestFit="1" customWidth="1"/>
    <col min="11767" max="11767" width="13" style="308" bestFit="1" customWidth="1"/>
    <col min="11768" max="11768" width="16.5" style="308" bestFit="1" customWidth="1"/>
    <col min="11769" max="11769" width="16.5" style="308" customWidth="1"/>
    <col min="11770" max="11770" width="12.6640625" style="308" bestFit="1" customWidth="1"/>
    <col min="11771" max="11772" width="2" style="308" bestFit="1" customWidth="1"/>
    <col min="11773" max="11773" width="12.6640625" style="308" bestFit="1" customWidth="1"/>
    <col min="11774" max="11774" width="12.83203125" style="308" bestFit="1" customWidth="1"/>
    <col min="11775" max="11775" width="12.6640625" style="308" bestFit="1" customWidth="1"/>
    <col min="11776" max="11776" width="6.83203125" style="308" bestFit="1" customWidth="1"/>
    <col min="11777" max="11777" width="14.5" style="308" bestFit="1" customWidth="1"/>
    <col min="11778" max="11778" width="24.5" style="308" bestFit="1" customWidth="1"/>
    <col min="11779" max="11779" width="12.6640625" style="308" bestFit="1" customWidth="1"/>
    <col min="11780" max="12012" width="7.83203125" style="308"/>
    <col min="12013" max="12013" width="5.83203125" style="308" bestFit="1" customWidth="1"/>
    <col min="12014" max="12014" width="20.6640625" style="308" bestFit="1" customWidth="1"/>
    <col min="12015" max="12015" width="34.83203125" style="308" bestFit="1" customWidth="1"/>
    <col min="12016" max="12016" width="9.5" style="308" bestFit="1" customWidth="1"/>
    <col min="12017" max="12017" width="8.83203125" style="308" bestFit="1" customWidth="1"/>
    <col min="12018" max="12018" width="7.1640625" style="308" bestFit="1" customWidth="1"/>
    <col min="12019" max="12020" width="11.83203125" style="308" bestFit="1" customWidth="1"/>
    <col min="12021" max="12021" width="12.1640625" style="308" bestFit="1" customWidth="1"/>
    <col min="12022" max="12022" width="14.1640625" style="308" bestFit="1" customWidth="1"/>
    <col min="12023" max="12023" width="13" style="308" bestFit="1" customWidth="1"/>
    <col min="12024" max="12024" width="16.5" style="308" bestFit="1" customWidth="1"/>
    <col min="12025" max="12025" width="16.5" style="308" customWidth="1"/>
    <col min="12026" max="12026" width="12.6640625" style="308" bestFit="1" customWidth="1"/>
    <col min="12027" max="12028" width="2" style="308" bestFit="1" customWidth="1"/>
    <col min="12029" max="12029" width="12.6640625" style="308" bestFit="1" customWidth="1"/>
    <col min="12030" max="12030" width="12.83203125" style="308" bestFit="1" customWidth="1"/>
    <col min="12031" max="12031" width="12.6640625" style="308" bestFit="1" customWidth="1"/>
    <col min="12032" max="12032" width="6.83203125" style="308" bestFit="1" customWidth="1"/>
    <col min="12033" max="12033" width="14.5" style="308" bestFit="1" customWidth="1"/>
    <col min="12034" max="12034" width="24.5" style="308" bestFit="1" customWidth="1"/>
    <col min="12035" max="12035" width="12.6640625" style="308" bestFit="1" customWidth="1"/>
    <col min="12036" max="12268" width="7.83203125" style="308"/>
    <col min="12269" max="12269" width="5.83203125" style="308" bestFit="1" customWidth="1"/>
    <col min="12270" max="12270" width="20.6640625" style="308" bestFit="1" customWidth="1"/>
    <col min="12271" max="12271" width="34.83203125" style="308" bestFit="1" customWidth="1"/>
    <col min="12272" max="12272" width="9.5" style="308" bestFit="1" customWidth="1"/>
    <col min="12273" max="12273" width="8.83203125" style="308" bestFit="1" customWidth="1"/>
    <col min="12274" max="12274" width="7.1640625" style="308" bestFit="1" customWidth="1"/>
    <col min="12275" max="12276" width="11.83203125" style="308" bestFit="1" customWidth="1"/>
    <col min="12277" max="12277" width="12.1640625" style="308" bestFit="1" customWidth="1"/>
    <col min="12278" max="12278" width="14.1640625" style="308" bestFit="1" customWidth="1"/>
    <col min="12279" max="12279" width="13" style="308" bestFit="1" customWidth="1"/>
    <col min="12280" max="12280" width="16.5" style="308" bestFit="1" customWidth="1"/>
    <col min="12281" max="12281" width="16.5" style="308" customWidth="1"/>
    <col min="12282" max="12282" width="12.6640625" style="308" bestFit="1" customWidth="1"/>
    <col min="12283" max="12284" width="2" style="308" bestFit="1" customWidth="1"/>
    <col min="12285" max="12285" width="12.6640625" style="308" bestFit="1" customWidth="1"/>
    <col min="12286" max="12286" width="12.83203125" style="308" bestFit="1" customWidth="1"/>
    <col min="12287" max="12287" width="12.6640625" style="308" bestFit="1" customWidth="1"/>
    <col min="12288" max="12288" width="6.83203125" style="308" bestFit="1" customWidth="1"/>
    <col min="12289" max="12289" width="14.5" style="308" bestFit="1" customWidth="1"/>
    <col min="12290" max="12290" width="24.5" style="308" bestFit="1" customWidth="1"/>
    <col min="12291" max="12291" width="12.6640625" style="308" bestFit="1" customWidth="1"/>
    <col min="12292" max="12524" width="7.83203125" style="308"/>
    <col min="12525" max="12525" width="5.83203125" style="308" bestFit="1" customWidth="1"/>
    <col min="12526" max="12526" width="20.6640625" style="308" bestFit="1" customWidth="1"/>
    <col min="12527" max="12527" width="34.83203125" style="308" bestFit="1" customWidth="1"/>
    <col min="12528" max="12528" width="9.5" style="308" bestFit="1" customWidth="1"/>
    <col min="12529" max="12529" width="8.83203125" style="308" bestFit="1" customWidth="1"/>
    <col min="12530" max="12530" width="7.1640625" style="308" bestFit="1" customWidth="1"/>
    <col min="12531" max="12532" width="11.83203125" style="308" bestFit="1" customWidth="1"/>
    <col min="12533" max="12533" width="12.1640625" style="308" bestFit="1" customWidth="1"/>
    <col min="12534" max="12534" width="14.1640625" style="308" bestFit="1" customWidth="1"/>
    <col min="12535" max="12535" width="13" style="308" bestFit="1" customWidth="1"/>
    <col min="12536" max="12536" width="16.5" style="308" bestFit="1" customWidth="1"/>
    <col min="12537" max="12537" width="16.5" style="308" customWidth="1"/>
    <col min="12538" max="12538" width="12.6640625" style="308" bestFit="1" customWidth="1"/>
    <col min="12539" max="12540" width="2" style="308" bestFit="1" customWidth="1"/>
    <col min="12541" max="12541" width="12.6640625" style="308" bestFit="1" customWidth="1"/>
    <col min="12542" max="12542" width="12.83203125" style="308" bestFit="1" customWidth="1"/>
    <col min="12543" max="12543" width="12.6640625" style="308" bestFit="1" customWidth="1"/>
    <col min="12544" max="12544" width="6.83203125" style="308" bestFit="1" customWidth="1"/>
    <col min="12545" max="12545" width="14.5" style="308" bestFit="1" customWidth="1"/>
    <col min="12546" max="12546" width="24.5" style="308" bestFit="1" customWidth="1"/>
    <col min="12547" max="12547" width="12.6640625" style="308" bestFit="1" customWidth="1"/>
    <col min="12548" max="12780" width="7.83203125" style="308"/>
    <col min="12781" max="12781" width="5.83203125" style="308" bestFit="1" customWidth="1"/>
    <col min="12782" max="12782" width="20.6640625" style="308" bestFit="1" customWidth="1"/>
    <col min="12783" max="12783" width="34.83203125" style="308" bestFit="1" customWidth="1"/>
    <col min="12784" max="12784" width="9.5" style="308" bestFit="1" customWidth="1"/>
    <col min="12785" max="12785" width="8.83203125" style="308" bestFit="1" customWidth="1"/>
    <col min="12786" max="12786" width="7.1640625" style="308" bestFit="1" customWidth="1"/>
    <col min="12787" max="12788" width="11.83203125" style="308" bestFit="1" customWidth="1"/>
    <col min="12789" max="12789" width="12.1640625" style="308" bestFit="1" customWidth="1"/>
    <col min="12790" max="12790" width="14.1640625" style="308" bestFit="1" customWidth="1"/>
    <col min="12791" max="12791" width="13" style="308" bestFit="1" customWidth="1"/>
    <col min="12792" max="12792" width="16.5" style="308" bestFit="1" customWidth="1"/>
    <col min="12793" max="12793" width="16.5" style="308" customWidth="1"/>
    <col min="12794" max="12794" width="12.6640625" style="308" bestFit="1" customWidth="1"/>
    <col min="12795" max="12796" width="2" style="308" bestFit="1" customWidth="1"/>
    <col min="12797" max="12797" width="12.6640625" style="308" bestFit="1" customWidth="1"/>
    <col min="12798" max="12798" width="12.83203125" style="308" bestFit="1" customWidth="1"/>
    <col min="12799" max="12799" width="12.6640625" style="308" bestFit="1" customWidth="1"/>
    <col min="12800" max="12800" width="6.83203125" style="308" bestFit="1" customWidth="1"/>
    <col min="12801" max="12801" width="14.5" style="308" bestFit="1" customWidth="1"/>
    <col min="12802" max="12802" width="24.5" style="308" bestFit="1" customWidth="1"/>
    <col min="12803" max="12803" width="12.6640625" style="308" bestFit="1" customWidth="1"/>
    <col min="12804" max="13036" width="7.83203125" style="308"/>
    <col min="13037" max="13037" width="5.83203125" style="308" bestFit="1" customWidth="1"/>
    <col min="13038" max="13038" width="20.6640625" style="308" bestFit="1" customWidth="1"/>
    <col min="13039" max="13039" width="34.83203125" style="308" bestFit="1" customWidth="1"/>
    <col min="13040" max="13040" width="9.5" style="308" bestFit="1" customWidth="1"/>
    <col min="13041" max="13041" width="8.83203125" style="308" bestFit="1" customWidth="1"/>
    <col min="13042" max="13042" width="7.1640625" style="308" bestFit="1" customWidth="1"/>
    <col min="13043" max="13044" width="11.83203125" style="308" bestFit="1" customWidth="1"/>
    <col min="13045" max="13045" width="12.1640625" style="308" bestFit="1" customWidth="1"/>
    <col min="13046" max="13046" width="14.1640625" style="308" bestFit="1" customWidth="1"/>
    <col min="13047" max="13047" width="13" style="308" bestFit="1" customWidth="1"/>
    <col min="13048" max="13048" width="16.5" style="308" bestFit="1" customWidth="1"/>
    <col min="13049" max="13049" width="16.5" style="308" customWidth="1"/>
    <col min="13050" max="13050" width="12.6640625" style="308" bestFit="1" customWidth="1"/>
    <col min="13051" max="13052" width="2" style="308" bestFit="1" customWidth="1"/>
    <col min="13053" max="13053" width="12.6640625" style="308" bestFit="1" customWidth="1"/>
    <col min="13054" max="13054" width="12.83203125" style="308" bestFit="1" customWidth="1"/>
    <col min="13055" max="13055" width="12.6640625" style="308" bestFit="1" customWidth="1"/>
    <col min="13056" max="13056" width="6.83203125" style="308" bestFit="1" customWidth="1"/>
    <col min="13057" max="13057" width="14.5" style="308" bestFit="1" customWidth="1"/>
    <col min="13058" max="13058" width="24.5" style="308" bestFit="1" customWidth="1"/>
    <col min="13059" max="13059" width="12.6640625" style="308" bestFit="1" customWidth="1"/>
    <col min="13060" max="13292" width="7.83203125" style="308"/>
    <col min="13293" max="13293" width="5.83203125" style="308" bestFit="1" customWidth="1"/>
    <col min="13294" max="13294" width="20.6640625" style="308" bestFit="1" customWidth="1"/>
    <col min="13295" max="13295" width="34.83203125" style="308" bestFit="1" customWidth="1"/>
    <col min="13296" max="13296" width="9.5" style="308" bestFit="1" customWidth="1"/>
    <col min="13297" max="13297" width="8.83203125" style="308" bestFit="1" customWidth="1"/>
    <col min="13298" max="13298" width="7.1640625" style="308" bestFit="1" customWidth="1"/>
    <col min="13299" max="13300" width="11.83203125" style="308" bestFit="1" customWidth="1"/>
    <col min="13301" max="13301" width="12.1640625" style="308" bestFit="1" customWidth="1"/>
    <col min="13302" max="13302" width="14.1640625" style="308" bestFit="1" customWidth="1"/>
    <col min="13303" max="13303" width="13" style="308" bestFit="1" customWidth="1"/>
    <col min="13304" max="13304" width="16.5" style="308" bestFit="1" customWidth="1"/>
    <col min="13305" max="13305" width="16.5" style="308" customWidth="1"/>
    <col min="13306" max="13306" width="12.6640625" style="308" bestFit="1" customWidth="1"/>
    <col min="13307" max="13308" width="2" style="308" bestFit="1" customWidth="1"/>
    <col min="13309" max="13309" width="12.6640625" style="308" bestFit="1" customWidth="1"/>
    <col min="13310" max="13310" width="12.83203125" style="308" bestFit="1" customWidth="1"/>
    <col min="13311" max="13311" width="12.6640625" style="308" bestFit="1" customWidth="1"/>
    <col min="13312" max="13312" width="6.83203125" style="308" bestFit="1" customWidth="1"/>
    <col min="13313" max="13313" width="14.5" style="308" bestFit="1" customWidth="1"/>
    <col min="13314" max="13314" width="24.5" style="308" bestFit="1" customWidth="1"/>
    <col min="13315" max="13315" width="12.6640625" style="308" bestFit="1" customWidth="1"/>
    <col min="13316" max="13548" width="7.83203125" style="308"/>
    <col min="13549" max="13549" width="5.83203125" style="308" bestFit="1" customWidth="1"/>
    <col min="13550" max="13550" width="20.6640625" style="308" bestFit="1" customWidth="1"/>
    <col min="13551" max="13551" width="34.83203125" style="308" bestFit="1" customWidth="1"/>
    <col min="13552" max="13552" width="9.5" style="308" bestFit="1" customWidth="1"/>
    <col min="13553" max="13553" width="8.83203125" style="308" bestFit="1" customWidth="1"/>
    <col min="13554" max="13554" width="7.1640625" style="308" bestFit="1" customWidth="1"/>
    <col min="13555" max="13556" width="11.83203125" style="308" bestFit="1" customWidth="1"/>
    <col min="13557" max="13557" width="12.1640625" style="308" bestFit="1" customWidth="1"/>
    <col min="13558" max="13558" width="14.1640625" style="308" bestFit="1" customWidth="1"/>
    <col min="13559" max="13559" width="13" style="308" bestFit="1" customWidth="1"/>
    <col min="13560" max="13560" width="16.5" style="308" bestFit="1" customWidth="1"/>
    <col min="13561" max="13561" width="16.5" style="308" customWidth="1"/>
    <col min="13562" max="13562" width="12.6640625" style="308" bestFit="1" customWidth="1"/>
    <col min="13563" max="13564" width="2" style="308" bestFit="1" customWidth="1"/>
    <col min="13565" max="13565" width="12.6640625" style="308" bestFit="1" customWidth="1"/>
    <col min="13566" max="13566" width="12.83203125" style="308" bestFit="1" customWidth="1"/>
    <col min="13567" max="13567" width="12.6640625" style="308" bestFit="1" customWidth="1"/>
    <col min="13568" max="13568" width="6.83203125" style="308" bestFit="1" customWidth="1"/>
    <col min="13569" max="13569" width="14.5" style="308" bestFit="1" customWidth="1"/>
    <col min="13570" max="13570" width="24.5" style="308" bestFit="1" customWidth="1"/>
    <col min="13571" max="13571" width="12.6640625" style="308" bestFit="1" customWidth="1"/>
    <col min="13572" max="13804" width="7.83203125" style="308"/>
    <col min="13805" max="13805" width="5.83203125" style="308" bestFit="1" customWidth="1"/>
    <col min="13806" max="13806" width="20.6640625" style="308" bestFit="1" customWidth="1"/>
    <col min="13807" max="13807" width="34.83203125" style="308" bestFit="1" customWidth="1"/>
    <col min="13808" max="13808" width="9.5" style="308" bestFit="1" customWidth="1"/>
    <col min="13809" max="13809" width="8.83203125" style="308" bestFit="1" customWidth="1"/>
    <col min="13810" max="13810" width="7.1640625" style="308" bestFit="1" customWidth="1"/>
    <col min="13811" max="13812" width="11.83203125" style="308" bestFit="1" customWidth="1"/>
    <col min="13813" max="13813" width="12.1640625" style="308" bestFit="1" customWidth="1"/>
    <col min="13814" max="13814" width="14.1640625" style="308" bestFit="1" customWidth="1"/>
    <col min="13815" max="13815" width="13" style="308" bestFit="1" customWidth="1"/>
    <col min="13816" max="13816" width="16.5" style="308" bestFit="1" customWidth="1"/>
    <col min="13817" max="13817" width="16.5" style="308" customWidth="1"/>
    <col min="13818" max="13818" width="12.6640625" style="308" bestFit="1" customWidth="1"/>
    <col min="13819" max="13820" width="2" style="308" bestFit="1" customWidth="1"/>
    <col min="13821" max="13821" width="12.6640625" style="308" bestFit="1" customWidth="1"/>
    <col min="13822" max="13822" width="12.83203125" style="308" bestFit="1" customWidth="1"/>
    <col min="13823" max="13823" width="12.6640625" style="308" bestFit="1" customWidth="1"/>
    <col min="13824" max="13824" width="6.83203125" style="308" bestFit="1" customWidth="1"/>
    <col min="13825" max="13825" width="14.5" style="308" bestFit="1" customWidth="1"/>
    <col min="13826" max="13826" width="24.5" style="308" bestFit="1" customWidth="1"/>
    <col min="13827" max="13827" width="12.6640625" style="308" bestFit="1" customWidth="1"/>
    <col min="13828" max="14060" width="7.83203125" style="308"/>
    <col min="14061" max="14061" width="5.83203125" style="308" bestFit="1" customWidth="1"/>
    <col min="14062" max="14062" width="20.6640625" style="308" bestFit="1" customWidth="1"/>
    <col min="14063" max="14063" width="34.83203125" style="308" bestFit="1" customWidth="1"/>
    <col min="14064" max="14064" width="9.5" style="308" bestFit="1" customWidth="1"/>
    <col min="14065" max="14065" width="8.83203125" style="308" bestFit="1" customWidth="1"/>
    <col min="14066" max="14066" width="7.1640625" style="308" bestFit="1" customWidth="1"/>
    <col min="14067" max="14068" width="11.83203125" style="308" bestFit="1" customWidth="1"/>
    <col min="14069" max="14069" width="12.1640625" style="308" bestFit="1" customWidth="1"/>
    <col min="14070" max="14070" width="14.1640625" style="308" bestFit="1" customWidth="1"/>
    <col min="14071" max="14071" width="13" style="308" bestFit="1" customWidth="1"/>
    <col min="14072" max="14072" width="16.5" style="308" bestFit="1" customWidth="1"/>
    <col min="14073" max="14073" width="16.5" style="308" customWidth="1"/>
    <col min="14074" max="14074" width="12.6640625" style="308" bestFit="1" customWidth="1"/>
    <col min="14075" max="14076" width="2" style="308" bestFit="1" customWidth="1"/>
    <col min="14077" max="14077" width="12.6640625" style="308" bestFit="1" customWidth="1"/>
    <col min="14078" max="14078" width="12.83203125" style="308" bestFit="1" customWidth="1"/>
    <col min="14079" max="14079" width="12.6640625" style="308" bestFit="1" customWidth="1"/>
    <col min="14080" max="14080" width="6.83203125" style="308" bestFit="1" customWidth="1"/>
    <col min="14081" max="14081" width="14.5" style="308" bestFit="1" customWidth="1"/>
    <col min="14082" max="14082" width="24.5" style="308" bestFit="1" customWidth="1"/>
    <col min="14083" max="14083" width="12.6640625" style="308" bestFit="1" customWidth="1"/>
    <col min="14084" max="14316" width="7.83203125" style="308"/>
    <col min="14317" max="14317" width="5.83203125" style="308" bestFit="1" customWidth="1"/>
    <col min="14318" max="14318" width="20.6640625" style="308" bestFit="1" customWidth="1"/>
    <col min="14319" max="14319" width="34.83203125" style="308" bestFit="1" customWidth="1"/>
    <col min="14320" max="14320" width="9.5" style="308" bestFit="1" customWidth="1"/>
    <col min="14321" max="14321" width="8.83203125" style="308" bestFit="1" customWidth="1"/>
    <col min="14322" max="14322" width="7.1640625" style="308" bestFit="1" customWidth="1"/>
    <col min="14323" max="14324" width="11.83203125" style="308" bestFit="1" customWidth="1"/>
    <col min="14325" max="14325" width="12.1640625" style="308" bestFit="1" customWidth="1"/>
    <col min="14326" max="14326" width="14.1640625" style="308" bestFit="1" customWidth="1"/>
    <col min="14327" max="14327" width="13" style="308" bestFit="1" customWidth="1"/>
    <col min="14328" max="14328" width="16.5" style="308" bestFit="1" customWidth="1"/>
    <col min="14329" max="14329" width="16.5" style="308" customWidth="1"/>
    <col min="14330" max="14330" width="12.6640625" style="308" bestFit="1" customWidth="1"/>
    <col min="14331" max="14332" width="2" style="308" bestFit="1" customWidth="1"/>
    <col min="14333" max="14333" width="12.6640625" style="308" bestFit="1" customWidth="1"/>
    <col min="14334" max="14334" width="12.83203125" style="308" bestFit="1" customWidth="1"/>
    <col min="14335" max="14335" width="12.6640625" style="308" bestFit="1" customWidth="1"/>
    <col min="14336" max="14336" width="6.83203125" style="308" bestFit="1" customWidth="1"/>
    <col min="14337" max="14337" width="14.5" style="308" bestFit="1" customWidth="1"/>
    <col min="14338" max="14338" width="24.5" style="308" bestFit="1" customWidth="1"/>
    <col min="14339" max="14339" width="12.6640625" style="308" bestFit="1" customWidth="1"/>
    <col min="14340" max="14572" width="7.83203125" style="308"/>
    <col min="14573" max="14573" width="5.83203125" style="308" bestFit="1" customWidth="1"/>
    <col min="14574" max="14574" width="20.6640625" style="308" bestFit="1" customWidth="1"/>
    <col min="14575" max="14575" width="34.83203125" style="308" bestFit="1" customWidth="1"/>
    <col min="14576" max="14576" width="9.5" style="308" bestFit="1" customWidth="1"/>
    <col min="14577" max="14577" width="8.83203125" style="308" bestFit="1" customWidth="1"/>
    <col min="14578" max="14578" width="7.1640625" style="308" bestFit="1" customWidth="1"/>
    <col min="14579" max="14580" width="11.83203125" style="308" bestFit="1" customWidth="1"/>
    <col min="14581" max="14581" width="12.1640625" style="308" bestFit="1" customWidth="1"/>
    <col min="14582" max="14582" width="14.1640625" style="308" bestFit="1" customWidth="1"/>
    <col min="14583" max="14583" width="13" style="308" bestFit="1" customWidth="1"/>
    <col min="14584" max="14584" width="16.5" style="308" bestFit="1" customWidth="1"/>
    <col min="14585" max="14585" width="16.5" style="308" customWidth="1"/>
    <col min="14586" max="14586" width="12.6640625" style="308" bestFit="1" customWidth="1"/>
    <col min="14587" max="14588" width="2" style="308" bestFit="1" customWidth="1"/>
    <col min="14589" max="14589" width="12.6640625" style="308" bestFit="1" customWidth="1"/>
    <col min="14590" max="14590" width="12.83203125" style="308" bestFit="1" customWidth="1"/>
    <col min="14591" max="14591" width="12.6640625" style="308" bestFit="1" customWidth="1"/>
    <col min="14592" max="14592" width="6.83203125" style="308" bestFit="1" customWidth="1"/>
    <col min="14593" max="14593" width="14.5" style="308" bestFit="1" customWidth="1"/>
    <col min="14594" max="14594" width="24.5" style="308" bestFit="1" customWidth="1"/>
    <col min="14595" max="14595" width="12.6640625" style="308" bestFit="1" customWidth="1"/>
    <col min="14596" max="14828" width="7.83203125" style="308"/>
    <col min="14829" max="14829" width="5.83203125" style="308" bestFit="1" customWidth="1"/>
    <col min="14830" max="14830" width="20.6640625" style="308" bestFit="1" customWidth="1"/>
    <col min="14831" max="14831" width="34.83203125" style="308" bestFit="1" customWidth="1"/>
    <col min="14832" max="14832" width="9.5" style="308" bestFit="1" customWidth="1"/>
    <col min="14833" max="14833" width="8.83203125" style="308" bestFit="1" customWidth="1"/>
    <col min="14834" max="14834" width="7.1640625" style="308" bestFit="1" customWidth="1"/>
    <col min="14835" max="14836" width="11.83203125" style="308" bestFit="1" customWidth="1"/>
    <col min="14837" max="14837" width="12.1640625" style="308" bestFit="1" customWidth="1"/>
    <col min="14838" max="14838" width="14.1640625" style="308" bestFit="1" customWidth="1"/>
    <col min="14839" max="14839" width="13" style="308" bestFit="1" customWidth="1"/>
    <col min="14840" max="14840" width="16.5" style="308" bestFit="1" customWidth="1"/>
    <col min="14841" max="14841" width="16.5" style="308" customWidth="1"/>
    <col min="14842" max="14842" width="12.6640625" style="308" bestFit="1" customWidth="1"/>
    <col min="14843" max="14844" width="2" style="308" bestFit="1" customWidth="1"/>
    <col min="14845" max="14845" width="12.6640625" style="308" bestFit="1" customWidth="1"/>
    <col min="14846" max="14846" width="12.83203125" style="308" bestFit="1" customWidth="1"/>
    <col min="14847" max="14847" width="12.6640625" style="308" bestFit="1" customWidth="1"/>
    <col min="14848" max="14848" width="6.83203125" style="308" bestFit="1" customWidth="1"/>
    <col min="14849" max="14849" width="14.5" style="308" bestFit="1" customWidth="1"/>
    <col min="14850" max="14850" width="24.5" style="308" bestFit="1" customWidth="1"/>
    <col min="14851" max="14851" width="12.6640625" style="308" bestFit="1" customWidth="1"/>
    <col min="14852" max="15084" width="7.83203125" style="308"/>
    <col min="15085" max="15085" width="5.83203125" style="308" bestFit="1" customWidth="1"/>
    <col min="15086" max="15086" width="20.6640625" style="308" bestFit="1" customWidth="1"/>
    <col min="15087" max="15087" width="34.83203125" style="308" bestFit="1" customWidth="1"/>
    <col min="15088" max="15088" width="9.5" style="308" bestFit="1" customWidth="1"/>
    <col min="15089" max="15089" width="8.83203125" style="308" bestFit="1" customWidth="1"/>
    <col min="15090" max="15090" width="7.1640625" style="308" bestFit="1" customWidth="1"/>
    <col min="15091" max="15092" width="11.83203125" style="308" bestFit="1" customWidth="1"/>
    <col min="15093" max="15093" width="12.1640625" style="308" bestFit="1" customWidth="1"/>
    <col min="15094" max="15094" width="14.1640625" style="308" bestFit="1" customWidth="1"/>
    <col min="15095" max="15095" width="13" style="308" bestFit="1" customWidth="1"/>
    <col min="15096" max="15096" width="16.5" style="308" bestFit="1" customWidth="1"/>
    <col min="15097" max="15097" width="16.5" style="308" customWidth="1"/>
    <col min="15098" max="15098" width="12.6640625" style="308" bestFit="1" customWidth="1"/>
    <col min="15099" max="15100" width="2" style="308" bestFit="1" customWidth="1"/>
    <col min="15101" max="15101" width="12.6640625" style="308" bestFit="1" customWidth="1"/>
    <col min="15102" max="15102" width="12.83203125" style="308" bestFit="1" customWidth="1"/>
    <col min="15103" max="15103" width="12.6640625" style="308" bestFit="1" customWidth="1"/>
    <col min="15104" max="15104" width="6.83203125" style="308" bestFit="1" customWidth="1"/>
    <col min="15105" max="15105" width="14.5" style="308" bestFit="1" customWidth="1"/>
    <col min="15106" max="15106" width="24.5" style="308" bestFit="1" customWidth="1"/>
    <col min="15107" max="15107" width="12.6640625" style="308" bestFit="1" customWidth="1"/>
    <col min="15108" max="15340" width="7.83203125" style="308"/>
    <col min="15341" max="15341" width="5.83203125" style="308" bestFit="1" customWidth="1"/>
    <col min="15342" max="15342" width="20.6640625" style="308" bestFit="1" customWidth="1"/>
    <col min="15343" max="15343" width="34.83203125" style="308" bestFit="1" customWidth="1"/>
    <col min="15344" max="15344" width="9.5" style="308" bestFit="1" customWidth="1"/>
    <col min="15345" max="15345" width="8.83203125" style="308" bestFit="1" customWidth="1"/>
    <col min="15346" max="15346" width="7.1640625" style="308" bestFit="1" customWidth="1"/>
    <col min="15347" max="15348" width="11.83203125" style="308" bestFit="1" customWidth="1"/>
    <col min="15349" max="15349" width="12.1640625" style="308" bestFit="1" customWidth="1"/>
    <col min="15350" max="15350" width="14.1640625" style="308" bestFit="1" customWidth="1"/>
    <col min="15351" max="15351" width="13" style="308" bestFit="1" customWidth="1"/>
    <col min="15352" max="15352" width="16.5" style="308" bestFit="1" customWidth="1"/>
    <col min="15353" max="15353" width="16.5" style="308" customWidth="1"/>
    <col min="15354" max="15354" width="12.6640625" style="308" bestFit="1" customWidth="1"/>
    <col min="15355" max="15356" width="2" style="308" bestFit="1" customWidth="1"/>
    <col min="15357" max="15357" width="12.6640625" style="308" bestFit="1" customWidth="1"/>
    <col min="15358" max="15358" width="12.83203125" style="308" bestFit="1" customWidth="1"/>
    <col min="15359" max="15359" width="12.6640625" style="308" bestFit="1" customWidth="1"/>
    <col min="15360" max="15360" width="6.83203125" style="308" bestFit="1" customWidth="1"/>
    <col min="15361" max="15361" width="14.5" style="308" bestFit="1" customWidth="1"/>
    <col min="15362" max="15362" width="24.5" style="308" bestFit="1" customWidth="1"/>
    <col min="15363" max="15363" width="12.6640625" style="308" bestFit="1" customWidth="1"/>
    <col min="15364" max="15596" width="7.83203125" style="308"/>
    <col min="15597" max="15597" width="5.83203125" style="308" bestFit="1" customWidth="1"/>
    <col min="15598" max="15598" width="20.6640625" style="308" bestFit="1" customWidth="1"/>
    <col min="15599" max="15599" width="34.83203125" style="308" bestFit="1" customWidth="1"/>
    <col min="15600" max="15600" width="9.5" style="308" bestFit="1" customWidth="1"/>
    <col min="15601" max="15601" width="8.83203125" style="308" bestFit="1" customWidth="1"/>
    <col min="15602" max="15602" width="7.1640625" style="308" bestFit="1" customWidth="1"/>
    <col min="15603" max="15604" width="11.83203125" style="308" bestFit="1" customWidth="1"/>
    <col min="15605" max="15605" width="12.1640625" style="308" bestFit="1" customWidth="1"/>
    <col min="15606" max="15606" width="14.1640625" style="308" bestFit="1" customWidth="1"/>
    <col min="15607" max="15607" width="13" style="308" bestFit="1" customWidth="1"/>
    <col min="15608" max="15608" width="16.5" style="308" bestFit="1" customWidth="1"/>
    <col min="15609" max="15609" width="16.5" style="308" customWidth="1"/>
    <col min="15610" max="15610" width="12.6640625" style="308" bestFit="1" customWidth="1"/>
    <col min="15611" max="15612" width="2" style="308" bestFit="1" customWidth="1"/>
    <col min="15613" max="15613" width="12.6640625" style="308" bestFit="1" customWidth="1"/>
    <col min="15614" max="15614" width="12.83203125" style="308" bestFit="1" customWidth="1"/>
    <col min="15615" max="15615" width="12.6640625" style="308" bestFit="1" customWidth="1"/>
    <col min="15616" max="15616" width="6.83203125" style="308" bestFit="1" customWidth="1"/>
    <col min="15617" max="15617" width="14.5" style="308" bestFit="1" customWidth="1"/>
    <col min="15618" max="15618" width="24.5" style="308" bestFit="1" customWidth="1"/>
    <col min="15619" max="15619" width="12.6640625" style="308" bestFit="1" customWidth="1"/>
    <col min="15620" max="15852" width="7.83203125" style="308"/>
    <col min="15853" max="15853" width="5.83203125" style="308" bestFit="1" customWidth="1"/>
    <col min="15854" max="15854" width="20.6640625" style="308" bestFit="1" customWidth="1"/>
    <col min="15855" max="15855" width="34.83203125" style="308" bestFit="1" customWidth="1"/>
    <col min="15856" max="15856" width="9.5" style="308" bestFit="1" customWidth="1"/>
    <col min="15857" max="15857" width="8.83203125" style="308" bestFit="1" customWidth="1"/>
    <col min="15858" max="15858" width="7.1640625" style="308" bestFit="1" customWidth="1"/>
    <col min="15859" max="15860" width="11.83203125" style="308" bestFit="1" customWidth="1"/>
    <col min="15861" max="15861" width="12.1640625" style="308" bestFit="1" customWidth="1"/>
    <col min="15862" max="15862" width="14.1640625" style="308" bestFit="1" customWidth="1"/>
    <col min="15863" max="15863" width="13" style="308" bestFit="1" customWidth="1"/>
    <col min="15864" max="15864" width="16.5" style="308" bestFit="1" customWidth="1"/>
    <col min="15865" max="15865" width="16.5" style="308" customWidth="1"/>
    <col min="15866" max="15866" width="12.6640625" style="308" bestFit="1" customWidth="1"/>
    <col min="15867" max="15868" width="2" style="308" bestFit="1" customWidth="1"/>
    <col min="15869" max="15869" width="12.6640625" style="308" bestFit="1" customWidth="1"/>
    <col min="15870" max="15870" width="12.83203125" style="308" bestFit="1" customWidth="1"/>
    <col min="15871" max="15871" width="12.6640625" style="308" bestFit="1" customWidth="1"/>
    <col min="15872" max="15872" width="6.83203125" style="308" bestFit="1" customWidth="1"/>
    <col min="15873" max="15873" width="14.5" style="308" bestFit="1" customWidth="1"/>
    <col min="15874" max="15874" width="24.5" style="308" bestFit="1" customWidth="1"/>
    <col min="15875" max="15875" width="12.6640625" style="308" bestFit="1" customWidth="1"/>
    <col min="15876" max="16108" width="7.83203125" style="308"/>
    <col min="16109" max="16109" width="5.83203125" style="308" bestFit="1" customWidth="1"/>
    <col min="16110" max="16110" width="20.6640625" style="308" bestFit="1" customWidth="1"/>
    <col min="16111" max="16111" width="34.83203125" style="308" bestFit="1" customWidth="1"/>
    <col min="16112" max="16112" width="9.5" style="308" bestFit="1" customWidth="1"/>
    <col min="16113" max="16113" width="8.83203125" style="308" bestFit="1" customWidth="1"/>
    <col min="16114" max="16114" width="7.1640625" style="308" bestFit="1" customWidth="1"/>
    <col min="16115" max="16116" width="11.83203125" style="308" bestFit="1" customWidth="1"/>
    <col min="16117" max="16117" width="12.1640625" style="308" bestFit="1" customWidth="1"/>
    <col min="16118" max="16118" width="14.1640625" style="308" bestFit="1" customWidth="1"/>
    <col min="16119" max="16119" width="13" style="308" bestFit="1" customWidth="1"/>
    <col min="16120" max="16120" width="16.5" style="308" bestFit="1" customWidth="1"/>
    <col min="16121" max="16121" width="16.5" style="308" customWidth="1"/>
    <col min="16122" max="16122" width="12.6640625" style="308" bestFit="1" customWidth="1"/>
    <col min="16123" max="16124" width="2" style="308" bestFit="1" customWidth="1"/>
    <col min="16125" max="16125" width="12.6640625" style="308" bestFit="1" customWidth="1"/>
    <col min="16126" max="16126" width="12.83203125" style="308" bestFit="1" customWidth="1"/>
    <col min="16127" max="16127" width="12.6640625" style="308" bestFit="1" customWidth="1"/>
    <col min="16128" max="16128" width="6.83203125" style="308" bestFit="1" customWidth="1"/>
    <col min="16129" max="16129" width="14.5" style="308" bestFit="1" customWidth="1"/>
    <col min="16130" max="16130" width="24.5" style="308" bestFit="1" customWidth="1"/>
    <col min="16131" max="16131" width="12.6640625" style="308" bestFit="1" customWidth="1"/>
    <col min="16132" max="16384" width="7.83203125" style="308"/>
  </cols>
  <sheetData>
    <row r="1" spans="1:25" s="232" customFormat="1" ht="103.75" customHeight="1" thickBot="1" x14ac:dyDescent="0.95">
      <c r="A1" s="801" t="s">
        <v>352</v>
      </c>
      <c r="B1" s="802"/>
      <c r="C1" s="802"/>
      <c r="D1" s="802"/>
      <c r="E1" s="802"/>
      <c r="F1" s="802"/>
      <c r="G1" s="802"/>
      <c r="H1" s="802"/>
      <c r="I1" s="802"/>
      <c r="J1" s="802"/>
      <c r="K1" s="802"/>
      <c r="L1" s="802"/>
      <c r="M1" s="802"/>
      <c r="N1" s="802"/>
      <c r="O1" s="802"/>
      <c r="P1" s="802"/>
      <c r="Q1" s="802"/>
      <c r="R1" s="802"/>
      <c r="S1" s="802"/>
      <c r="T1" s="802"/>
      <c r="U1" s="802"/>
      <c r="V1" s="802"/>
      <c r="W1" s="802"/>
      <c r="X1" s="802"/>
      <c r="Y1" s="803"/>
    </row>
    <row r="2" spans="1:25" s="232" customFormat="1" ht="103.75" customHeight="1" thickBot="1" x14ac:dyDescent="0.95">
      <c r="A2" s="804" t="s">
        <v>354</v>
      </c>
      <c r="B2" s="805"/>
      <c r="C2" s="805"/>
      <c r="D2" s="805"/>
      <c r="E2" s="805"/>
      <c r="F2" s="805"/>
      <c r="G2" s="805"/>
      <c r="H2" s="805"/>
      <c r="I2" s="805"/>
      <c r="J2" s="805"/>
      <c r="K2" s="805"/>
      <c r="L2" s="805"/>
      <c r="M2" s="805"/>
      <c r="N2" s="805"/>
      <c r="O2" s="805"/>
      <c r="P2" s="805"/>
      <c r="Q2" s="805"/>
      <c r="R2" s="805"/>
      <c r="S2" s="805"/>
      <c r="T2" s="805"/>
      <c r="U2" s="805"/>
      <c r="V2" s="805"/>
      <c r="W2" s="805"/>
      <c r="X2" s="805"/>
      <c r="Y2" s="806"/>
    </row>
    <row r="3" spans="1:25" s="232" customFormat="1" ht="345" thickBot="1" x14ac:dyDescent="0.95">
      <c r="A3" s="233" t="s">
        <v>150</v>
      </c>
      <c r="B3" s="234" t="s">
        <v>1</v>
      </c>
      <c r="C3" s="235"/>
      <c r="D3" s="234" t="s">
        <v>2</v>
      </c>
      <c r="E3" s="234"/>
      <c r="F3" s="234"/>
      <c r="G3" s="234" t="s">
        <v>337</v>
      </c>
      <c r="H3" s="234"/>
      <c r="I3" s="234"/>
      <c r="J3" s="234" t="s">
        <v>338</v>
      </c>
      <c r="K3" s="234" t="s">
        <v>339</v>
      </c>
      <c r="L3" s="236" t="s">
        <v>336</v>
      </c>
      <c r="M3" s="234" t="s">
        <v>337</v>
      </c>
      <c r="N3" s="237" t="s">
        <v>350</v>
      </c>
      <c r="O3" s="238" t="s">
        <v>348</v>
      </c>
      <c r="P3" s="239" t="s">
        <v>343</v>
      </c>
      <c r="Q3" s="240" t="s">
        <v>319</v>
      </c>
      <c r="R3" s="241" t="s">
        <v>151</v>
      </c>
      <c r="S3" s="242" t="s">
        <v>317</v>
      </c>
      <c r="T3" s="242" t="s">
        <v>318</v>
      </c>
      <c r="U3" s="243" t="s">
        <v>154</v>
      </c>
      <c r="V3" s="244"/>
      <c r="W3" s="245" t="s">
        <v>317</v>
      </c>
      <c r="X3" s="245" t="s">
        <v>318</v>
      </c>
      <c r="Y3" s="246" t="s">
        <v>154</v>
      </c>
    </row>
    <row r="4" spans="1:25" s="232" customFormat="1" ht="128.5" customHeight="1" x14ac:dyDescent="0.9">
      <c r="A4" s="247">
        <v>6</v>
      </c>
      <c r="B4" s="248" t="s">
        <v>9</v>
      </c>
      <c r="C4" s="249">
        <f t="shared" ref="C4:C25" si="0">D4-L4</f>
        <v>0</v>
      </c>
      <c r="D4" s="250">
        <v>3600</v>
      </c>
      <c r="E4" s="249">
        <v>6</v>
      </c>
      <c r="F4" s="250" t="s">
        <v>9</v>
      </c>
      <c r="G4" s="250">
        <v>3600</v>
      </c>
      <c r="H4" s="251">
        <f t="shared" ref="H4:H11" si="1">+D4-O4</f>
        <v>400</v>
      </c>
      <c r="I4" s="251">
        <f t="shared" ref="I4:I11" si="2">+H4-P4</f>
        <v>0</v>
      </c>
      <c r="J4" s="249">
        <v>6</v>
      </c>
      <c r="K4" s="250" t="s">
        <v>9</v>
      </c>
      <c r="L4" s="252">
        <v>3600</v>
      </c>
      <c r="M4" s="252">
        <v>2500</v>
      </c>
      <c r="N4" s="252">
        <v>700</v>
      </c>
      <c r="O4" s="253">
        <f t="shared" ref="O4:O11" si="3">+M4+N4</f>
        <v>3200</v>
      </c>
      <c r="P4" s="254">
        <f t="shared" ref="P4:P11" si="4">+L4-O4</f>
        <v>400</v>
      </c>
      <c r="Q4" s="255" t="s">
        <v>156</v>
      </c>
      <c r="R4" s="256">
        <v>2</v>
      </c>
      <c r="S4" s="257"/>
      <c r="T4" s="258">
        <v>46</v>
      </c>
      <c r="U4" s="259">
        <v>700</v>
      </c>
      <c r="V4" s="260"/>
      <c r="W4" s="261"/>
      <c r="X4" s="262"/>
      <c r="Y4" s="263"/>
    </row>
    <row r="5" spans="1:25" s="232" customFormat="1" ht="128.5" customHeight="1" x14ac:dyDescent="0.9">
      <c r="A5" s="264">
        <v>7</v>
      </c>
      <c r="B5" s="265" t="s">
        <v>10</v>
      </c>
      <c r="C5" s="266">
        <f t="shared" si="0"/>
        <v>0</v>
      </c>
      <c r="D5" s="267">
        <v>3600</v>
      </c>
      <c r="E5" s="266">
        <v>7</v>
      </c>
      <c r="F5" s="267" t="s">
        <v>158</v>
      </c>
      <c r="G5" s="267">
        <v>3600</v>
      </c>
      <c r="H5" s="268">
        <f t="shared" si="1"/>
        <v>350</v>
      </c>
      <c r="I5" s="268">
        <f t="shared" si="2"/>
        <v>0</v>
      </c>
      <c r="J5" s="266">
        <v>7</v>
      </c>
      <c r="K5" s="267" t="s">
        <v>158</v>
      </c>
      <c r="L5" s="269">
        <v>3600</v>
      </c>
      <c r="M5" s="269">
        <v>2500</v>
      </c>
      <c r="N5" s="269">
        <v>750</v>
      </c>
      <c r="O5" s="270">
        <f t="shared" si="3"/>
        <v>3250</v>
      </c>
      <c r="P5" s="271">
        <f t="shared" si="4"/>
        <v>350</v>
      </c>
      <c r="Q5" s="272" t="s">
        <v>159</v>
      </c>
      <c r="R5" s="273">
        <v>2</v>
      </c>
      <c r="S5" s="274"/>
      <c r="T5" s="275">
        <v>51</v>
      </c>
      <c r="U5" s="276">
        <v>750</v>
      </c>
      <c r="V5" s="277"/>
      <c r="W5" s="278"/>
      <c r="X5" s="279"/>
      <c r="Y5" s="280"/>
    </row>
    <row r="6" spans="1:25" s="232" customFormat="1" ht="128.5" customHeight="1" x14ac:dyDescent="0.9">
      <c r="A6" s="281">
        <v>19</v>
      </c>
      <c r="B6" s="265" t="s">
        <v>22</v>
      </c>
      <c r="C6" s="282">
        <f t="shared" si="0"/>
        <v>0</v>
      </c>
      <c r="D6" s="267">
        <v>3600</v>
      </c>
      <c r="E6" s="267">
        <v>19</v>
      </c>
      <c r="F6" s="267" t="s">
        <v>22</v>
      </c>
      <c r="G6" s="267">
        <v>3600</v>
      </c>
      <c r="H6" s="267">
        <f t="shared" si="1"/>
        <v>500</v>
      </c>
      <c r="I6" s="267">
        <f t="shared" si="2"/>
        <v>0</v>
      </c>
      <c r="J6" s="267">
        <v>19</v>
      </c>
      <c r="K6" s="267" t="s">
        <v>22</v>
      </c>
      <c r="L6" s="283">
        <v>3600</v>
      </c>
      <c r="M6" s="269">
        <v>2500</v>
      </c>
      <c r="N6" s="283">
        <v>600</v>
      </c>
      <c r="O6" s="284">
        <f t="shared" si="3"/>
        <v>3100</v>
      </c>
      <c r="P6" s="285">
        <f t="shared" si="4"/>
        <v>500</v>
      </c>
      <c r="Q6" s="272" t="s">
        <v>160</v>
      </c>
      <c r="R6" s="273">
        <v>2</v>
      </c>
      <c r="S6" s="286"/>
      <c r="T6" s="275">
        <v>13</v>
      </c>
      <c r="U6" s="287">
        <v>600</v>
      </c>
      <c r="V6" s="288"/>
      <c r="W6" s="289"/>
      <c r="X6" s="279"/>
      <c r="Y6" s="290"/>
    </row>
    <row r="7" spans="1:25" s="232" customFormat="1" ht="128.5" customHeight="1" x14ac:dyDescent="0.9">
      <c r="A7" s="264">
        <v>41</v>
      </c>
      <c r="B7" s="265" t="s">
        <v>44</v>
      </c>
      <c r="C7" s="266">
        <f t="shared" si="0"/>
        <v>0</v>
      </c>
      <c r="D7" s="267">
        <v>3600</v>
      </c>
      <c r="E7" s="266">
        <v>41</v>
      </c>
      <c r="F7" s="267" t="s">
        <v>44</v>
      </c>
      <c r="G7" s="267">
        <v>3600</v>
      </c>
      <c r="H7" s="268">
        <f t="shared" si="1"/>
        <v>800</v>
      </c>
      <c r="I7" s="268">
        <f t="shared" si="2"/>
        <v>0</v>
      </c>
      <c r="J7" s="266">
        <v>41</v>
      </c>
      <c r="K7" s="267" t="s">
        <v>44</v>
      </c>
      <c r="L7" s="269">
        <v>3600</v>
      </c>
      <c r="M7" s="269">
        <v>1500</v>
      </c>
      <c r="N7" s="269">
        <v>1300</v>
      </c>
      <c r="O7" s="270">
        <f t="shared" si="3"/>
        <v>2800</v>
      </c>
      <c r="P7" s="271">
        <f t="shared" si="4"/>
        <v>800</v>
      </c>
      <c r="Q7" s="272" t="s">
        <v>197</v>
      </c>
      <c r="R7" s="273">
        <v>2</v>
      </c>
      <c r="S7" s="274"/>
      <c r="T7" s="275">
        <v>56</v>
      </c>
      <c r="U7" s="276">
        <v>1300</v>
      </c>
      <c r="V7" s="277"/>
      <c r="W7" s="278"/>
      <c r="X7" s="279"/>
      <c r="Y7" s="280"/>
    </row>
    <row r="8" spans="1:25" s="232" customFormat="1" ht="128.5" customHeight="1" x14ac:dyDescent="0.9">
      <c r="A8" s="264">
        <v>45</v>
      </c>
      <c r="B8" s="265" t="s">
        <v>48</v>
      </c>
      <c r="C8" s="266">
        <f t="shared" si="0"/>
        <v>0</v>
      </c>
      <c r="D8" s="267">
        <v>3600</v>
      </c>
      <c r="E8" s="266">
        <v>45</v>
      </c>
      <c r="F8" s="267" t="s">
        <v>48</v>
      </c>
      <c r="G8" s="267">
        <v>3600</v>
      </c>
      <c r="H8" s="268">
        <f t="shared" si="1"/>
        <v>1100</v>
      </c>
      <c r="I8" s="268">
        <f t="shared" si="2"/>
        <v>0</v>
      </c>
      <c r="J8" s="266">
        <v>45</v>
      </c>
      <c r="K8" s="267" t="s">
        <v>48</v>
      </c>
      <c r="L8" s="269">
        <v>3600</v>
      </c>
      <c r="M8" s="269">
        <v>1500</v>
      </c>
      <c r="N8" s="269">
        <f>500+500</f>
        <v>1000</v>
      </c>
      <c r="O8" s="270">
        <f t="shared" si="3"/>
        <v>2500</v>
      </c>
      <c r="P8" s="271">
        <f t="shared" si="4"/>
        <v>1100</v>
      </c>
      <c r="Q8" s="272" t="s">
        <v>166</v>
      </c>
      <c r="R8" s="273">
        <v>2</v>
      </c>
      <c r="S8" s="274"/>
      <c r="T8" s="291" t="s">
        <v>344</v>
      </c>
      <c r="U8" s="276">
        <f>500+500</f>
        <v>1000</v>
      </c>
      <c r="V8" s="277"/>
      <c r="W8" s="278"/>
      <c r="X8" s="292"/>
      <c r="Y8" s="280"/>
    </row>
    <row r="9" spans="1:25" s="232" customFormat="1" ht="128.5" customHeight="1" x14ac:dyDescent="0.9">
      <c r="A9" s="281">
        <v>47</v>
      </c>
      <c r="B9" s="265" t="s">
        <v>50</v>
      </c>
      <c r="C9" s="282">
        <f t="shared" si="0"/>
        <v>0</v>
      </c>
      <c r="D9" s="267">
        <v>3600</v>
      </c>
      <c r="E9" s="267">
        <v>47</v>
      </c>
      <c r="F9" s="267" t="s">
        <v>50</v>
      </c>
      <c r="G9" s="267">
        <v>3600</v>
      </c>
      <c r="H9" s="267">
        <f t="shared" si="1"/>
        <v>850</v>
      </c>
      <c r="I9" s="267">
        <f t="shared" si="2"/>
        <v>0</v>
      </c>
      <c r="J9" s="267">
        <v>47</v>
      </c>
      <c r="K9" s="267" t="s">
        <v>50</v>
      </c>
      <c r="L9" s="283">
        <v>3600</v>
      </c>
      <c r="M9" s="269">
        <v>1000</v>
      </c>
      <c r="N9" s="283">
        <v>1750</v>
      </c>
      <c r="O9" s="284">
        <f t="shared" si="3"/>
        <v>2750</v>
      </c>
      <c r="P9" s="285">
        <f t="shared" si="4"/>
        <v>850</v>
      </c>
      <c r="Q9" s="272" t="s">
        <v>167</v>
      </c>
      <c r="R9" s="273">
        <v>2</v>
      </c>
      <c r="S9" s="286"/>
      <c r="T9" s="275">
        <v>36</v>
      </c>
      <c r="U9" s="287">
        <v>1750</v>
      </c>
      <c r="V9" s="288"/>
      <c r="W9" s="289"/>
      <c r="X9" s="279"/>
      <c r="Y9" s="290"/>
    </row>
    <row r="10" spans="1:25" s="232" customFormat="1" ht="128.5" customHeight="1" x14ac:dyDescent="0.9">
      <c r="A10" s="264">
        <v>55</v>
      </c>
      <c r="B10" s="265" t="s">
        <v>58</v>
      </c>
      <c r="C10" s="266">
        <f t="shared" si="0"/>
        <v>0</v>
      </c>
      <c r="D10" s="267">
        <v>3600</v>
      </c>
      <c r="E10" s="266">
        <v>55</v>
      </c>
      <c r="F10" s="267" t="s">
        <v>58</v>
      </c>
      <c r="G10" s="267">
        <v>3600</v>
      </c>
      <c r="H10" s="268">
        <f t="shared" si="1"/>
        <v>350</v>
      </c>
      <c r="I10" s="268">
        <f t="shared" si="2"/>
        <v>0</v>
      </c>
      <c r="J10" s="266">
        <v>55</v>
      </c>
      <c r="K10" s="267" t="s">
        <v>58</v>
      </c>
      <c r="L10" s="269">
        <v>3600</v>
      </c>
      <c r="M10" s="269">
        <v>2500</v>
      </c>
      <c r="N10" s="269">
        <v>750</v>
      </c>
      <c r="O10" s="270">
        <f t="shared" si="3"/>
        <v>3250</v>
      </c>
      <c r="P10" s="271">
        <f t="shared" si="4"/>
        <v>350</v>
      </c>
      <c r="Q10" s="272" t="s">
        <v>169</v>
      </c>
      <c r="R10" s="273">
        <v>2</v>
      </c>
      <c r="S10" s="274"/>
      <c r="T10" s="275">
        <v>31</v>
      </c>
      <c r="U10" s="276">
        <v>750</v>
      </c>
      <c r="V10" s="277"/>
      <c r="W10" s="278"/>
      <c r="X10" s="279"/>
      <c r="Y10" s="280"/>
    </row>
    <row r="11" spans="1:25" s="232" customFormat="1" ht="128.5" customHeight="1" x14ac:dyDescent="0.9">
      <c r="A11" s="264">
        <v>60</v>
      </c>
      <c r="B11" s="265" t="s">
        <v>63</v>
      </c>
      <c r="C11" s="266">
        <f t="shared" si="0"/>
        <v>0</v>
      </c>
      <c r="D11" s="267">
        <v>3600</v>
      </c>
      <c r="E11" s="266">
        <v>60</v>
      </c>
      <c r="F11" s="267" t="s">
        <v>63</v>
      </c>
      <c r="G11" s="267">
        <v>3600</v>
      </c>
      <c r="H11" s="268">
        <f t="shared" si="1"/>
        <v>600</v>
      </c>
      <c r="I11" s="268">
        <f t="shared" si="2"/>
        <v>0</v>
      </c>
      <c r="J11" s="266">
        <v>60</v>
      </c>
      <c r="K11" s="267" t="s">
        <v>63</v>
      </c>
      <c r="L11" s="269">
        <v>3600</v>
      </c>
      <c r="M11" s="269">
        <v>2000</v>
      </c>
      <c r="N11" s="269">
        <v>1000</v>
      </c>
      <c r="O11" s="270">
        <f t="shared" si="3"/>
        <v>3000</v>
      </c>
      <c r="P11" s="271">
        <f t="shared" si="4"/>
        <v>600</v>
      </c>
      <c r="Q11" s="272" t="s">
        <v>198</v>
      </c>
      <c r="R11" s="273">
        <v>2</v>
      </c>
      <c r="S11" s="274"/>
      <c r="T11" s="275">
        <v>14</v>
      </c>
      <c r="U11" s="276">
        <v>1000</v>
      </c>
      <c r="V11" s="277"/>
      <c r="W11" s="278"/>
      <c r="X11" s="279"/>
      <c r="Y11" s="280"/>
    </row>
    <row r="12" spans="1:25" s="232" customFormat="1" ht="128.5" customHeight="1" x14ac:dyDescent="0.9">
      <c r="A12" s="281">
        <v>60</v>
      </c>
      <c r="B12" s="265" t="s">
        <v>63</v>
      </c>
      <c r="C12" s="282">
        <f t="shared" si="0"/>
        <v>0</v>
      </c>
      <c r="D12" s="267"/>
      <c r="E12" s="267"/>
      <c r="F12" s="267"/>
      <c r="G12" s="267"/>
      <c r="H12" s="267"/>
      <c r="I12" s="267"/>
      <c r="J12" s="267"/>
      <c r="K12" s="267"/>
      <c r="L12" s="283"/>
      <c r="M12" s="269"/>
      <c r="N12" s="283"/>
      <c r="O12" s="284"/>
      <c r="P12" s="285">
        <v>-600</v>
      </c>
      <c r="Q12" s="272"/>
      <c r="R12" s="273">
        <v>2</v>
      </c>
      <c r="S12" s="286"/>
      <c r="T12" s="286"/>
      <c r="U12" s="287"/>
      <c r="V12" s="288"/>
      <c r="W12" s="289"/>
      <c r="X12" s="289"/>
      <c r="Y12" s="290"/>
    </row>
    <row r="13" spans="1:25" s="232" customFormat="1" ht="128.5" customHeight="1" x14ac:dyDescent="0.9">
      <c r="A13" s="264">
        <v>60</v>
      </c>
      <c r="B13" s="265" t="s">
        <v>63</v>
      </c>
      <c r="C13" s="266">
        <f t="shared" si="0"/>
        <v>0</v>
      </c>
      <c r="D13" s="267"/>
      <c r="E13" s="266"/>
      <c r="F13" s="267"/>
      <c r="G13" s="267"/>
      <c r="H13" s="268"/>
      <c r="I13" s="268"/>
      <c r="J13" s="266"/>
      <c r="K13" s="267"/>
      <c r="L13" s="269"/>
      <c r="M13" s="269"/>
      <c r="N13" s="269"/>
      <c r="O13" s="270"/>
      <c r="P13" s="271">
        <v>1600</v>
      </c>
      <c r="Q13" s="272"/>
      <c r="R13" s="273">
        <v>2</v>
      </c>
      <c r="S13" s="274"/>
      <c r="T13" s="275"/>
      <c r="U13" s="276"/>
      <c r="V13" s="277"/>
      <c r="W13" s="278"/>
      <c r="X13" s="279"/>
      <c r="Y13" s="280"/>
    </row>
    <row r="14" spans="1:25" s="232" customFormat="1" ht="128.5" customHeight="1" x14ac:dyDescent="0.9">
      <c r="A14" s="264">
        <v>95</v>
      </c>
      <c r="B14" s="265" t="s">
        <v>96</v>
      </c>
      <c r="C14" s="266">
        <f t="shared" si="0"/>
        <v>0</v>
      </c>
      <c r="D14" s="267">
        <v>3600</v>
      </c>
      <c r="E14" s="266">
        <v>95</v>
      </c>
      <c r="F14" s="267" t="s">
        <v>96</v>
      </c>
      <c r="G14" s="267">
        <v>3600</v>
      </c>
      <c r="H14" s="268">
        <f t="shared" ref="H14:H22" si="5">+D14-O14</f>
        <v>1100</v>
      </c>
      <c r="I14" s="268">
        <f t="shared" ref="I14:I22" si="6">+H14-P14</f>
        <v>0</v>
      </c>
      <c r="J14" s="266">
        <v>95</v>
      </c>
      <c r="K14" s="267" t="s">
        <v>96</v>
      </c>
      <c r="L14" s="269">
        <v>3600</v>
      </c>
      <c r="M14" s="269">
        <v>2000</v>
      </c>
      <c r="N14" s="269">
        <v>500</v>
      </c>
      <c r="O14" s="270">
        <f t="shared" ref="O14:O22" si="7">+M14+N14</f>
        <v>2500</v>
      </c>
      <c r="P14" s="271">
        <f t="shared" ref="P14:P22" si="8">+L14-O14</f>
        <v>1100</v>
      </c>
      <c r="Q14" s="272" t="s">
        <v>205</v>
      </c>
      <c r="R14" s="273">
        <v>2</v>
      </c>
      <c r="S14" s="274"/>
      <c r="T14" s="275">
        <v>68</v>
      </c>
      <c r="U14" s="276">
        <v>500</v>
      </c>
      <c r="V14" s="277"/>
      <c r="W14" s="278"/>
      <c r="X14" s="279"/>
      <c r="Y14" s="280"/>
    </row>
    <row r="15" spans="1:25" s="232" customFormat="1" ht="128.5" customHeight="1" x14ac:dyDescent="0.9">
      <c r="A15" s="264">
        <v>98</v>
      </c>
      <c r="B15" s="265" t="s">
        <v>99</v>
      </c>
      <c r="C15" s="266">
        <f t="shared" si="0"/>
        <v>0</v>
      </c>
      <c r="D15" s="267">
        <v>4000</v>
      </c>
      <c r="E15" s="266">
        <v>98</v>
      </c>
      <c r="F15" s="267" t="s">
        <v>99</v>
      </c>
      <c r="G15" s="267">
        <v>4000</v>
      </c>
      <c r="H15" s="268">
        <f t="shared" si="5"/>
        <v>700</v>
      </c>
      <c r="I15" s="268">
        <f t="shared" si="6"/>
        <v>0</v>
      </c>
      <c r="J15" s="266">
        <v>98</v>
      </c>
      <c r="K15" s="267" t="s">
        <v>99</v>
      </c>
      <c r="L15" s="269">
        <v>4000</v>
      </c>
      <c r="M15" s="269">
        <v>2000</v>
      </c>
      <c r="N15" s="269">
        <v>1300</v>
      </c>
      <c r="O15" s="270">
        <f t="shared" si="7"/>
        <v>3300</v>
      </c>
      <c r="P15" s="271">
        <f t="shared" si="8"/>
        <v>700</v>
      </c>
      <c r="Q15" s="272" t="s">
        <v>206</v>
      </c>
      <c r="R15" s="273">
        <v>2</v>
      </c>
      <c r="S15" s="274"/>
      <c r="T15" s="275">
        <v>58</v>
      </c>
      <c r="U15" s="276">
        <v>1300</v>
      </c>
      <c r="V15" s="277"/>
      <c r="W15" s="278"/>
      <c r="X15" s="279"/>
      <c r="Y15" s="280"/>
    </row>
    <row r="16" spans="1:25" s="232" customFormat="1" ht="128.5" customHeight="1" x14ac:dyDescent="0.9">
      <c r="A16" s="281">
        <v>102</v>
      </c>
      <c r="B16" s="265" t="s">
        <v>103</v>
      </c>
      <c r="C16" s="282">
        <f t="shared" si="0"/>
        <v>0</v>
      </c>
      <c r="D16" s="267">
        <v>4000</v>
      </c>
      <c r="E16" s="267">
        <v>102</v>
      </c>
      <c r="F16" s="267" t="s">
        <v>103</v>
      </c>
      <c r="G16" s="267">
        <v>4000</v>
      </c>
      <c r="H16" s="267">
        <f t="shared" si="5"/>
        <v>2500</v>
      </c>
      <c r="I16" s="267">
        <f t="shared" si="6"/>
        <v>0</v>
      </c>
      <c r="J16" s="267">
        <v>102</v>
      </c>
      <c r="K16" s="267" t="s">
        <v>103</v>
      </c>
      <c r="L16" s="283">
        <v>4000</v>
      </c>
      <c r="M16" s="269">
        <v>1500</v>
      </c>
      <c r="N16" s="283"/>
      <c r="O16" s="284">
        <f t="shared" si="7"/>
        <v>1500</v>
      </c>
      <c r="P16" s="285">
        <f t="shared" si="8"/>
        <v>2500</v>
      </c>
      <c r="Q16" s="272" t="s">
        <v>171</v>
      </c>
      <c r="R16" s="273">
        <v>2</v>
      </c>
      <c r="S16" s="286"/>
      <c r="T16" s="286"/>
      <c r="U16" s="287"/>
      <c r="V16" s="288"/>
      <c r="W16" s="289"/>
      <c r="X16" s="289"/>
      <c r="Y16" s="290"/>
    </row>
    <row r="17" spans="1:25" s="232" customFormat="1" ht="128.5" customHeight="1" x14ac:dyDescent="0.9">
      <c r="A17" s="264">
        <v>104</v>
      </c>
      <c r="B17" s="265" t="s">
        <v>105</v>
      </c>
      <c r="C17" s="266">
        <f t="shared" si="0"/>
        <v>0</v>
      </c>
      <c r="D17" s="267">
        <v>4000</v>
      </c>
      <c r="E17" s="266">
        <v>104</v>
      </c>
      <c r="F17" s="267" t="s">
        <v>105</v>
      </c>
      <c r="G17" s="267">
        <v>4000</v>
      </c>
      <c r="H17" s="268">
        <f t="shared" si="5"/>
        <v>1500</v>
      </c>
      <c r="I17" s="268">
        <f t="shared" si="6"/>
        <v>0</v>
      </c>
      <c r="J17" s="266">
        <v>104</v>
      </c>
      <c r="K17" s="267" t="s">
        <v>105</v>
      </c>
      <c r="L17" s="269">
        <v>4000</v>
      </c>
      <c r="M17" s="269">
        <v>1500</v>
      </c>
      <c r="N17" s="269">
        <v>1000</v>
      </c>
      <c r="O17" s="270">
        <f t="shared" si="7"/>
        <v>2500</v>
      </c>
      <c r="P17" s="271">
        <f t="shared" si="8"/>
        <v>1500</v>
      </c>
      <c r="Q17" s="272" t="s">
        <v>172</v>
      </c>
      <c r="R17" s="273">
        <v>2</v>
      </c>
      <c r="S17" s="274"/>
      <c r="T17" s="275">
        <v>29</v>
      </c>
      <c r="U17" s="276">
        <v>1000</v>
      </c>
      <c r="V17" s="277"/>
      <c r="W17" s="278"/>
      <c r="X17" s="279"/>
      <c r="Y17" s="280"/>
    </row>
    <row r="18" spans="1:25" s="232" customFormat="1" ht="128.5" customHeight="1" x14ac:dyDescent="0.9">
      <c r="A18" s="264">
        <v>105</v>
      </c>
      <c r="B18" s="265" t="s">
        <v>106</v>
      </c>
      <c r="C18" s="266">
        <f t="shared" si="0"/>
        <v>0</v>
      </c>
      <c r="D18" s="267">
        <v>4000</v>
      </c>
      <c r="E18" s="266">
        <v>105</v>
      </c>
      <c r="F18" s="267" t="s">
        <v>106</v>
      </c>
      <c r="G18" s="267">
        <v>4000</v>
      </c>
      <c r="H18" s="268">
        <f t="shared" si="5"/>
        <v>500</v>
      </c>
      <c r="I18" s="268">
        <f t="shared" si="6"/>
        <v>0</v>
      </c>
      <c r="J18" s="266">
        <v>105</v>
      </c>
      <c r="K18" s="267" t="s">
        <v>106</v>
      </c>
      <c r="L18" s="269">
        <v>4000</v>
      </c>
      <c r="M18" s="269">
        <v>2500</v>
      </c>
      <c r="N18" s="269">
        <v>1000</v>
      </c>
      <c r="O18" s="270">
        <f t="shared" si="7"/>
        <v>3500</v>
      </c>
      <c r="P18" s="271">
        <f t="shared" si="8"/>
        <v>500</v>
      </c>
      <c r="Q18" s="272" t="s">
        <v>173</v>
      </c>
      <c r="R18" s="273">
        <v>2</v>
      </c>
      <c r="S18" s="274"/>
      <c r="T18" s="275">
        <v>47</v>
      </c>
      <c r="U18" s="276">
        <v>1000</v>
      </c>
      <c r="V18" s="277"/>
      <c r="W18" s="278"/>
      <c r="X18" s="279"/>
      <c r="Y18" s="280"/>
    </row>
    <row r="19" spans="1:25" s="232" customFormat="1" ht="128.5" customHeight="1" x14ac:dyDescent="0.9">
      <c r="A19" s="281">
        <v>106</v>
      </c>
      <c r="B19" s="265" t="s">
        <v>107</v>
      </c>
      <c r="C19" s="282">
        <f t="shared" si="0"/>
        <v>0</v>
      </c>
      <c r="D19" s="267">
        <v>4000</v>
      </c>
      <c r="E19" s="267">
        <v>106</v>
      </c>
      <c r="F19" s="267" t="s">
        <v>107</v>
      </c>
      <c r="G19" s="267">
        <v>4000</v>
      </c>
      <c r="H19" s="267">
        <f t="shared" si="5"/>
        <v>600</v>
      </c>
      <c r="I19" s="267">
        <f t="shared" si="6"/>
        <v>0</v>
      </c>
      <c r="J19" s="267">
        <v>106</v>
      </c>
      <c r="K19" s="267" t="s">
        <v>107</v>
      </c>
      <c r="L19" s="283">
        <v>4000</v>
      </c>
      <c r="M19" s="269">
        <v>2500</v>
      </c>
      <c r="N19" s="283">
        <f>400+500</f>
        <v>900</v>
      </c>
      <c r="O19" s="284">
        <f t="shared" si="7"/>
        <v>3400</v>
      </c>
      <c r="P19" s="285">
        <f t="shared" si="8"/>
        <v>600</v>
      </c>
      <c r="Q19" s="272" t="s">
        <v>174</v>
      </c>
      <c r="R19" s="273">
        <v>2</v>
      </c>
      <c r="S19" s="286"/>
      <c r="T19" s="293" t="s">
        <v>345</v>
      </c>
      <c r="U19" s="287">
        <f>400+500</f>
        <v>900</v>
      </c>
      <c r="V19" s="288"/>
      <c r="W19" s="289"/>
      <c r="X19" s="294"/>
      <c r="Y19" s="290"/>
    </row>
    <row r="20" spans="1:25" s="232" customFormat="1" ht="128.5" customHeight="1" x14ac:dyDescent="0.9">
      <c r="A20" s="264">
        <v>107</v>
      </c>
      <c r="B20" s="265" t="s">
        <v>207</v>
      </c>
      <c r="C20" s="266">
        <f t="shared" si="0"/>
        <v>0</v>
      </c>
      <c r="D20" s="267">
        <v>4000</v>
      </c>
      <c r="E20" s="266">
        <v>107</v>
      </c>
      <c r="F20" s="267" t="s">
        <v>207</v>
      </c>
      <c r="G20" s="267">
        <v>4000</v>
      </c>
      <c r="H20" s="268">
        <f t="shared" si="5"/>
        <v>1000</v>
      </c>
      <c r="I20" s="268">
        <f t="shared" si="6"/>
        <v>0</v>
      </c>
      <c r="J20" s="266">
        <v>107</v>
      </c>
      <c r="K20" s="267" t="s">
        <v>207</v>
      </c>
      <c r="L20" s="269">
        <v>4000</v>
      </c>
      <c r="M20" s="269">
        <v>1000</v>
      </c>
      <c r="N20" s="269">
        <v>2000</v>
      </c>
      <c r="O20" s="270">
        <f t="shared" si="7"/>
        <v>3000</v>
      </c>
      <c r="P20" s="271">
        <f t="shared" si="8"/>
        <v>1000</v>
      </c>
      <c r="Q20" s="272" t="s">
        <v>326</v>
      </c>
      <c r="R20" s="273">
        <v>2</v>
      </c>
      <c r="S20" s="274"/>
      <c r="T20" s="275">
        <v>63</v>
      </c>
      <c r="U20" s="276">
        <v>2000</v>
      </c>
      <c r="V20" s="277"/>
      <c r="W20" s="278"/>
      <c r="X20" s="279"/>
      <c r="Y20" s="280"/>
    </row>
    <row r="21" spans="1:25" s="232" customFormat="1" ht="128.5" customHeight="1" x14ac:dyDescent="0.9">
      <c r="A21" s="264">
        <v>108</v>
      </c>
      <c r="B21" s="265" t="s">
        <v>108</v>
      </c>
      <c r="C21" s="266">
        <f t="shared" si="0"/>
        <v>0</v>
      </c>
      <c r="D21" s="267">
        <v>4000</v>
      </c>
      <c r="E21" s="266">
        <v>108</v>
      </c>
      <c r="F21" s="267" t="s">
        <v>208</v>
      </c>
      <c r="G21" s="267">
        <v>4000</v>
      </c>
      <c r="H21" s="268">
        <f t="shared" si="5"/>
        <v>500</v>
      </c>
      <c r="I21" s="268">
        <f t="shared" si="6"/>
        <v>0</v>
      </c>
      <c r="J21" s="266">
        <v>108</v>
      </c>
      <c r="K21" s="267" t="s">
        <v>208</v>
      </c>
      <c r="L21" s="269">
        <v>4000</v>
      </c>
      <c r="M21" s="269">
        <v>3500</v>
      </c>
      <c r="N21" s="269"/>
      <c r="O21" s="270">
        <f t="shared" si="7"/>
        <v>3500</v>
      </c>
      <c r="P21" s="271">
        <f t="shared" si="8"/>
        <v>500</v>
      </c>
      <c r="Q21" s="272" t="s">
        <v>209</v>
      </c>
      <c r="R21" s="273">
        <v>2</v>
      </c>
      <c r="S21" s="274"/>
      <c r="T21" s="275"/>
      <c r="U21" s="276"/>
      <c r="V21" s="277"/>
      <c r="W21" s="278"/>
      <c r="X21" s="279"/>
      <c r="Y21" s="280"/>
    </row>
    <row r="22" spans="1:25" s="232" customFormat="1" ht="128.5" customHeight="1" x14ac:dyDescent="0.9">
      <c r="A22" s="281">
        <v>109</v>
      </c>
      <c r="B22" s="265" t="s">
        <v>109</v>
      </c>
      <c r="C22" s="282">
        <f t="shared" si="0"/>
        <v>0</v>
      </c>
      <c r="D22" s="267">
        <v>4000</v>
      </c>
      <c r="E22" s="267">
        <v>109</v>
      </c>
      <c r="F22" s="267" t="s">
        <v>109</v>
      </c>
      <c r="G22" s="267">
        <v>4000</v>
      </c>
      <c r="H22" s="267">
        <f t="shared" si="5"/>
        <v>850</v>
      </c>
      <c r="I22" s="267">
        <f t="shared" si="6"/>
        <v>0</v>
      </c>
      <c r="J22" s="267">
        <v>109</v>
      </c>
      <c r="K22" s="267" t="s">
        <v>109</v>
      </c>
      <c r="L22" s="283">
        <v>4000</v>
      </c>
      <c r="M22" s="269">
        <v>1500</v>
      </c>
      <c r="N22" s="283">
        <v>1650</v>
      </c>
      <c r="O22" s="284">
        <f t="shared" si="7"/>
        <v>3150</v>
      </c>
      <c r="P22" s="285">
        <f t="shared" si="8"/>
        <v>850</v>
      </c>
      <c r="Q22" s="272" t="s">
        <v>175</v>
      </c>
      <c r="R22" s="273">
        <v>2</v>
      </c>
      <c r="S22" s="286"/>
      <c r="T22" s="275">
        <v>17</v>
      </c>
      <c r="U22" s="287">
        <v>1650</v>
      </c>
      <c r="V22" s="288"/>
      <c r="W22" s="289"/>
      <c r="X22" s="279"/>
      <c r="Y22" s="290"/>
    </row>
    <row r="23" spans="1:25" s="232" customFormat="1" ht="128.5" customHeight="1" x14ac:dyDescent="0.9">
      <c r="A23" s="264">
        <v>110</v>
      </c>
      <c r="B23" s="265" t="s">
        <v>110</v>
      </c>
      <c r="C23" s="266">
        <f t="shared" ref="C23:C24" si="9">D23-L23</f>
        <v>0</v>
      </c>
      <c r="D23" s="267">
        <v>4000</v>
      </c>
      <c r="E23" s="266">
        <v>110</v>
      </c>
      <c r="F23" s="267" t="s">
        <v>210</v>
      </c>
      <c r="G23" s="267">
        <v>4000</v>
      </c>
      <c r="H23" s="268">
        <f t="shared" ref="H23:H24" si="10">+D23-O23</f>
        <v>2000</v>
      </c>
      <c r="I23" s="268">
        <f t="shared" ref="I23:I24" si="11">+H23-P23</f>
        <v>0</v>
      </c>
      <c r="J23" s="266">
        <v>110</v>
      </c>
      <c r="K23" s="267" t="s">
        <v>210</v>
      </c>
      <c r="L23" s="269">
        <v>4000</v>
      </c>
      <c r="M23" s="269">
        <v>1000</v>
      </c>
      <c r="N23" s="269">
        <v>1000</v>
      </c>
      <c r="O23" s="270">
        <f t="shared" ref="O23:O24" si="12">+M23+N23</f>
        <v>2000</v>
      </c>
      <c r="P23" s="271">
        <f t="shared" ref="P23:P24" si="13">+L23-O23</f>
        <v>2000</v>
      </c>
      <c r="Q23" s="272" t="s">
        <v>211</v>
      </c>
      <c r="R23" s="273">
        <v>2</v>
      </c>
      <c r="S23" s="274"/>
      <c r="T23" s="275">
        <v>65</v>
      </c>
      <c r="U23" s="276">
        <v>1000</v>
      </c>
      <c r="V23" s="277"/>
      <c r="W23" s="278"/>
      <c r="X23" s="279"/>
      <c r="Y23" s="280"/>
    </row>
    <row r="24" spans="1:25" s="232" customFormat="1" ht="128.5" customHeight="1" thickBot="1" x14ac:dyDescent="0.95">
      <c r="A24" s="264">
        <v>113</v>
      </c>
      <c r="B24" s="265" t="s">
        <v>113</v>
      </c>
      <c r="C24" s="266">
        <f t="shared" si="9"/>
        <v>0</v>
      </c>
      <c r="D24" s="267">
        <v>4000</v>
      </c>
      <c r="E24" s="266">
        <v>113</v>
      </c>
      <c r="F24" s="267" t="s">
        <v>113</v>
      </c>
      <c r="G24" s="267">
        <v>4000</v>
      </c>
      <c r="H24" s="268">
        <f t="shared" si="10"/>
        <v>850</v>
      </c>
      <c r="I24" s="268">
        <f t="shared" si="11"/>
        <v>0</v>
      </c>
      <c r="J24" s="266">
        <v>113</v>
      </c>
      <c r="K24" s="267" t="s">
        <v>113</v>
      </c>
      <c r="L24" s="269">
        <v>4000</v>
      </c>
      <c r="M24" s="269">
        <v>1500</v>
      </c>
      <c r="N24" s="269">
        <v>1650</v>
      </c>
      <c r="O24" s="270">
        <f t="shared" si="12"/>
        <v>3150</v>
      </c>
      <c r="P24" s="271">
        <f t="shared" si="13"/>
        <v>850</v>
      </c>
      <c r="Q24" s="272" t="s">
        <v>177</v>
      </c>
      <c r="R24" s="273">
        <v>2</v>
      </c>
      <c r="S24" s="274"/>
      <c r="T24" s="275">
        <v>33</v>
      </c>
      <c r="U24" s="276">
        <v>1650</v>
      </c>
      <c r="V24" s="277"/>
      <c r="W24" s="278"/>
      <c r="X24" s="279"/>
      <c r="Y24" s="280"/>
    </row>
    <row r="25" spans="1:25" ht="128.5" customHeight="1" thickBot="1" x14ac:dyDescent="1.05">
      <c r="A25" s="295"/>
      <c r="B25" s="296"/>
      <c r="C25" s="297">
        <f t="shared" si="0"/>
        <v>0</v>
      </c>
      <c r="D25" s="298">
        <f>SUM(D4:D24)</f>
        <v>72400</v>
      </c>
      <c r="E25" s="298"/>
      <c r="F25" s="298">
        <f>SUM(F4:F24)</f>
        <v>0</v>
      </c>
      <c r="G25" s="298">
        <f>SUM(G4:G24)</f>
        <v>72400</v>
      </c>
      <c r="H25" s="298">
        <f>SUM(H4:H24)</f>
        <v>17050</v>
      </c>
      <c r="I25" s="298">
        <f>SUM(I4:I24)</f>
        <v>0</v>
      </c>
      <c r="J25" s="298"/>
      <c r="K25" s="298">
        <f t="shared" ref="K25:Q25" si="14">SUM(K4:K24)</f>
        <v>0</v>
      </c>
      <c r="L25" s="299">
        <f t="shared" si="14"/>
        <v>72400</v>
      </c>
      <c r="M25" s="299">
        <f t="shared" si="14"/>
        <v>36500</v>
      </c>
      <c r="N25" s="299">
        <f t="shared" si="14"/>
        <v>18850</v>
      </c>
      <c r="O25" s="299">
        <f t="shared" si="14"/>
        <v>55350</v>
      </c>
      <c r="P25" s="300">
        <f>SUM(P4:P24)</f>
        <v>18050</v>
      </c>
      <c r="Q25" s="301">
        <f t="shared" si="14"/>
        <v>0</v>
      </c>
      <c r="R25" s="302"/>
      <c r="S25" s="303">
        <f>SUM(S4:S24)</f>
        <v>0</v>
      </c>
      <c r="T25" s="303"/>
      <c r="U25" s="304">
        <f>SUM(U4:U24)</f>
        <v>18850</v>
      </c>
      <c r="V25" s="305"/>
      <c r="W25" s="306">
        <f>SUM(W4:W24)</f>
        <v>0</v>
      </c>
      <c r="X25" s="306"/>
      <c r="Y25" s="307">
        <f>SUM(Y4:Y24)</f>
        <v>0</v>
      </c>
    </row>
  </sheetData>
  <mergeCells count="2">
    <mergeCell ref="A1:Y1"/>
    <mergeCell ref="A2:Y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11" orientation="landscape" r:id="rId1"/>
  <headerFooter>
    <oddFooter>&amp;L&amp;"Segoe UI,Normal"&amp;10&amp;K008000&amp;F&amp;C&amp;A&amp;R&amp;"Segoe UI,Regular"&amp;10&amp;K008000PUBLIC&amp;K000000 </oddFooter>
    <evenFooter>&amp;L&amp;"Segoe UI,Regular"&amp;10&amp;K008000PUBLIC&amp;K000000 </evenFooter>
    <firstFooter>&amp;L&amp;"Segoe UI,Regular"&amp;10&amp;K008000PUBLIC&amp;K000000 </firstFooter>
  </headerFooter>
  <customProperties>
    <customPr name="QAA_DRILLPATH_NODE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8F5C2-7B49-4156-B5D6-5A8D03127390}">
  <sheetPr>
    <pageSetUpPr autoPageBreaks="0" fitToPage="1"/>
  </sheetPr>
  <dimension ref="A1:Y26"/>
  <sheetViews>
    <sheetView zoomScale="10" zoomScaleNormal="10" workbookViewId="0">
      <selection activeCell="P27" sqref="P27"/>
    </sheetView>
  </sheetViews>
  <sheetFormatPr baseColWidth="10" defaultColWidth="7.83203125" defaultRowHeight="15" x14ac:dyDescent="0.2"/>
  <cols>
    <col min="1" max="1" width="29.83203125" bestFit="1" customWidth="1"/>
    <col min="2" max="2" width="112.33203125" style="314" bestFit="1" customWidth="1"/>
    <col min="3" max="3" width="9" hidden="1" customWidth="1"/>
    <col min="4" max="4" width="13" hidden="1" customWidth="1"/>
    <col min="5" max="5" width="8.5" hidden="1" customWidth="1"/>
    <col min="6" max="6" width="31.5" hidden="1" customWidth="1"/>
    <col min="7" max="7" width="13" hidden="1" customWidth="1"/>
    <col min="8" max="8" width="25.33203125" hidden="1" customWidth="1"/>
    <col min="9" max="9" width="15.6640625" hidden="1" customWidth="1"/>
    <col min="10" max="10" width="9" hidden="1" customWidth="1"/>
    <col min="11" max="11" width="31.83203125" hidden="1" customWidth="1"/>
    <col min="12" max="13" width="81.5" bestFit="1" customWidth="1"/>
    <col min="14" max="14" width="88" customWidth="1"/>
    <col min="15" max="15" width="90.83203125" customWidth="1"/>
    <col min="16" max="16" width="87.83203125" bestFit="1" customWidth="1"/>
    <col min="17" max="17" width="185.1640625" style="68" bestFit="1" customWidth="1"/>
    <col min="18" max="18" width="60.83203125" style="1" customWidth="1"/>
    <col min="19" max="19" width="76.5" style="315" customWidth="1"/>
    <col min="20" max="20" width="51.83203125" style="315" bestFit="1" customWidth="1"/>
    <col min="21" max="21" width="81.5" style="315" bestFit="1" customWidth="1"/>
    <col min="22" max="22" width="21.1640625" style="315" customWidth="1"/>
    <col min="23" max="23" width="46.5" style="315" customWidth="1"/>
    <col min="24" max="24" width="38.83203125" style="315" customWidth="1"/>
    <col min="25" max="25" width="71.83203125" style="315" customWidth="1"/>
    <col min="26" max="27" width="2.5" bestFit="1" customWidth="1"/>
    <col min="237" max="237" width="5.83203125" bestFit="1" customWidth="1"/>
    <col min="238" max="238" width="20.6640625" bestFit="1" customWidth="1"/>
    <col min="239" max="239" width="34.83203125" bestFit="1" customWidth="1"/>
    <col min="240" max="240" width="9.5" bestFit="1" customWidth="1"/>
    <col min="241" max="241" width="8.83203125" bestFit="1" customWidth="1"/>
    <col min="242" max="242" width="7.1640625" bestFit="1" customWidth="1"/>
    <col min="243" max="244" width="11.83203125" bestFit="1" customWidth="1"/>
    <col min="245" max="245" width="12.1640625" bestFit="1" customWidth="1"/>
    <col min="246" max="246" width="14.1640625" bestFit="1" customWidth="1"/>
    <col min="247" max="247" width="13" bestFit="1" customWidth="1"/>
    <col min="248" max="248" width="16.5" bestFit="1" customWidth="1"/>
    <col min="249" max="249" width="16.5" customWidth="1"/>
    <col min="250" max="250" width="12.6640625" bestFit="1" customWidth="1"/>
    <col min="251" max="252" width="2" bestFit="1" customWidth="1"/>
    <col min="253" max="253" width="12.6640625" bestFit="1" customWidth="1"/>
    <col min="254" max="254" width="12.83203125" bestFit="1" customWidth="1"/>
    <col min="255" max="255" width="12.6640625" bestFit="1" customWidth="1"/>
    <col min="256" max="256" width="6.83203125" bestFit="1" customWidth="1"/>
    <col min="257" max="257" width="14.5" bestFit="1" customWidth="1"/>
    <col min="258" max="258" width="24.5" bestFit="1" customWidth="1"/>
    <col min="259" max="259" width="12.6640625" bestFit="1" customWidth="1"/>
    <col min="493" max="493" width="5.83203125" bestFit="1" customWidth="1"/>
    <col min="494" max="494" width="20.6640625" bestFit="1" customWidth="1"/>
    <col min="495" max="495" width="34.83203125" bestFit="1" customWidth="1"/>
    <col min="496" max="496" width="9.5" bestFit="1" customWidth="1"/>
    <col min="497" max="497" width="8.83203125" bestFit="1" customWidth="1"/>
    <col min="498" max="498" width="7.1640625" bestFit="1" customWidth="1"/>
    <col min="499" max="500" width="11.83203125" bestFit="1" customWidth="1"/>
    <col min="501" max="501" width="12.1640625" bestFit="1" customWidth="1"/>
    <col min="502" max="502" width="14.1640625" bestFit="1" customWidth="1"/>
    <col min="503" max="503" width="13" bestFit="1" customWidth="1"/>
    <col min="504" max="504" width="16.5" bestFit="1" customWidth="1"/>
    <col min="505" max="505" width="16.5" customWidth="1"/>
    <col min="506" max="506" width="12.6640625" bestFit="1" customWidth="1"/>
    <col min="507" max="508" width="2" bestFit="1" customWidth="1"/>
    <col min="509" max="509" width="12.6640625" bestFit="1" customWidth="1"/>
    <col min="510" max="510" width="12.83203125" bestFit="1" customWidth="1"/>
    <col min="511" max="511" width="12.6640625" bestFit="1" customWidth="1"/>
    <col min="512" max="512" width="6.83203125" bestFit="1" customWidth="1"/>
    <col min="513" max="513" width="14.5" bestFit="1" customWidth="1"/>
    <col min="514" max="514" width="24.5" bestFit="1" customWidth="1"/>
    <col min="515" max="515" width="12.6640625" bestFit="1" customWidth="1"/>
    <col min="749" max="749" width="5.83203125" bestFit="1" customWidth="1"/>
    <col min="750" max="750" width="20.6640625" bestFit="1" customWidth="1"/>
    <col min="751" max="751" width="34.83203125" bestFit="1" customWidth="1"/>
    <col min="752" max="752" width="9.5" bestFit="1" customWidth="1"/>
    <col min="753" max="753" width="8.83203125" bestFit="1" customWidth="1"/>
    <col min="754" max="754" width="7.1640625" bestFit="1" customWidth="1"/>
    <col min="755" max="756" width="11.83203125" bestFit="1" customWidth="1"/>
    <col min="757" max="757" width="12.1640625" bestFit="1" customWidth="1"/>
    <col min="758" max="758" width="14.1640625" bestFit="1" customWidth="1"/>
    <col min="759" max="759" width="13" bestFit="1" customWidth="1"/>
    <col min="760" max="760" width="16.5" bestFit="1" customWidth="1"/>
    <col min="761" max="761" width="16.5" customWidth="1"/>
    <col min="762" max="762" width="12.6640625" bestFit="1" customWidth="1"/>
    <col min="763" max="764" width="2" bestFit="1" customWidth="1"/>
    <col min="765" max="765" width="12.6640625" bestFit="1" customWidth="1"/>
    <col min="766" max="766" width="12.83203125" bestFit="1" customWidth="1"/>
    <col min="767" max="767" width="12.6640625" bestFit="1" customWidth="1"/>
    <col min="768" max="768" width="6.83203125" bestFit="1" customWidth="1"/>
    <col min="769" max="769" width="14.5" bestFit="1" customWidth="1"/>
    <col min="770" max="770" width="24.5" bestFit="1" customWidth="1"/>
    <col min="771" max="771" width="12.6640625" bestFit="1" customWidth="1"/>
    <col min="1005" max="1005" width="5.83203125" bestFit="1" customWidth="1"/>
    <col min="1006" max="1006" width="20.6640625" bestFit="1" customWidth="1"/>
    <col min="1007" max="1007" width="34.83203125" bestFit="1" customWidth="1"/>
    <col min="1008" max="1008" width="9.5" bestFit="1" customWidth="1"/>
    <col min="1009" max="1009" width="8.83203125" bestFit="1" customWidth="1"/>
    <col min="1010" max="1010" width="7.1640625" bestFit="1" customWidth="1"/>
    <col min="1011" max="1012" width="11.83203125" bestFit="1" customWidth="1"/>
    <col min="1013" max="1013" width="12.1640625" bestFit="1" customWidth="1"/>
    <col min="1014" max="1014" width="14.1640625" bestFit="1" customWidth="1"/>
    <col min="1015" max="1015" width="13" bestFit="1" customWidth="1"/>
    <col min="1016" max="1016" width="16.5" bestFit="1" customWidth="1"/>
    <col min="1017" max="1017" width="16.5" customWidth="1"/>
    <col min="1018" max="1018" width="12.6640625" bestFit="1" customWidth="1"/>
    <col min="1019" max="1020" width="2" bestFit="1" customWidth="1"/>
    <col min="1021" max="1021" width="12.6640625" bestFit="1" customWidth="1"/>
    <col min="1022" max="1022" width="12.83203125" bestFit="1" customWidth="1"/>
    <col min="1023" max="1023" width="12.6640625" bestFit="1" customWidth="1"/>
    <col min="1024" max="1024" width="6.83203125" bestFit="1" customWidth="1"/>
    <col min="1025" max="1025" width="14.5" bestFit="1" customWidth="1"/>
    <col min="1026" max="1026" width="24.5" bestFit="1" customWidth="1"/>
    <col min="1027" max="1027" width="12.6640625" bestFit="1" customWidth="1"/>
    <col min="1261" max="1261" width="5.83203125" bestFit="1" customWidth="1"/>
    <col min="1262" max="1262" width="20.6640625" bestFit="1" customWidth="1"/>
    <col min="1263" max="1263" width="34.83203125" bestFit="1" customWidth="1"/>
    <col min="1264" max="1264" width="9.5" bestFit="1" customWidth="1"/>
    <col min="1265" max="1265" width="8.83203125" bestFit="1" customWidth="1"/>
    <col min="1266" max="1266" width="7.1640625" bestFit="1" customWidth="1"/>
    <col min="1267" max="1268" width="11.83203125" bestFit="1" customWidth="1"/>
    <col min="1269" max="1269" width="12.1640625" bestFit="1" customWidth="1"/>
    <col min="1270" max="1270" width="14.1640625" bestFit="1" customWidth="1"/>
    <col min="1271" max="1271" width="13" bestFit="1" customWidth="1"/>
    <col min="1272" max="1272" width="16.5" bestFit="1" customWidth="1"/>
    <col min="1273" max="1273" width="16.5" customWidth="1"/>
    <col min="1274" max="1274" width="12.6640625" bestFit="1" customWidth="1"/>
    <col min="1275" max="1276" width="2" bestFit="1" customWidth="1"/>
    <col min="1277" max="1277" width="12.6640625" bestFit="1" customWidth="1"/>
    <col min="1278" max="1278" width="12.83203125" bestFit="1" customWidth="1"/>
    <col min="1279" max="1279" width="12.6640625" bestFit="1" customWidth="1"/>
    <col min="1280" max="1280" width="6.83203125" bestFit="1" customWidth="1"/>
    <col min="1281" max="1281" width="14.5" bestFit="1" customWidth="1"/>
    <col min="1282" max="1282" width="24.5" bestFit="1" customWidth="1"/>
    <col min="1283" max="1283" width="12.6640625" bestFit="1" customWidth="1"/>
    <col min="1517" max="1517" width="5.83203125" bestFit="1" customWidth="1"/>
    <col min="1518" max="1518" width="20.6640625" bestFit="1" customWidth="1"/>
    <col min="1519" max="1519" width="34.83203125" bestFit="1" customWidth="1"/>
    <col min="1520" max="1520" width="9.5" bestFit="1" customWidth="1"/>
    <col min="1521" max="1521" width="8.83203125" bestFit="1" customWidth="1"/>
    <col min="1522" max="1522" width="7.1640625" bestFit="1" customWidth="1"/>
    <col min="1523" max="1524" width="11.83203125" bestFit="1" customWidth="1"/>
    <col min="1525" max="1525" width="12.1640625" bestFit="1" customWidth="1"/>
    <col min="1526" max="1526" width="14.1640625" bestFit="1" customWidth="1"/>
    <col min="1527" max="1527" width="13" bestFit="1" customWidth="1"/>
    <col min="1528" max="1528" width="16.5" bestFit="1" customWidth="1"/>
    <col min="1529" max="1529" width="16.5" customWidth="1"/>
    <col min="1530" max="1530" width="12.6640625" bestFit="1" customWidth="1"/>
    <col min="1531" max="1532" width="2" bestFit="1" customWidth="1"/>
    <col min="1533" max="1533" width="12.6640625" bestFit="1" customWidth="1"/>
    <col min="1534" max="1534" width="12.83203125" bestFit="1" customWidth="1"/>
    <col min="1535" max="1535" width="12.6640625" bestFit="1" customWidth="1"/>
    <col min="1536" max="1536" width="6.83203125" bestFit="1" customWidth="1"/>
    <col min="1537" max="1537" width="14.5" bestFit="1" customWidth="1"/>
    <col min="1538" max="1538" width="24.5" bestFit="1" customWidth="1"/>
    <col min="1539" max="1539" width="12.6640625" bestFit="1" customWidth="1"/>
    <col min="1773" max="1773" width="5.83203125" bestFit="1" customWidth="1"/>
    <col min="1774" max="1774" width="20.6640625" bestFit="1" customWidth="1"/>
    <col min="1775" max="1775" width="34.83203125" bestFit="1" customWidth="1"/>
    <col min="1776" max="1776" width="9.5" bestFit="1" customWidth="1"/>
    <col min="1777" max="1777" width="8.83203125" bestFit="1" customWidth="1"/>
    <col min="1778" max="1778" width="7.1640625" bestFit="1" customWidth="1"/>
    <col min="1779" max="1780" width="11.83203125" bestFit="1" customWidth="1"/>
    <col min="1781" max="1781" width="12.1640625" bestFit="1" customWidth="1"/>
    <col min="1782" max="1782" width="14.1640625" bestFit="1" customWidth="1"/>
    <col min="1783" max="1783" width="13" bestFit="1" customWidth="1"/>
    <col min="1784" max="1784" width="16.5" bestFit="1" customWidth="1"/>
    <col min="1785" max="1785" width="16.5" customWidth="1"/>
    <col min="1786" max="1786" width="12.6640625" bestFit="1" customWidth="1"/>
    <col min="1787" max="1788" width="2" bestFit="1" customWidth="1"/>
    <col min="1789" max="1789" width="12.6640625" bestFit="1" customWidth="1"/>
    <col min="1790" max="1790" width="12.83203125" bestFit="1" customWidth="1"/>
    <col min="1791" max="1791" width="12.6640625" bestFit="1" customWidth="1"/>
    <col min="1792" max="1792" width="6.83203125" bestFit="1" customWidth="1"/>
    <col min="1793" max="1793" width="14.5" bestFit="1" customWidth="1"/>
    <col min="1794" max="1794" width="24.5" bestFit="1" customWidth="1"/>
    <col min="1795" max="1795" width="12.6640625" bestFit="1" customWidth="1"/>
    <col min="2029" max="2029" width="5.83203125" bestFit="1" customWidth="1"/>
    <col min="2030" max="2030" width="20.6640625" bestFit="1" customWidth="1"/>
    <col min="2031" max="2031" width="34.83203125" bestFit="1" customWidth="1"/>
    <col min="2032" max="2032" width="9.5" bestFit="1" customWidth="1"/>
    <col min="2033" max="2033" width="8.83203125" bestFit="1" customWidth="1"/>
    <col min="2034" max="2034" width="7.1640625" bestFit="1" customWidth="1"/>
    <col min="2035" max="2036" width="11.83203125" bestFit="1" customWidth="1"/>
    <col min="2037" max="2037" width="12.1640625" bestFit="1" customWidth="1"/>
    <col min="2038" max="2038" width="14.1640625" bestFit="1" customWidth="1"/>
    <col min="2039" max="2039" width="13" bestFit="1" customWidth="1"/>
    <col min="2040" max="2040" width="16.5" bestFit="1" customWidth="1"/>
    <col min="2041" max="2041" width="16.5" customWidth="1"/>
    <col min="2042" max="2042" width="12.6640625" bestFit="1" customWidth="1"/>
    <col min="2043" max="2044" width="2" bestFit="1" customWidth="1"/>
    <col min="2045" max="2045" width="12.6640625" bestFit="1" customWidth="1"/>
    <col min="2046" max="2046" width="12.83203125" bestFit="1" customWidth="1"/>
    <col min="2047" max="2047" width="12.6640625" bestFit="1" customWidth="1"/>
    <col min="2048" max="2048" width="6.83203125" bestFit="1" customWidth="1"/>
    <col min="2049" max="2049" width="14.5" bestFit="1" customWidth="1"/>
    <col min="2050" max="2050" width="24.5" bestFit="1" customWidth="1"/>
    <col min="2051" max="2051" width="12.6640625" bestFit="1" customWidth="1"/>
    <col min="2285" max="2285" width="5.83203125" bestFit="1" customWidth="1"/>
    <col min="2286" max="2286" width="20.6640625" bestFit="1" customWidth="1"/>
    <col min="2287" max="2287" width="34.83203125" bestFit="1" customWidth="1"/>
    <col min="2288" max="2288" width="9.5" bestFit="1" customWidth="1"/>
    <col min="2289" max="2289" width="8.83203125" bestFit="1" customWidth="1"/>
    <col min="2290" max="2290" width="7.1640625" bestFit="1" customWidth="1"/>
    <col min="2291" max="2292" width="11.83203125" bestFit="1" customWidth="1"/>
    <col min="2293" max="2293" width="12.1640625" bestFit="1" customWidth="1"/>
    <col min="2294" max="2294" width="14.1640625" bestFit="1" customWidth="1"/>
    <col min="2295" max="2295" width="13" bestFit="1" customWidth="1"/>
    <col min="2296" max="2296" width="16.5" bestFit="1" customWidth="1"/>
    <col min="2297" max="2297" width="16.5" customWidth="1"/>
    <col min="2298" max="2298" width="12.6640625" bestFit="1" customWidth="1"/>
    <col min="2299" max="2300" width="2" bestFit="1" customWidth="1"/>
    <col min="2301" max="2301" width="12.6640625" bestFit="1" customWidth="1"/>
    <col min="2302" max="2302" width="12.83203125" bestFit="1" customWidth="1"/>
    <col min="2303" max="2303" width="12.6640625" bestFit="1" customWidth="1"/>
    <col min="2304" max="2304" width="6.83203125" bestFit="1" customWidth="1"/>
    <col min="2305" max="2305" width="14.5" bestFit="1" customWidth="1"/>
    <col min="2306" max="2306" width="24.5" bestFit="1" customWidth="1"/>
    <col min="2307" max="2307" width="12.6640625" bestFit="1" customWidth="1"/>
    <col min="2541" max="2541" width="5.83203125" bestFit="1" customWidth="1"/>
    <col min="2542" max="2542" width="20.6640625" bestFit="1" customWidth="1"/>
    <col min="2543" max="2543" width="34.83203125" bestFit="1" customWidth="1"/>
    <col min="2544" max="2544" width="9.5" bestFit="1" customWidth="1"/>
    <col min="2545" max="2545" width="8.83203125" bestFit="1" customWidth="1"/>
    <col min="2546" max="2546" width="7.1640625" bestFit="1" customWidth="1"/>
    <col min="2547" max="2548" width="11.83203125" bestFit="1" customWidth="1"/>
    <col min="2549" max="2549" width="12.1640625" bestFit="1" customWidth="1"/>
    <col min="2550" max="2550" width="14.1640625" bestFit="1" customWidth="1"/>
    <col min="2551" max="2551" width="13" bestFit="1" customWidth="1"/>
    <col min="2552" max="2552" width="16.5" bestFit="1" customWidth="1"/>
    <col min="2553" max="2553" width="16.5" customWidth="1"/>
    <col min="2554" max="2554" width="12.6640625" bestFit="1" customWidth="1"/>
    <col min="2555" max="2556" width="2" bestFit="1" customWidth="1"/>
    <col min="2557" max="2557" width="12.6640625" bestFit="1" customWidth="1"/>
    <col min="2558" max="2558" width="12.83203125" bestFit="1" customWidth="1"/>
    <col min="2559" max="2559" width="12.6640625" bestFit="1" customWidth="1"/>
    <col min="2560" max="2560" width="6.83203125" bestFit="1" customWidth="1"/>
    <col min="2561" max="2561" width="14.5" bestFit="1" customWidth="1"/>
    <col min="2562" max="2562" width="24.5" bestFit="1" customWidth="1"/>
    <col min="2563" max="2563" width="12.6640625" bestFit="1" customWidth="1"/>
    <col min="2797" max="2797" width="5.83203125" bestFit="1" customWidth="1"/>
    <col min="2798" max="2798" width="20.6640625" bestFit="1" customWidth="1"/>
    <col min="2799" max="2799" width="34.83203125" bestFit="1" customWidth="1"/>
    <col min="2800" max="2800" width="9.5" bestFit="1" customWidth="1"/>
    <col min="2801" max="2801" width="8.83203125" bestFit="1" customWidth="1"/>
    <col min="2802" max="2802" width="7.1640625" bestFit="1" customWidth="1"/>
    <col min="2803" max="2804" width="11.83203125" bestFit="1" customWidth="1"/>
    <col min="2805" max="2805" width="12.1640625" bestFit="1" customWidth="1"/>
    <col min="2806" max="2806" width="14.1640625" bestFit="1" customWidth="1"/>
    <col min="2807" max="2807" width="13" bestFit="1" customWidth="1"/>
    <col min="2808" max="2808" width="16.5" bestFit="1" customWidth="1"/>
    <col min="2809" max="2809" width="16.5" customWidth="1"/>
    <col min="2810" max="2810" width="12.6640625" bestFit="1" customWidth="1"/>
    <col min="2811" max="2812" width="2" bestFit="1" customWidth="1"/>
    <col min="2813" max="2813" width="12.6640625" bestFit="1" customWidth="1"/>
    <col min="2814" max="2814" width="12.83203125" bestFit="1" customWidth="1"/>
    <col min="2815" max="2815" width="12.6640625" bestFit="1" customWidth="1"/>
    <col min="2816" max="2816" width="6.83203125" bestFit="1" customWidth="1"/>
    <col min="2817" max="2817" width="14.5" bestFit="1" customWidth="1"/>
    <col min="2818" max="2818" width="24.5" bestFit="1" customWidth="1"/>
    <col min="2819" max="2819" width="12.6640625" bestFit="1" customWidth="1"/>
    <col min="3053" max="3053" width="5.83203125" bestFit="1" customWidth="1"/>
    <col min="3054" max="3054" width="20.6640625" bestFit="1" customWidth="1"/>
    <col min="3055" max="3055" width="34.83203125" bestFit="1" customWidth="1"/>
    <col min="3056" max="3056" width="9.5" bestFit="1" customWidth="1"/>
    <col min="3057" max="3057" width="8.83203125" bestFit="1" customWidth="1"/>
    <col min="3058" max="3058" width="7.1640625" bestFit="1" customWidth="1"/>
    <col min="3059" max="3060" width="11.83203125" bestFit="1" customWidth="1"/>
    <col min="3061" max="3061" width="12.1640625" bestFit="1" customWidth="1"/>
    <col min="3062" max="3062" width="14.1640625" bestFit="1" customWidth="1"/>
    <col min="3063" max="3063" width="13" bestFit="1" customWidth="1"/>
    <col min="3064" max="3064" width="16.5" bestFit="1" customWidth="1"/>
    <col min="3065" max="3065" width="16.5" customWidth="1"/>
    <col min="3066" max="3066" width="12.6640625" bestFit="1" customWidth="1"/>
    <col min="3067" max="3068" width="2" bestFit="1" customWidth="1"/>
    <col min="3069" max="3069" width="12.6640625" bestFit="1" customWidth="1"/>
    <col min="3070" max="3070" width="12.83203125" bestFit="1" customWidth="1"/>
    <col min="3071" max="3071" width="12.6640625" bestFit="1" customWidth="1"/>
    <col min="3072" max="3072" width="6.83203125" bestFit="1" customWidth="1"/>
    <col min="3073" max="3073" width="14.5" bestFit="1" customWidth="1"/>
    <col min="3074" max="3074" width="24.5" bestFit="1" customWidth="1"/>
    <col min="3075" max="3075" width="12.6640625" bestFit="1" customWidth="1"/>
    <col min="3309" max="3309" width="5.83203125" bestFit="1" customWidth="1"/>
    <col min="3310" max="3310" width="20.6640625" bestFit="1" customWidth="1"/>
    <col min="3311" max="3311" width="34.83203125" bestFit="1" customWidth="1"/>
    <col min="3312" max="3312" width="9.5" bestFit="1" customWidth="1"/>
    <col min="3313" max="3313" width="8.83203125" bestFit="1" customWidth="1"/>
    <col min="3314" max="3314" width="7.1640625" bestFit="1" customWidth="1"/>
    <col min="3315" max="3316" width="11.83203125" bestFit="1" customWidth="1"/>
    <col min="3317" max="3317" width="12.1640625" bestFit="1" customWidth="1"/>
    <col min="3318" max="3318" width="14.1640625" bestFit="1" customWidth="1"/>
    <col min="3319" max="3319" width="13" bestFit="1" customWidth="1"/>
    <col min="3320" max="3320" width="16.5" bestFit="1" customWidth="1"/>
    <col min="3321" max="3321" width="16.5" customWidth="1"/>
    <col min="3322" max="3322" width="12.6640625" bestFit="1" customWidth="1"/>
    <col min="3323" max="3324" width="2" bestFit="1" customWidth="1"/>
    <col min="3325" max="3325" width="12.6640625" bestFit="1" customWidth="1"/>
    <col min="3326" max="3326" width="12.83203125" bestFit="1" customWidth="1"/>
    <col min="3327" max="3327" width="12.6640625" bestFit="1" customWidth="1"/>
    <col min="3328" max="3328" width="6.83203125" bestFit="1" customWidth="1"/>
    <col min="3329" max="3329" width="14.5" bestFit="1" customWidth="1"/>
    <col min="3330" max="3330" width="24.5" bestFit="1" customWidth="1"/>
    <col min="3331" max="3331" width="12.6640625" bestFit="1" customWidth="1"/>
    <col min="3565" max="3565" width="5.83203125" bestFit="1" customWidth="1"/>
    <col min="3566" max="3566" width="20.6640625" bestFit="1" customWidth="1"/>
    <col min="3567" max="3567" width="34.83203125" bestFit="1" customWidth="1"/>
    <col min="3568" max="3568" width="9.5" bestFit="1" customWidth="1"/>
    <col min="3569" max="3569" width="8.83203125" bestFit="1" customWidth="1"/>
    <col min="3570" max="3570" width="7.1640625" bestFit="1" customWidth="1"/>
    <col min="3571" max="3572" width="11.83203125" bestFit="1" customWidth="1"/>
    <col min="3573" max="3573" width="12.1640625" bestFit="1" customWidth="1"/>
    <col min="3574" max="3574" width="14.1640625" bestFit="1" customWidth="1"/>
    <col min="3575" max="3575" width="13" bestFit="1" customWidth="1"/>
    <col min="3576" max="3576" width="16.5" bestFit="1" customWidth="1"/>
    <col min="3577" max="3577" width="16.5" customWidth="1"/>
    <col min="3578" max="3578" width="12.6640625" bestFit="1" customWidth="1"/>
    <col min="3579" max="3580" width="2" bestFit="1" customWidth="1"/>
    <col min="3581" max="3581" width="12.6640625" bestFit="1" customWidth="1"/>
    <col min="3582" max="3582" width="12.83203125" bestFit="1" customWidth="1"/>
    <col min="3583" max="3583" width="12.6640625" bestFit="1" customWidth="1"/>
    <col min="3584" max="3584" width="6.83203125" bestFit="1" customWidth="1"/>
    <col min="3585" max="3585" width="14.5" bestFit="1" customWidth="1"/>
    <col min="3586" max="3586" width="24.5" bestFit="1" customWidth="1"/>
    <col min="3587" max="3587" width="12.6640625" bestFit="1" customWidth="1"/>
    <col min="3821" max="3821" width="5.83203125" bestFit="1" customWidth="1"/>
    <col min="3822" max="3822" width="20.6640625" bestFit="1" customWidth="1"/>
    <col min="3823" max="3823" width="34.83203125" bestFit="1" customWidth="1"/>
    <col min="3824" max="3824" width="9.5" bestFit="1" customWidth="1"/>
    <col min="3825" max="3825" width="8.83203125" bestFit="1" customWidth="1"/>
    <col min="3826" max="3826" width="7.1640625" bestFit="1" customWidth="1"/>
    <col min="3827" max="3828" width="11.83203125" bestFit="1" customWidth="1"/>
    <col min="3829" max="3829" width="12.1640625" bestFit="1" customWidth="1"/>
    <col min="3830" max="3830" width="14.1640625" bestFit="1" customWidth="1"/>
    <col min="3831" max="3831" width="13" bestFit="1" customWidth="1"/>
    <col min="3832" max="3832" width="16.5" bestFit="1" customWidth="1"/>
    <col min="3833" max="3833" width="16.5" customWidth="1"/>
    <col min="3834" max="3834" width="12.6640625" bestFit="1" customWidth="1"/>
    <col min="3835" max="3836" width="2" bestFit="1" customWidth="1"/>
    <col min="3837" max="3837" width="12.6640625" bestFit="1" customWidth="1"/>
    <col min="3838" max="3838" width="12.83203125" bestFit="1" customWidth="1"/>
    <col min="3839" max="3839" width="12.6640625" bestFit="1" customWidth="1"/>
    <col min="3840" max="3840" width="6.83203125" bestFit="1" customWidth="1"/>
    <col min="3841" max="3841" width="14.5" bestFit="1" customWidth="1"/>
    <col min="3842" max="3842" width="24.5" bestFit="1" customWidth="1"/>
    <col min="3843" max="3843" width="12.6640625" bestFit="1" customWidth="1"/>
    <col min="4077" max="4077" width="5.83203125" bestFit="1" customWidth="1"/>
    <col min="4078" max="4078" width="20.6640625" bestFit="1" customWidth="1"/>
    <col min="4079" max="4079" width="34.83203125" bestFit="1" customWidth="1"/>
    <col min="4080" max="4080" width="9.5" bestFit="1" customWidth="1"/>
    <col min="4081" max="4081" width="8.83203125" bestFit="1" customWidth="1"/>
    <col min="4082" max="4082" width="7.1640625" bestFit="1" customWidth="1"/>
    <col min="4083" max="4084" width="11.83203125" bestFit="1" customWidth="1"/>
    <col min="4085" max="4085" width="12.1640625" bestFit="1" customWidth="1"/>
    <col min="4086" max="4086" width="14.1640625" bestFit="1" customWidth="1"/>
    <col min="4087" max="4087" width="13" bestFit="1" customWidth="1"/>
    <col min="4088" max="4088" width="16.5" bestFit="1" customWidth="1"/>
    <col min="4089" max="4089" width="16.5" customWidth="1"/>
    <col min="4090" max="4090" width="12.6640625" bestFit="1" customWidth="1"/>
    <col min="4091" max="4092" width="2" bestFit="1" customWidth="1"/>
    <col min="4093" max="4093" width="12.6640625" bestFit="1" customWidth="1"/>
    <col min="4094" max="4094" width="12.83203125" bestFit="1" customWidth="1"/>
    <col min="4095" max="4095" width="12.6640625" bestFit="1" customWidth="1"/>
    <col min="4096" max="4096" width="6.83203125" bestFit="1" customWidth="1"/>
    <col min="4097" max="4097" width="14.5" bestFit="1" customWidth="1"/>
    <col min="4098" max="4098" width="24.5" bestFit="1" customWidth="1"/>
    <col min="4099" max="4099" width="12.6640625" bestFit="1" customWidth="1"/>
    <col min="4333" max="4333" width="5.83203125" bestFit="1" customWidth="1"/>
    <col min="4334" max="4334" width="20.6640625" bestFit="1" customWidth="1"/>
    <col min="4335" max="4335" width="34.83203125" bestFit="1" customWidth="1"/>
    <col min="4336" max="4336" width="9.5" bestFit="1" customWidth="1"/>
    <col min="4337" max="4337" width="8.83203125" bestFit="1" customWidth="1"/>
    <col min="4338" max="4338" width="7.1640625" bestFit="1" customWidth="1"/>
    <col min="4339" max="4340" width="11.83203125" bestFit="1" customWidth="1"/>
    <col min="4341" max="4341" width="12.1640625" bestFit="1" customWidth="1"/>
    <col min="4342" max="4342" width="14.1640625" bestFit="1" customWidth="1"/>
    <col min="4343" max="4343" width="13" bestFit="1" customWidth="1"/>
    <col min="4344" max="4344" width="16.5" bestFit="1" customWidth="1"/>
    <col min="4345" max="4345" width="16.5" customWidth="1"/>
    <col min="4346" max="4346" width="12.6640625" bestFit="1" customWidth="1"/>
    <col min="4347" max="4348" width="2" bestFit="1" customWidth="1"/>
    <col min="4349" max="4349" width="12.6640625" bestFit="1" customWidth="1"/>
    <col min="4350" max="4350" width="12.83203125" bestFit="1" customWidth="1"/>
    <col min="4351" max="4351" width="12.6640625" bestFit="1" customWidth="1"/>
    <col min="4352" max="4352" width="6.83203125" bestFit="1" customWidth="1"/>
    <col min="4353" max="4353" width="14.5" bestFit="1" customWidth="1"/>
    <col min="4354" max="4354" width="24.5" bestFit="1" customWidth="1"/>
    <col min="4355" max="4355" width="12.6640625" bestFit="1" customWidth="1"/>
    <col min="4589" max="4589" width="5.83203125" bestFit="1" customWidth="1"/>
    <col min="4590" max="4590" width="20.6640625" bestFit="1" customWidth="1"/>
    <col min="4591" max="4591" width="34.83203125" bestFit="1" customWidth="1"/>
    <col min="4592" max="4592" width="9.5" bestFit="1" customWidth="1"/>
    <col min="4593" max="4593" width="8.83203125" bestFit="1" customWidth="1"/>
    <col min="4594" max="4594" width="7.1640625" bestFit="1" customWidth="1"/>
    <col min="4595" max="4596" width="11.83203125" bestFit="1" customWidth="1"/>
    <col min="4597" max="4597" width="12.1640625" bestFit="1" customWidth="1"/>
    <col min="4598" max="4598" width="14.1640625" bestFit="1" customWidth="1"/>
    <col min="4599" max="4599" width="13" bestFit="1" customWidth="1"/>
    <col min="4600" max="4600" width="16.5" bestFit="1" customWidth="1"/>
    <col min="4601" max="4601" width="16.5" customWidth="1"/>
    <col min="4602" max="4602" width="12.6640625" bestFit="1" customWidth="1"/>
    <col min="4603" max="4604" width="2" bestFit="1" customWidth="1"/>
    <col min="4605" max="4605" width="12.6640625" bestFit="1" customWidth="1"/>
    <col min="4606" max="4606" width="12.83203125" bestFit="1" customWidth="1"/>
    <col min="4607" max="4607" width="12.6640625" bestFit="1" customWidth="1"/>
    <col min="4608" max="4608" width="6.83203125" bestFit="1" customWidth="1"/>
    <col min="4609" max="4609" width="14.5" bestFit="1" customWidth="1"/>
    <col min="4610" max="4610" width="24.5" bestFit="1" customWidth="1"/>
    <col min="4611" max="4611" width="12.6640625" bestFit="1" customWidth="1"/>
    <col min="4845" max="4845" width="5.83203125" bestFit="1" customWidth="1"/>
    <col min="4846" max="4846" width="20.6640625" bestFit="1" customWidth="1"/>
    <col min="4847" max="4847" width="34.83203125" bestFit="1" customWidth="1"/>
    <col min="4848" max="4848" width="9.5" bestFit="1" customWidth="1"/>
    <col min="4849" max="4849" width="8.83203125" bestFit="1" customWidth="1"/>
    <col min="4850" max="4850" width="7.1640625" bestFit="1" customWidth="1"/>
    <col min="4851" max="4852" width="11.83203125" bestFit="1" customWidth="1"/>
    <col min="4853" max="4853" width="12.1640625" bestFit="1" customWidth="1"/>
    <col min="4854" max="4854" width="14.1640625" bestFit="1" customWidth="1"/>
    <col min="4855" max="4855" width="13" bestFit="1" customWidth="1"/>
    <col min="4856" max="4856" width="16.5" bestFit="1" customWidth="1"/>
    <col min="4857" max="4857" width="16.5" customWidth="1"/>
    <col min="4858" max="4858" width="12.6640625" bestFit="1" customWidth="1"/>
    <col min="4859" max="4860" width="2" bestFit="1" customWidth="1"/>
    <col min="4861" max="4861" width="12.6640625" bestFit="1" customWidth="1"/>
    <col min="4862" max="4862" width="12.83203125" bestFit="1" customWidth="1"/>
    <col min="4863" max="4863" width="12.6640625" bestFit="1" customWidth="1"/>
    <col min="4864" max="4864" width="6.83203125" bestFit="1" customWidth="1"/>
    <col min="4865" max="4865" width="14.5" bestFit="1" customWidth="1"/>
    <col min="4866" max="4866" width="24.5" bestFit="1" customWidth="1"/>
    <col min="4867" max="4867" width="12.6640625" bestFit="1" customWidth="1"/>
    <col min="5101" max="5101" width="5.83203125" bestFit="1" customWidth="1"/>
    <col min="5102" max="5102" width="20.6640625" bestFit="1" customWidth="1"/>
    <col min="5103" max="5103" width="34.83203125" bestFit="1" customWidth="1"/>
    <col min="5104" max="5104" width="9.5" bestFit="1" customWidth="1"/>
    <col min="5105" max="5105" width="8.83203125" bestFit="1" customWidth="1"/>
    <col min="5106" max="5106" width="7.1640625" bestFit="1" customWidth="1"/>
    <col min="5107" max="5108" width="11.83203125" bestFit="1" customWidth="1"/>
    <col min="5109" max="5109" width="12.1640625" bestFit="1" customWidth="1"/>
    <col min="5110" max="5110" width="14.1640625" bestFit="1" customWidth="1"/>
    <col min="5111" max="5111" width="13" bestFit="1" customWidth="1"/>
    <col min="5112" max="5112" width="16.5" bestFit="1" customWidth="1"/>
    <col min="5113" max="5113" width="16.5" customWidth="1"/>
    <col min="5114" max="5114" width="12.6640625" bestFit="1" customWidth="1"/>
    <col min="5115" max="5116" width="2" bestFit="1" customWidth="1"/>
    <col min="5117" max="5117" width="12.6640625" bestFit="1" customWidth="1"/>
    <col min="5118" max="5118" width="12.83203125" bestFit="1" customWidth="1"/>
    <col min="5119" max="5119" width="12.6640625" bestFit="1" customWidth="1"/>
    <col min="5120" max="5120" width="6.83203125" bestFit="1" customWidth="1"/>
    <col min="5121" max="5121" width="14.5" bestFit="1" customWidth="1"/>
    <col min="5122" max="5122" width="24.5" bestFit="1" customWidth="1"/>
    <col min="5123" max="5123" width="12.6640625" bestFit="1" customWidth="1"/>
    <col min="5357" max="5357" width="5.83203125" bestFit="1" customWidth="1"/>
    <col min="5358" max="5358" width="20.6640625" bestFit="1" customWidth="1"/>
    <col min="5359" max="5359" width="34.83203125" bestFit="1" customWidth="1"/>
    <col min="5360" max="5360" width="9.5" bestFit="1" customWidth="1"/>
    <col min="5361" max="5361" width="8.83203125" bestFit="1" customWidth="1"/>
    <col min="5362" max="5362" width="7.1640625" bestFit="1" customWidth="1"/>
    <col min="5363" max="5364" width="11.83203125" bestFit="1" customWidth="1"/>
    <col min="5365" max="5365" width="12.1640625" bestFit="1" customWidth="1"/>
    <col min="5366" max="5366" width="14.1640625" bestFit="1" customWidth="1"/>
    <col min="5367" max="5367" width="13" bestFit="1" customWidth="1"/>
    <col min="5368" max="5368" width="16.5" bestFit="1" customWidth="1"/>
    <col min="5369" max="5369" width="16.5" customWidth="1"/>
    <col min="5370" max="5370" width="12.6640625" bestFit="1" customWidth="1"/>
    <col min="5371" max="5372" width="2" bestFit="1" customWidth="1"/>
    <col min="5373" max="5373" width="12.6640625" bestFit="1" customWidth="1"/>
    <col min="5374" max="5374" width="12.83203125" bestFit="1" customWidth="1"/>
    <col min="5375" max="5375" width="12.6640625" bestFit="1" customWidth="1"/>
    <col min="5376" max="5376" width="6.83203125" bestFit="1" customWidth="1"/>
    <col min="5377" max="5377" width="14.5" bestFit="1" customWidth="1"/>
    <col min="5378" max="5378" width="24.5" bestFit="1" customWidth="1"/>
    <col min="5379" max="5379" width="12.6640625" bestFit="1" customWidth="1"/>
    <col min="5613" max="5613" width="5.83203125" bestFit="1" customWidth="1"/>
    <col min="5614" max="5614" width="20.6640625" bestFit="1" customWidth="1"/>
    <col min="5615" max="5615" width="34.83203125" bestFit="1" customWidth="1"/>
    <col min="5616" max="5616" width="9.5" bestFit="1" customWidth="1"/>
    <col min="5617" max="5617" width="8.83203125" bestFit="1" customWidth="1"/>
    <col min="5618" max="5618" width="7.1640625" bestFit="1" customWidth="1"/>
    <col min="5619" max="5620" width="11.83203125" bestFit="1" customWidth="1"/>
    <col min="5621" max="5621" width="12.1640625" bestFit="1" customWidth="1"/>
    <col min="5622" max="5622" width="14.1640625" bestFit="1" customWidth="1"/>
    <col min="5623" max="5623" width="13" bestFit="1" customWidth="1"/>
    <col min="5624" max="5624" width="16.5" bestFit="1" customWidth="1"/>
    <col min="5625" max="5625" width="16.5" customWidth="1"/>
    <col min="5626" max="5626" width="12.6640625" bestFit="1" customWidth="1"/>
    <col min="5627" max="5628" width="2" bestFit="1" customWidth="1"/>
    <col min="5629" max="5629" width="12.6640625" bestFit="1" customWidth="1"/>
    <col min="5630" max="5630" width="12.83203125" bestFit="1" customWidth="1"/>
    <col min="5631" max="5631" width="12.6640625" bestFit="1" customWidth="1"/>
    <col min="5632" max="5632" width="6.83203125" bestFit="1" customWidth="1"/>
    <col min="5633" max="5633" width="14.5" bestFit="1" customWidth="1"/>
    <col min="5634" max="5634" width="24.5" bestFit="1" customWidth="1"/>
    <col min="5635" max="5635" width="12.6640625" bestFit="1" customWidth="1"/>
    <col min="5869" max="5869" width="5.83203125" bestFit="1" customWidth="1"/>
    <col min="5870" max="5870" width="20.6640625" bestFit="1" customWidth="1"/>
    <col min="5871" max="5871" width="34.83203125" bestFit="1" customWidth="1"/>
    <col min="5872" max="5872" width="9.5" bestFit="1" customWidth="1"/>
    <col min="5873" max="5873" width="8.83203125" bestFit="1" customWidth="1"/>
    <col min="5874" max="5874" width="7.1640625" bestFit="1" customWidth="1"/>
    <col min="5875" max="5876" width="11.83203125" bestFit="1" customWidth="1"/>
    <col min="5877" max="5877" width="12.1640625" bestFit="1" customWidth="1"/>
    <col min="5878" max="5878" width="14.1640625" bestFit="1" customWidth="1"/>
    <col min="5879" max="5879" width="13" bestFit="1" customWidth="1"/>
    <col min="5880" max="5880" width="16.5" bestFit="1" customWidth="1"/>
    <col min="5881" max="5881" width="16.5" customWidth="1"/>
    <col min="5882" max="5882" width="12.6640625" bestFit="1" customWidth="1"/>
    <col min="5883" max="5884" width="2" bestFit="1" customWidth="1"/>
    <col min="5885" max="5885" width="12.6640625" bestFit="1" customWidth="1"/>
    <col min="5886" max="5886" width="12.83203125" bestFit="1" customWidth="1"/>
    <col min="5887" max="5887" width="12.6640625" bestFit="1" customWidth="1"/>
    <col min="5888" max="5888" width="6.83203125" bestFit="1" customWidth="1"/>
    <col min="5889" max="5889" width="14.5" bestFit="1" customWidth="1"/>
    <col min="5890" max="5890" width="24.5" bestFit="1" customWidth="1"/>
    <col min="5891" max="5891" width="12.6640625" bestFit="1" customWidth="1"/>
    <col min="6125" max="6125" width="5.83203125" bestFit="1" customWidth="1"/>
    <col min="6126" max="6126" width="20.6640625" bestFit="1" customWidth="1"/>
    <col min="6127" max="6127" width="34.83203125" bestFit="1" customWidth="1"/>
    <col min="6128" max="6128" width="9.5" bestFit="1" customWidth="1"/>
    <col min="6129" max="6129" width="8.83203125" bestFit="1" customWidth="1"/>
    <col min="6130" max="6130" width="7.1640625" bestFit="1" customWidth="1"/>
    <col min="6131" max="6132" width="11.83203125" bestFit="1" customWidth="1"/>
    <col min="6133" max="6133" width="12.1640625" bestFit="1" customWidth="1"/>
    <col min="6134" max="6134" width="14.1640625" bestFit="1" customWidth="1"/>
    <col min="6135" max="6135" width="13" bestFit="1" customWidth="1"/>
    <col min="6136" max="6136" width="16.5" bestFit="1" customWidth="1"/>
    <col min="6137" max="6137" width="16.5" customWidth="1"/>
    <col min="6138" max="6138" width="12.6640625" bestFit="1" customWidth="1"/>
    <col min="6139" max="6140" width="2" bestFit="1" customWidth="1"/>
    <col min="6141" max="6141" width="12.6640625" bestFit="1" customWidth="1"/>
    <col min="6142" max="6142" width="12.83203125" bestFit="1" customWidth="1"/>
    <col min="6143" max="6143" width="12.6640625" bestFit="1" customWidth="1"/>
    <col min="6144" max="6144" width="6.83203125" bestFit="1" customWidth="1"/>
    <col min="6145" max="6145" width="14.5" bestFit="1" customWidth="1"/>
    <col min="6146" max="6146" width="24.5" bestFit="1" customWidth="1"/>
    <col min="6147" max="6147" width="12.6640625" bestFit="1" customWidth="1"/>
    <col min="6381" max="6381" width="5.83203125" bestFit="1" customWidth="1"/>
    <col min="6382" max="6382" width="20.6640625" bestFit="1" customWidth="1"/>
    <col min="6383" max="6383" width="34.83203125" bestFit="1" customWidth="1"/>
    <col min="6384" max="6384" width="9.5" bestFit="1" customWidth="1"/>
    <col min="6385" max="6385" width="8.83203125" bestFit="1" customWidth="1"/>
    <col min="6386" max="6386" width="7.1640625" bestFit="1" customWidth="1"/>
    <col min="6387" max="6388" width="11.83203125" bestFit="1" customWidth="1"/>
    <col min="6389" max="6389" width="12.1640625" bestFit="1" customWidth="1"/>
    <col min="6390" max="6390" width="14.1640625" bestFit="1" customWidth="1"/>
    <col min="6391" max="6391" width="13" bestFit="1" customWidth="1"/>
    <col min="6392" max="6392" width="16.5" bestFit="1" customWidth="1"/>
    <col min="6393" max="6393" width="16.5" customWidth="1"/>
    <col min="6394" max="6394" width="12.6640625" bestFit="1" customWidth="1"/>
    <col min="6395" max="6396" width="2" bestFit="1" customWidth="1"/>
    <col min="6397" max="6397" width="12.6640625" bestFit="1" customWidth="1"/>
    <col min="6398" max="6398" width="12.83203125" bestFit="1" customWidth="1"/>
    <col min="6399" max="6399" width="12.6640625" bestFit="1" customWidth="1"/>
    <col min="6400" max="6400" width="6.83203125" bestFit="1" customWidth="1"/>
    <col min="6401" max="6401" width="14.5" bestFit="1" customWidth="1"/>
    <col min="6402" max="6402" width="24.5" bestFit="1" customWidth="1"/>
    <col min="6403" max="6403" width="12.6640625" bestFit="1" customWidth="1"/>
    <col min="6637" max="6637" width="5.83203125" bestFit="1" customWidth="1"/>
    <col min="6638" max="6638" width="20.6640625" bestFit="1" customWidth="1"/>
    <col min="6639" max="6639" width="34.83203125" bestFit="1" customWidth="1"/>
    <col min="6640" max="6640" width="9.5" bestFit="1" customWidth="1"/>
    <col min="6641" max="6641" width="8.83203125" bestFit="1" customWidth="1"/>
    <col min="6642" max="6642" width="7.1640625" bestFit="1" customWidth="1"/>
    <col min="6643" max="6644" width="11.83203125" bestFit="1" customWidth="1"/>
    <col min="6645" max="6645" width="12.1640625" bestFit="1" customWidth="1"/>
    <col min="6646" max="6646" width="14.1640625" bestFit="1" customWidth="1"/>
    <col min="6647" max="6647" width="13" bestFit="1" customWidth="1"/>
    <col min="6648" max="6648" width="16.5" bestFit="1" customWidth="1"/>
    <col min="6649" max="6649" width="16.5" customWidth="1"/>
    <col min="6650" max="6650" width="12.6640625" bestFit="1" customWidth="1"/>
    <col min="6651" max="6652" width="2" bestFit="1" customWidth="1"/>
    <col min="6653" max="6653" width="12.6640625" bestFit="1" customWidth="1"/>
    <col min="6654" max="6654" width="12.83203125" bestFit="1" customWidth="1"/>
    <col min="6655" max="6655" width="12.6640625" bestFit="1" customWidth="1"/>
    <col min="6656" max="6656" width="6.83203125" bestFit="1" customWidth="1"/>
    <col min="6657" max="6657" width="14.5" bestFit="1" customWidth="1"/>
    <col min="6658" max="6658" width="24.5" bestFit="1" customWidth="1"/>
    <col min="6659" max="6659" width="12.6640625" bestFit="1" customWidth="1"/>
    <col min="6893" max="6893" width="5.83203125" bestFit="1" customWidth="1"/>
    <col min="6894" max="6894" width="20.6640625" bestFit="1" customWidth="1"/>
    <col min="6895" max="6895" width="34.83203125" bestFit="1" customWidth="1"/>
    <col min="6896" max="6896" width="9.5" bestFit="1" customWidth="1"/>
    <col min="6897" max="6897" width="8.83203125" bestFit="1" customWidth="1"/>
    <col min="6898" max="6898" width="7.1640625" bestFit="1" customWidth="1"/>
    <col min="6899" max="6900" width="11.83203125" bestFit="1" customWidth="1"/>
    <col min="6901" max="6901" width="12.1640625" bestFit="1" customWidth="1"/>
    <col min="6902" max="6902" width="14.1640625" bestFit="1" customWidth="1"/>
    <col min="6903" max="6903" width="13" bestFit="1" customWidth="1"/>
    <col min="6904" max="6904" width="16.5" bestFit="1" customWidth="1"/>
    <col min="6905" max="6905" width="16.5" customWidth="1"/>
    <col min="6906" max="6906" width="12.6640625" bestFit="1" customWidth="1"/>
    <col min="6907" max="6908" width="2" bestFit="1" customWidth="1"/>
    <col min="6909" max="6909" width="12.6640625" bestFit="1" customWidth="1"/>
    <col min="6910" max="6910" width="12.83203125" bestFit="1" customWidth="1"/>
    <col min="6911" max="6911" width="12.6640625" bestFit="1" customWidth="1"/>
    <col min="6912" max="6912" width="6.83203125" bestFit="1" customWidth="1"/>
    <col min="6913" max="6913" width="14.5" bestFit="1" customWidth="1"/>
    <col min="6914" max="6914" width="24.5" bestFit="1" customWidth="1"/>
    <col min="6915" max="6915" width="12.6640625" bestFit="1" customWidth="1"/>
    <col min="7149" max="7149" width="5.83203125" bestFit="1" customWidth="1"/>
    <col min="7150" max="7150" width="20.6640625" bestFit="1" customWidth="1"/>
    <col min="7151" max="7151" width="34.83203125" bestFit="1" customWidth="1"/>
    <col min="7152" max="7152" width="9.5" bestFit="1" customWidth="1"/>
    <col min="7153" max="7153" width="8.83203125" bestFit="1" customWidth="1"/>
    <col min="7154" max="7154" width="7.1640625" bestFit="1" customWidth="1"/>
    <col min="7155" max="7156" width="11.83203125" bestFit="1" customWidth="1"/>
    <col min="7157" max="7157" width="12.1640625" bestFit="1" customWidth="1"/>
    <col min="7158" max="7158" width="14.1640625" bestFit="1" customWidth="1"/>
    <col min="7159" max="7159" width="13" bestFit="1" customWidth="1"/>
    <col min="7160" max="7160" width="16.5" bestFit="1" customWidth="1"/>
    <col min="7161" max="7161" width="16.5" customWidth="1"/>
    <col min="7162" max="7162" width="12.6640625" bestFit="1" customWidth="1"/>
    <col min="7163" max="7164" width="2" bestFit="1" customWidth="1"/>
    <col min="7165" max="7165" width="12.6640625" bestFit="1" customWidth="1"/>
    <col min="7166" max="7166" width="12.83203125" bestFit="1" customWidth="1"/>
    <col min="7167" max="7167" width="12.6640625" bestFit="1" customWidth="1"/>
    <col min="7168" max="7168" width="6.83203125" bestFit="1" customWidth="1"/>
    <col min="7169" max="7169" width="14.5" bestFit="1" customWidth="1"/>
    <col min="7170" max="7170" width="24.5" bestFit="1" customWidth="1"/>
    <col min="7171" max="7171" width="12.6640625" bestFit="1" customWidth="1"/>
    <col min="7405" max="7405" width="5.83203125" bestFit="1" customWidth="1"/>
    <col min="7406" max="7406" width="20.6640625" bestFit="1" customWidth="1"/>
    <col min="7407" max="7407" width="34.83203125" bestFit="1" customWidth="1"/>
    <col min="7408" max="7408" width="9.5" bestFit="1" customWidth="1"/>
    <col min="7409" max="7409" width="8.83203125" bestFit="1" customWidth="1"/>
    <col min="7410" max="7410" width="7.1640625" bestFit="1" customWidth="1"/>
    <col min="7411" max="7412" width="11.83203125" bestFit="1" customWidth="1"/>
    <col min="7413" max="7413" width="12.1640625" bestFit="1" customWidth="1"/>
    <col min="7414" max="7414" width="14.1640625" bestFit="1" customWidth="1"/>
    <col min="7415" max="7415" width="13" bestFit="1" customWidth="1"/>
    <col min="7416" max="7416" width="16.5" bestFit="1" customWidth="1"/>
    <col min="7417" max="7417" width="16.5" customWidth="1"/>
    <col min="7418" max="7418" width="12.6640625" bestFit="1" customWidth="1"/>
    <col min="7419" max="7420" width="2" bestFit="1" customWidth="1"/>
    <col min="7421" max="7421" width="12.6640625" bestFit="1" customWidth="1"/>
    <col min="7422" max="7422" width="12.83203125" bestFit="1" customWidth="1"/>
    <col min="7423" max="7423" width="12.6640625" bestFit="1" customWidth="1"/>
    <col min="7424" max="7424" width="6.83203125" bestFit="1" customWidth="1"/>
    <col min="7425" max="7425" width="14.5" bestFit="1" customWidth="1"/>
    <col min="7426" max="7426" width="24.5" bestFit="1" customWidth="1"/>
    <col min="7427" max="7427" width="12.6640625" bestFit="1" customWidth="1"/>
    <col min="7661" max="7661" width="5.83203125" bestFit="1" customWidth="1"/>
    <col min="7662" max="7662" width="20.6640625" bestFit="1" customWidth="1"/>
    <col min="7663" max="7663" width="34.83203125" bestFit="1" customWidth="1"/>
    <col min="7664" max="7664" width="9.5" bestFit="1" customWidth="1"/>
    <col min="7665" max="7665" width="8.83203125" bestFit="1" customWidth="1"/>
    <col min="7666" max="7666" width="7.1640625" bestFit="1" customWidth="1"/>
    <col min="7667" max="7668" width="11.83203125" bestFit="1" customWidth="1"/>
    <col min="7669" max="7669" width="12.1640625" bestFit="1" customWidth="1"/>
    <col min="7670" max="7670" width="14.1640625" bestFit="1" customWidth="1"/>
    <col min="7671" max="7671" width="13" bestFit="1" customWidth="1"/>
    <col min="7672" max="7672" width="16.5" bestFit="1" customWidth="1"/>
    <col min="7673" max="7673" width="16.5" customWidth="1"/>
    <col min="7674" max="7674" width="12.6640625" bestFit="1" customWidth="1"/>
    <col min="7675" max="7676" width="2" bestFit="1" customWidth="1"/>
    <col min="7677" max="7677" width="12.6640625" bestFit="1" customWidth="1"/>
    <col min="7678" max="7678" width="12.83203125" bestFit="1" customWidth="1"/>
    <col min="7679" max="7679" width="12.6640625" bestFit="1" customWidth="1"/>
    <col min="7680" max="7680" width="6.83203125" bestFit="1" customWidth="1"/>
    <col min="7681" max="7681" width="14.5" bestFit="1" customWidth="1"/>
    <col min="7682" max="7682" width="24.5" bestFit="1" customWidth="1"/>
    <col min="7683" max="7683" width="12.6640625" bestFit="1" customWidth="1"/>
    <col min="7917" max="7917" width="5.83203125" bestFit="1" customWidth="1"/>
    <col min="7918" max="7918" width="20.6640625" bestFit="1" customWidth="1"/>
    <col min="7919" max="7919" width="34.83203125" bestFit="1" customWidth="1"/>
    <col min="7920" max="7920" width="9.5" bestFit="1" customWidth="1"/>
    <col min="7921" max="7921" width="8.83203125" bestFit="1" customWidth="1"/>
    <col min="7922" max="7922" width="7.1640625" bestFit="1" customWidth="1"/>
    <col min="7923" max="7924" width="11.83203125" bestFit="1" customWidth="1"/>
    <col min="7925" max="7925" width="12.1640625" bestFit="1" customWidth="1"/>
    <col min="7926" max="7926" width="14.1640625" bestFit="1" customWidth="1"/>
    <col min="7927" max="7927" width="13" bestFit="1" customWidth="1"/>
    <col min="7928" max="7928" width="16.5" bestFit="1" customWidth="1"/>
    <col min="7929" max="7929" width="16.5" customWidth="1"/>
    <col min="7930" max="7930" width="12.6640625" bestFit="1" customWidth="1"/>
    <col min="7931" max="7932" width="2" bestFit="1" customWidth="1"/>
    <col min="7933" max="7933" width="12.6640625" bestFit="1" customWidth="1"/>
    <col min="7934" max="7934" width="12.83203125" bestFit="1" customWidth="1"/>
    <col min="7935" max="7935" width="12.6640625" bestFit="1" customWidth="1"/>
    <col min="7936" max="7936" width="6.83203125" bestFit="1" customWidth="1"/>
    <col min="7937" max="7937" width="14.5" bestFit="1" customWidth="1"/>
    <col min="7938" max="7938" width="24.5" bestFit="1" customWidth="1"/>
    <col min="7939" max="7939" width="12.6640625" bestFit="1" customWidth="1"/>
    <col min="8173" max="8173" width="5.83203125" bestFit="1" customWidth="1"/>
    <col min="8174" max="8174" width="20.6640625" bestFit="1" customWidth="1"/>
    <col min="8175" max="8175" width="34.83203125" bestFit="1" customWidth="1"/>
    <col min="8176" max="8176" width="9.5" bestFit="1" customWidth="1"/>
    <col min="8177" max="8177" width="8.83203125" bestFit="1" customWidth="1"/>
    <col min="8178" max="8178" width="7.1640625" bestFit="1" customWidth="1"/>
    <col min="8179" max="8180" width="11.83203125" bestFit="1" customWidth="1"/>
    <col min="8181" max="8181" width="12.1640625" bestFit="1" customWidth="1"/>
    <col min="8182" max="8182" width="14.1640625" bestFit="1" customWidth="1"/>
    <col min="8183" max="8183" width="13" bestFit="1" customWidth="1"/>
    <col min="8184" max="8184" width="16.5" bestFit="1" customWidth="1"/>
    <col min="8185" max="8185" width="16.5" customWidth="1"/>
    <col min="8186" max="8186" width="12.6640625" bestFit="1" customWidth="1"/>
    <col min="8187" max="8188" width="2" bestFit="1" customWidth="1"/>
    <col min="8189" max="8189" width="12.6640625" bestFit="1" customWidth="1"/>
    <col min="8190" max="8190" width="12.83203125" bestFit="1" customWidth="1"/>
    <col min="8191" max="8191" width="12.6640625" bestFit="1" customWidth="1"/>
    <col min="8192" max="8192" width="6.83203125" bestFit="1" customWidth="1"/>
    <col min="8193" max="8193" width="14.5" bestFit="1" customWidth="1"/>
    <col min="8194" max="8194" width="24.5" bestFit="1" customWidth="1"/>
    <col min="8195" max="8195" width="12.6640625" bestFit="1" customWidth="1"/>
    <col min="8429" max="8429" width="5.83203125" bestFit="1" customWidth="1"/>
    <col min="8430" max="8430" width="20.6640625" bestFit="1" customWidth="1"/>
    <col min="8431" max="8431" width="34.83203125" bestFit="1" customWidth="1"/>
    <col min="8432" max="8432" width="9.5" bestFit="1" customWidth="1"/>
    <col min="8433" max="8433" width="8.83203125" bestFit="1" customWidth="1"/>
    <col min="8434" max="8434" width="7.1640625" bestFit="1" customWidth="1"/>
    <col min="8435" max="8436" width="11.83203125" bestFit="1" customWidth="1"/>
    <col min="8437" max="8437" width="12.1640625" bestFit="1" customWidth="1"/>
    <col min="8438" max="8438" width="14.1640625" bestFit="1" customWidth="1"/>
    <col min="8439" max="8439" width="13" bestFit="1" customWidth="1"/>
    <col min="8440" max="8440" width="16.5" bestFit="1" customWidth="1"/>
    <col min="8441" max="8441" width="16.5" customWidth="1"/>
    <col min="8442" max="8442" width="12.6640625" bestFit="1" customWidth="1"/>
    <col min="8443" max="8444" width="2" bestFit="1" customWidth="1"/>
    <col min="8445" max="8445" width="12.6640625" bestFit="1" customWidth="1"/>
    <col min="8446" max="8446" width="12.83203125" bestFit="1" customWidth="1"/>
    <col min="8447" max="8447" width="12.6640625" bestFit="1" customWidth="1"/>
    <col min="8448" max="8448" width="6.83203125" bestFit="1" customWidth="1"/>
    <col min="8449" max="8449" width="14.5" bestFit="1" customWidth="1"/>
    <col min="8450" max="8450" width="24.5" bestFit="1" customWidth="1"/>
    <col min="8451" max="8451" width="12.6640625" bestFit="1" customWidth="1"/>
    <col min="8685" max="8685" width="5.83203125" bestFit="1" customWidth="1"/>
    <col min="8686" max="8686" width="20.6640625" bestFit="1" customWidth="1"/>
    <col min="8687" max="8687" width="34.83203125" bestFit="1" customWidth="1"/>
    <col min="8688" max="8688" width="9.5" bestFit="1" customWidth="1"/>
    <col min="8689" max="8689" width="8.83203125" bestFit="1" customWidth="1"/>
    <col min="8690" max="8690" width="7.1640625" bestFit="1" customWidth="1"/>
    <col min="8691" max="8692" width="11.83203125" bestFit="1" customWidth="1"/>
    <col min="8693" max="8693" width="12.1640625" bestFit="1" customWidth="1"/>
    <col min="8694" max="8694" width="14.1640625" bestFit="1" customWidth="1"/>
    <col min="8695" max="8695" width="13" bestFit="1" customWidth="1"/>
    <col min="8696" max="8696" width="16.5" bestFit="1" customWidth="1"/>
    <col min="8697" max="8697" width="16.5" customWidth="1"/>
    <col min="8698" max="8698" width="12.6640625" bestFit="1" customWidth="1"/>
    <col min="8699" max="8700" width="2" bestFit="1" customWidth="1"/>
    <col min="8701" max="8701" width="12.6640625" bestFit="1" customWidth="1"/>
    <col min="8702" max="8702" width="12.83203125" bestFit="1" customWidth="1"/>
    <col min="8703" max="8703" width="12.6640625" bestFit="1" customWidth="1"/>
    <col min="8704" max="8704" width="6.83203125" bestFit="1" customWidth="1"/>
    <col min="8705" max="8705" width="14.5" bestFit="1" customWidth="1"/>
    <col min="8706" max="8706" width="24.5" bestFit="1" customWidth="1"/>
    <col min="8707" max="8707" width="12.6640625" bestFit="1" customWidth="1"/>
    <col min="8941" max="8941" width="5.83203125" bestFit="1" customWidth="1"/>
    <col min="8942" max="8942" width="20.6640625" bestFit="1" customWidth="1"/>
    <col min="8943" max="8943" width="34.83203125" bestFit="1" customWidth="1"/>
    <col min="8944" max="8944" width="9.5" bestFit="1" customWidth="1"/>
    <col min="8945" max="8945" width="8.83203125" bestFit="1" customWidth="1"/>
    <col min="8946" max="8946" width="7.1640625" bestFit="1" customWidth="1"/>
    <col min="8947" max="8948" width="11.83203125" bestFit="1" customWidth="1"/>
    <col min="8949" max="8949" width="12.1640625" bestFit="1" customWidth="1"/>
    <col min="8950" max="8950" width="14.1640625" bestFit="1" customWidth="1"/>
    <col min="8951" max="8951" width="13" bestFit="1" customWidth="1"/>
    <col min="8952" max="8952" width="16.5" bestFit="1" customWidth="1"/>
    <col min="8953" max="8953" width="16.5" customWidth="1"/>
    <col min="8954" max="8954" width="12.6640625" bestFit="1" customWidth="1"/>
    <col min="8955" max="8956" width="2" bestFit="1" customWidth="1"/>
    <col min="8957" max="8957" width="12.6640625" bestFit="1" customWidth="1"/>
    <col min="8958" max="8958" width="12.83203125" bestFit="1" customWidth="1"/>
    <col min="8959" max="8959" width="12.6640625" bestFit="1" customWidth="1"/>
    <col min="8960" max="8960" width="6.83203125" bestFit="1" customWidth="1"/>
    <col min="8961" max="8961" width="14.5" bestFit="1" customWidth="1"/>
    <col min="8962" max="8962" width="24.5" bestFit="1" customWidth="1"/>
    <col min="8963" max="8963" width="12.6640625" bestFit="1" customWidth="1"/>
    <col min="9197" max="9197" width="5.83203125" bestFit="1" customWidth="1"/>
    <col min="9198" max="9198" width="20.6640625" bestFit="1" customWidth="1"/>
    <col min="9199" max="9199" width="34.83203125" bestFit="1" customWidth="1"/>
    <col min="9200" max="9200" width="9.5" bestFit="1" customWidth="1"/>
    <col min="9201" max="9201" width="8.83203125" bestFit="1" customWidth="1"/>
    <col min="9202" max="9202" width="7.1640625" bestFit="1" customWidth="1"/>
    <col min="9203" max="9204" width="11.83203125" bestFit="1" customWidth="1"/>
    <col min="9205" max="9205" width="12.1640625" bestFit="1" customWidth="1"/>
    <col min="9206" max="9206" width="14.1640625" bestFit="1" customWidth="1"/>
    <col min="9207" max="9207" width="13" bestFit="1" customWidth="1"/>
    <col min="9208" max="9208" width="16.5" bestFit="1" customWidth="1"/>
    <col min="9209" max="9209" width="16.5" customWidth="1"/>
    <col min="9210" max="9210" width="12.6640625" bestFit="1" customWidth="1"/>
    <col min="9211" max="9212" width="2" bestFit="1" customWidth="1"/>
    <col min="9213" max="9213" width="12.6640625" bestFit="1" customWidth="1"/>
    <col min="9214" max="9214" width="12.83203125" bestFit="1" customWidth="1"/>
    <col min="9215" max="9215" width="12.6640625" bestFit="1" customWidth="1"/>
    <col min="9216" max="9216" width="6.83203125" bestFit="1" customWidth="1"/>
    <col min="9217" max="9217" width="14.5" bestFit="1" customWidth="1"/>
    <col min="9218" max="9218" width="24.5" bestFit="1" customWidth="1"/>
    <col min="9219" max="9219" width="12.6640625" bestFit="1" customWidth="1"/>
    <col min="9453" max="9453" width="5.83203125" bestFit="1" customWidth="1"/>
    <col min="9454" max="9454" width="20.6640625" bestFit="1" customWidth="1"/>
    <col min="9455" max="9455" width="34.83203125" bestFit="1" customWidth="1"/>
    <col min="9456" max="9456" width="9.5" bestFit="1" customWidth="1"/>
    <col min="9457" max="9457" width="8.83203125" bestFit="1" customWidth="1"/>
    <col min="9458" max="9458" width="7.1640625" bestFit="1" customWidth="1"/>
    <col min="9459" max="9460" width="11.83203125" bestFit="1" customWidth="1"/>
    <col min="9461" max="9461" width="12.1640625" bestFit="1" customWidth="1"/>
    <col min="9462" max="9462" width="14.1640625" bestFit="1" customWidth="1"/>
    <col min="9463" max="9463" width="13" bestFit="1" customWidth="1"/>
    <col min="9464" max="9464" width="16.5" bestFit="1" customWidth="1"/>
    <col min="9465" max="9465" width="16.5" customWidth="1"/>
    <col min="9466" max="9466" width="12.6640625" bestFit="1" customWidth="1"/>
    <col min="9467" max="9468" width="2" bestFit="1" customWidth="1"/>
    <col min="9469" max="9469" width="12.6640625" bestFit="1" customWidth="1"/>
    <col min="9470" max="9470" width="12.83203125" bestFit="1" customWidth="1"/>
    <col min="9471" max="9471" width="12.6640625" bestFit="1" customWidth="1"/>
    <col min="9472" max="9472" width="6.83203125" bestFit="1" customWidth="1"/>
    <col min="9473" max="9473" width="14.5" bestFit="1" customWidth="1"/>
    <col min="9474" max="9474" width="24.5" bestFit="1" customWidth="1"/>
    <col min="9475" max="9475" width="12.6640625" bestFit="1" customWidth="1"/>
    <col min="9709" max="9709" width="5.83203125" bestFit="1" customWidth="1"/>
    <col min="9710" max="9710" width="20.6640625" bestFit="1" customWidth="1"/>
    <col min="9711" max="9711" width="34.83203125" bestFit="1" customWidth="1"/>
    <col min="9712" max="9712" width="9.5" bestFit="1" customWidth="1"/>
    <col min="9713" max="9713" width="8.83203125" bestFit="1" customWidth="1"/>
    <col min="9714" max="9714" width="7.1640625" bestFit="1" customWidth="1"/>
    <col min="9715" max="9716" width="11.83203125" bestFit="1" customWidth="1"/>
    <col min="9717" max="9717" width="12.1640625" bestFit="1" customWidth="1"/>
    <col min="9718" max="9718" width="14.1640625" bestFit="1" customWidth="1"/>
    <col min="9719" max="9719" width="13" bestFit="1" customWidth="1"/>
    <col min="9720" max="9720" width="16.5" bestFit="1" customWidth="1"/>
    <col min="9721" max="9721" width="16.5" customWidth="1"/>
    <col min="9722" max="9722" width="12.6640625" bestFit="1" customWidth="1"/>
    <col min="9723" max="9724" width="2" bestFit="1" customWidth="1"/>
    <col min="9725" max="9725" width="12.6640625" bestFit="1" customWidth="1"/>
    <col min="9726" max="9726" width="12.83203125" bestFit="1" customWidth="1"/>
    <col min="9727" max="9727" width="12.6640625" bestFit="1" customWidth="1"/>
    <col min="9728" max="9728" width="6.83203125" bestFit="1" customWidth="1"/>
    <col min="9729" max="9729" width="14.5" bestFit="1" customWidth="1"/>
    <col min="9730" max="9730" width="24.5" bestFit="1" customWidth="1"/>
    <col min="9731" max="9731" width="12.6640625" bestFit="1" customWidth="1"/>
    <col min="9965" max="9965" width="5.83203125" bestFit="1" customWidth="1"/>
    <col min="9966" max="9966" width="20.6640625" bestFit="1" customWidth="1"/>
    <col min="9967" max="9967" width="34.83203125" bestFit="1" customWidth="1"/>
    <col min="9968" max="9968" width="9.5" bestFit="1" customWidth="1"/>
    <col min="9969" max="9969" width="8.83203125" bestFit="1" customWidth="1"/>
    <col min="9970" max="9970" width="7.1640625" bestFit="1" customWidth="1"/>
    <col min="9971" max="9972" width="11.83203125" bestFit="1" customWidth="1"/>
    <col min="9973" max="9973" width="12.1640625" bestFit="1" customWidth="1"/>
    <col min="9974" max="9974" width="14.1640625" bestFit="1" customWidth="1"/>
    <col min="9975" max="9975" width="13" bestFit="1" customWidth="1"/>
    <col min="9976" max="9976" width="16.5" bestFit="1" customWidth="1"/>
    <col min="9977" max="9977" width="16.5" customWidth="1"/>
    <col min="9978" max="9978" width="12.6640625" bestFit="1" customWidth="1"/>
    <col min="9979" max="9980" width="2" bestFit="1" customWidth="1"/>
    <col min="9981" max="9981" width="12.6640625" bestFit="1" customWidth="1"/>
    <col min="9982" max="9982" width="12.83203125" bestFit="1" customWidth="1"/>
    <col min="9983" max="9983" width="12.6640625" bestFit="1" customWidth="1"/>
    <col min="9984" max="9984" width="6.83203125" bestFit="1" customWidth="1"/>
    <col min="9985" max="9985" width="14.5" bestFit="1" customWidth="1"/>
    <col min="9986" max="9986" width="24.5" bestFit="1" customWidth="1"/>
    <col min="9987" max="9987" width="12.6640625" bestFit="1" customWidth="1"/>
    <col min="10221" max="10221" width="5.83203125" bestFit="1" customWidth="1"/>
    <col min="10222" max="10222" width="20.6640625" bestFit="1" customWidth="1"/>
    <col min="10223" max="10223" width="34.83203125" bestFit="1" customWidth="1"/>
    <col min="10224" max="10224" width="9.5" bestFit="1" customWidth="1"/>
    <col min="10225" max="10225" width="8.83203125" bestFit="1" customWidth="1"/>
    <col min="10226" max="10226" width="7.1640625" bestFit="1" customWidth="1"/>
    <col min="10227" max="10228" width="11.83203125" bestFit="1" customWidth="1"/>
    <col min="10229" max="10229" width="12.1640625" bestFit="1" customWidth="1"/>
    <col min="10230" max="10230" width="14.1640625" bestFit="1" customWidth="1"/>
    <col min="10231" max="10231" width="13" bestFit="1" customWidth="1"/>
    <col min="10232" max="10232" width="16.5" bestFit="1" customWidth="1"/>
    <col min="10233" max="10233" width="16.5" customWidth="1"/>
    <col min="10234" max="10234" width="12.6640625" bestFit="1" customWidth="1"/>
    <col min="10235" max="10236" width="2" bestFit="1" customWidth="1"/>
    <col min="10237" max="10237" width="12.6640625" bestFit="1" customWidth="1"/>
    <col min="10238" max="10238" width="12.83203125" bestFit="1" customWidth="1"/>
    <col min="10239" max="10239" width="12.6640625" bestFit="1" customWidth="1"/>
    <col min="10240" max="10240" width="6.83203125" bestFit="1" customWidth="1"/>
    <col min="10241" max="10241" width="14.5" bestFit="1" customWidth="1"/>
    <col min="10242" max="10242" width="24.5" bestFit="1" customWidth="1"/>
    <col min="10243" max="10243" width="12.6640625" bestFit="1" customWidth="1"/>
    <col min="10477" max="10477" width="5.83203125" bestFit="1" customWidth="1"/>
    <col min="10478" max="10478" width="20.6640625" bestFit="1" customWidth="1"/>
    <col min="10479" max="10479" width="34.83203125" bestFit="1" customWidth="1"/>
    <col min="10480" max="10480" width="9.5" bestFit="1" customWidth="1"/>
    <col min="10481" max="10481" width="8.83203125" bestFit="1" customWidth="1"/>
    <col min="10482" max="10482" width="7.1640625" bestFit="1" customWidth="1"/>
    <col min="10483" max="10484" width="11.83203125" bestFit="1" customWidth="1"/>
    <col min="10485" max="10485" width="12.1640625" bestFit="1" customWidth="1"/>
    <col min="10486" max="10486" width="14.1640625" bestFit="1" customWidth="1"/>
    <col min="10487" max="10487" width="13" bestFit="1" customWidth="1"/>
    <col min="10488" max="10488" width="16.5" bestFit="1" customWidth="1"/>
    <col min="10489" max="10489" width="16.5" customWidth="1"/>
    <col min="10490" max="10490" width="12.6640625" bestFit="1" customWidth="1"/>
    <col min="10491" max="10492" width="2" bestFit="1" customWidth="1"/>
    <col min="10493" max="10493" width="12.6640625" bestFit="1" customWidth="1"/>
    <col min="10494" max="10494" width="12.83203125" bestFit="1" customWidth="1"/>
    <col min="10495" max="10495" width="12.6640625" bestFit="1" customWidth="1"/>
    <col min="10496" max="10496" width="6.83203125" bestFit="1" customWidth="1"/>
    <col min="10497" max="10497" width="14.5" bestFit="1" customWidth="1"/>
    <col min="10498" max="10498" width="24.5" bestFit="1" customWidth="1"/>
    <col min="10499" max="10499" width="12.6640625" bestFit="1" customWidth="1"/>
    <col min="10733" max="10733" width="5.83203125" bestFit="1" customWidth="1"/>
    <col min="10734" max="10734" width="20.6640625" bestFit="1" customWidth="1"/>
    <col min="10735" max="10735" width="34.83203125" bestFit="1" customWidth="1"/>
    <col min="10736" max="10736" width="9.5" bestFit="1" customWidth="1"/>
    <col min="10737" max="10737" width="8.83203125" bestFit="1" customWidth="1"/>
    <col min="10738" max="10738" width="7.1640625" bestFit="1" customWidth="1"/>
    <col min="10739" max="10740" width="11.83203125" bestFit="1" customWidth="1"/>
    <col min="10741" max="10741" width="12.1640625" bestFit="1" customWidth="1"/>
    <col min="10742" max="10742" width="14.1640625" bestFit="1" customWidth="1"/>
    <col min="10743" max="10743" width="13" bestFit="1" customWidth="1"/>
    <col min="10744" max="10744" width="16.5" bestFit="1" customWidth="1"/>
    <col min="10745" max="10745" width="16.5" customWidth="1"/>
    <col min="10746" max="10746" width="12.6640625" bestFit="1" customWidth="1"/>
    <col min="10747" max="10748" width="2" bestFit="1" customWidth="1"/>
    <col min="10749" max="10749" width="12.6640625" bestFit="1" customWidth="1"/>
    <col min="10750" max="10750" width="12.83203125" bestFit="1" customWidth="1"/>
    <col min="10751" max="10751" width="12.6640625" bestFit="1" customWidth="1"/>
    <col min="10752" max="10752" width="6.83203125" bestFit="1" customWidth="1"/>
    <col min="10753" max="10753" width="14.5" bestFit="1" customWidth="1"/>
    <col min="10754" max="10754" width="24.5" bestFit="1" customWidth="1"/>
    <col min="10755" max="10755" width="12.6640625" bestFit="1" customWidth="1"/>
    <col min="10989" max="10989" width="5.83203125" bestFit="1" customWidth="1"/>
    <col min="10990" max="10990" width="20.6640625" bestFit="1" customWidth="1"/>
    <col min="10991" max="10991" width="34.83203125" bestFit="1" customWidth="1"/>
    <col min="10992" max="10992" width="9.5" bestFit="1" customWidth="1"/>
    <col min="10993" max="10993" width="8.83203125" bestFit="1" customWidth="1"/>
    <col min="10994" max="10994" width="7.1640625" bestFit="1" customWidth="1"/>
    <col min="10995" max="10996" width="11.83203125" bestFit="1" customWidth="1"/>
    <col min="10997" max="10997" width="12.1640625" bestFit="1" customWidth="1"/>
    <col min="10998" max="10998" width="14.1640625" bestFit="1" customWidth="1"/>
    <col min="10999" max="10999" width="13" bestFit="1" customWidth="1"/>
    <col min="11000" max="11000" width="16.5" bestFit="1" customWidth="1"/>
    <col min="11001" max="11001" width="16.5" customWidth="1"/>
    <col min="11002" max="11002" width="12.6640625" bestFit="1" customWidth="1"/>
    <col min="11003" max="11004" width="2" bestFit="1" customWidth="1"/>
    <col min="11005" max="11005" width="12.6640625" bestFit="1" customWidth="1"/>
    <col min="11006" max="11006" width="12.83203125" bestFit="1" customWidth="1"/>
    <col min="11007" max="11007" width="12.6640625" bestFit="1" customWidth="1"/>
    <col min="11008" max="11008" width="6.83203125" bestFit="1" customWidth="1"/>
    <col min="11009" max="11009" width="14.5" bestFit="1" customWidth="1"/>
    <col min="11010" max="11010" width="24.5" bestFit="1" customWidth="1"/>
    <col min="11011" max="11011" width="12.6640625" bestFit="1" customWidth="1"/>
    <col min="11245" max="11245" width="5.83203125" bestFit="1" customWidth="1"/>
    <col min="11246" max="11246" width="20.6640625" bestFit="1" customWidth="1"/>
    <col min="11247" max="11247" width="34.83203125" bestFit="1" customWidth="1"/>
    <col min="11248" max="11248" width="9.5" bestFit="1" customWidth="1"/>
    <col min="11249" max="11249" width="8.83203125" bestFit="1" customWidth="1"/>
    <col min="11250" max="11250" width="7.1640625" bestFit="1" customWidth="1"/>
    <col min="11251" max="11252" width="11.83203125" bestFit="1" customWidth="1"/>
    <col min="11253" max="11253" width="12.1640625" bestFit="1" customWidth="1"/>
    <col min="11254" max="11254" width="14.1640625" bestFit="1" customWidth="1"/>
    <col min="11255" max="11255" width="13" bestFit="1" customWidth="1"/>
    <col min="11256" max="11256" width="16.5" bestFit="1" customWidth="1"/>
    <col min="11257" max="11257" width="16.5" customWidth="1"/>
    <col min="11258" max="11258" width="12.6640625" bestFit="1" customWidth="1"/>
    <col min="11259" max="11260" width="2" bestFit="1" customWidth="1"/>
    <col min="11261" max="11261" width="12.6640625" bestFit="1" customWidth="1"/>
    <col min="11262" max="11262" width="12.83203125" bestFit="1" customWidth="1"/>
    <col min="11263" max="11263" width="12.6640625" bestFit="1" customWidth="1"/>
    <col min="11264" max="11264" width="6.83203125" bestFit="1" customWidth="1"/>
    <col min="11265" max="11265" width="14.5" bestFit="1" customWidth="1"/>
    <col min="11266" max="11266" width="24.5" bestFit="1" customWidth="1"/>
    <col min="11267" max="11267" width="12.6640625" bestFit="1" customWidth="1"/>
    <col min="11501" max="11501" width="5.83203125" bestFit="1" customWidth="1"/>
    <col min="11502" max="11502" width="20.6640625" bestFit="1" customWidth="1"/>
    <col min="11503" max="11503" width="34.83203125" bestFit="1" customWidth="1"/>
    <col min="11504" max="11504" width="9.5" bestFit="1" customWidth="1"/>
    <col min="11505" max="11505" width="8.83203125" bestFit="1" customWidth="1"/>
    <col min="11506" max="11506" width="7.1640625" bestFit="1" customWidth="1"/>
    <col min="11507" max="11508" width="11.83203125" bestFit="1" customWidth="1"/>
    <col min="11509" max="11509" width="12.1640625" bestFit="1" customWidth="1"/>
    <col min="11510" max="11510" width="14.1640625" bestFit="1" customWidth="1"/>
    <col min="11511" max="11511" width="13" bestFit="1" customWidth="1"/>
    <col min="11512" max="11512" width="16.5" bestFit="1" customWidth="1"/>
    <col min="11513" max="11513" width="16.5" customWidth="1"/>
    <col min="11514" max="11514" width="12.6640625" bestFit="1" customWidth="1"/>
    <col min="11515" max="11516" width="2" bestFit="1" customWidth="1"/>
    <col min="11517" max="11517" width="12.6640625" bestFit="1" customWidth="1"/>
    <col min="11518" max="11518" width="12.83203125" bestFit="1" customWidth="1"/>
    <col min="11519" max="11519" width="12.6640625" bestFit="1" customWidth="1"/>
    <col min="11520" max="11520" width="6.83203125" bestFit="1" customWidth="1"/>
    <col min="11521" max="11521" width="14.5" bestFit="1" customWidth="1"/>
    <col min="11522" max="11522" width="24.5" bestFit="1" customWidth="1"/>
    <col min="11523" max="11523" width="12.6640625" bestFit="1" customWidth="1"/>
    <col min="11757" max="11757" width="5.83203125" bestFit="1" customWidth="1"/>
    <col min="11758" max="11758" width="20.6640625" bestFit="1" customWidth="1"/>
    <col min="11759" max="11759" width="34.83203125" bestFit="1" customWidth="1"/>
    <col min="11760" max="11760" width="9.5" bestFit="1" customWidth="1"/>
    <col min="11761" max="11761" width="8.83203125" bestFit="1" customWidth="1"/>
    <col min="11762" max="11762" width="7.1640625" bestFit="1" customWidth="1"/>
    <col min="11763" max="11764" width="11.83203125" bestFit="1" customWidth="1"/>
    <col min="11765" max="11765" width="12.1640625" bestFit="1" customWidth="1"/>
    <col min="11766" max="11766" width="14.1640625" bestFit="1" customWidth="1"/>
    <col min="11767" max="11767" width="13" bestFit="1" customWidth="1"/>
    <col min="11768" max="11768" width="16.5" bestFit="1" customWidth="1"/>
    <col min="11769" max="11769" width="16.5" customWidth="1"/>
    <col min="11770" max="11770" width="12.6640625" bestFit="1" customWidth="1"/>
    <col min="11771" max="11772" width="2" bestFit="1" customWidth="1"/>
    <col min="11773" max="11773" width="12.6640625" bestFit="1" customWidth="1"/>
    <col min="11774" max="11774" width="12.83203125" bestFit="1" customWidth="1"/>
    <col min="11775" max="11775" width="12.6640625" bestFit="1" customWidth="1"/>
    <col min="11776" max="11776" width="6.83203125" bestFit="1" customWidth="1"/>
    <col min="11777" max="11777" width="14.5" bestFit="1" customWidth="1"/>
    <col min="11778" max="11778" width="24.5" bestFit="1" customWidth="1"/>
    <col min="11779" max="11779" width="12.6640625" bestFit="1" customWidth="1"/>
    <col min="12013" max="12013" width="5.83203125" bestFit="1" customWidth="1"/>
    <col min="12014" max="12014" width="20.6640625" bestFit="1" customWidth="1"/>
    <col min="12015" max="12015" width="34.83203125" bestFit="1" customWidth="1"/>
    <col min="12016" max="12016" width="9.5" bestFit="1" customWidth="1"/>
    <col min="12017" max="12017" width="8.83203125" bestFit="1" customWidth="1"/>
    <col min="12018" max="12018" width="7.1640625" bestFit="1" customWidth="1"/>
    <col min="12019" max="12020" width="11.83203125" bestFit="1" customWidth="1"/>
    <col min="12021" max="12021" width="12.1640625" bestFit="1" customWidth="1"/>
    <col min="12022" max="12022" width="14.1640625" bestFit="1" customWidth="1"/>
    <col min="12023" max="12023" width="13" bestFit="1" customWidth="1"/>
    <col min="12024" max="12024" width="16.5" bestFit="1" customWidth="1"/>
    <col min="12025" max="12025" width="16.5" customWidth="1"/>
    <col min="12026" max="12026" width="12.6640625" bestFit="1" customWidth="1"/>
    <col min="12027" max="12028" width="2" bestFit="1" customWidth="1"/>
    <col min="12029" max="12029" width="12.6640625" bestFit="1" customWidth="1"/>
    <col min="12030" max="12030" width="12.83203125" bestFit="1" customWidth="1"/>
    <col min="12031" max="12031" width="12.6640625" bestFit="1" customWidth="1"/>
    <col min="12032" max="12032" width="6.83203125" bestFit="1" customWidth="1"/>
    <col min="12033" max="12033" width="14.5" bestFit="1" customWidth="1"/>
    <col min="12034" max="12034" width="24.5" bestFit="1" customWidth="1"/>
    <col min="12035" max="12035" width="12.6640625" bestFit="1" customWidth="1"/>
    <col min="12269" max="12269" width="5.83203125" bestFit="1" customWidth="1"/>
    <col min="12270" max="12270" width="20.6640625" bestFit="1" customWidth="1"/>
    <col min="12271" max="12271" width="34.83203125" bestFit="1" customWidth="1"/>
    <col min="12272" max="12272" width="9.5" bestFit="1" customWidth="1"/>
    <col min="12273" max="12273" width="8.83203125" bestFit="1" customWidth="1"/>
    <col min="12274" max="12274" width="7.1640625" bestFit="1" customWidth="1"/>
    <col min="12275" max="12276" width="11.83203125" bestFit="1" customWidth="1"/>
    <col min="12277" max="12277" width="12.1640625" bestFit="1" customWidth="1"/>
    <col min="12278" max="12278" width="14.1640625" bestFit="1" customWidth="1"/>
    <col min="12279" max="12279" width="13" bestFit="1" customWidth="1"/>
    <col min="12280" max="12280" width="16.5" bestFit="1" customWidth="1"/>
    <col min="12281" max="12281" width="16.5" customWidth="1"/>
    <col min="12282" max="12282" width="12.6640625" bestFit="1" customWidth="1"/>
    <col min="12283" max="12284" width="2" bestFit="1" customWidth="1"/>
    <col min="12285" max="12285" width="12.6640625" bestFit="1" customWidth="1"/>
    <col min="12286" max="12286" width="12.83203125" bestFit="1" customWidth="1"/>
    <col min="12287" max="12287" width="12.6640625" bestFit="1" customWidth="1"/>
    <col min="12288" max="12288" width="6.83203125" bestFit="1" customWidth="1"/>
    <col min="12289" max="12289" width="14.5" bestFit="1" customWidth="1"/>
    <col min="12290" max="12290" width="24.5" bestFit="1" customWidth="1"/>
    <col min="12291" max="12291" width="12.6640625" bestFit="1" customWidth="1"/>
    <col min="12525" max="12525" width="5.83203125" bestFit="1" customWidth="1"/>
    <col min="12526" max="12526" width="20.6640625" bestFit="1" customWidth="1"/>
    <col min="12527" max="12527" width="34.83203125" bestFit="1" customWidth="1"/>
    <col min="12528" max="12528" width="9.5" bestFit="1" customWidth="1"/>
    <col min="12529" max="12529" width="8.83203125" bestFit="1" customWidth="1"/>
    <col min="12530" max="12530" width="7.1640625" bestFit="1" customWidth="1"/>
    <col min="12531" max="12532" width="11.83203125" bestFit="1" customWidth="1"/>
    <col min="12533" max="12533" width="12.1640625" bestFit="1" customWidth="1"/>
    <col min="12534" max="12534" width="14.1640625" bestFit="1" customWidth="1"/>
    <col min="12535" max="12535" width="13" bestFit="1" customWidth="1"/>
    <col min="12536" max="12536" width="16.5" bestFit="1" customWidth="1"/>
    <col min="12537" max="12537" width="16.5" customWidth="1"/>
    <col min="12538" max="12538" width="12.6640625" bestFit="1" customWidth="1"/>
    <col min="12539" max="12540" width="2" bestFit="1" customWidth="1"/>
    <col min="12541" max="12541" width="12.6640625" bestFit="1" customWidth="1"/>
    <col min="12542" max="12542" width="12.83203125" bestFit="1" customWidth="1"/>
    <col min="12543" max="12543" width="12.6640625" bestFit="1" customWidth="1"/>
    <col min="12544" max="12544" width="6.83203125" bestFit="1" customWidth="1"/>
    <col min="12545" max="12545" width="14.5" bestFit="1" customWidth="1"/>
    <col min="12546" max="12546" width="24.5" bestFit="1" customWidth="1"/>
    <col min="12547" max="12547" width="12.6640625" bestFit="1" customWidth="1"/>
    <col min="12781" max="12781" width="5.83203125" bestFit="1" customWidth="1"/>
    <col min="12782" max="12782" width="20.6640625" bestFit="1" customWidth="1"/>
    <col min="12783" max="12783" width="34.83203125" bestFit="1" customWidth="1"/>
    <col min="12784" max="12784" width="9.5" bestFit="1" customWidth="1"/>
    <col min="12785" max="12785" width="8.83203125" bestFit="1" customWidth="1"/>
    <col min="12786" max="12786" width="7.1640625" bestFit="1" customWidth="1"/>
    <col min="12787" max="12788" width="11.83203125" bestFit="1" customWidth="1"/>
    <col min="12789" max="12789" width="12.1640625" bestFit="1" customWidth="1"/>
    <col min="12790" max="12790" width="14.1640625" bestFit="1" customWidth="1"/>
    <col min="12791" max="12791" width="13" bestFit="1" customWidth="1"/>
    <col min="12792" max="12792" width="16.5" bestFit="1" customWidth="1"/>
    <col min="12793" max="12793" width="16.5" customWidth="1"/>
    <col min="12794" max="12794" width="12.6640625" bestFit="1" customWidth="1"/>
    <col min="12795" max="12796" width="2" bestFit="1" customWidth="1"/>
    <col min="12797" max="12797" width="12.6640625" bestFit="1" customWidth="1"/>
    <col min="12798" max="12798" width="12.83203125" bestFit="1" customWidth="1"/>
    <col min="12799" max="12799" width="12.6640625" bestFit="1" customWidth="1"/>
    <col min="12800" max="12800" width="6.83203125" bestFit="1" customWidth="1"/>
    <col min="12801" max="12801" width="14.5" bestFit="1" customWidth="1"/>
    <col min="12802" max="12802" width="24.5" bestFit="1" customWidth="1"/>
    <col min="12803" max="12803" width="12.6640625" bestFit="1" customWidth="1"/>
    <col min="13037" max="13037" width="5.83203125" bestFit="1" customWidth="1"/>
    <col min="13038" max="13038" width="20.6640625" bestFit="1" customWidth="1"/>
    <col min="13039" max="13039" width="34.83203125" bestFit="1" customWidth="1"/>
    <col min="13040" max="13040" width="9.5" bestFit="1" customWidth="1"/>
    <col min="13041" max="13041" width="8.83203125" bestFit="1" customWidth="1"/>
    <col min="13042" max="13042" width="7.1640625" bestFit="1" customWidth="1"/>
    <col min="13043" max="13044" width="11.83203125" bestFit="1" customWidth="1"/>
    <col min="13045" max="13045" width="12.1640625" bestFit="1" customWidth="1"/>
    <col min="13046" max="13046" width="14.1640625" bestFit="1" customWidth="1"/>
    <col min="13047" max="13047" width="13" bestFit="1" customWidth="1"/>
    <col min="13048" max="13048" width="16.5" bestFit="1" customWidth="1"/>
    <col min="13049" max="13049" width="16.5" customWidth="1"/>
    <col min="13050" max="13050" width="12.6640625" bestFit="1" customWidth="1"/>
    <col min="13051" max="13052" width="2" bestFit="1" customWidth="1"/>
    <col min="13053" max="13053" width="12.6640625" bestFit="1" customWidth="1"/>
    <col min="13054" max="13054" width="12.83203125" bestFit="1" customWidth="1"/>
    <col min="13055" max="13055" width="12.6640625" bestFit="1" customWidth="1"/>
    <col min="13056" max="13056" width="6.83203125" bestFit="1" customWidth="1"/>
    <col min="13057" max="13057" width="14.5" bestFit="1" customWidth="1"/>
    <col min="13058" max="13058" width="24.5" bestFit="1" customWidth="1"/>
    <col min="13059" max="13059" width="12.6640625" bestFit="1" customWidth="1"/>
    <col min="13293" max="13293" width="5.83203125" bestFit="1" customWidth="1"/>
    <col min="13294" max="13294" width="20.6640625" bestFit="1" customWidth="1"/>
    <col min="13295" max="13295" width="34.83203125" bestFit="1" customWidth="1"/>
    <col min="13296" max="13296" width="9.5" bestFit="1" customWidth="1"/>
    <col min="13297" max="13297" width="8.83203125" bestFit="1" customWidth="1"/>
    <col min="13298" max="13298" width="7.1640625" bestFit="1" customWidth="1"/>
    <col min="13299" max="13300" width="11.83203125" bestFit="1" customWidth="1"/>
    <col min="13301" max="13301" width="12.1640625" bestFit="1" customWidth="1"/>
    <col min="13302" max="13302" width="14.1640625" bestFit="1" customWidth="1"/>
    <col min="13303" max="13303" width="13" bestFit="1" customWidth="1"/>
    <col min="13304" max="13304" width="16.5" bestFit="1" customWidth="1"/>
    <col min="13305" max="13305" width="16.5" customWidth="1"/>
    <col min="13306" max="13306" width="12.6640625" bestFit="1" customWidth="1"/>
    <col min="13307" max="13308" width="2" bestFit="1" customWidth="1"/>
    <col min="13309" max="13309" width="12.6640625" bestFit="1" customWidth="1"/>
    <col min="13310" max="13310" width="12.83203125" bestFit="1" customWidth="1"/>
    <col min="13311" max="13311" width="12.6640625" bestFit="1" customWidth="1"/>
    <col min="13312" max="13312" width="6.83203125" bestFit="1" customWidth="1"/>
    <col min="13313" max="13313" width="14.5" bestFit="1" customWidth="1"/>
    <col min="13314" max="13314" width="24.5" bestFit="1" customWidth="1"/>
    <col min="13315" max="13315" width="12.6640625" bestFit="1" customWidth="1"/>
    <col min="13549" max="13549" width="5.83203125" bestFit="1" customWidth="1"/>
    <col min="13550" max="13550" width="20.6640625" bestFit="1" customWidth="1"/>
    <col min="13551" max="13551" width="34.83203125" bestFit="1" customWidth="1"/>
    <col min="13552" max="13552" width="9.5" bestFit="1" customWidth="1"/>
    <col min="13553" max="13553" width="8.83203125" bestFit="1" customWidth="1"/>
    <col min="13554" max="13554" width="7.1640625" bestFit="1" customWidth="1"/>
    <col min="13555" max="13556" width="11.83203125" bestFit="1" customWidth="1"/>
    <col min="13557" max="13557" width="12.1640625" bestFit="1" customWidth="1"/>
    <col min="13558" max="13558" width="14.1640625" bestFit="1" customWidth="1"/>
    <col min="13559" max="13559" width="13" bestFit="1" customWidth="1"/>
    <col min="13560" max="13560" width="16.5" bestFit="1" customWidth="1"/>
    <col min="13561" max="13561" width="16.5" customWidth="1"/>
    <col min="13562" max="13562" width="12.6640625" bestFit="1" customWidth="1"/>
    <col min="13563" max="13564" width="2" bestFit="1" customWidth="1"/>
    <col min="13565" max="13565" width="12.6640625" bestFit="1" customWidth="1"/>
    <col min="13566" max="13566" width="12.83203125" bestFit="1" customWidth="1"/>
    <col min="13567" max="13567" width="12.6640625" bestFit="1" customWidth="1"/>
    <col min="13568" max="13568" width="6.83203125" bestFit="1" customWidth="1"/>
    <col min="13569" max="13569" width="14.5" bestFit="1" customWidth="1"/>
    <col min="13570" max="13570" width="24.5" bestFit="1" customWidth="1"/>
    <col min="13571" max="13571" width="12.6640625" bestFit="1" customWidth="1"/>
    <col min="13805" max="13805" width="5.83203125" bestFit="1" customWidth="1"/>
    <col min="13806" max="13806" width="20.6640625" bestFit="1" customWidth="1"/>
    <col min="13807" max="13807" width="34.83203125" bestFit="1" customWidth="1"/>
    <col min="13808" max="13808" width="9.5" bestFit="1" customWidth="1"/>
    <col min="13809" max="13809" width="8.83203125" bestFit="1" customWidth="1"/>
    <col min="13810" max="13810" width="7.1640625" bestFit="1" customWidth="1"/>
    <col min="13811" max="13812" width="11.83203125" bestFit="1" customWidth="1"/>
    <col min="13813" max="13813" width="12.1640625" bestFit="1" customWidth="1"/>
    <col min="13814" max="13814" width="14.1640625" bestFit="1" customWidth="1"/>
    <col min="13815" max="13815" width="13" bestFit="1" customWidth="1"/>
    <col min="13816" max="13816" width="16.5" bestFit="1" customWidth="1"/>
    <col min="13817" max="13817" width="16.5" customWidth="1"/>
    <col min="13818" max="13818" width="12.6640625" bestFit="1" customWidth="1"/>
    <col min="13819" max="13820" width="2" bestFit="1" customWidth="1"/>
    <col min="13821" max="13821" width="12.6640625" bestFit="1" customWidth="1"/>
    <col min="13822" max="13822" width="12.83203125" bestFit="1" customWidth="1"/>
    <col min="13823" max="13823" width="12.6640625" bestFit="1" customWidth="1"/>
    <col min="13824" max="13824" width="6.83203125" bestFit="1" customWidth="1"/>
    <col min="13825" max="13825" width="14.5" bestFit="1" customWidth="1"/>
    <col min="13826" max="13826" width="24.5" bestFit="1" customWidth="1"/>
    <col min="13827" max="13827" width="12.6640625" bestFit="1" customWidth="1"/>
    <col min="14061" max="14061" width="5.83203125" bestFit="1" customWidth="1"/>
    <col min="14062" max="14062" width="20.6640625" bestFit="1" customWidth="1"/>
    <col min="14063" max="14063" width="34.83203125" bestFit="1" customWidth="1"/>
    <col min="14064" max="14064" width="9.5" bestFit="1" customWidth="1"/>
    <col min="14065" max="14065" width="8.83203125" bestFit="1" customWidth="1"/>
    <col min="14066" max="14066" width="7.1640625" bestFit="1" customWidth="1"/>
    <col min="14067" max="14068" width="11.83203125" bestFit="1" customWidth="1"/>
    <col min="14069" max="14069" width="12.1640625" bestFit="1" customWidth="1"/>
    <col min="14070" max="14070" width="14.1640625" bestFit="1" customWidth="1"/>
    <col min="14071" max="14071" width="13" bestFit="1" customWidth="1"/>
    <col min="14072" max="14072" width="16.5" bestFit="1" customWidth="1"/>
    <col min="14073" max="14073" width="16.5" customWidth="1"/>
    <col min="14074" max="14074" width="12.6640625" bestFit="1" customWidth="1"/>
    <col min="14075" max="14076" width="2" bestFit="1" customWidth="1"/>
    <col min="14077" max="14077" width="12.6640625" bestFit="1" customWidth="1"/>
    <col min="14078" max="14078" width="12.83203125" bestFit="1" customWidth="1"/>
    <col min="14079" max="14079" width="12.6640625" bestFit="1" customWidth="1"/>
    <col min="14080" max="14080" width="6.83203125" bestFit="1" customWidth="1"/>
    <col min="14081" max="14081" width="14.5" bestFit="1" customWidth="1"/>
    <col min="14082" max="14082" width="24.5" bestFit="1" customWidth="1"/>
    <col min="14083" max="14083" width="12.6640625" bestFit="1" customWidth="1"/>
    <col min="14317" max="14317" width="5.83203125" bestFit="1" customWidth="1"/>
    <col min="14318" max="14318" width="20.6640625" bestFit="1" customWidth="1"/>
    <col min="14319" max="14319" width="34.83203125" bestFit="1" customWidth="1"/>
    <col min="14320" max="14320" width="9.5" bestFit="1" customWidth="1"/>
    <col min="14321" max="14321" width="8.83203125" bestFit="1" customWidth="1"/>
    <col min="14322" max="14322" width="7.1640625" bestFit="1" customWidth="1"/>
    <col min="14323" max="14324" width="11.83203125" bestFit="1" customWidth="1"/>
    <col min="14325" max="14325" width="12.1640625" bestFit="1" customWidth="1"/>
    <col min="14326" max="14326" width="14.1640625" bestFit="1" customWidth="1"/>
    <col min="14327" max="14327" width="13" bestFit="1" customWidth="1"/>
    <col min="14328" max="14328" width="16.5" bestFit="1" customWidth="1"/>
    <col min="14329" max="14329" width="16.5" customWidth="1"/>
    <col min="14330" max="14330" width="12.6640625" bestFit="1" customWidth="1"/>
    <col min="14331" max="14332" width="2" bestFit="1" customWidth="1"/>
    <col min="14333" max="14333" width="12.6640625" bestFit="1" customWidth="1"/>
    <col min="14334" max="14334" width="12.83203125" bestFit="1" customWidth="1"/>
    <col min="14335" max="14335" width="12.6640625" bestFit="1" customWidth="1"/>
    <col min="14336" max="14336" width="6.83203125" bestFit="1" customWidth="1"/>
    <col min="14337" max="14337" width="14.5" bestFit="1" customWidth="1"/>
    <col min="14338" max="14338" width="24.5" bestFit="1" customWidth="1"/>
    <col min="14339" max="14339" width="12.6640625" bestFit="1" customWidth="1"/>
    <col min="14573" max="14573" width="5.83203125" bestFit="1" customWidth="1"/>
    <col min="14574" max="14574" width="20.6640625" bestFit="1" customWidth="1"/>
    <col min="14575" max="14575" width="34.83203125" bestFit="1" customWidth="1"/>
    <col min="14576" max="14576" width="9.5" bestFit="1" customWidth="1"/>
    <col min="14577" max="14577" width="8.83203125" bestFit="1" customWidth="1"/>
    <col min="14578" max="14578" width="7.1640625" bestFit="1" customWidth="1"/>
    <col min="14579" max="14580" width="11.83203125" bestFit="1" customWidth="1"/>
    <col min="14581" max="14581" width="12.1640625" bestFit="1" customWidth="1"/>
    <col min="14582" max="14582" width="14.1640625" bestFit="1" customWidth="1"/>
    <col min="14583" max="14583" width="13" bestFit="1" customWidth="1"/>
    <col min="14584" max="14584" width="16.5" bestFit="1" customWidth="1"/>
    <col min="14585" max="14585" width="16.5" customWidth="1"/>
    <col min="14586" max="14586" width="12.6640625" bestFit="1" customWidth="1"/>
    <col min="14587" max="14588" width="2" bestFit="1" customWidth="1"/>
    <col min="14589" max="14589" width="12.6640625" bestFit="1" customWidth="1"/>
    <col min="14590" max="14590" width="12.83203125" bestFit="1" customWidth="1"/>
    <col min="14591" max="14591" width="12.6640625" bestFit="1" customWidth="1"/>
    <col min="14592" max="14592" width="6.83203125" bestFit="1" customWidth="1"/>
    <col min="14593" max="14593" width="14.5" bestFit="1" customWidth="1"/>
    <col min="14594" max="14594" width="24.5" bestFit="1" customWidth="1"/>
    <col min="14595" max="14595" width="12.6640625" bestFit="1" customWidth="1"/>
    <col min="14829" max="14829" width="5.83203125" bestFit="1" customWidth="1"/>
    <col min="14830" max="14830" width="20.6640625" bestFit="1" customWidth="1"/>
    <col min="14831" max="14831" width="34.83203125" bestFit="1" customWidth="1"/>
    <col min="14832" max="14832" width="9.5" bestFit="1" customWidth="1"/>
    <col min="14833" max="14833" width="8.83203125" bestFit="1" customWidth="1"/>
    <col min="14834" max="14834" width="7.1640625" bestFit="1" customWidth="1"/>
    <col min="14835" max="14836" width="11.83203125" bestFit="1" customWidth="1"/>
    <col min="14837" max="14837" width="12.1640625" bestFit="1" customWidth="1"/>
    <col min="14838" max="14838" width="14.1640625" bestFit="1" customWidth="1"/>
    <col min="14839" max="14839" width="13" bestFit="1" customWidth="1"/>
    <col min="14840" max="14840" width="16.5" bestFit="1" customWidth="1"/>
    <col min="14841" max="14841" width="16.5" customWidth="1"/>
    <col min="14842" max="14842" width="12.6640625" bestFit="1" customWidth="1"/>
    <col min="14843" max="14844" width="2" bestFit="1" customWidth="1"/>
    <col min="14845" max="14845" width="12.6640625" bestFit="1" customWidth="1"/>
    <col min="14846" max="14846" width="12.83203125" bestFit="1" customWidth="1"/>
    <col min="14847" max="14847" width="12.6640625" bestFit="1" customWidth="1"/>
    <col min="14848" max="14848" width="6.83203125" bestFit="1" customWidth="1"/>
    <col min="14849" max="14849" width="14.5" bestFit="1" customWidth="1"/>
    <col min="14850" max="14850" width="24.5" bestFit="1" customWidth="1"/>
    <col min="14851" max="14851" width="12.6640625" bestFit="1" customWidth="1"/>
    <col min="15085" max="15085" width="5.83203125" bestFit="1" customWidth="1"/>
    <col min="15086" max="15086" width="20.6640625" bestFit="1" customWidth="1"/>
    <col min="15087" max="15087" width="34.83203125" bestFit="1" customWidth="1"/>
    <col min="15088" max="15088" width="9.5" bestFit="1" customWidth="1"/>
    <col min="15089" max="15089" width="8.83203125" bestFit="1" customWidth="1"/>
    <col min="15090" max="15090" width="7.1640625" bestFit="1" customWidth="1"/>
    <col min="15091" max="15092" width="11.83203125" bestFit="1" customWidth="1"/>
    <col min="15093" max="15093" width="12.1640625" bestFit="1" customWidth="1"/>
    <col min="15094" max="15094" width="14.1640625" bestFit="1" customWidth="1"/>
    <col min="15095" max="15095" width="13" bestFit="1" customWidth="1"/>
    <col min="15096" max="15096" width="16.5" bestFit="1" customWidth="1"/>
    <col min="15097" max="15097" width="16.5" customWidth="1"/>
    <col min="15098" max="15098" width="12.6640625" bestFit="1" customWidth="1"/>
    <col min="15099" max="15100" width="2" bestFit="1" customWidth="1"/>
    <col min="15101" max="15101" width="12.6640625" bestFit="1" customWidth="1"/>
    <col min="15102" max="15102" width="12.83203125" bestFit="1" customWidth="1"/>
    <col min="15103" max="15103" width="12.6640625" bestFit="1" customWidth="1"/>
    <col min="15104" max="15104" width="6.83203125" bestFit="1" customWidth="1"/>
    <col min="15105" max="15105" width="14.5" bestFit="1" customWidth="1"/>
    <col min="15106" max="15106" width="24.5" bestFit="1" customWidth="1"/>
    <col min="15107" max="15107" width="12.6640625" bestFit="1" customWidth="1"/>
    <col min="15341" max="15341" width="5.83203125" bestFit="1" customWidth="1"/>
    <col min="15342" max="15342" width="20.6640625" bestFit="1" customWidth="1"/>
    <col min="15343" max="15343" width="34.83203125" bestFit="1" customWidth="1"/>
    <col min="15344" max="15344" width="9.5" bestFit="1" customWidth="1"/>
    <col min="15345" max="15345" width="8.83203125" bestFit="1" customWidth="1"/>
    <col min="15346" max="15346" width="7.1640625" bestFit="1" customWidth="1"/>
    <col min="15347" max="15348" width="11.83203125" bestFit="1" customWidth="1"/>
    <col min="15349" max="15349" width="12.1640625" bestFit="1" customWidth="1"/>
    <col min="15350" max="15350" width="14.1640625" bestFit="1" customWidth="1"/>
    <col min="15351" max="15351" width="13" bestFit="1" customWidth="1"/>
    <col min="15352" max="15352" width="16.5" bestFit="1" customWidth="1"/>
    <col min="15353" max="15353" width="16.5" customWidth="1"/>
    <col min="15354" max="15354" width="12.6640625" bestFit="1" customWidth="1"/>
    <col min="15355" max="15356" width="2" bestFit="1" customWidth="1"/>
    <col min="15357" max="15357" width="12.6640625" bestFit="1" customWidth="1"/>
    <col min="15358" max="15358" width="12.83203125" bestFit="1" customWidth="1"/>
    <col min="15359" max="15359" width="12.6640625" bestFit="1" customWidth="1"/>
    <col min="15360" max="15360" width="6.83203125" bestFit="1" customWidth="1"/>
    <col min="15361" max="15361" width="14.5" bestFit="1" customWidth="1"/>
    <col min="15362" max="15362" width="24.5" bestFit="1" customWidth="1"/>
    <col min="15363" max="15363" width="12.6640625" bestFit="1" customWidth="1"/>
    <col min="15597" max="15597" width="5.83203125" bestFit="1" customWidth="1"/>
    <col min="15598" max="15598" width="20.6640625" bestFit="1" customWidth="1"/>
    <col min="15599" max="15599" width="34.83203125" bestFit="1" customWidth="1"/>
    <col min="15600" max="15600" width="9.5" bestFit="1" customWidth="1"/>
    <col min="15601" max="15601" width="8.83203125" bestFit="1" customWidth="1"/>
    <col min="15602" max="15602" width="7.1640625" bestFit="1" customWidth="1"/>
    <col min="15603" max="15604" width="11.83203125" bestFit="1" customWidth="1"/>
    <col min="15605" max="15605" width="12.1640625" bestFit="1" customWidth="1"/>
    <col min="15606" max="15606" width="14.1640625" bestFit="1" customWidth="1"/>
    <col min="15607" max="15607" width="13" bestFit="1" customWidth="1"/>
    <col min="15608" max="15608" width="16.5" bestFit="1" customWidth="1"/>
    <col min="15609" max="15609" width="16.5" customWidth="1"/>
    <col min="15610" max="15610" width="12.6640625" bestFit="1" customWidth="1"/>
    <col min="15611" max="15612" width="2" bestFit="1" customWidth="1"/>
    <col min="15613" max="15613" width="12.6640625" bestFit="1" customWidth="1"/>
    <col min="15614" max="15614" width="12.83203125" bestFit="1" customWidth="1"/>
    <col min="15615" max="15615" width="12.6640625" bestFit="1" customWidth="1"/>
    <col min="15616" max="15616" width="6.83203125" bestFit="1" customWidth="1"/>
    <col min="15617" max="15617" width="14.5" bestFit="1" customWidth="1"/>
    <col min="15618" max="15618" width="24.5" bestFit="1" customWidth="1"/>
    <col min="15619" max="15619" width="12.6640625" bestFit="1" customWidth="1"/>
    <col min="15853" max="15853" width="5.83203125" bestFit="1" customWidth="1"/>
    <col min="15854" max="15854" width="20.6640625" bestFit="1" customWidth="1"/>
    <col min="15855" max="15855" width="34.83203125" bestFit="1" customWidth="1"/>
    <col min="15856" max="15856" width="9.5" bestFit="1" customWidth="1"/>
    <col min="15857" max="15857" width="8.83203125" bestFit="1" customWidth="1"/>
    <col min="15858" max="15858" width="7.1640625" bestFit="1" customWidth="1"/>
    <col min="15859" max="15860" width="11.83203125" bestFit="1" customWidth="1"/>
    <col min="15861" max="15861" width="12.1640625" bestFit="1" customWidth="1"/>
    <col min="15862" max="15862" width="14.1640625" bestFit="1" customWidth="1"/>
    <col min="15863" max="15863" width="13" bestFit="1" customWidth="1"/>
    <col min="15864" max="15864" width="16.5" bestFit="1" customWidth="1"/>
    <col min="15865" max="15865" width="16.5" customWidth="1"/>
    <col min="15866" max="15866" width="12.6640625" bestFit="1" customWidth="1"/>
    <col min="15867" max="15868" width="2" bestFit="1" customWidth="1"/>
    <col min="15869" max="15869" width="12.6640625" bestFit="1" customWidth="1"/>
    <col min="15870" max="15870" width="12.83203125" bestFit="1" customWidth="1"/>
    <col min="15871" max="15871" width="12.6640625" bestFit="1" customWidth="1"/>
    <col min="15872" max="15872" width="6.83203125" bestFit="1" customWidth="1"/>
    <col min="15873" max="15873" width="14.5" bestFit="1" customWidth="1"/>
    <col min="15874" max="15874" width="24.5" bestFit="1" customWidth="1"/>
    <col min="15875" max="15875" width="12.6640625" bestFit="1" customWidth="1"/>
    <col min="16109" max="16109" width="5.83203125" bestFit="1" customWidth="1"/>
    <col min="16110" max="16110" width="20.6640625" bestFit="1" customWidth="1"/>
    <col min="16111" max="16111" width="34.83203125" bestFit="1" customWidth="1"/>
    <col min="16112" max="16112" width="9.5" bestFit="1" customWidth="1"/>
    <col min="16113" max="16113" width="8.83203125" bestFit="1" customWidth="1"/>
    <col min="16114" max="16114" width="7.1640625" bestFit="1" customWidth="1"/>
    <col min="16115" max="16116" width="11.83203125" bestFit="1" customWidth="1"/>
    <col min="16117" max="16117" width="12.1640625" bestFit="1" customWidth="1"/>
    <col min="16118" max="16118" width="14.1640625" bestFit="1" customWidth="1"/>
    <col min="16119" max="16119" width="13" bestFit="1" customWidth="1"/>
    <col min="16120" max="16120" width="16.5" bestFit="1" customWidth="1"/>
    <col min="16121" max="16121" width="16.5" customWidth="1"/>
    <col min="16122" max="16122" width="12.6640625" bestFit="1" customWidth="1"/>
    <col min="16123" max="16124" width="2" bestFit="1" customWidth="1"/>
    <col min="16125" max="16125" width="12.6640625" bestFit="1" customWidth="1"/>
    <col min="16126" max="16126" width="12.83203125" bestFit="1" customWidth="1"/>
    <col min="16127" max="16127" width="12.6640625" bestFit="1" customWidth="1"/>
    <col min="16128" max="16128" width="6.83203125" bestFit="1" customWidth="1"/>
    <col min="16129" max="16129" width="14.5" bestFit="1" customWidth="1"/>
    <col min="16130" max="16130" width="24.5" bestFit="1" customWidth="1"/>
    <col min="16131" max="16131" width="12.6640625" bestFit="1" customWidth="1"/>
  </cols>
  <sheetData>
    <row r="1" spans="1:25" s="313" customFormat="1" ht="81.5" customHeight="1" thickBot="1" x14ac:dyDescent="1.05">
      <c r="A1" s="807" t="s">
        <v>352</v>
      </c>
      <c r="B1" s="808"/>
      <c r="C1" s="808"/>
      <c r="D1" s="808"/>
      <c r="E1" s="808"/>
      <c r="F1" s="808"/>
      <c r="G1" s="808"/>
      <c r="H1" s="808"/>
      <c r="I1" s="808"/>
      <c r="J1" s="808"/>
      <c r="K1" s="808"/>
      <c r="L1" s="808"/>
      <c r="M1" s="808"/>
      <c r="N1" s="808"/>
      <c r="O1" s="808"/>
      <c r="P1" s="808"/>
      <c r="Q1" s="808"/>
      <c r="R1" s="808"/>
      <c r="S1" s="808"/>
      <c r="T1" s="808"/>
      <c r="U1" s="808"/>
      <c r="V1" s="808"/>
      <c r="W1" s="808"/>
      <c r="X1" s="808"/>
      <c r="Y1" s="809"/>
    </row>
    <row r="2" spans="1:25" s="313" customFormat="1" ht="81.5" customHeight="1" thickBot="1" x14ac:dyDescent="1.05">
      <c r="A2" s="810" t="s">
        <v>354</v>
      </c>
      <c r="B2" s="811"/>
      <c r="C2" s="811"/>
      <c r="D2" s="811"/>
      <c r="E2" s="811"/>
      <c r="F2" s="811"/>
      <c r="G2" s="811"/>
      <c r="H2" s="811"/>
      <c r="I2" s="811"/>
      <c r="J2" s="811"/>
      <c r="K2" s="811"/>
      <c r="L2" s="811"/>
      <c r="M2" s="811"/>
      <c r="N2" s="811"/>
      <c r="O2" s="811"/>
      <c r="P2" s="811"/>
      <c r="Q2" s="811"/>
      <c r="R2" s="811"/>
      <c r="S2" s="811"/>
      <c r="T2" s="811"/>
      <c r="U2" s="811"/>
      <c r="V2" s="811"/>
      <c r="W2" s="811"/>
      <c r="X2" s="811"/>
      <c r="Y2" s="812"/>
    </row>
    <row r="3" spans="1:25" s="321" customFormat="1" ht="345" thickBot="1" x14ac:dyDescent="0.95">
      <c r="A3" s="233" t="s">
        <v>150</v>
      </c>
      <c r="B3" s="234" t="s">
        <v>1</v>
      </c>
      <c r="C3" s="235"/>
      <c r="D3" s="234" t="s">
        <v>2</v>
      </c>
      <c r="E3" s="234"/>
      <c r="F3" s="234"/>
      <c r="G3" s="234" t="s">
        <v>337</v>
      </c>
      <c r="H3" s="234"/>
      <c r="I3" s="234"/>
      <c r="J3" s="234" t="s">
        <v>338</v>
      </c>
      <c r="K3" s="234" t="s">
        <v>339</v>
      </c>
      <c r="L3" s="236" t="s">
        <v>336</v>
      </c>
      <c r="M3" s="234" t="s">
        <v>337</v>
      </c>
      <c r="N3" s="237" t="s">
        <v>350</v>
      </c>
      <c r="O3" s="238" t="s">
        <v>348</v>
      </c>
      <c r="P3" s="239" t="s">
        <v>343</v>
      </c>
      <c r="Q3" s="240" t="s">
        <v>319</v>
      </c>
      <c r="R3" s="241" t="s">
        <v>151</v>
      </c>
      <c r="S3" s="242" t="s">
        <v>317</v>
      </c>
      <c r="T3" s="242" t="s">
        <v>318</v>
      </c>
      <c r="U3" s="243" t="s">
        <v>154</v>
      </c>
      <c r="V3" s="244"/>
      <c r="W3" s="245" t="s">
        <v>317</v>
      </c>
      <c r="X3" s="245" t="s">
        <v>318</v>
      </c>
      <c r="Y3" s="246" t="s">
        <v>154</v>
      </c>
    </row>
    <row r="4" spans="1:25" s="232" customFormat="1" ht="126" customHeight="1" x14ac:dyDescent="0.9">
      <c r="A4" s="247">
        <v>118</v>
      </c>
      <c r="B4" s="250" t="s">
        <v>178</v>
      </c>
      <c r="C4" s="249">
        <f t="shared" ref="C4:C26" si="0">D4-L4</f>
        <v>0</v>
      </c>
      <c r="D4" s="250">
        <v>4000</v>
      </c>
      <c r="E4" s="249">
        <v>118</v>
      </c>
      <c r="F4" s="250" t="s">
        <v>349</v>
      </c>
      <c r="G4" s="250">
        <v>4000</v>
      </c>
      <c r="H4" s="251">
        <f t="shared" ref="H4:H10" si="1">+D4-O4</f>
        <v>100</v>
      </c>
      <c r="I4" s="251">
        <f t="shared" ref="I4:I10" si="2">+H4-P4</f>
        <v>0</v>
      </c>
      <c r="J4" s="249">
        <v>118</v>
      </c>
      <c r="K4" s="250" t="s">
        <v>178</v>
      </c>
      <c r="L4" s="252">
        <v>4000</v>
      </c>
      <c r="M4" s="252">
        <v>3000</v>
      </c>
      <c r="N4" s="252">
        <f>700+200</f>
        <v>900</v>
      </c>
      <c r="O4" s="253">
        <f t="shared" ref="O4:O10" si="3">+M4+N4</f>
        <v>3900</v>
      </c>
      <c r="P4" s="254">
        <f t="shared" ref="P4:P10" si="4">+L4-O4</f>
        <v>100</v>
      </c>
      <c r="Q4" s="255" t="s">
        <v>179</v>
      </c>
      <c r="R4" s="256">
        <v>2</v>
      </c>
      <c r="S4" s="257"/>
      <c r="T4" s="258" t="s">
        <v>346</v>
      </c>
      <c r="U4" s="259">
        <f>700+200</f>
        <v>900</v>
      </c>
      <c r="V4" s="260"/>
      <c r="W4" s="261"/>
      <c r="X4" s="262"/>
      <c r="Y4" s="263"/>
    </row>
    <row r="5" spans="1:25" s="232" customFormat="1" ht="126" customHeight="1" x14ac:dyDescent="0.9">
      <c r="A5" s="264">
        <v>120</v>
      </c>
      <c r="B5" s="267" t="s">
        <v>119</v>
      </c>
      <c r="C5" s="266">
        <f t="shared" si="0"/>
        <v>0</v>
      </c>
      <c r="D5" s="267">
        <v>0</v>
      </c>
      <c r="E5" s="266"/>
      <c r="F5" s="267"/>
      <c r="G5" s="267"/>
      <c r="H5" s="268">
        <f t="shared" si="1"/>
        <v>-1000</v>
      </c>
      <c r="I5" s="268">
        <f t="shared" si="2"/>
        <v>0</v>
      </c>
      <c r="J5" s="266"/>
      <c r="K5" s="267"/>
      <c r="L5" s="269"/>
      <c r="M5" s="269"/>
      <c r="N5" s="269">
        <v>1000</v>
      </c>
      <c r="O5" s="270">
        <f t="shared" si="3"/>
        <v>1000</v>
      </c>
      <c r="P5" s="271">
        <f t="shared" si="4"/>
        <v>-1000</v>
      </c>
      <c r="Q5" s="272" t="s">
        <v>310</v>
      </c>
      <c r="R5" s="273">
        <v>2</v>
      </c>
      <c r="S5" s="274"/>
      <c r="T5" s="275">
        <v>46</v>
      </c>
      <c r="U5" s="276">
        <v>1000</v>
      </c>
      <c r="V5" s="277"/>
      <c r="W5" s="278"/>
      <c r="X5" s="279"/>
      <c r="Y5" s="280"/>
    </row>
    <row r="6" spans="1:25" s="232" customFormat="1" ht="126" customHeight="1" x14ac:dyDescent="0.9">
      <c r="A6" s="281">
        <v>120</v>
      </c>
      <c r="B6" s="267" t="s">
        <v>119</v>
      </c>
      <c r="C6" s="282">
        <f t="shared" si="0"/>
        <v>0</v>
      </c>
      <c r="D6" s="267">
        <v>0</v>
      </c>
      <c r="E6" s="267"/>
      <c r="F6" s="267"/>
      <c r="G6" s="267"/>
      <c r="H6" s="267">
        <f t="shared" si="1"/>
        <v>-1000</v>
      </c>
      <c r="I6" s="267">
        <f t="shared" si="2"/>
        <v>0</v>
      </c>
      <c r="J6" s="267"/>
      <c r="K6" s="267"/>
      <c r="L6" s="283"/>
      <c r="M6" s="269"/>
      <c r="N6" s="283">
        <v>1000</v>
      </c>
      <c r="O6" s="284">
        <f t="shared" si="3"/>
        <v>1000</v>
      </c>
      <c r="P6" s="285">
        <f t="shared" si="4"/>
        <v>-1000</v>
      </c>
      <c r="Q6" s="272" t="s">
        <v>328</v>
      </c>
      <c r="R6" s="273">
        <v>2</v>
      </c>
      <c r="S6" s="286"/>
      <c r="T6" s="275">
        <v>20</v>
      </c>
      <c r="U6" s="287">
        <v>1000</v>
      </c>
      <c r="V6" s="288"/>
      <c r="W6" s="289"/>
      <c r="X6" s="279"/>
      <c r="Y6" s="290"/>
    </row>
    <row r="7" spans="1:25" s="232" customFormat="1" ht="126" customHeight="1" x14ac:dyDescent="0.9">
      <c r="A7" s="264">
        <v>121</v>
      </c>
      <c r="B7" s="267" t="s">
        <v>120</v>
      </c>
      <c r="C7" s="266">
        <f t="shared" si="0"/>
        <v>0</v>
      </c>
      <c r="D7" s="267">
        <v>4000</v>
      </c>
      <c r="E7" s="266">
        <v>121</v>
      </c>
      <c r="F7" s="267" t="s">
        <v>120</v>
      </c>
      <c r="G7" s="267">
        <v>4000</v>
      </c>
      <c r="H7" s="268">
        <f t="shared" si="1"/>
        <v>500</v>
      </c>
      <c r="I7" s="268">
        <f t="shared" si="2"/>
        <v>0</v>
      </c>
      <c r="J7" s="266">
        <v>121</v>
      </c>
      <c r="K7" s="267" t="s">
        <v>120</v>
      </c>
      <c r="L7" s="269">
        <v>4000</v>
      </c>
      <c r="M7" s="269">
        <v>3000</v>
      </c>
      <c r="N7" s="269">
        <v>500</v>
      </c>
      <c r="O7" s="270">
        <f t="shared" si="3"/>
        <v>3500</v>
      </c>
      <c r="P7" s="271">
        <f t="shared" si="4"/>
        <v>500</v>
      </c>
      <c r="Q7" s="272" t="s">
        <v>323</v>
      </c>
      <c r="R7" s="273">
        <v>2</v>
      </c>
      <c r="S7" s="274"/>
      <c r="T7" s="275">
        <v>63</v>
      </c>
      <c r="U7" s="276">
        <v>500</v>
      </c>
      <c r="V7" s="277"/>
      <c r="W7" s="278"/>
      <c r="X7" s="279"/>
      <c r="Y7" s="280"/>
    </row>
    <row r="8" spans="1:25" s="232" customFormat="1" ht="126" customHeight="1" x14ac:dyDescent="0.9">
      <c r="A8" s="264">
        <v>123</v>
      </c>
      <c r="B8" s="267" t="s">
        <v>122</v>
      </c>
      <c r="C8" s="266">
        <f t="shared" si="0"/>
        <v>0</v>
      </c>
      <c r="D8" s="267">
        <v>4000</v>
      </c>
      <c r="E8" s="266">
        <v>123</v>
      </c>
      <c r="F8" s="267" t="s">
        <v>334</v>
      </c>
      <c r="G8" s="267">
        <v>4000</v>
      </c>
      <c r="H8" s="268">
        <f t="shared" si="1"/>
        <v>850</v>
      </c>
      <c r="I8" s="268">
        <f t="shared" si="2"/>
        <v>0</v>
      </c>
      <c r="J8" s="266">
        <v>123</v>
      </c>
      <c r="K8" s="267" t="s">
        <v>334</v>
      </c>
      <c r="L8" s="269">
        <v>4000</v>
      </c>
      <c r="M8" s="269">
        <v>1500</v>
      </c>
      <c r="N8" s="269">
        <v>1650</v>
      </c>
      <c r="O8" s="270">
        <f t="shared" si="3"/>
        <v>3150</v>
      </c>
      <c r="P8" s="271">
        <f t="shared" si="4"/>
        <v>850</v>
      </c>
      <c r="Q8" s="272" t="s">
        <v>324</v>
      </c>
      <c r="R8" s="273">
        <v>2</v>
      </c>
      <c r="S8" s="274"/>
      <c r="T8" s="291">
        <v>27</v>
      </c>
      <c r="U8" s="276">
        <v>1650</v>
      </c>
      <c r="V8" s="277"/>
      <c r="W8" s="278"/>
      <c r="X8" s="292"/>
      <c r="Y8" s="280"/>
    </row>
    <row r="9" spans="1:25" s="232" customFormat="1" ht="126" customHeight="1" x14ac:dyDescent="0.9">
      <c r="A9" s="281">
        <v>124</v>
      </c>
      <c r="B9" s="267" t="s">
        <v>123</v>
      </c>
      <c r="C9" s="282">
        <f t="shared" si="0"/>
        <v>0</v>
      </c>
      <c r="D9" s="267">
        <v>4000</v>
      </c>
      <c r="E9" s="267">
        <v>124</v>
      </c>
      <c r="F9" s="267" t="s">
        <v>123</v>
      </c>
      <c r="G9" s="267">
        <v>4000</v>
      </c>
      <c r="H9" s="267">
        <f t="shared" si="1"/>
        <v>400</v>
      </c>
      <c r="I9" s="267">
        <f t="shared" si="2"/>
        <v>0</v>
      </c>
      <c r="J9" s="267">
        <v>124</v>
      </c>
      <c r="K9" s="267" t="s">
        <v>123</v>
      </c>
      <c r="L9" s="283">
        <v>4000</v>
      </c>
      <c r="M9" s="269">
        <v>2750</v>
      </c>
      <c r="N9" s="283">
        <v>850</v>
      </c>
      <c r="O9" s="284">
        <f t="shared" si="3"/>
        <v>3600</v>
      </c>
      <c r="P9" s="285">
        <f t="shared" si="4"/>
        <v>400</v>
      </c>
      <c r="Q9" s="272" t="s">
        <v>181</v>
      </c>
      <c r="R9" s="273">
        <v>2</v>
      </c>
      <c r="S9" s="286"/>
      <c r="T9" s="275">
        <v>16</v>
      </c>
      <c r="U9" s="287">
        <v>850</v>
      </c>
      <c r="V9" s="288"/>
      <c r="W9" s="289"/>
      <c r="X9" s="279"/>
      <c r="Y9" s="290"/>
    </row>
    <row r="10" spans="1:25" s="232" customFormat="1" ht="126" customHeight="1" x14ac:dyDescent="0.9">
      <c r="A10" s="264">
        <v>125</v>
      </c>
      <c r="B10" s="267" t="s">
        <v>124</v>
      </c>
      <c r="C10" s="266">
        <f t="shared" si="0"/>
        <v>0</v>
      </c>
      <c r="D10" s="267">
        <v>4000</v>
      </c>
      <c r="E10" s="266">
        <v>125</v>
      </c>
      <c r="F10" s="267" t="s">
        <v>124</v>
      </c>
      <c r="G10" s="267">
        <v>4000</v>
      </c>
      <c r="H10" s="268">
        <f t="shared" si="1"/>
        <v>600</v>
      </c>
      <c r="I10" s="268">
        <f t="shared" si="2"/>
        <v>0</v>
      </c>
      <c r="J10" s="266">
        <v>125</v>
      </c>
      <c r="K10" s="267" t="s">
        <v>124</v>
      </c>
      <c r="L10" s="269">
        <v>4000</v>
      </c>
      <c r="M10" s="269">
        <v>2900</v>
      </c>
      <c r="N10" s="269">
        <v>500</v>
      </c>
      <c r="O10" s="270">
        <f t="shared" si="3"/>
        <v>3400</v>
      </c>
      <c r="P10" s="271">
        <f t="shared" si="4"/>
        <v>600</v>
      </c>
      <c r="Q10" s="272" t="s">
        <v>182</v>
      </c>
      <c r="R10" s="273">
        <v>2</v>
      </c>
      <c r="S10" s="274"/>
      <c r="T10" s="275">
        <v>8</v>
      </c>
      <c r="U10" s="276">
        <v>500</v>
      </c>
      <c r="V10" s="277"/>
      <c r="W10" s="278"/>
      <c r="X10" s="279"/>
      <c r="Y10" s="280"/>
    </row>
    <row r="11" spans="1:25" s="232" customFormat="1" ht="126" customHeight="1" x14ac:dyDescent="0.9">
      <c r="A11" s="264">
        <v>125</v>
      </c>
      <c r="B11" s="267" t="s">
        <v>124</v>
      </c>
      <c r="C11" s="266">
        <f t="shared" si="0"/>
        <v>0</v>
      </c>
      <c r="D11" s="267"/>
      <c r="E11" s="266"/>
      <c r="F11" s="267"/>
      <c r="G11" s="267"/>
      <c r="H11" s="268"/>
      <c r="I11" s="268"/>
      <c r="J11" s="266"/>
      <c r="K11" s="267"/>
      <c r="L11" s="269"/>
      <c r="M11" s="269"/>
      <c r="N11" s="269"/>
      <c r="O11" s="270"/>
      <c r="P11" s="271">
        <v>-600</v>
      </c>
      <c r="Q11" s="272"/>
      <c r="R11" s="273">
        <v>2</v>
      </c>
      <c r="S11" s="274"/>
      <c r="T11" s="275"/>
      <c r="U11" s="276"/>
      <c r="V11" s="277"/>
      <c r="W11" s="278"/>
      <c r="X11" s="279"/>
      <c r="Y11" s="280"/>
    </row>
    <row r="12" spans="1:25" s="232" customFormat="1" ht="126" customHeight="1" x14ac:dyDescent="0.9">
      <c r="A12" s="281">
        <v>126</v>
      </c>
      <c r="B12" s="267" t="s">
        <v>125</v>
      </c>
      <c r="C12" s="282">
        <f t="shared" si="0"/>
        <v>0</v>
      </c>
      <c r="D12" s="267">
        <v>4000</v>
      </c>
      <c r="E12" s="267">
        <v>126</v>
      </c>
      <c r="F12" s="267" t="s">
        <v>125</v>
      </c>
      <c r="G12" s="267">
        <v>4000</v>
      </c>
      <c r="H12" s="267">
        <f t="shared" ref="H12:H25" si="5">+D12-O12</f>
        <v>700</v>
      </c>
      <c r="I12" s="267">
        <f t="shared" ref="I12:I25" si="6">+H12-P12</f>
        <v>0</v>
      </c>
      <c r="J12" s="267">
        <v>126</v>
      </c>
      <c r="K12" s="267" t="s">
        <v>125</v>
      </c>
      <c r="L12" s="283">
        <v>4000</v>
      </c>
      <c r="M12" s="269">
        <v>2000</v>
      </c>
      <c r="N12" s="283">
        <v>1300</v>
      </c>
      <c r="O12" s="284">
        <f t="shared" ref="O12:O25" si="7">+M12+N12</f>
        <v>3300</v>
      </c>
      <c r="P12" s="285">
        <f t="shared" ref="P12:P25" si="8">+L12-O12</f>
        <v>700</v>
      </c>
      <c r="Q12" s="272" t="s">
        <v>183</v>
      </c>
      <c r="R12" s="273">
        <v>2</v>
      </c>
      <c r="S12" s="286"/>
      <c r="T12" s="286">
        <v>32</v>
      </c>
      <c r="U12" s="287">
        <v>1300</v>
      </c>
      <c r="V12" s="288"/>
      <c r="W12" s="289"/>
      <c r="X12" s="289"/>
      <c r="Y12" s="290"/>
    </row>
    <row r="13" spans="1:25" s="232" customFormat="1" ht="126" customHeight="1" x14ac:dyDescent="0.9">
      <c r="A13" s="264">
        <v>127</v>
      </c>
      <c r="B13" s="267" t="s">
        <v>126</v>
      </c>
      <c r="C13" s="266">
        <f t="shared" si="0"/>
        <v>0</v>
      </c>
      <c r="D13" s="267">
        <v>4000</v>
      </c>
      <c r="E13" s="266">
        <v>127</v>
      </c>
      <c r="F13" s="267" t="s">
        <v>126</v>
      </c>
      <c r="G13" s="267">
        <v>4000</v>
      </c>
      <c r="H13" s="268">
        <f t="shared" si="5"/>
        <v>800</v>
      </c>
      <c r="I13" s="268">
        <f t="shared" si="6"/>
        <v>0</v>
      </c>
      <c r="J13" s="266">
        <v>127</v>
      </c>
      <c r="K13" s="267" t="s">
        <v>126</v>
      </c>
      <c r="L13" s="269">
        <v>4000</v>
      </c>
      <c r="M13" s="269">
        <v>1600</v>
      </c>
      <c r="N13" s="269">
        <v>1600</v>
      </c>
      <c r="O13" s="270">
        <f t="shared" si="7"/>
        <v>3200</v>
      </c>
      <c r="P13" s="271">
        <f t="shared" si="8"/>
        <v>800</v>
      </c>
      <c r="Q13" s="272" t="s">
        <v>184</v>
      </c>
      <c r="R13" s="273">
        <v>2</v>
      </c>
      <c r="S13" s="274"/>
      <c r="T13" s="275">
        <v>38</v>
      </c>
      <c r="U13" s="276">
        <v>1600</v>
      </c>
      <c r="V13" s="277"/>
      <c r="W13" s="278"/>
      <c r="X13" s="279"/>
      <c r="Y13" s="280"/>
    </row>
    <row r="14" spans="1:25" s="232" customFormat="1" ht="126" customHeight="1" x14ac:dyDescent="0.9">
      <c r="A14" s="264">
        <v>128</v>
      </c>
      <c r="B14" s="267" t="s">
        <v>127</v>
      </c>
      <c r="C14" s="266">
        <f t="shared" si="0"/>
        <v>0</v>
      </c>
      <c r="D14" s="267">
        <v>4000</v>
      </c>
      <c r="E14" s="266">
        <v>128</v>
      </c>
      <c r="F14" s="267" t="s">
        <v>127</v>
      </c>
      <c r="G14" s="267">
        <v>4000</v>
      </c>
      <c r="H14" s="268">
        <f t="shared" si="5"/>
        <v>1200</v>
      </c>
      <c r="I14" s="268">
        <f t="shared" si="6"/>
        <v>0</v>
      </c>
      <c r="J14" s="266">
        <v>128</v>
      </c>
      <c r="K14" s="267" t="s">
        <v>127</v>
      </c>
      <c r="L14" s="269">
        <v>4000</v>
      </c>
      <c r="M14" s="269">
        <v>500</v>
      </c>
      <c r="N14" s="269">
        <v>2300</v>
      </c>
      <c r="O14" s="270">
        <f t="shared" si="7"/>
        <v>2800</v>
      </c>
      <c r="P14" s="271">
        <f t="shared" si="8"/>
        <v>1200</v>
      </c>
      <c r="Q14" s="272" t="s">
        <v>214</v>
      </c>
      <c r="R14" s="273">
        <v>2</v>
      </c>
      <c r="S14" s="274"/>
      <c r="T14" s="275">
        <v>59</v>
      </c>
      <c r="U14" s="276">
        <v>2300</v>
      </c>
      <c r="V14" s="277"/>
      <c r="W14" s="278"/>
      <c r="X14" s="279"/>
      <c r="Y14" s="280"/>
    </row>
    <row r="15" spans="1:25" s="232" customFormat="1" ht="126" customHeight="1" x14ac:dyDescent="0.9">
      <c r="A15" s="264">
        <v>130</v>
      </c>
      <c r="B15" s="267" t="s">
        <v>129</v>
      </c>
      <c r="C15" s="266">
        <f t="shared" si="0"/>
        <v>0</v>
      </c>
      <c r="D15" s="267">
        <v>4000</v>
      </c>
      <c r="E15" s="266">
        <v>130</v>
      </c>
      <c r="F15" s="267" t="s">
        <v>129</v>
      </c>
      <c r="G15" s="267">
        <v>4000</v>
      </c>
      <c r="H15" s="268">
        <f t="shared" si="5"/>
        <v>350</v>
      </c>
      <c r="I15" s="268">
        <f t="shared" si="6"/>
        <v>0</v>
      </c>
      <c r="J15" s="266">
        <v>130</v>
      </c>
      <c r="K15" s="267" t="s">
        <v>129</v>
      </c>
      <c r="L15" s="269">
        <v>4000</v>
      </c>
      <c r="M15" s="269">
        <v>3000</v>
      </c>
      <c r="N15" s="269">
        <v>650</v>
      </c>
      <c r="O15" s="270">
        <f t="shared" si="7"/>
        <v>3650</v>
      </c>
      <c r="P15" s="271">
        <f t="shared" si="8"/>
        <v>350</v>
      </c>
      <c r="Q15" s="272" t="s">
        <v>216</v>
      </c>
      <c r="R15" s="273">
        <v>2</v>
      </c>
      <c r="S15" s="274"/>
      <c r="T15" s="275">
        <v>37</v>
      </c>
      <c r="U15" s="276">
        <v>650</v>
      </c>
      <c r="V15" s="277"/>
      <c r="W15" s="278"/>
      <c r="X15" s="279"/>
      <c r="Y15" s="280"/>
    </row>
    <row r="16" spans="1:25" s="232" customFormat="1" ht="126" customHeight="1" x14ac:dyDescent="0.9">
      <c r="A16" s="281">
        <v>131</v>
      </c>
      <c r="B16" s="267" t="s">
        <v>130</v>
      </c>
      <c r="C16" s="282">
        <f t="shared" si="0"/>
        <v>0</v>
      </c>
      <c r="D16" s="267">
        <v>4000</v>
      </c>
      <c r="E16" s="267">
        <v>131</v>
      </c>
      <c r="F16" s="267" t="s">
        <v>130</v>
      </c>
      <c r="G16" s="267">
        <v>4000</v>
      </c>
      <c r="H16" s="267">
        <f t="shared" si="5"/>
        <v>950</v>
      </c>
      <c r="I16" s="267">
        <f t="shared" si="6"/>
        <v>0</v>
      </c>
      <c r="J16" s="267">
        <v>131</v>
      </c>
      <c r="K16" s="267" t="s">
        <v>130</v>
      </c>
      <c r="L16" s="283">
        <v>4000</v>
      </c>
      <c r="M16" s="269">
        <v>1500</v>
      </c>
      <c r="N16" s="283">
        <v>1550</v>
      </c>
      <c r="O16" s="284">
        <f t="shared" si="7"/>
        <v>3050</v>
      </c>
      <c r="P16" s="285">
        <f t="shared" si="8"/>
        <v>950</v>
      </c>
      <c r="Q16" s="272" t="s">
        <v>185</v>
      </c>
      <c r="R16" s="273">
        <v>2</v>
      </c>
      <c r="S16" s="286"/>
      <c r="T16" s="286">
        <v>42</v>
      </c>
      <c r="U16" s="287">
        <v>1550</v>
      </c>
      <c r="V16" s="288"/>
      <c r="W16" s="289"/>
      <c r="X16" s="289"/>
      <c r="Y16" s="290"/>
    </row>
    <row r="17" spans="1:25" s="232" customFormat="1" ht="126" customHeight="1" x14ac:dyDescent="0.9">
      <c r="A17" s="264">
        <v>135</v>
      </c>
      <c r="B17" s="267" t="s">
        <v>134</v>
      </c>
      <c r="C17" s="266">
        <f t="shared" si="0"/>
        <v>0</v>
      </c>
      <c r="D17" s="267">
        <v>4000</v>
      </c>
      <c r="E17" s="266">
        <v>135</v>
      </c>
      <c r="F17" s="267" t="s">
        <v>134</v>
      </c>
      <c r="G17" s="267">
        <v>4000</v>
      </c>
      <c r="H17" s="268">
        <f t="shared" si="5"/>
        <v>700</v>
      </c>
      <c r="I17" s="268">
        <f t="shared" si="6"/>
        <v>0</v>
      </c>
      <c r="J17" s="266">
        <v>135</v>
      </c>
      <c r="K17" s="267" t="s">
        <v>134</v>
      </c>
      <c r="L17" s="269">
        <v>4000</v>
      </c>
      <c r="M17" s="269">
        <v>2000</v>
      </c>
      <c r="N17" s="269">
        <v>1300</v>
      </c>
      <c r="O17" s="270">
        <f t="shared" si="7"/>
        <v>3300</v>
      </c>
      <c r="P17" s="271">
        <f t="shared" si="8"/>
        <v>700</v>
      </c>
      <c r="Q17" s="272" t="s">
        <v>218</v>
      </c>
      <c r="R17" s="273">
        <v>2</v>
      </c>
      <c r="S17" s="274"/>
      <c r="T17" s="275">
        <v>57</v>
      </c>
      <c r="U17" s="276">
        <v>1300</v>
      </c>
      <c r="V17" s="277"/>
      <c r="W17" s="278"/>
      <c r="X17" s="279"/>
      <c r="Y17" s="280"/>
    </row>
    <row r="18" spans="1:25" s="232" customFormat="1" ht="126" customHeight="1" x14ac:dyDescent="0.9">
      <c r="A18" s="264">
        <v>137</v>
      </c>
      <c r="B18" s="267" t="s">
        <v>135</v>
      </c>
      <c r="C18" s="266">
        <f t="shared" si="0"/>
        <v>0</v>
      </c>
      <c r="D18" s="267">
        <v>4000</v>
      </c>
      <c r="E18" s="266">
        <v>137</v>
      </c>
      <c r="F18" s="267" t="s">
        <v>135</v>
      </c>
      <c r="G18" s="267">
        <v>4000</v>
      </c>
      <c r="H18" s="268">
        <f t="shared" si="5"/>
        <v>300</v>
      </c>
      <c r="I18" s="268">
        <f t="shared" si="6"/>
        <v>0</v>
      </c>
      <c r="J18" s="266">
        <v>137</v>
      </c>
      <c r="K18" s="267" t="s">
        <v>135</v>
      </c>
      <c r="L18" s="269">
        <v>4000</v>
      </c>
      <c r="M18" s="269">
        <v>3000</v>
      </c>
      <c r="N18" s="269">
        <v>700</v>
      </c>
      <c r="O18" s="270">
        <f t="shared" si="7"/>
        <v>3700</v>
      </c>
      <c r="P18" s="271">
        <f t="shared" si="8"/>
        <v>300</v>
      </c>
      <c r="Q18" s="272" t="s">
        <v>187</v>
      </c>
      <c r="R18" s="273">
        <v>2</v>
      </c>
      <c r="S18" s="274"/>
      <c r="T18" s="275">
        <v>48</v>
      </c>
      <c r="U18" s="276">
        <v>700</v>
      </c>
      <c r="V18" s="277"/>
      <c r="W18" s="278"/>
      <c r="X18" s="279"/>
      <c r="Y18" s="280"/>
    </row>
    <row r="19" spans="1:25" s="232" customFormat="1" ht="126" customHeight="1" x14ac:dyDescent="0.9">
      <c r="A19" s="281">
        <v>138</v>
      </c>
      <c r="B19" s="267" t="s">
        <v>136</v>
      </c>
      <c r="C19" s="282">
        <f t="shared" si="0"/>
        <v>0</v>
      </c>
      <c r="D19" s="267">
        <v>4000</v>
      </c>
      <c r="E19" s="267">
        <v>138</v>
      </c>
      <c r="F19" s="267" t="s">
        <v>136</v>
      </c>
      <c r="G19" s="267">
        <v>4000</v>
      </c>
      <c r="H19" s="267">
        <f t="shared" si="5"/>
        <v>650</v>
      </c>
      <c r="I19" s="267">
        <f t="shared" si="6"/>
        <v>0</v>
      </c>
      <c r="J19" s="267">
        <v>138</v>
      </c>
      <c r="K19" s="267" t="s">
        <v>136</v>
      </c>
      <c r="L19" s="283">
        <v>4000</v>
      </c>
      <c r="M19" s="269">
        <v>2000</v>
      </c>
      <c r="N19" s="283">
        <v>1350</v>
      </c>
      <c r="O19" s="284">
        <f t="shared" si="7"/>
        <v>3350</v>
      </c>
      <c r="P19" s="285">
        <f t="shared" si="8"/>
        <v>650</v>
      </c>
      <c r="Q19" s="272" t="s">
        <v>188</v>
      </c>
      <c r="R19" s="273">
        <v>2</v>
      </c>
      <c r="S19" s="286"/>
      <c r="T19" s="293">
        <v>40</v>
      </c>
      <c r="U19" s="287">
        <v>1350</v>
      </c>
      <c r="V19" s="288"/>
      <c r="W19" s="289"/>
      <c r="X19" s="294"/>
      <c r="Y19" s="290"/>
    </row>
    <row r="20" spans="1:25" s="232" customFormat="1" ht="126" customHeight="1" x14ac:dyDescent="0.9">
      <c r="A20" s="264">
        <v>139</v>
      </c>
      <c r="B20" s="267" t="s">
        <v>137</v>
      </c>
      <c r="C20" s="266">
        <f t="shared" si="0"/>
        <v>0</v>
      </c>
      <c r="D20" s="267">
        <v>4000</v>
      </c>
      <c r="E20" s="266">
        <v>139</v>
      </c>
      <c r="F20" s="267" t="s">
        <v>137</v>
      </c>
      <c r="G20" s="267">
        <v>4000</v>
      </c>
      <c r="H20" s="268">
        <f t="shared" si="5"/>
        <v>500</v>
      </c>
      <c r="I20" s="268">
        <f t="shared" si="6"/>
        <v>0</v>
      </c>
      <c r="J20" s="266">
        <v>139</v>
      </c>
      <c r="K20" s="267" t="s">
        <v>137</v>
      </c>
      <c r="L20" s="269">
        <v>4000</v>
      </c>
      <c r="M20" s="269">
        <v>2500</v>
      </c>
      <c r="N20" s="269">
        <v>1000</v>
      </c>
      <c r="O20" s="270">
        <f t="shared" si="7"/>
        <v>3500</v>
      </c>
      <c r="P20" s="271">
        <f t="shared" si="8"/>
        <v>500</v>
      </c>
      <c r="Q20" s="272" t="s">
        <v>189</v>
      </c>
      <c r="R20" s="273">
        <v>2</v>
      </c>
      <c r="S20" s="274"/>
      <c r="T20" s="275">
        <v>41</v>
      </c>
      <c r="U20" s="276">
        <v>1000</v>
      </c>
      <c r="V20" s="277"/>
      <c r="W20" s="278"/>
      <c r="X20" s="279"/>
      <c r="Y20" s="280"/>
    </row>
    <row r="21" spans="1:25" s="232" customFormat="1" ht="126" customHeight="1" x14ac:dyDescent="0.9">
      <c r="A21" s="264">
        <v>141</v>
      </c>
      <c r="B21" s="267" t="s">
        <v>139</v>
      </c>
      <c r="C21" s="266">
        <f t="shared" si="0"/>
        <v>0</v>
      </c>
      <c r="D21" s="267">
        <v>4000</v>
      </c>
      <c r="E21" s="266">
        <v>141</v>
      </c>
      <c r="F21" s="267" t="s">
        <v>139</v>
      </c>
      <c r="G21" s="267">
        <v>4000</v>
      </c>
      <c r="H21" s="268">
        <f t="shared" si="5"/>
        <v>400</v>
      </c>
      <c r="I21" s="268">
        <f t="shared" si="6"/>
        <v>0</v>
      </c>
      <c r="J21" s="266">
        <v>141</v>
      </c>
      <c r="K21" s="267" t="s">
        <v>139</v>
      </c>
      <c r="L21" s="269">
        <v>4000</v>
      </c>
      <c r="M21" s="269">
        <v>2600</v>
      </c>
      <c r="N21" s="269">
        <v>1000</v>
      </c>
      <c r="O21" s="270">
        <f t="shared" si="7"/>
        <v>3600</v>
      </c>
      <c r="P21" s="271">
        <f t="shared" si="8"/>
        <v>400</v>
      </c>
      <c r="Q21" s="272" t="s">
        <v>219</v>
      </c>
      <c r="R21" s="273">
        <v>2</v>
      </c>
      <c r="S21" s="274"/>
      <c r="T21" s="275">
        <v>61</v>
      </c>
      <c r="U21" s="276">
        <v>1000</v>
      </c>
      <c r="V21" s="277"/>
      <c r="W21" s="278"/>
      <c r="X21" s="279"/>
      <c r="Y21" s="280"/>
    </row>
    <row r="22" spans="1:25" s="232" customFormat="1" ht="126" customHeight="1" x14ac:dyDescent="0.9">
      <c r="A22" s="281">
        <v>143</v>
      </c>
      <c r="B22" s="267" t="s">
        <v>141</v>
      </c>
      <c r="C22" s="282">
        <f t="shared" si="0"/>
        <v>0</v>
      </c>
      <c r="D22" s="267">
        <v>4000</v>
      </c>
      <c r="E22" s="267">
        <v>143</v>
      </c>
      <c r="F22" s="267" t="s">
        <v>141</v>
      </c>
      <c r="G22" s="267">
        <v>4000</v>
      </c>
      <c r="H22" s="267">
        <f t="shared" si="5"/>
        <v>1000</v>
      </c>
      <c r="I22" s="267">
        <f t="shared" si="6"/>
        <v>0</v>
      </c>
      <c r="J22" s="267">
        <v>143</v>
      </c>
      <c r="K22" s="267" t="s">
        <v>141</v>
      </c>
      <c r="L22" s="283">
        <v>4000</v>
      </c>
      <c r="M22" s="269">
        <v>1000</v>
      </c>
      <c r="N22" s="283">
        <f>1000+1000</f>
        <v>2000</v>
      </c>
      <c r="O22" s="284">
        <f t="shared" si="7"/>
        <v>3000</v>
      </c>
      <c r="P22" s="285">
        <f t="shared" si="8"/>
        <v>1000</v>
      </c>
      <c r="Q22" s="272" t="s">
        <v>191</v>
      </c>
      <c r="R22" s="273">
        <v>2</v>
      </c>
      <c r="S22" s="286"/>
      <c r="T22" s="275" t="s">
        <v>347</v>
      </c>
      <c r="U22" s="287">
        <f>1000+1000</f>
        <v>2000</v>
      </c>
      <c r="V22" s="288"/>
      <c r="W22" s="289"/>
      <c r="X22" s="279"/>
      <c r="Y22" s="290"/>
    </row>
    <row r="23" spans="1:25" s="232" customFormat="1" ht="126" customHeight="1" x14ac:dyDescent="0.9">
      <c r="A23" s="264">
        <v>144</v>
      </c>
      <c r="B23" s="267" t="s">
        <v>142</v>
      </c>
      <c r="C23" s="266">
        <f t="shared" si="0"/>
        <v>0</v>
      </c>
      <c r="D23" s="267">
        <v>4000</v>
      </c>
      <c r="E23" s="266">
        <v>144</v>
      </c>
      <c r="F23" s="267" t="s">
        <v>142</v>
      </c>
      <c r="G23" s="267">
        <v>4000</v>
      </c>
      <c r="H23" s="268">
        <f t="shared" si="5"/>
        <v>700</v>
      </c>
      <c r="I23" s="268">
        <f t="shared" si="6"/>
        <v>0</v>
      </c>
      <c r="J23" s="266">
        <v>144</v>
      </c>
      <c r="K23" s="267" t="s">
        <v>142</v>
      </c>
      <c r="L23" s="269">
        <v>4000</v>
      </c>
      <c r="M23" s="269">
        <v>2000</v>
      </c>
      <c r="N23" s="269">
        <v>1300</v>
      </c>
      <c r="O23" s="270">
        <f t="shared" si="7"/>
        <v>3300</v>
      </c>
      <c r="P23" s="271">
        <f t="shared" si="8"/>
        <v>700</v>
      </c>
      <c r="Q23" s="272" t="s">
        <v>192</v>
      </c>
      <c r="R23" s="273">
        <v>2</v>
      </c>
      <c r="S23" s="274"/>
      <c r="T23" s="275">
        <v>28</v>
      </c>
      <c r="U23" s="276">
        <v>1300</v>
      </c>
      <c r="V23" s="277"/>
      <c r="W23" s="278"/>
      <c r="X23" s="279"/>
      <c r="Y23" s="280"/>
    </row>
    <row r="24" spans="1:25" s="232" customFormat="1" ht="126" customHeight="1" thickBot="1" x14ac:dyDescent="0.95">
      <c r="A24" s="264">
        <v>148</v>
      </c>
      <c r="B24" s="267" t="s">
        <v>146</v>
      </c>
      <c r="C24" s="266">
        <f t="shared" si="0"/>
        <v>0</v>
      </c>
      <c r="D24" s="267">
        <v>4000</v>
      </c>
      <c r="E24" s="266">
        <v>148</v>
      </c>
      <c r="F24" s="267" t="s">
        <v>146</v>
      </c>
      <c r="G24" s="267">
        <v>4000</v>
      </c>
      <c r="H24" s="268">
        <f t="shared" si="5"/>
        <v>500</v>
      </c>
      <c r="I24" s="268">
        <f t="shared" si="6"/>
        <v>0</v>
      </c>
      <c r="J24" s="266">
        <v>148</v>
      </c>
      <c r="K24" s="267" t="s">
        <v>146</v>
      </c>
      <c r="L24" s="269">
        <v>4000</v>
      </c>
      <c r="M24" s="269">
        <v>2500</v>
      </c>
      <c r="N24" s="269">
        <v>1000</v>
      </c>
      <c r="O24" s="270">
        <f t="shared" si="7"/>
        <v>3500</v>
      </c>
      <c r="P24" s="271">
        <f t="shared" si="8"/>
        <v>500</v>
      </c>
      <c r="Q24" s="272" t="s">
        <v>221</v>
      </c>
      <c r="R24" s="273">
        <v>2</v>
      </c>
      <c r="S24" s="274"/>
      <c r="T24" s="275">
        <v>60</v>
      </c>
      <c r="U24" s="276">
        <v>1000</v>
      </c>
      <c r="V24" s="277"/>
      <c r="W24" s="278"/>
      <c r="X24" s="279"/>
      <c r="Y24" s="280"/>
    </row>
    <row r="25" spans="1:25" s="232" customFormat="1" ht="126" customHeight="1" thickBot="1" x14ac:dyDescent="0.95">
      <c r="A25" s="316">
        <v>151</v>
      </c>
      <c r="B25" s="317" t="s">
        <v>149</v>
      </c>
      <c r="C25" s="318">
        <f t="shared" si="0"/>
        <v>0</v>
      </c>
      <c r="D25" s="319">
        <v>4000</v>
      </c>
      <c r="E25" s="319">
        <v>151</v>
      </c>
      <c r="F25" s="319" t="s">
        <v>149</v>
      </c>
      <c r="G25" s="319">
        <v>4000</v>
      </c>
      <c r="H25" s="319">
        <f t="shared" si="5"/>
        <v>850</v>
      </c>
      <c r="I25" s="319">
        <f t="shared" si="6"/>
        <v>0</v>
      </c>
      <c r="J25" s="319">
        <v>151</v>
      </c>
      <c r="K25" s="319" t="s">
        <v>149</v>
      </c>
      <c r="L25" s="299">
        <v>4000</v>
      </c>
      <c r="M25" s="299">
        <v>1500</v>
      </c>
      <c r="N25" s="299">
        <v>1650</v>
      </c>
      <c r="O25" s="299">
        <f t="shared" si="7"/>
        <v>3150</v>
      </c>
      <c r="P25" s="300">
        <f t="shared" si="8"/>
        <v>850</v>
      </c>
      <c r="Q25" s="301" t="s">
        <v>193</v>
      </c>
      <c r="R25" s="302">
        <v>2</v>
      </c>
      <c r="S25" s="303"/>
      <c r="T25" s="303">
        <v>43</v>
      </c>
      <c r="U25" s="304">
        <v>1650</v>
      </c>
      <c r="V25" s="305"/>
      <c r="W25" s="306"/>
      <c r="X25" s="306"/>
      <c r="Y25" s="307"/>
    </row>
    <row r="26" spans="1:25" s="232" customFormat="1" ht="126" customHeight="1" thickBot="1" x14ac:dyDescent="0.95">
      <c r="A26" s="316"/>
      <c r="B26" s="320"/>
      <c r="C26" s="318">
        <f t="shared" si="0"/>
        <v>0</v>
      </c>
      <c r="D26" s="319">
        <f>SUM(D5:D25)</f>
        <v>72000</v>
      </c>
      <c r="E26" s="319"/>
      <c r="F26" s="319">
        <f>SUM(F5:F25)</f>
        <v>0</v>
      </c>
      <c r="G26" s="319">
        <f>SUM(G5:G25)</f>
        <v>72000</v>
      </c>
      <c r="H26" s="319">
        <f>SUM(H5:H25)</f>
        <v>9950</v>
      </c>
      <c r="I26" s="319">
        <f>SUM(I5:I25)</f>
        <v>0</v>
      </c>
      <c r="J26" s="319"/>
      <c r="K26" s="319">
        <f t="shared" ref="K26:Q26" si="9">SUM(K5:K25)</f>
        <v>0</v>
      </c>
      <c r="L26" s="299">
        <f t="shared" si="9"/>
        <v>72000</v>
      </c>
      <c r="M26" s="299">
        <f t="shared" si="9"/>
        <v>37850</v>
      </c>
      <c r="N26" s="299">
        <f t="shared" si="9"/>
        <v>24200</v>
      </c>
      <c r="O26" s="299">
        <f t="shared" si="9"/>
        <v>62050</v>
      </c>
      <c r="P26" s="300">
        <f>SUM(P4:P25)</f>
        <v>9450</v>
      </c>
      <c r="Q26" s="301">
        <f t="shared" si="9"/>
        <v>0</v>
      </c>
      <c r="R26" s="302"/>
      <c r="S26" s="303">
        <f>SUM(S5:S25)</f>
        <v>0</v>
      </c>
      <c r="T26" s="303"/>
      <c r="U26" s="304">
        <f>SUM(U5:U25)</f>
        <v>24200</v>
      </c>
      <c r="V26" s="305"/>
      <c r="W26" s="306">
        <f>SUM(W5:W25)</f>
        <v>0</v>
      </c>
      <c r="X26" s="306"/>
      <c r="Y26" s="307">
        <f>SUM(Y5:Y25)</f>
        <v>0</v>
      </c>
    </row>
  </sheetData>
  <mergeCells count="2">
    <mergeCell ref="A1:Y1"/>
    <mergeCell ref="A2:Y2"/>
  </mergeCells>
  <pageMargins left="0.70866141732283472" right="0.70866141732283472" top="0.74803149606299213" bottom="0.74803149606299213" header="0.31496062992125984" footer="0.31496062992125984"/>
  <pageSetup paperSize="9" scale="11" orientation="landscape" r:id="rId1"/>
  <headerFooter>
    <oddFooter>&amp;L&amp;"Segoe UI,Normal"&amp;10&amp;K008000&amp;F&amp;C&amp;A&amp;R&amp;"Segoe UI,Regular"&amp;10&amp;K008000PUBLIC&amp;K000000 </oddFooter>
    <evenFooter>&amp;L&amp;"Segoe UI,Regular"&amp;10&amp;K008000PUBLIC&amp;K000000 </evenFooter>
    <firstFooter>&amp;L&amp;"Segoe UI,Regular"&amp;10&amp;K008000PUBLIC&amp;K000000 </firstFooter>
  </headerFooter>
  <customProperties>
    <customPr name="QAA_DRILLPATH_NODE_ID" r:id="rId2"/>
  </customProperties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07DC-C908-40CE-AD4D-535583654BD9}">
  <sheetPr>
    <pageSetUpPr autoPageBreaks="0" fitToPage="1"/>
  </sheetPr>
  <dimension ref="A1:CN24"/>
  <sheetViews>
    <sheetView zoomScale="10" zoomScaleNormal="10" workbookViewId="0">
      <selection activeCell="P29" sqref="P29"/>
    </sheetView>
  </sheetViews>
  <sheetFormatPr baseColWidth="10" defaultColWidth="7.83203125" defaultRowHeight="85" x14ac:dyDescent="0.9"/>
  <cols>
    <col min="1" max="1" width="42.33203125" style="232" bestFit="1" customWidth="1"/>
    <col min="2" max="2" width="107.33203125" style="232" bestFit="1" customWidth="1"/>
    <col min="3" max="3" width="9" style="232" hidden="1" customWidth="1"/>
    <col min="4" max="4" width="21.1640625" style="232" hidden="1" customWidth="1"/>
    <col min="5" max="5" width="8.5" style="232" hidden="1" customWidth="1"/>
    <col min="6" max="6" width="29" style="232" hidden="1" customWidth="1"/>
    <col min="7" max="7" width="21.1640625" style="232" hidden="1" customWidth="1"/>
    <col min="8" max="9" width="25.33203125" style="232" hidden="1" customWidth="1"/>
    <col min="10" max="10" width="9" style="232" hidden="1" customWidth="1"/>
    <col min="11" max="11" width="29.5" style="232" hidden="1" customWidth="1"/>
    <col min="12" max="14" width="76.1640625" style="232" bestFit="1" customWidth="1"/>
    <col min="15" max="15" width="83.33203125" style="232" bestFit="1" customWidth="1"/>
    <col min="16" max="16" width="92.1640625" style="232" bestFit="1" customWidth="1"/>
    <col min="17" max="17" width="208.5" style="386" bestFit="1" customWidth="1"/>
    <col min="18" max="18" width="57.5" style="387" bestFit="1" customWidth="1"/>
    <col min="19" max="19" width="3.6640625" style="388" customWidth="1"/>
    <col min="20" max="20" width="42.83203125" style="388" bestFit="1" customWidth="1"/>
    <col min="21" max="21" width="35.1640625" style="388" customWidth="1"/>
    <col min="22" max="22" width="62.5" style="388" bestFit="1" customWidth="1"/>
    <col min="23" max="24" width="2.5" style="232" bestFit="1" customWidth="1"/>
    <col min="25" max="233" width="7.83203125" style="232"/>
    <col min="234" max="234" width="5.83203125" style="232" bestFit="1" customWidth="1"/>
    <col min="235" max="235" width="20.6640625" style="232" bestFit="1" customWidth="1"/>
    <col min="236" max="236" width="34.83203125" style="232" bestFit="1" customWidth="1"/>
    <col min="237" max="237" width="9.5" style="232" bestFit="1" customWidth="1"/>
    <col min="238" max="238" width="8.83203125" style="232" bestFit="1" customWidth="1"/>
    <col min="239" max="239" width="7.1640625" style="232" bestFit="1" customWidth="1"/>
    <col min="240" max="241" width="11.83203125" style="232" bestFit="1" customWidth="1"/>
    <col min="242" max="242" width="12.1640625" style="232" bestFit="1" customWidth="1"/>
    <col min="243" max="243" width="14.1640625" style="232" bestFit="1" customWidth="1"/>
    <col min="244" max="244" width="13" style="232" bestFit="1" customWidth="1"/>
    <col min="245" max="245" width="16.5" style="232" bestFit="1" customWidth="1"/>
    <col min="246" max="246" width="16.5" style="232" customWidth="1"/>
    <col min="247" max="247" width="12.6640625" style="232" bestFit="1" customWidth="1"/>
    <col min="248" max="249" width="2" style="232" bestFit="1" customWidth="1"/>
    <col min="250" max="250" width="12.6640625" style="232" bestFit="1" customWidth="1"/>
    <col min="251" max="251" width="12.83203125" style="232" bestFit="1" customWidth="1"/>
    <col min="252" max="252" width="12.6640625" style="232" bestFit="1" customWidth="1"/>
    <col min="253" max="253" width="6.83203125" style="232" bestFit="1" customWidth="1"/>
    <col min="254" max="254" width="14.5" style="232" bestFit="1" customWidth="1"/>
    <col min="255" max="255" width="24.5" style="232" bestFit="1" customWidth="1"/>
    <col min="256" max="256" width="12.6640625" style="232" bestFit="1" customWidth="1"/>
    <col min="257" max="489" width="7.83203125" style="232"/>
    <col min="490" max="490" width="5.83203125" style="232" bestFit="1" customWidth="1"/>
    <col min="491" max="491" width="20.6640625" style="232" bestFit="1" customWidth="1"/>
    <col min="492" max="492" width="34.83203125" style="232" bestFit="1" customWidth="1"/>
    <col min="493" max="493" width="9.5" style="232" bestFit="1" customWidth="1"/>
    <col min="494" max="494" width="8.83203125" style="232" bestFit="1" customWidth="1"/>
    <col min="495" max="495" width="7.1640625" style="232" bestFit="1" customWidth="1"/>
    <col min="496" max="497" width="11.83203125" style="232" bestFit="1" customWidth="1"/>
    <col min="498" max="498" width="12.1640625" style="232" bestFit="1" customWidth="1"/>
    <col min="499" max="499" width="14.1640625" style="232" bestFit="1" customWidth="1"/>
    <col min="500" max="500" width="13" style="232" bestFit="1" customWidth="1"/>
    <col min="501" max="501" width="16.5" style="232" bestFit="1" customWidth="1"/>
    <col min="502" max="502" width="16.5" style="232" customWidth="1"/>
    <col min="503" max="503" width="12.6640625" style="232" bestFit="1" customWidth="1"/>
    <col min="504" max="505" width="2" style="232" bestFit="1" customWidth="1"/>
    <col min="506" max="506" width="12.6640625" style="232" bestFit="1" customWidth="1"/>
    <col min="507" max="507" width="12.83203125" style="232" bestFit="1" customWidth="1"/>
    <col min="508" max="508" width="12.6640625" style="232" bestFit="1" customWidth="1"/>
    <col min="509" max="509" width="6.83203125" style="232" bestFit="1" customWidth="1"/>
    <col min="510" max="510" width="14.5" style="232" bestFit="1" customWidth="1"/>
    <col min="511" max="511" width="24.5" style="232" bestFit="1" customWidth="1"/>
    <col min="512" max="512" width="12.6640625" style="232" bestFit="1" customWidth="1"/>
    <col min="513" max="745" width="7.83203125" style="232"/>
    <col min="746" max="746" width="5.83203125" style="232" bestFit="1" customWidth="1"/>
    <col min="747" max="747" width="20.6640625" style="232" bestFit="1" customWidth="1"/>
    <col min="748" max="748" width="34.83203125" style="232" bestFit="1" customWidth="1"/>
    <col min="749" max="749" width="9.5" style="232" bestFit="1" customWidth="1"/>
    <col min="750" max="750" width="8.83203125" style="232" bestFit="1" customWidth="1"/>
    <col min="751" max="751" width="7.1640625" style="232" bestFit="1" customWidth="1"/>
    <col min="752" max="753" width="11.83203125" style="232" bestFit="1" customWidth="1"/>
    <col min="754" max="754" width="12.1640625" style="232" bestFit="1" customWidth="1"/>
    <col min="755" max="755" width="14.1640625" style="232" bestFit="1" customWidth="1"/>
    <col min="756" max="756" width="13" style="232" bestFit="1" customWidth="1"/>
    <col min="757" max="757" width="16.5" style="232" bestFit="1" customWidth="1"/>
    <col min="758" max="758" width="16.5" style="232" customWidth="1"/>
    <col min="759" max="759" width="12.6640625" style="232" bestFit="1" customWidth="1"/>
    <col min="760" max="761" width="2" style="232" bestFit="1" customWidth="1"/>
    <col min="762" max="762" width="12.6640625" style="232" bestFit="1" customWidth="1"/>
    <col min="763" max="763" width="12.83203125" style="232" bestFit="1" customWidth="1"/>
    <col min="764" max="764" width="12.6640625" style="232" bestFit="1" customWidth="1"/>
    <col min="765" max="765" width="6.83203125" style="232" bestFit="1" customWidth="1"/>
    <col min="766" max="766" width="14.5" style="232" bestFit="1" customWidth="1"/>
    <col min="767" max="767" width="24.5" style="232" bestFit="1" customWidth="1"/>
    <col min="768" max="768" width="12.6640625" style="232" bestFit="1" customWidth="1"/>
    <col min="769" max="1001" width="7.83203125" style="232"/>
    <col min="1002" max="1002" width="5.83203125" style="232" bestFit="1" customWidth="1"/>
    <col min="1003" max="1003" width="20.6640625" style="232" bestFit="1" customWidth="1"/>
    <col min="1004" max="1004" width="34.83203125" style="232" bestFit="1" customWidth="1"/>
    <col min="1005" max="1005" width="9.5" style="232" bestFit="1" customWidth="1"/>
    <col min="1006" max="1006" width="8.83203125" style="232" bestFit="1" customWidth="1"/>
    <col min="1007" max="1007" width="7.1640625" style="232" bestFit="1" customWidth="1"/>
    <col min="1008" max="1009" width="11.83203125" style="232" bestFit="1" customWidth="1"/>
    <col min="1010" max="1010" width="12.1640625" style="232" bestFit="1" customWidth="1"/>
    <col min="1011" max="1011" width="14.1640625" style="232" bestFit="1" customWidth="1"/>
    <col min="1012" max="1012" width="13" style="232" bestFit="1" customWidth="1"/>
    <col min="1013" max="1013" width="16.5" style="232" bestFit="1" customWidth="1"/>
    <col min="1014" max="1014" width="16.5" style="232" customWidth="1"/>
    <col min="1015" max="1015" width="12.6640625" style="232" bestFit="1" customWidth="1"/>
    <col min="1016" max="1017" width="2" style="232" bestFit="1" customWidth="1"/>
    <col min="1018" max="1018" width="12.6640625" style="232" bestFit="1" customWidth="1"/>
    <col min="1019" max="1019" width="12.83203125" style="232" bestFit="1" customWidth="1"/>
    <col min="1020" max="1020" width="12.6640625" style="232" bestFit="1" customWidth="1"/>
    <col min="1021" max="1021" width="6.83203125" style="232" bestFit="1" customWidth="1"/>
    <col min="1022" max="1022" width="14.5" style="232" bestFit="1" customWidth="1"/>
    <col min="1023" max="1023" width="24.5" style="232" bestFit="1" customWidth="1"/>
    <col min="1024" max="1024" width="12.6640625" style="232" bestFit="1" customWidth="1"/>
    <col min="1025" max="1257" width="7.83203125" style="232"/>
    <col min="1258" max="1258" width="5.83203125" style="232" bestFit="1" customWidth="1"/>
    <col min="1259" max="1259" width="20.6640625" style="232" bestFit="1" customWidth="1"/>
    <col min="1260" max="1260" width="34.83203125" style="232" bestFit="1" customWidth="1"/>
    <col min="1261" max="1261" width="9.5" style="232" bestFit="1" customWidth="1"/>
    <col min="1262" max="1262" width="8.83203125" style="232" bestFit="1" customWidth="1"/>
    <col min="1263" max="1263" width="7.1640625" style="232" bestFit="1" customWidth="1"/>
    <col min="1264" max="1265" width="11.83203125" style="232" bestFit="1" customWidth="1"/>
    <col min="1266" max="1266" width="12.1640625" style="232" bestFit="1" customWidth="1"/>
    <col min="1267" max="1267" width="14.1640625" style="232" bestFit="1" customWidth="1"/>
    <col min="1268" max="1268" width="13" style="232" bestFit="1" customWidth="1"/>
    <col min="1269" max="1269" width="16.5" style="232" bestFit="1" customWidth="1"/>
    <col min="1270" max="1270" width="16.5" style="232" customWidth="1"/>
    <col min="1271" max="1271" width="12.6640625" style="232" bestFit="1" customWidth="1"/>
    <col min="1272" max="1273" width="2" style="232" bestFit="1" customWidth="1"/>
    <col min="1274" max="1274" width="12.6640625" style="232" bestFit="1" customWidth="1"/>
    <col min="1275" max="1275" width="12.83203125" style="232" bestFit="1" customWidth="1"/>
    <col min="1276" max="1276" width="12.6640625" style="232" bestFit="1" customWidth="1"/>
    <col min="1277" max="1277" width="6.83203125" style="232" bestFit="1" customWidth="1"/>
    <col min="1278" max="1278" width="14.5" style="232" bestFit="1" customWidth="1"/>
    <col min="1279" max="1279" width="24.5" style="232" bestFit="1" customWidth="1"/>
    <col min="1280" max="1280" width="12.6640625" style="232" bestFit="1" customWidth="1"/>
    <col min="1281" max="1513" width="7.83203125" style="232"/>
    <col min="1514" max="1514" width="5.83203125" style="232" bestFit="1" customWidth="1"/>
    <col min="1515" max="1515" width="20.6640625" style="232" bestFit="1" customWidth="1"/>
    <col min="1516" max="1516" width="34.83203125" style="232" bestFit="1" customWidth="1"/>
    <col min="1517" max="1517" width="9.5" style="232" bestFit="1" customWidth="1"/>
    <col min="1518" max="1518" width="8.83203125" style="232" bestFit="1" customWidth="1"/>
    <col min="1519" max="1519" width="7.1640625" style="232" bestFit="1" customWidth="1"/>
    <col min="1520" max="1521" width="11.83203125" style="232" bestFit="1" customWidth="1"/>
    <col min="1522" max="1522" width="12.1640625" style="232" bestFit="1" customWidth="1"/>
    <col min="1523" max="1523" width="14.1640625" style="232" bestFit="1" customWidth="1"/>
    <col min="1524" max="1524" width="13" style="232" bestFit="1" customWidth="1"/>
    <col min="1525" max="1525" width="16.5" style="232" bestFit="1" customWidth="1"/>
    <col min="1526" max="1526" width="16.5" style="232" customWidth="1"/>
    <col min="1527" max="1527" width="12.6640625" style="232" bestFit="1" customWidth="1"/>
    <col min="1528" max="1529" width="2" style="232" bestFit="1" customWidth="1"/>
    <col min="1530" max="1530" width="12.6640625" style="232" bestFit="1" customWidth="1"/>
    <col min="1531" max="1531" width="12.83203125" style="232" bestFit="1" customWidth="1"/>
    <col min="1532" max="1532" width="12.6640625" style="232" bestFit="1" customWidth="1"/>
    <col min="1533" max="1533" width="6.83203125" style="232" bestFit="1" customWidth="1"/>
    <col min="1534" max="1534" width="14.5" style="232" bestFit="1" customWidth="1"/>
    <col min="1535" max="1535" width="24.5" style="232" bestFit="1" customWidth="1"/>
    <col min="1536" max="1536" width="12.6640625" style="232" bestFit="1" customWidth="1"/>
    <col min="1537" max="1769" width="7.83203125" style="232"/>
    <col min="1770" max="1770" width="5.83203125" style="232" bestFit="1" customWidth="1"/>
    <col min="1771" max="1771" width="20.6640625" style="232" bestFit="1" customWidth="1"/>
    <col min="1772" max="1772" width="34.83203125" style="232" bestFit="1" customWidth="1"/>
    <col min="1773" max="1773" width="9.5" style="232" bestFit="1" customWidth="1"/>
    <col min="1774" max="1774" width="8.83203125" style="232" bestFit="1" customWidth="1"/>
    <col min="1775" max="1775" width="7.1640625" style="232" bestFit="1" customWidth="1"/>
    <col min="1776" max="1777" width="11.83203125" style="232" bestFit="1" customWidth="1"/>
    <col min="1778" max="1778" width="12.1640625" style="232" bestFit="1" customWidth="1"/>
    <col min="1779" max="1779" width="14.1640625" style="232" bestFit="1" customWidth="1"/>
    <col min="1780" max="1780" width="13" style="232" bestFit="1" customWidth="1"/>
    <col min="1781" max="1781" width="16.5" style="232" bestFit="1" customWidth="1"/>
    <col min="1782" max="1782" width="16.5" style="232" customWidth="1"/>
    <col min="1783" max="1783" width="12.6640625" style="232" bestFit="1" customWidth="1"/>
    <col min="1784" max="1785" width="2" style="232" bestFit="1" customWidth="1"/>
    <col min="1786" max="1786" width="12.6640625" style="232" bestFit="1" customWidth="1"/>
    <col min="1787" max="1787" width="12.83203125" style="232" bestFit="1" customWidth="1"/>
    <col min="1788" max="1788" width="12.6640625" style="232" bestFit="1" customWidth="1"/>
    <col min="1789" max="1789" width="6.83203125" style="232" bestFit="1" customWidth="1"/>
    <col min="1790" max="1790" width="14.5" style="232" bestFit="1" customWidth="1"/>
    <col min="1791" max="1791" width="24.5" style="232" bestFit="1" customWidth="1"/>
    <col min="1792" max="1792" width="12.6640625" style="232" bestFit="1" customWidth="1"/>
    <col min="1793" max="2025" width="7.83203125" style="232"/>
    <col min="2026" max="2026" width="5.83203125" style="232" bestFit="1" customWidth="1"/>
    <col min="2027" max="2027" width="20.6640625" style="232" bestFit="1" customWidth="1"/>
    <col min="2028" max="2028" width="34.83203125" style="232" bestFit="1" customWidth="1"/>
    <col min="2029" max="2029" width="9.5" style="232" bestFit="1" customWidth="1"/>
    <col min="2030" max="2030" width="8.83203125" style="232" bestFit="1" customWidth="1"/>
    <col min="2031" max="2031" width="7.1640625" style="232" bestFit="1" customWidth="1"/>
    <col min="2032" max="2033" width="11.83203125" style="232" bestFit="1" customWidth="1"/>
    <col min="2034" max="2034" width="12.1640625" style="232" bestFit="1" customWidth="1"/>
    <col min="2035" max="2035" width="14.1640625" style="232" bestFit="1" customWidth="1"/>
    <col min="2036" max="2036" width="13" style="232" bestFit="1" customWidth="1"/>
    <col min="2037" max="2037" width="16.5" style="232" bestFit="1" customWidth="1"/>
    <col min="2038" max="2038" width="16.5" style="232" customWidth="1"/>
    <col min="2039" max="2039" width="12.6640625" style="232" bestFit="1" customWidth="1"/>
    <col min="2040" max="2041" width="2" style="232" bestFit="1" customWidth="1"/>
    <col min="2042" max="2042" width="12.6640625" style="232" bestFit="1" customWidth="1"/>
    <col min="2043" max="2043" width="12.83203125" style="232" bestFit="1" customWidth="1"/>
    <col min="2044" max="2044" width="12.6640625" style="232" bestFit="1" customWidth="1"/>
    <col min="2045" max="2045" width="6.83203125" style="232" bestFit="1" customWidth="1"/>
    <col min="2046" max="2046" width="14.5" style="232" bestFit="1" customWidth="1"/>
    <col min="2047" max="2047" width="24.5" style="232" bestFit="1" customWidth="1"/>
    <col min="2048" max="2048" width="12.6640625" style="232" bestFit="1" customWidth="1"/>
    <col min="2049" max="2281" width="7.83203125" style="232"/>
    <col min="2282" max="2282" width="5.83203125" style="232" bestFit="1" customWidth="1"/>
    <col min="2283" max="2283" width="20.6640625" style="232" bestFit="1" customWidth="1"/>
    <col min="2284" max="2284" width="34.83203125" style="232" bestFit="1" customWidth="1"/>
    <col min="2285" max="2285" width="9.5" style="232" bestFit="1" customWidth="1"/>
    <col min="2286" max="2286" width="8.83203125" style="232" bestFit="1" customWidth="1"/>
    <col min="2287" max="2287" width="7.1640625" style="232" bestFit="1" customWidth="1"/>
    <col min="2288" max="2289" width="11.83203125" style="232" bestFit="1" customWidth="1"/>
    <col min="2290" max="2290" width="12.1640625" style="232" bestFit="1" customWidth="1"/>
    <col min="2291" max="2291" width="14.1640625" style="232" bestFit="1" customWidth="1"/>
    <col min="2292" max="2292" width="13" style="232" bestFit="1" customWidth="1"/>
    <col min="2293" max="2293" width="16.5" style="232" bestFit="1" customWidth="1"/>
    <col min="2294" max="2294" width="16.5" style="232" customWidth="1"/>
    <col min="2295" max="2295" width="12.6640625" style="232" bestFit="1" customWidth="1"/>
    <col min="2296" max="2297" width="2" style="232" bestFit="1" customWidth="1"/>
    <col min="2298" max="2298" width="12.6640625" style="232" bestFit="1" customWidth="1"/>
    <col min="2299" max="2299" width="12.83203125" style="232" bestFit="1" customWidth="1"/>
    <col min="2300" max="2300" width="12.6640625" style="232" bestFit="1" customWidth="1"/>
    <col min="2301" max="2301" width="6.83203125" style="232" bestFit="1" customWidth="1"/>
    <col min="2302" max="2302" width="14.5" style="232" bestFit="1" customWidth="1"/>
    <col min="2303" max="2303" width="24.5" style="232" bestFit="1" customWidth="1"/>
    <col min="2304" max="2304" width="12.6640625" style="232" bestFit="1" customWidth="1"/>
    <col min="2305" max="2537" width="7.83203125" style="232"/>
    <col min="2538" max="2538" width="5.83203125" style="232" bestFit="1" customWidth="1"/>
    <col min="2539" max="2539" width="20.6640625" style="232" bestFit="1" customWidth="1"/>
    <col min="2540" max="2540" width="34.83203125" style="232" bestFit="1" customWidth="1"/>
    <col min="2541" max="2541" width="9.5" style="232" bestFit="1" customWidth="1"/>
    <col min="2542" max="2542" width="8.83203125" style="232" bestFit="1" customWidth="1"/>
    <col min="2543" max="2543" width="7.1640625" style="232" bestFit="1" customWidth="1"/>
    <col min="2544" max="2545" width="11.83203125" style="232" bestFit="1" customWidth="1"/>
    <col min="2546" max="2546" width="12.1640625" style="232" bestFit="1" customWidth="1"/>
    <col min="2547" max="2547" width="14.1640625" style="232" bestFit="1" customWidth="1"/>
    <col min="2548" max="2548" width="13" style="232" bestFit="1" customWidth="1"/>
    <col min="2549" max="2549" width="16.5" style="232" bestFit="1" customWidth="1"/>
    <col min="2550" max="2550" width="16.5" style="232" customWidth="1"/>
    <col min="2551" max="2551" width="12.6640625" style="232" bestFit="1" customWidth="1"/>
    <col min="2552" max="2553" width="2" style="232" bestFit="1" customWidth="1"/>
    <col min="2554" max="2554" width="12.6640625" style="232" bestFit="1" customWidth="1"/>
    <col min="2555" max="2555" width="12.83203125" style="232" bestFit="1" customWidth="1"/>
    <col min="2556" max="2556" width="12.6640625" style="232" bestFit="1" customWidth="1"/>
    <col min="2557" max="2557" width="6.83203125" style="232" bestFit="1" customWidth="1"/>
    <col min="2558" max="2558" width="14.5" style="232" bestFit="1" customWidth="1"/>
    <col min="2559" max="2559" width="24.5" style="232" bestFit="1" customWidth="1"/>
    <col min="2560" max="2560" width="12.6640625" style="232" bestFit="1" customWidth="1"/>
    <col min="2561" max="2793" width="7.83203125" style="232"/>
    <col min="2794" max="2794" width="5.83203125" style="232" bestFit="1" customWidth="1"/>
    <col min="2795" max="2795" width="20.6640625" style="232" bestFit="1" customWidth="1"/>
    <col min="2796" max="2796" width="34.83203125" style="232" bestFit="1" customWidth="1"/>
    <col min="2797" max="2797" width="9.5" style="232" bestFit="1" customWidth="1"/>
    <col min="2798" max="2798" width="8.83203125" style="232" bestFit="1" customWidth="1"/>
    <col min="2799" max="2799" width="7.1640625" style="232" bestFit="1" customWidth="1"/>
    <col min="2800" max="2801" width="11.83203125" style="232" bestFit="1" customWidth="1"/>
    <col min="2802" max="2802" width="12.1640625" style="232" bestFit="1" customWidth="1"/>
    <col min="2803" max="2803" width="14.1640625" style="232" bestFit="1" customWidth="1"/>
    <col min="2804" max="2804" width="13" style="232" bestFit="1" customWidth="1"/>
    <col min="2805" max="2805" width="16.5" style="232" bestFit="1" customWidth="1"/>
    <col min="2806" max="2806" width="16.5" style="232" customWidth="1"/>
    <col min="2807" max="2807" width="12.6640625" style="232" bestFit="1" customWidth="1"/>
    <col min="2808" max="2809" width="2" style="232" bestFit="1" customWidth="1"/>
    <col min="2810" max="2810" width="12.6640625" style="232" bestFit="1" customWidth="1"/>
    <col min="2811" max="2811" width="12.83203125" style="232" bestFit="1" customWidth="1"/>
    <col min="2812" max="2812" width="12.6640625" style="232" bestFit="1" customWidth="1"/>
    <col min="2813" max="2813" width="6.83203125" style="232" bestFit="1" customWidth="1"/>
    <col min="2814" max="2814" width="14.5" style="232" bestFit="1" customWidth="1"/>
    <col min="2815" max="2815" width="24.5" style="232" bestFit="1" customWidth="1"/>
    <col min="2816" max="2816" width="12.6640625" style="232" bestFit="1" customWidth="1"/>
    <col min="2817" max="3049" width="7.83203125" style="232"/>
    <col min="3050" max="3050" width="5.83203125" style="232" bestFit="1" customWidth="1"/>
    <col min="3051" max="3051" width="20.6640625" style="232" bestFit="1" customWidth="1"/>
    <col min="3052" max="3052" width="34.83203125" style="232" bestFit="1" customWidth="1"/>
    <col min="3053" max="3053" width="9.5" style="232" bestFit="1" customWidth="1"/>
    <col min="3054" max="3054" width="8.83203125" style="232" bestFit="1" customWidth="1"/>
    <col min="3055" max="3055" width="7.1640625" style="232" bestFit="1" customWidth="1"/>
    <col min="3056" max="3057" width="11.83203125" style="232" bestFit="1" customWidth="1"/>
    <col min="3058" max="3058" width="12.1640625" style="232" bestFit="1" customWidth="1"/>
    <col min="3059" max="3059" width="14.1640625" style="232" bestFit="1" customWidth="1"/>
    <col min="3060" max="3060" width="13" style="232" bestFit="1" customWidth="1"/>
    <col min="3061" max="3061" width="16.5" style="232" bestFit="1" customWidth="1"/>
    <col min="3062" max="3062" width="16.5" style="232" customWidth="1"/>
    <col min="3063" max="3063" width="12.6640625" style="232" bestFit="1" customWidth="1"/>
    <col min="3064" max="3065" width="2" style="232" bestFit="1" customWidth="1"/>
    <col min="3066" max="3066" width="12.6640625" style="232" bestFit="1" customWidth="1"/>
    <col min="3067" max="3067" width="12.83203125" style="232" bestFit="1" customWidth="1"/>
    <col min="3068" max="3068" width="12.6640625" style="232" bestFit="1" customWidth="1"/>
    <col min="3069" max="3069" width="6.83203125" style="232" bestFit="1" customWidth="1"/>
    <col min="3070" max="3070" width="14.5" style="232" bestFit="1" customWidth="1"/>
    <col min="3071" max="3071" width="24.5" style="232" bestFit="1" customWidth="1"/>
    <col min="3072" max="3072" width="12.6640625" style="232" bestFit="1" customWidth="1"/>
    <col min="3073" max="3305" width="7.83203125" style="232"/>
    <col min="3306" max="3306" width="5.83203125" style="232" bestFit="1" customWidth="1"/>
    <col min="3307" max="3307" width="20.6640625" style="232" bestFit="1" customWidth="1"/>
    <col min="3308" max="3308" width="34.83203125" style="232" bestFit="1" customWidth="1"/>
    <col min="3309" max="3309" width="9.5" style="232" bestFit="1" customWidth="1"/>
    <col min="3310" max="3310" width="8.83203125" style="232" bestFit="1" customWidth="1"/>
    <col min="3311" max="3311" width="7.1640625" style="232" bestFit="1" customWidth="1"/>
    <col min="3312" max="3313" width="11.83203125" style="232" bestFit="1" customWidth="1"/>
    <col min="3314" max="3314" width="12.1640625" style="232" bestFit="1" customWidth="1"/>
    <col min="3315" max="3315" width="14.1640625" style="232" bestFit="1" customWidth="1"/>
    <col min="3316" max="3316" width="13" style="232" bestFit="1" customWidth="1"/>
    <col min="3317" max="3317" width="16.5" style="232" bestFit="1" customWidth="1"/>
    <col min="3318" max="3318" width="16.5" style="232" customWidth="1"/>
    <col min="3319" max="3319" width="12.6640625" style="232" bestFit="1" customWidth="1"/>
    <col min="3320" max="3321" width="2" style="232" bestFit="1" customWidth="1"/>
    <col min="3322" max="3322" width="12.6640625" style="232" bestFit="1" customWidth="1"/>
    <col min="3323" max="3323" width="12.83203125" style="232" bestFit="1" customWidth="1"/>
    <col min="3324" max="3324" width="12.6640625" style="232" bestFit="1" customWidth="1"/>
    <col min="3325" max="3325" width="6.83203125" style="232" bestFit="1" customWidth="1"/>
    <col min="3326" max="3326" width="14.5" style="232" bestFit="1" customWidth="1"/>
    <col min="3327" max="3327" width="24.5" style="232" bestFit="1" customWidth="1"/>
    <col min="3328" max="3328" width="12.6640625" style="232" bestFit="1" customWidth="1"/>
    <col min="3329" max="3561" width="7.83203125" style="232"/>
    <col min="3562" max="3562" width="5.83203125" style="232" bestFit="1" customWidth="1"/>
    <col min="3563" max="3563" width="20.6640625" style="232" bestFit="1" customWidth="1"/>
    <col min="3564" max="3564" width="34.83203125" style="232" bestFit="1" customWidth="1"/>
    <col min="3565" max="3565" width="9.5" style="232" bestFit="1" customWidth="1"/>
    <col min="3566" max="3566" width="8.83203125" style="232" bestFit="1" customWidth="1"/>
    <col min="3567" max="3567" width="7.1640625" style="232" bestFit="1" customWidth="1"/>
    <col min="3568" max="3569" width="11.83203125" style="232" bestFit="1" customWidth="1"/>
    <col min="3570" max="3570" width="12.1640625" style="232" bestFit="1" customWidth="1"/>
    <col min="3571" max="3571" width="14.1640625" style="232" bestFit="1" customWidth="1"/>
    <col min="3572" max="3572" width="13" style="232" bestFit="1" customWidth="1"/>
    <col min="3573" max="3573" width="16.5" style="232" bestFit="1" customWidth="1"/>
    <col min="3574" max="3574" width="16.5" style="232" customWidth="1"/>
    <col min="3575" max="3575" width="12.6640625" style="232" bestFit="1" customWidth="1"/>
    <col min="3576" max="3577" width="2" style="232" bestFit="1" customWidth="1"/>
    <col min="3578" max="3578" width="12.6640625" style="232" bestFit="1" customWidth="1"/>
    <col min="3579" max="3579" width="12.83203125" style="232" bestFit="1" customWidth="1"/>
    <col min="3580" max="3580" width="12.6640625" style="232" bestFit="1" customWidth="1"/>
    <col min="3581" max="3581" width="6.83203125" style="232" bestFit="1" customWidth="1"/>
    <col min="3582" max="3582" width="14.5" style="232" bestFit="1" customWidth="1"/>
    <col min="3583" max="3583" width="24.5" style="232" bestFit="1" customWidth="1"/>
    <col min="3584" max="3584" width="12.6640625" style="232" bestFit="1" customWidth="1"/>
    <col min="3585" max="3817" width="7.83203125" style="232"/>
    <col min="3818" max="3818" width="5.83203125" style="232" bestFit="1" customWidth="1"/>
    <col min="3819" max="3819" width="20.6640625" style="232" bestFit="1" customWidth="1"/>
    <col min="3820" max="3820" width="34.83203125" style="232" bestFit="1" customWidth="1"/>
    <col min="3821" max="3821" width="9.5" style="232" bestFit="1" customWidth="1"/>
    <col min="3822" max="3822" width="8.83203125" style="232" bestFit="1" customWidth="1"/>
    <col min="3823" max="3823" width="7.1640625" style="232" bestFit="1" customWidth="1"/>
    <col min="3824" max="3825" width="11.83203125" style="232" bestFit="1" customWidth="1"/>
    <col min="3826" max="3826" width="12.1640625" style="232" bestFit="1" customWidth="1"/>
    <col min="3827" max="3827" width="14.1640625" style="232" bestFit="1" customWidth="1"/>
    <col min="3828" max="3828" width="13" style="232" bestFit="1" customWidth="1"/>
    <col min="3829" max="3829" width="16.5" style="232" bestFit="1" customWidth="1"/>
    <col min="3830" max="3830" width="16.5" style="232" customWidth="1"/>
    <col min="3831" max="3831" width="12.6640625" style="232" bestFit="1" customWidth="1"/>
    <col min="3832" max="3833" width="2" style="232" bestFit="1" customWidth="1"/>
    <col min="3834" max="3834" width="12.6640625" style="232" bestFit="1" customWidth="1"/>
    <col min="3835" max="3835" width="12.83203125" style="232" bestFit="1" customWidth="1"/>
    <col min="3836" max="3836" width="12.6640625" style="232" bestFit="1" customWidth="1"/>
    <col min="3837" max="3837" width="6.83203125" style="232" bestFit="1" customWidth="1"/>
    <col min="3838" max="3838" width="14.5" style="232" bestFit="1" customWidth="1"/>
    <col min="3839" max="3839" width="24.5" style="232" bestFit="1" customWidth="1"/>
    <col min="3840" max="3840" width="12.6640625" style="232" bestFit="1" customWidth="1"/>
    <col min="3841" max="4073" width="7.83203125" style="232"/>
    <col min="4074" max="4074" width="5.83203125" style="232" bestFit="1" customWidth="1"/>
    <col min="4075" max="4075" width="20.6640625" style="232" bestFit="1" customWidth="1"/>
    <col min="4076" max="4076" width="34.83203125" style="232" bestFit="1" customWidth="1"/>
    <col min="4077" max="4077" width="9.5" style="232" bestFit="1" customWidth="1"/>
    <col min="4078" max="4078" width="8.83203125" style="232" bestFit="1" customWidth="1"/>
    <col min="4079" max="4079" width="7.1640625" style="232" bestFit="1" customWidth="1"/>
    <col min="4080" max="4081" width="11.83203125" style="232" bestFit="1" customWidth="1"/>
    <col min="4082" max="4082" width="12.1640625" style="232" bestFit="1" customWidth="1"/>
    <col min="4083" max="4083" width="14.1640625" style="232" bestFit="1" customWidth="1"/>
    <col min="4084" max="4084" width="13" style="232" bestFit="1" customWidth="1"/>
    <col min="4085" max="4085" width="16.5" style="232" bestFit="1" customWidth="1"/>
    <col min="4086" max="4086" width="16.5" style="232" customWidth="1"/>
    <col min="4087" max="4087" width="12.6640625" style="232" bestFit="1" customWidth="1"/>
    <col min="4088" max="4089" width="2" style="232" bestFit="1" customWidth="1"/>
    <col min="4090" max="4090" width="12.6640625" style="232" bestFit="1" customWidth="1"/>
    <col min="4091" max="4091" width="12.83203125" style="232" bestFit="1" customWidth="1"/>
    <col min="4092" max="4092" width="12.6640625" style="232" bestFit="1" customWidth="1"/>
    <col min="4093" max="4093" width="6.83203125" style="232" bestFit="1" customWidth="1"/>
    <col min="4094" max="4094" width="14.5" style="232" bestFit="1" customWidth="1"/>
    <col min="4095" max="4095" width="24.5" style="232" bestFit="1" customWidth="1"/>
    <col min="4096" max="4096" width="12.6640625" style="232" bestFit="1" customWidth="1"/>
    <col min="4097" max="4329" width="7.83203125" style="232"/>
    <col min="4330" max="4330" width="5.83203125" style="232" bestFit="1" customWidth="1"/>
    <col min="4331" max="4331" width="20.6640625" style="232" bestFit="1" customWidth="1"/>
    <col min="4332" max="4332" width="34.83203125" style="232" bestFit="1" customWidth="1"/>
    <col min="4333" max="4333" width="9.5" style="232" bestFit="1" customWidth="1"/>
    <col min="4334" max="4334" width="8.83203125" style="232" bestFit="1" customWidth="1"/>
    <col min="4335" max="4335" width="7.1640625" style="232" bestFit="1" customWidth="1"/>
    <col min="4336" max="4337" width="11.83203125" style="232" bestFit="1" customWidth="1"/>
    <col min="4338" max="4338" width="12.1640625" style="232" bestFit="1" customWidth="1"/>
    <col min="4339" max="4339" width="14.1640625" style="232" bestFit="1" customWidth="1"/>
    <col min="4340" max="4340" width="13" style="232" bestFit="1" customWidth="1"/>
    <col min="4341" max="4341" width="16.5" style="232" bestFit="1" customWidth="1"/>
    <col min="4342" max="4342" width="16.5" style="232" customWidth="1"/>
    <col min="4343" max="4343" width="12.6640625" style="232" bestFit="1" customWidth="1"/>
    <col min="4344" max="4345" width="2" style="232" bestFit="1" customWidth="1"/>
    <col min="4346" max="4346" width="12.6640625" style="232" bestFit="1" customWidth="1"/>
    <col min="4347" max="4347" width="12.83203125" style="232" bestFit="1" customWidth="1"/>
    <col min="4348" max="4348" width="12.6640625" style="232" bestFit="1" customWidth="1"/>
    <col min="4349" max="4349" width="6.83203125" style="232" bestFit="1" customWidth="1"/>
    <col min="4350" max="4350" width="14.5" style="232" bestFit="1" customWidth="1"/>
    <col min="4351" max="4351" width="24.5" style="232" bestFit="1" customWidth="1"/>
    <col min="4352" max="4352" width="12.6640625" style="232" bestFit="1" customWidth="1"/>
    <col min="4353" max="4585" width="7.83203125" style="232"/>
    <col min="4586" max="4586" width="5.83203125" style="232" bestFit="1" customWidth="1"/>
    <col min="4587" max="4587" width="20.6640625" style="232" bestFit="1" customWidth="1"/>
    <col min="4588" max="4588" width="34.83203125" style="232" bestFit="1" customWidth="1"/>
    <col min="4589" max="4589" width="9.5" style="232" bestFit="1" customWidth="1"/>
    <col min="4590" max="4590" width="8.83203125" style="232" bestFit="1" customWidth="1"/>
    <col min="4591" max="4591" width="7.1640625" style="232" bestFit="1" customWidth="1"/>
    <col min="4592" max="4593" width="11.83203125" style="232" bestFit="1" customWidth="1"/>
    <col min="4594" max="4594" width="12.1640625" style="232" bestFit="1" customWidth="1"/>
    <col min="4595" max="4595" width="14.1640625" style="232" bestFit="1" customWidth="1"/>
    <col min="4596" max="4596" width="13" style="232" bestFit="1" customWidth="1"/>
    <col min="4597" max="4597" width="16.5" style="232" bestFit="1" customWidth="1"/>
    <col min="4598" max="4598" width="16.5" style="232" customWidth="1"/>
    <col min="4599" max="4599" width="12.6640625" style="232" bestFit="1" customWidth="1"/>
    <col min="4600" max="4601" width="2" style="232" bestFit="1" customWidth="1"/>
    <col min="4602" max="4602" width="12.6640625" style="232" bestFit="1" customWidth="1"/>
    <col min="4603" max="4603" width="12.83203125" style="232" bestFit="1" customWidth="1"/>
    <col min="4604" max="4604" width="12.6640625" style="232" bestFit="1" customWidth="1"/>
    <col min="4605" max="4605" width="6.83203125" style="232" bestFit="1" customWidth="1"/>
    <col min="4606" max="4606" width="14.5" style="232" bestFit="1" customWidth="1"/>
    <col min="4607" max="4607" width="24.5" style="232" bestFit="1" customWidth="1"/>
    <col min="4608" max="4608" width="12.6640625" style="232" bestFit="1" customWidth="1"/>
    <col min="4609" max="4841" width="7.83203125" style="232"/>
    <col min="4842" max="4842" width="5.83203125" style="232" bestFit="1" customWidth="1"/>
    <col min="4843" max="4843" width="20.6640625" style="232" bestFit="1" customWidth="1"/>
    <col min="4844" max="4844" width="34.83203125" style="232" bestFit="1" customWidth="1"/>
    <col min="4845" max="4845" width="9.5" style="232" bestFit="1" customWidth="1"/>
    <col min="4846" max="4846" width="8.83203125" style="232" bestFit="1" customWidth="1"/>
    <col min="4847" max="4847" width="7.1640625" style="232" bestFit="1" customWidth="1"/>
    <col min="4848" max="4849" width="11.83203125" style="232" bestFit="1" customWidth="1"/>
    <col min="4850" max="4850" width="12.1640625" style="232" bestFit="1" customWidth="1"/>
    <col min="4851" max="4851" width="14.1640625" style="232" bestFit="1" customWidth="1"/>
    <col min="4852" max="4852" width="13" style="232" bestFit="1" customWidth="1"/>
    <col min="4853" max="4853" width="16.5" style="232" bestFit="1" customWidth="1"/>
    <col min="4854" max="4854" width="16.5" style="232" customWidth="1"/>
    <col min="4855" max="4855" width="12.6640625" style="232" bestFit="1" customWidth="1"/>
    <col min="4856" max="4857" width="2" style="232" bestFit="1" customWidth="1"/>
    <col min="4858" max="4858" width="12.6640625" style="232" bestFit="1" customWidth="1"/>
    <col min="4859" max="4859" width="12.83203125" style="232" bestFit="1" customWidth="1"/>
    <col min="4860" max="4860" width="12.6640625" style="232" bestFit="1" customWidth="1"/>
    <col min="4861" max="4861" width="6.83203125" style="232" bestFit="1" customWidth="1"/>
    <col min="4862" max="4862" width="14.5" style="232" bestFit="1" customWidth="1"/>
    <col min="4863" max="4863" width="24.5" style="232" bestFit="1" customWidth="1"/>
    <col min="4864" max="4864" width="12.6640625" style="232" bestFit="1" customWidth="1"/>
    <col min="4865" max="5097" width="7.83203125" style="232"/>
    <col min="5098" max="5098" width="5.83203125" style="232" bestFit="1" customWidth="1"/>
    <col min="5099" max="5099" width="20.6640625" style="232" bestFit="1" customWidth="1"/>
    <col min="5100" max="5100" width="34.83203125" style="232" bestFit="1" customWidth="1"/>
    <col min="5101" max="5101" width="9.5" style="232" bestFit="1" customWidth="1"/>
    <col min="5102" max="5102" width="8.83203125" style="232" bestFit="1" customWidth="1"/>
    <col min="5103" max="5103" width="7.1640625" style="232" bestFit="1" customWidth="1"/>
    <col min="5104" max="5105" width="11.83203125" style="232" bestFit="1" customWidth="1"/>
    <col min="5106" max="5106" width="12.1640625" style="232" bestFit="1" customWidth="1"/>
    <col min="5107" max="5107" width="14.1640625" style="232" bestFit="1" customWidth="1"/>
    <col min="5108" max="5108" width="13" style="232" bestFit="1" customWidth="1"/>
    <col min="5109" max="5109" width="16.5" style="232" bestFit="1" customWidth="1"/>
    <col min="5110" max="5110" width="16.5" style="232" customWidth="1"/>
    <col min="5111" max="5111" width="12.6640625" style="232" bestFit="1" customWidth="1"/>
    <col min="5112" max="5113" width="2" style="232" bestFit="1" customWidth="1"/>
    <col min="5114" max="5114" width="12.6640625" style="232" bestFit="1" customWidth="1"/>
    <col min="5115" max="5115" width="12.83203125" style="232" bestFit="1" customWidth="1"/>
    <col min="5116" max="5116" width="12.6640625" style="232" bestFit="1" customWidth="1"/>
    <col min="5117" max="5117" width="6.83203125" style="232" bestFit="1" customWidth="1"/>
    <col min="5118" max="5118" width="14.5" style="232" bestFit="1" customWidth="1"/>
    <col min="5119" max="5119" width="24.5" style="232" bestFit="1" customWidth="1"/>
    <col min="5120" max="5120" width="12.6640625" style="232" bestFit="1" customWidth="1"/>
    <col min="5121" max="5353" width="7.83203125" style="232"/>
    <col min="5354" max="5354" width="5.83203125" style="232" bestFit="1" customWidth="1"/>
    <col min="5355" max="5355" width="20.6640625" style="232" bestFit="1" customWidth="1"/>
    <col min="5356" max="5356" width="34.83203125" style="232" bestFit="1" customWidth="1"/>
    <col min="5357" max="5357" width="9.5" style="232" bestFit="1" customWidth="1"/>
    <col min="5358" max="5358" width="8.83203125" style="232" bestFit="1" customWidth="1"/>
    <col min="5359" max="5359" width="7.1640625" style="232" bestFit="1" customWidth="1"/>
    <col min="5360" max="5361" width="11.83203125" style="232" bestFit="1" customWidth="1"/>
    <col min="5362" max="5362" width="12.1640625" style="232" bestFit="1" customWidth="1"/>
    <col min="5363" max="5363" width="14.1640625" style="232" bestFit="1" customWidth="1"/>
    <col min="5364" max="5364" width="13" style="232" bestFit="1" customWidth="1"/>
    <col min="5365" max="5365" width="16.5" style="232" bestFit="1" customWidth="1"/>
    <col min="5366" max="5366" width="16.5" style="232" customWidth="1"/>
    <col min="5367" max="5367" width="12.6640625" style="232" bestFit="1" customWidth="1"/>
    <col min="5368" max="5369" width="2" style="232" bestFit="1" customWidth="1"/>
    <col min="5370" max="5370" width="12.6640625" style="232" bestFit="1" customWidth="1"/>
    <col min="5371" max="5371" width="12.83203125" style="232" bestFit="1" customWidth="1"/>
    <col min="5372" max="5372" width="12.6640625" style="232" bestFit="1" customWidth="1"/>
    <col min="5373" max="5373" width="6.83203125" style="232" bestFit="1" customWidth="1"/>
    <col min="5374" max="5374" width="14.5" style="232" bestFit="1" customWidth="1"/>
    <col min="5375" max="5375" width="24.5" style="232" bestFit="1" customWidth="1"/>
    <col min="5376" max="5376" width="12.6640625" style="232" bestFit="1" customWidth="1"/>
    <col min="5377" max="5609" width="7.83203125" style="232"/>
    <col min="5610" max="5610" width="5.83203125" style="232" bestFit="1" customWidth="1"/>
    <col min="5611" max="5611" width="20.6640625" style="232" bestFit="1" customWidth="1"/>
    <col min="5612" max="5612" width="34.83203125" style="232" bestFit="1" customWidth="1"/>
    <col min="5613" max="5613" width="9.5" style="232" bestFit="1" customWidth="1"/>
    <col min="5614" max="5614" width="8.83203125" style="232" bestFit="1" customWidth="1"/>
    <col min="5615" max="5615" width="7.1640625" style="232" bestFit="1" customWidth="1"/>
    <col min="5616" max="5617" width="11.83203125" style="232" bestFit="1" customWidth="1"/>
    <col min="5618" max="5618" width="12.1640625" style="232" bestFit="1" customWidth="1"/>
    <col min="5619" max="5619" width="14.1640625" style="232" bestFit="1" customWidth="1"/>
    <col min="5620" max="5620" width="13" style="232" bestFit="1" customWidth="1"/>
    <col min="5621" max="5621" width="16.5" style="232" bestFit="1" customWidth="1"/>
    <col min="5622" max="5622" width="16.5" style="232" customWidth="1"/>
    <col min="5623" max="5623" width="12.6640625" style="232" bestFit="1" customWidth="1"/>
    <col min="5624" max="5625" width="2" style="232" bestFit="1" customWidth="1"/>
    <col min="5626" max="5626" width="12.6640625" style="232" bestFit="1" customWidth="1"/>
    <col min="5627" max="5627" width="12.83203125" style="232" bestFit="1" customWidth="1"/>
    <col min="5628" max="5628" width="12.6640625" style="232" bestFit="1" customWidth="1"/>
    <col min="5629" max="5629" width="6.83203125" style="232" bestFit="1" customWidth="1"/>
    <col min="5630" max="5630" width="14.5" style="232" bestFit="1" customWidth="1"/>
    <col min="5631" max="5631" width="24.5" style="232" bestFit="1" customWidth="1"/>
    <col min="5632" max="5632" width="12.6640625" style="232" bestFit="1" customWidth="1"/>
    <col min="5633" max="5865" width="7.83203125" style="232"/>
    <col min="5866" max="5866" width="5.83203125" style="232" bestFit="1" customWidth="1"/>
    <col min="5867" max="5867" width="20.6640625" style="232" bestFit="1" customWidth="1"/>
    <col min="5868" max="5868" width="34.83203125" style="232" bestFit="1" customWidth="1"/>
    <col min="5869" max="5869" width="9.5" style="232" bestFit="1" customWidth="1"/>
    <col min="5870" max="5870" width="8.83203125" style="232" bestFit="1" customWidth="1"/>
    <col min="5871" max="5871" width="7.1640625" style="232" bestFit="1" customWidth="1"/>
    <col min="5872" max="5873" width="11.83203125" style="232" bestFit="1" customWidth="1"/>
    <col min="5874" max="5874" width="12.1640625" style="232" bestFit="1" customWidth="1"/>
    <col min="5875" max="5875" width="14.1640625" style="232" bestFit="1" customWidth="1"/>
    <col min="5876" max="5876" width="13" style="232" bestFit="1" customWidth="1"/>
    <col min="5877" max="5877" width="16.5" style="232" bestFit="1" customWidth="1"/>
    <col min="5878" max="5878" width="16.5" style="232" customWidth="1"/>
    <col min="5879" max="5879" width="12.6640625" style="232" bestFit="1" customWidth="1"/>
    <col min="5880" max="5881" width="2" style="232" bestFit="1" customWidth="1"/>
    <col min="5882" max="5882" width="12.6640625" style="232" bestFit="1" customWidth="1"/>
    <col min="5883" max="5883" width="12.83203125" style="232" bestFit="1" customWidth="1"/>
    <col min="5884" max="5884" width="12.6640625" style="232" bestFit="1" customWidth="1"/>
    <col min="5885" max="5885" width="6.83203125" style="232" bestFit="1" customWidth="1"/>
    <col min="5886" max="5886" width="14.5" style="232" bestFit="1" customWidth="1"/>
    <col min="5887" max="5887" width="24.5" style="232" bestFit="1" customWidth="1"/>
    <col min="5888" max="5888" width="12.6640625" style="232" bestFit="1" customWidth="1"/>
    <col min="5889" max="6121" width="7.83203125" style="232"/>
    <col min="6122" max="6122" width="5.83203125" style="232" bestFit="1" customWidth="1"/>
    <col min="6123" max="6123" width="20.6640625" style="232" bestFit="1" customWidth="1"/>
    <col min="6124" max="6124" width="34.83203125" style="232" bestFit="1" customWidth="1"/>
    <col min="6125" max="6125" width="9.5" style="232" bestFit="1" customWidth="1"/>
    <col min="6126" max="6126" width="8.83203125" style="232" bestFit="1" customWidth="1"/>
    <col min="6127" max="6127" width="7.1640625" style="232" bestFit="1" customWidth="1"/>
    <col min="6128" max="6129" width="11.83203125" style="232" bestFit="1" customWidth="1"/>
    <col min="6130" max="6130" width="12.1640625" style="232" bestFit="1" customWidth="1"/>
    <col min="6131" max="6131" width="14.1640625" style="232" bestFit="1" customWidth="1"/>
    <col min="6132" max="6132" width="13" style="232" bestFit="1" customWidth="1"/>
    <col min="6133" max="6133" width="16.5" style="232" bestFit="1" customWidth="1"/>
    <col min="6134" max="6134" width="16.5" style="232" customWidth="1"/>
    <col min="6135" max="6135" width="12.6640625" style="232" bestFit="1" customWidth="1"/>
    <col min="6136" max="6137" width="2" style="232" bestFit="1" customWidth="1"/>
    <col min="6138" max="6138" width="12.6640625" style="232" bestFit="1" customWidth="1"/>
    <col min="6139" max="6139" width="12.83203125" style="232" bestFit="1" customWidth="1"/>
    <col min="6140" max="6140" width="12.6640625" style="232" bestFit="1" customWidth="1"/>
    <col min="6141" max="6141" width="6.83203125" style="232" bestFit="1" customWidth="1"/>
    <col min="6142" max="6142" width="14.5" style="232" bestFit="1" customWidth="1"/>
    <col min="6143" max="6143" width="24.5" style="232" bestFit="1" customWidth="1"/>
    <col min="6144" max="6144" width="12.6640625" style="232" bestFit="1" customWidth="1"/>
    <col min="6145" max="6377" width="7.83203125" style="232"/>
    <col min="6378" max="6378" width="5.83203125" style="232" bestFit="1" customWidth="1"/>
    <col min="6379" max="6379" width="20.6640625" style="232" bestFit="1" customWidth="1"/>
    <col min="6380" max="6380" width="34.83203125" style="232" bestFit="1" customWidth="1"/>
    <col min="6381" max="6381" width="9.5" style="232" bestFit="1" customWidth="1"/>
    <col min="6382" max="6382" width="8.83203125" style="232" bestFit="1" customWidth="1"/>
    <col min="6383" max="6383" width="7.1640625" style="232" bestFit="1" customWidth="1"/>
    <col min="6384" max="6385" width="11.83203125" style="232" bestFit="1" customWidth="1"/>
    <col min="6386" max="6386" width="12.1640625" style="232" bestFit="1" customWidth="1"/>
    <col min="6387" max="6387" width="14.1640625" style="232" bestFit="1" customWidth="1"/>
    <col min="6388" max="6388" width="13" style="232" bestFit="1" customWidth="1"/>
    <col min="6389" max="6389" width="16.5" style="232" bestFit="1" customWidth="1"/>
    <col min="6390" max="6390" width="16.5" style="232" customWidth="1"/>
    <col min="6391" max="6391" width="12.6640625" style="232" bestFit="1" customWidth="1"/>
    <col min="6392" max="6393" width="2" style="232" bestFit="1" customWidth="1"/>
    <col min="6394" max="6394" width="12.6640625" style="232" bestFit="1" customWidth="1"/>
    <col min="6395" max="6395" width="12.83203125" style="232" bestFit="1" customWidth="1"/>
    <col min="6396" max="6396" width="12.6640625" style="232" bestFit="1" customWidth="1"/>
    <col min="6397" max="6397" width="6.83203125" style="232" bestFit="1" customWidth="1"/>
    <col min="6398" max="6398" width="14.5" style="232" bestFit="1" customWidth="1"/>
    <col min="6399" max="6399" width="24.5" style="232" bestFit="1" customWidth="1"/>
    <col min="6400" max="6400" width="12.6640625" style="232" bestFit="1" customWidth="1"/>
    <col min="6401" max="6633" width="7.83203125" style="232"/>
    <col min="6634" max="6634" width="5.83203125" style="232" bestFit="1" customWidth="1"/>
    <col min="6635" max="6635" width="20.6640625" style="232" bestFit="1" customWidth="1"/>
    <col min="6636" max="6636" width="34.83203125" style="232" bestFit="1" customWidth="1"/>
    <col min="6637" max="6637" width="9.5" style="232" bestFit="1" customWidth="1"/>
    <col min="6638" max="6638" width="8.83203125" style="232" bestFit="1" customWidth="1"/>
    <col min="6639" max="6639" width="7.1640625" style="232" bestFit="1" customWidth="1"/>
    <col min="6640" max="6641" width="11.83203125" style="232" bestFit="1" customWidth="1"/>
    <col min="6642" max="6642" width="12.1640625" style="232" bestFit="1" customWidth="1"/>
    <col min="6643" max="6643" width="14.1640625" style="232" bestFit="1" customWidth="1"/>
    <col min="6644" max="6644" width="13" style="232" bestFit="1" customWidth="1"/>
    <col min="6645" max="6645" width="16.5" style="232" bestFit="1" customWidth="1"/>
    <col min="6646" max="6646" width="16.5" style="232" customWidth="1"/>
    <col min="6647" max="6647" width="12.6640625" style="232" bestFit="1" customWidth="1"/>
    <col min="6648" max="6649" width="2" style="232" bestFit="1" customWidth="1"/>
    <col min="6650" max="6650" width="12.6640625" style="232" bestFit="1" customWidth="1"/>
    <col min="6651" max="6651" width="12.83203125" style="232" bestFit="1" customWidth="1"/>
    <col min="6652" max="6652" width="12.6640625" style="232" bestFit="1" customWidth="1"/>
    <col min="6653" max="6653" width="6.83203125" style="232" bestFit="1" customWidth="1"/>
    <col min="6654" max="6654" width="14.5" style="232" bestFit="1" customWidth="1"/>
    <col min="6655" max="6655" width="24.5" style="232" bestFit="1" customWidth="1"/>
    <col min="6656" max="6656" width="12.6640625" style="232" bestFit="1" customWidth="1"/>
    <col min="6657" max="6889" width="7.83203125" style="232"/>
    <col min="6890" max="6890" width="5.83203125" style="232" bestFit="1" customWidth="1"/>
    <col min="6891" max="6891" width="20.6640625" style="232" bestFit="1" customWidth="1"/>
    <col min="6892" max="6892" width="34.83203125" style="232" bestFit="1" customWidth="1"/>
    <col min="6893" max="6893" width="9.5" style="232" bestFit="1" customWidth="1"/>
    <col min="6894" max="6894" width="8.83203125" style="232" bestFit="1" customWidth="1"/>
    <col min="6895" max="6895" width="7.1640625" style="232" bestFit="1" customWidth="1"/>
    <col min="6896" max="6897" width="11.83203125" style="232" bestFit="1" customWidth="1"/>
    <col min="6898" max="6898" width="12.1640625" style="232" bestFit="1" customWidth="1"/>
    <col min="6899" max="6899" width="14.1640625" style="232" bestFit="1" customWidth="1"/>
    <col min="6900" max="6900" width="13" style="232" bestFit="1" customWidth="1"/>
    <col min="6901" max="6901" width="16.5" style="232" bestFit="1" customWidth="1"/>
    <col min="6902" max="6902" width="16.5" style="232" customWidth="1"/>
    <col min="6903" max="6903" width="12.6640625" style="232" bestFit="1" customWidth="1"/>
    <col min="6904" max="6905" width="2" style="232" bestFit="1" customWidth="1"/>
    <col min="6906" max="6906" width="12.6640625" style="232" bestFit="1" customWidth="1"/>
    <col min="6907" max="6907" width="12.83203125" style="232" bestFit="1" customWidth="1"/>
    <col min="6908" max="6908" width="12.6640625" style="232" bestFit="1" customWidth="1"/>
    <col min="6909" max="6909" width="6.83203125" style="232" bestFit="1" customWidth="1"/>
    <col min="6910" max="6910" width="14.5" style="232" bestFit="1" customWidth="1"/>
    <col min="6911" max="6911" width="24.5" style="232" bestFit="1" customWidth="1"/>
    <col min="6912" max="6912" width="12.6640625" style="232" bestFit="1" customWidth="1"/>
    <col min="6913" max="7145" width="7.83203125" style="232"/>
    <col min="7146" max="7146" width="5.83203125" style="232" bestFit="1" customWidth="1"/>
    <col min="7147" max="7147" width="20.6640625" style="232" bestFit="1" customWidth="1"/>
    <col min="7148" max="7148" width="34.83203125" style="232" bestFit="1" customWidth="1"/>
    <col min="7149" max="7149" width="9.5" style="232" bestFit="1" customWidth="1"/>
    <col min="7150" max="7150" width="8.83203125" style="232" bestFit="1" customWidth="1"/>
    <col min="7151" max="7151" width="7.1640625" style="232" bestFit="1" customWidth="1"/>
    <col min="7152" max="7153" width="11.83203125" style="232" bestFit="1" customWidth="1"/>
    <col min="7154" max="7154" width="12.1640625" style="232" bestFit="1" customWidth="1"/>
    <col min="7155" max="7155" width="14.1640625" style="232" bestFit="1" customWidth="1"/>
    <col min="7156" max="7156" width="13" style="232" bestFit="1" customWidth="1"/>
    <col min="7157" max="7157" width="16.5" style="232" bestFit="1" customWidth="1"/>
    <col min="7158" max="7158" width="16.5" style="232" customWidth="1"/>
    <col min="7159" max="7159" width="12.6640625" style="232" bestFit="1" customWidth="1"/>
    <col min="7160" max="7161" width="2" style="232" bestFit="1" customWidth="1"/>
    <col min="7162" max="7162" width="12.6640625" style="232" bestFit="1" customWidth="1"/>
    <col min="7163" max="7163" width="12.83203125" style="232" bestFit="1" customWidth="1"/>
    <col min="7164" max="7164" width="12.6640625" style="232" bestFit="1" customWidth="1"/>
    <col min="7165" max="7165" width="6.83203125" style="232" bestFit="1" customWidth="1"/>
    <col min="7166" max="7166" width="14.5" style="232" bestFit="1" customWidth="1"/>
    <col min="7167" max="7167" width="24.5" style="232" bestFit="1" customWidth="1"/>
    <col min="7168" max="7168" width="12.6640625" style="232" bestFit="1" customWidth="1"/>
    <col min="7169" max="7401" width="7.83203125" style="232"/>
    <col min="7402" max="7402" width="5.83203125" style="232" bestFit="1" customWidth="1"/>
    <col min="7403" max="7403" width="20.6640625" style="232" bestFit="1" customWidth="1"/>
    <col min="7404" max="7404" width="34.83203125" style="232" bestFit="1" customWidth="1"/>
    <col min="7405" max="7405" width="9.5" style="232" bestFit="1" customWidth="1"/>
    <col min="7406" max="7406" width="8.83203125" style="232" bestFit="1" customWidth="1"/>
    <col min="7407" max="7407" width="7.1640625" style="232" bestFit="1" customWidth="1"/>
    <col min="7408" max="7409" width="11.83203125" style="232" bestFit="1" customWidth="1"/>
    <col min="7410" max="7410" width="12.1640625" style="232" bestFit="1" customWidth="1"/>
    <col min="7411" max="7411" width="14.1640625" style="232" bestFit="1" customWidth="1"/>
    <col min="7412" max="7412" width="13" style="232" bestFit="1" customWidth="1"/>
    <col min="7413" max="7413" width="16.5" style="232" bestFit="1" customWidth="1"/>
    <col min="7414" max="7414" width="16.5" style="232" customWidth="1"/>
    <col min="7415" max="7415" width="12.6640625" style="232" bestFit="1" customWidth="1"/>
    <col min="7416" max="7417" width="2" style="232" bestFit="1" customWidth="1"/>
    <col min="7418" max="7418" width="12.6640625" style="232" bestFit="1" customWidth="1"/>
    <col min="7419" max="7419" width="12.83203125" style="232" bestFit="1" customWidth="1"/>
    <col min="7420" max="7420" width="12.6640625" style="232" bestFit="1" customWidth="1"/>
    <col min="7421" max="7421" width="6.83203125" style="232" bestFit="1" customWidth="1"/>
    <col min="7422" max="7422" width="14.5" style="232" bestFit="1" customWidth="1"/>
    <col min="7423" max="7423" width="24.5" style="232" bestFit="1" customWidth="1"/>
    <col min="7424" max="7424" width="12.6640625" style="232" bestFit="1" customWidth="1"/>
    <col min="7425" max="7657" width="7.83203125" style="232"/>
    <col min="7658" max="7658" width="5.83203125" style="232" bestFit="1" customWidth="1"/>
    <col min="7659" max="7659" width="20.6640625" style="232" bestFit="1" customWidth="1"/>
    <col min="7660" max="7660" width="34.83203125" style="232" bestFit="1" customWidth="1"/>
    <col min="7661" max="7661" width="9.5" style="232" bestFit="1" customWidth="1"/>
    <col min="7662" max="7662" width="8.83203125" style="232" bestFit="1" customWidth="1"/>
    <col min="7663" max="7663" width="7.1640625" style="232" bestFit="1" customWidth="1"/>
    <col min="7664" max="7665" width="11.83203125" style="232" bestFit="1" customWidth="1"/>
    <col min="7666" max="7666" width="12.1640625" style="232" bestFit="1" customWidth="1"/>
    <col min="7667" max="7667" width="14.1640625" style="232" bestFit="1" customWidth="1"/>
    <col min="7668" max="7668" width="13" style="232" bestFit="1" customWidth="1"/>
    <col min="7669" max="7669" width="16.5" style="232" bestFit="1" customWidth="1"/>
    <col min="7670" max="7670" width="16.5" style="232" customWidth="1"/>
    <col min="7671" max="7671" width="12.6640625" style="232" bestFit="1" customWidth="1"/>
    <col min="7672" max="7673" width="2" style="232" bestFit="1" customWidth="1"/>
    <col min="7674" max="7674" width="12.6640625" style="232" bestFit="1" customWidth="1"/>
    <col min="7675" max="7675" width="12.83203125" style="232" bestFit="1" customWidth="1"/>
    <col min="7676" max="7676" width="12.6640625" style="232" bestFit="1" customWidth="1"/>
    <col min="7677" max="7677" width="6.83203125" style="232" bestFit="1" customWidth="1"/>
    <col min="7678" max="7678" width="14.5" style="232" bestFit="1" customWidth="1"/>
    <col min="7679" max="7679" width="24.5" style="232" bestFit="1" customWidth="1"/>
    <col min="7680" max="7680" width="12.6640625" style="232" bestFit="1" customWidth="1"/>
    <col min="7681" max="7913" width="7.83203125" style="232"/>
    <col min="7914" max="7914" width="5.83203125" style="232" bestFit="1" customWidth="1"/>
    <col min="7915" max="7915" width="20.6640625" style="232" bestFit="1" customWidth="1"/>
    <col min="7916" max="7916" width="34.83203125" style="232" bestFit="1" customWidth="1"/>
    <col min="7917" max="7917" width="9.5" style="232" bestFit="1" customWidth="1"/>
    <col min="7918" max="7918" width="8.83203125" style="232" bestFit="1" customWidth="1"/>
    <col min="7919" max="7919" width="7.1640625" style="232" bestFit="1" customWidth="1"/>
    <col min="7920" max="7921" width="11.83203125" style="232" bestFit="1" customWidth="1"/>
    <col min="7922" max="7922" width="12.1640625" style="232" bestFit="1" customWidth="1"/>
    <col min="7923" max="7923" width="14.1640625" style="232" bestFit="1" customWidth="1"/>
    <col min="7924" max="7924" width="13" style="232" bestFit="1" customWidth="1"/>
    <col min="7925" max="7925" width="16.5" style="232" bestFit="1" customWidth="1"/>
    <col min="7926" max="7926" width="16.5" style="232" customWidth="1"/>
    <col min="7927" max="7927" width="12.6640625" style="232" bestFit="1" customWidth="1"/>
    <col min="7928" max="7929" width="2" style="232" bestFit="1" customWidth="1"/>
    <col min="7930" max="7930" width="12.6640625" style="232" bestFit="1" customWidth="1"/>
    <col min="7931" max="7931" width="12.83203125" style="232" bestFit="1" customWidth="1"/>
    <col min="7932" max="7932" width="12.6640625" style="232" bestFit="1" customWidth="1"/>
    <col min="7933" max="7933" width="6.83203125" style="232" bestFit="1" customWidth="1"/>
    <col min="7934" max="7934" width="14.5" style="232" bestFit="1" customWidth="1"/>
    <col min="7935" max="7935" width="24.5" style="232" bestFit="1" customWidth="1"/>
    <col min="7936" max="7936" width="12.6640625" style="232" bestFit="1" customWidth="1"/>
    <col min="7937" max="8169" width="7.83203125" style="232"/>
    <col min="8170" max="8170" width="5.83203125" style="232" bestFit="1" customWidth="1"/>
    <col min="8171" max="8171" width="20.6640625" style="232" bestFit="1" customWidth="1"/>
    <col min="8172" max="8172" width="34.83203125" style="232" bestFit="1" customWidth="1"/>
    <col min="8173" max="8173" width="9.5" style="232" bestFit="1" customWidth="1"/>
    <col min="8174" max="8174" width="8.83203125" style="232" bestFit="1" customWidth="1"/>
    <col min="8175" max="8175" width="7.1640625" style="232" bestFit="1" customWidth="1"/>
    <col min="8176" max="8177" width="11.83203125" style="232" bestFit="1" customWidth="1"/>
    <col min="8178" max="8178" width="12.1640625" style="232" bestFit="1" customWidth="1"/>
    <col min="8179" max="8179" width="14.1640625" style="232" bestFit="1" customWidth="1"/>
    <col min="8180" max="8180" width="13" style="232" bestFit="1" customWidth="1"/>
    <col min="8181" max="8181" width="16.5" style="232" bestFit="1" customWidth="1"/>
    <col min="8182" max="8182" width="16.5" style="232" customWidth="1"/>
    <col min="8183" max="8183" width="12.6640625" style="232" bestFit="1" customWidth="1"/>
    <col min="8184" max="8185" width="2" style="232" bestFit="1" customWidth="1"/>
    <col min="8186" max="8186" width="12.6640625" style="232" bestFit="1" customWidth="1"/>
    <col min="8187" max="8187" width="12.83203125" style="232" bestFit="1" customWidth="1"/>
    <col min="8188" max="8188" width="12.6640625" style="232" bestFit="1" customWidth="1"/>
    <col min="8189" max="8189" width="6.83203125" style="232" bestFit="1" customWidth="1"/>
    <col min="8190" max="8190" width="14.5" style="232" bestFit="1" customWidth="1"/>
    <col min="8191" max="8191" width="24.5" style="232" bestFit="1" customWidth="1"/>
    <col min="8192" max="8192" width="12.6640625" style="232" bestFit="1" customWidth="1"/>
    <col min="8193" max="8425" width="7.83203125" style="232"/>
    <col min="8426" max="8426" width="5.83203125" style="232" bestFit="1" customWidth="1"/>
    <col min="8427" max="8427" width="20.6640625" style="232" bestFit="1" customWidth="1"/>
    <col min="8428" max="8428" width="34.83203125" style="232" bestFit="1" customWidth="1"/>
    <col min="8429" max="8429" width="9.5" style="232" bestFit="1" customWidth="1"/>
    <col min="8430" max="8430" width="8.83203125" style="232" bestFit="1" customWidth="1"/>
    <col min="8431" max="8431" width="7.1640625" style="232" bestFit="1" customWidth="1"/>
    <col min="8432" max="8433" width="11.83203125" style="232" bestFit="1" customWidth="1"/>
    <col min="8434" max="8434" width="12.1640625" style="232" bestFit="1" customWidth="1"/>
    <col min="8435" max="8435" width="14.1640625" style="232" bestFit="1" customWidth="1"/>
    <col min="8436" max="8436" width="13" style="232" bestFit="1" customWidth="1"/>
    <col min="8437" max="8437" width="16.5" style="232" bestFit="1" customWidth="1"/>
    <col min="8438" max="8438" width="16.5" style="232" customWidth="1"/>
    <col min="8439" max="8439" width="12.6640625" style="232" bestFit="1" customWidth="1"/>
    <col min="8440" max="8441" width="2" style="232" bestFit="1" customWidth="1"/>
    <col min="8442" max="8442" width="12.6640625" style="232" bestFit="1" customWidth="1"/>
    <col min="8443" max="8443" width="12.83203125" style="232" bestFit="1" customWidth="1"/>
    <col min="8444" max="8444" width="12.6640625" style="232" bestFit="1" customWidth="1"/>
    <col min="8445" max="8445" width="6.83203125" style="232" bestFit="1" customWidth="1"/>
    <col min="8446" max="8446" width="14.5" style="232" bestFit="1" customWidth="1"/>
    <col min="8447" max="8447" width="24.5" style="232" bestFit="1" customWidth="1"/>
    <col min="8448" max="8448" width="12.6640625" style="232" bestFit="1" customWidth="1"/>
    <col min="8449" max="8681" width="7.83203125" style="232"/>
    <col min="8682" max="8682" width="5.83203125" style="232" bestFit="1" customWidth="1"/>
    <col min="8683" max="8683" width="20.6640625" style="232" bestFit="1" customWidth="1"/>
    <col min="8684" max="8684" width="34.83203125" style="232" bestFit="1" customWidth="1"/>
    <col min="8685" max="8685" width="9.5" style="232" bestFit="1" customWidth="1"/>
    <col min="8686" max="8686" width="8.83203125" style="232" bestFit="1" customWidth="1"/>
    <col min="8687" max="8687" width="7.1640625" style="232" bestFit="1" customWidth="1"/>
    <col min="8688" max="8689" width="11.83203125" style="232" bestFit="1" customWidth="1"/>
    <col min="8690" max="8690" width="12.1640625" style="232" bestFit="1" customWidth="1"/>
    <col min="8691" max="8691" width="14.1640625" style="232" bestFit="1" customWidth="1"/>
    <col min="8692" max="8692" width="13" style="232" bestFit="1" customWidth="1"/>
    <col min="8693" max="8693" width="16.5" style="232" bestFit="1" customWidth="1"/>
    <col min="8694" max="8694" width="16.5" style="232" customWidth="1"/>
    <col min="8695" max="8695" width="12.6640625" style="232" bestFit="1" customWidth="1"/>
    <col min="8696" max="8697" width="2" style="232" bestFit="1" customWidth="1"/>
    <col min="8698" max="8698" width="12.6640625" style="232" bestFit="1" customWidth="1"/>
    <col min="8699" max="8699" width="12.83203125" style="232" bestFit="1" customWidth="1"/>
    <col min="8700" max="8700" width="12.6640625" style="232" bestFit="1" customWidth="1"/>
    <col min="8701" max="8701" width="6.83203125" style="232" bestFit="1" customWidth="1"/>
    <col min="8702" max="8702" width="14.5" style="232" bestFit="1" customWidth="1"/>
    <col min="8703" max="8703" width="24.5" style="232" bestFit="1" customWidth="1"/>
    <col min="8704" max="8704" width="12.6640625" style="232" bestFit="1" customWidth="1"/>
    <col min="8705" max="8937" width="7.83203125" style="232"/>
    <col min="8938" max="8938" width="5.83203125" style="232" bestFit="1" customWidth="1"/>
    <col min="8939" max="8939" width="20.6640625" style="232" bestFit="1" customWidth="1"/>
    <col min="8940" max="8940" width="34.83203125" style="232" bestFit="1" customWidth="1"/>
    <col min="8941" max="8941" width="9.5" style="232" bestFit="1" customWidth="1"/>
    <col min="8942" max="8942" width="8.83203125" style="232" bestFit="1" customWidth="1"/>
    <col min="8943" max="8943" width="7.1640625" style="232" bestFit="1" customWidth="1"/>
    <col min="8944" max="8945" width="11.83203125" style="232" bestFit="1" customWidth="1"/>
    <col min="8946" max="8946" width="12.1640625" style="232" bestFit="1" customWidth="1"/>
    <col min="8947" max="8947" width="14.1640625" style="232" bestFit="1" customWidth="1"/>
    <col min="8948" max="8948" width="13" style="232" bestFit="1" customWidth="1"/>
    <col min="8949" max="8949" width="16.5" style="232" bestFit="1" customWidth="1"/>
    <col min="8950" max="8950" width="16.5" style="232" customWidth="1"/>
    <col min="8951" max="8951" width="12.6640625" style="232" bestFit="1" customWidth="1"/>
    <col min="8952" max="8953" width="2" style="232" bestFit="1" customWidth="1"/>
    <col min="8954" max="8954" width="12.6640625" style="232" bestFit="1" customWidth="1"/>
    <col min="8955" max="8955" width="12.83203125" style="232" bestFit="1" customWidth="1"/>
    <col min="8956" max="8956" width="12.6640625" style="232" bestFit="1" customWidth="1"/>
    <col min="8957" max="8957" width="6.83203125" style="232" bestFit="1" customWidth="1"/>
    <col min="8958" max="8958" width="14.5" style="232" bestFit="1" customWidth="1"/>
    <col min="8959" max="8959" width="24.5" style="232" bestFit="1" customWidth="1"/>
    <col min="8960" max="8960" width="12.6640625" style="232" bestFit="1" customWidth="1"/>
    <col min="8961" max="9193" width="7.83203125" style="232"/>
    <col min="9194" max="9194" width="5.83203125" style="232" bestFit="1" customWidth="1"/>
    <col min="9195" max="9195" width="20.6640625" style="232" bestFit="1" customWidth="1"/>
    <col min="9196" max="9196" width="34.83203125" style="232" bestFit="1" customWidth="1"/>
    <col min="9197" max="9197" width="9.5" style="232" bestFit="1" customWidth="1"/>
    <col min="9198" max="9198" width="8.83203125" style="232" bestFit="1" customWidth="1"/>
    <col min="9199" max="9199" width="7.1640625" style="232" bestFit="1" customWidth="1"/>
    <col min="9200" max="9201" width="11.83203125" style="232" bestFit="1" customWidth="1"/>
    <col min="9202" max="9202" width="12.1640625" style="232" bestFit="1" customWidth="1"/>
    <col min="9203" max="9203" width="14.1640625" style="232" bestFit="1" customWidth="1"/>
    <col min="9204" max="9204" width="13" style="232" bestFit="1" customWidth="1"/>
    <col min="9205" max="9205" width="16.5" style="232" bestFit="1" customWidth="1"/>
    <col min="9206" max="9206" width="16.5" style="232" customWidth="1"/>
    <col min="9207" max="9207" width="12.6640625" style="232" bestFit="1" customWidth="1"/>
    <col min="9208" max="9209" width="2" style="232" bestFit="1" customWidth="1"/>
    <col min="9210" max="9210" width="12.6640625" style="232" bestFit="1" customWidth="1"/>
    <col min="9211" max="9211" width="12.83203125" style="232" bestFit="1" customWidth="1"/>
    <col min="9212" max="9212" width="12.6640625" style="232" bestFit="1" customWidth="1"/>
    <col min="9213" max="9213" width="6.83203125" style="232" bestFit="1" customWidth="1"/>
    <col min="9214" max="9214" width="14.5" style="232" bestFit="1" customWidth="1"/>
    <col min="9215" max="9215" width="24.5" style="232" bestFit="1" customWidth="1"/>
    <col min="9216" max="9216" width="12.6640625" style="232" bestFit="1" customWidth="1"/>
    <col min="9217" max="9449" width="7.83203125" style="232"/>
    <col min="9450" max="9450" width="5.83203125" style="232" bestFit="1" customWidth="1"/>
    <col min="9451" max="9451" width="20.6640625" style="232" bestFit="1" customWidth="1"/>
    <col min="9452" max="9452" width="34.83203125" style="232" bestFit="1" customWidth="1"/>
    <col min="9453" max="9453" width="9.5" style="232" bestFit="1" customWidth="1"/>
    <col min="9454" max="9454" width="8.83203125" style="232" bestFit="1" customWidth="1"/>
    <col min="9455" max="9455" width="7.1640625" style="232" bestFit="1" customWidth="1"/>
    <col min="9456" max="9457" width="11.83203125" style="232" bestFit="1" customWidth="1"/>
    <col min="9458" max="9458" width="12.1640625" style="232" bestFit="1" customWidth="1"/>
    <col min="9459" max="9459" width="14.1640625" style="232" bestFit="1" customWidth="1"/>
    <col min="9460" max="9460" width="13" style="232" bestFit="1" customWidth="1"/>
    <col min="9461" max="9461" width="16.5" style="232" bestFit="1" customWidth="1"/>
    <col min="9462" max="9462" width="16.5" style="232" customWidth="1"/>
    <col min="9463" max="9463" width="12.6640625" style="232" bestFit="1" customWidth="1"/>
    <col min="9464" max="9465" width="2" style="232" bestFit="1" customWidth="1"/>
    <col min="9466" max="9466" width="12.6640625" style="232" bestFit="1" customWidth="1"/>
    <col min="9467" max="9467" width="12.83203125" style="232" bestFit="1" customWidth="1"/>
    <col min="9468" max="9468" width="12.6640625" style="232" bestFit="1" customWidth="1"/>
    <col min="9469" max="9469" width="6.83203125" style="232" bestFit="1" customWidth="1"/>
    <col min="9470" max="9470" width="14.5" style="232" bestFit="1" customWidth="1"/>
    <col min="9471" max="9471" width="24.5" style="232" bestFit="1" customWidth="1"/>
    <col min="9472" max="9472" width="12.6640625" style="232" bestFit="1" customWidth="1"/>
    <col min="9473" max="9705" width="7.83203125" style="232"/>
    <col min="9706" max="9706" width="5.83203125" style="232" bestFit="1" customWidth="1"/>
    <col min="9707" max="9707" width="20.6640625" style="232" bestFit="1" customWidth="1"/>
    <col min="9708" max="9708" width="34.83203125" style="232" bestFit="1" customWidth="1"/>
    <col min="9709" max="9709" width="9.5" style="232" bestFit="1" customWidth="1"/>
    <col min="9710" max="9710" width="8.83203125" style="232" bestFit="1" customWidth="1"/>
    <col min="9711" max="9711" width="7.1640625" style="232" bestFit="1" customWidth="1"/>
    <col min="9712" max="9713" width="11.83203125" style="232" bestFit="1" customWidth="1"/>
    <col min="9714" max="9714" width="12.1640625" style="232" bestFit="1" customWidth="1"/>
    <col min="9715" max="9715" width="14.1640625" style="232" bestFit="1" customWidth="1"/>
    <col min="9716" max="9716" width="13" style="232" bestFit="1" customWidth="1"/>
    <col min="9717" max="9717" width="16.5" style="232" bestFit="1" customWidth="1"/>
    <col min="9718" max="9718" width="16.5" style="232" customWidth="1"/>
    <col min="9719" max="9719" width="12.6640625" style="232" bestFit="1" customWidth="1"/>
    <col min="9720" max="9721" width="2" style="232" bestFit="1" customWidth="1"/>
    <col min="9722" max="9722" width="12.6640625" style="232" bestFit="1" customWidth="1"/>
    <col min="9723" max="9723" width="12.83203125" style="232" bestFit="1" customWidth="1"/>
    <col min="9724" max="9724" width="12.6640625" style="232" bestFit="1" customWidth="1"/>
    <col min="9725" max="9725" width="6.83203125" style="232" bestFit="1" customWidth="1"/>
    <col min="9726" max="9726" width="14.5" style="232" bestFit="1" customWidth="1"/>
    <col min="9727" max="9727" width="24.5" style="232" bestFit="1" customWidth="1"/>
    <col min="9728" max="9728" width="12.6640625" style="232" bestFit="1" customWidth="1"/>
    <col min="9729" max="9961" width="7.83203125" style="232"/>
    <col min="9962" max="9962" width="5.83203125" style="232" bestFit="1" customWidth="1"/>
    <col min="9963" max="9963" width="20.6640625" style="232" bestFit="1" customWidth="1"/>
    <col min="9964" max="9964" width="34.83203125" style="232" bestFit="1" customWidth="1"/>
    <col min="9965" max="9965" width="9.5" style="232" bestFit="1" customWidth="1"/>
    <col min="9966" max="9966" width="8.83203125" style="232" bestFit="1" customWidth="1"/>
    <col min="9967" max="9967" width="7.1640625" style="232" bestFit="1" customWidth="1"/>
    <col min="9968" max="9969" width="11.83203125" style="232" bestFit="1" customWidth="1"/>
    <col min="9970" max="9970" width="12.1640625" style="232" bestFit="1" customWidth="1"/>
    <col min="9971" max="9971" width="14.1640625" style="232" bestFit="1" customWidth="1"/>
    <col min="9972" max="9972" width="13" style="232" bestFit="1" customWidth="1"/>
    <col min="9973" max="9973" width="16.5" style="232" bestFit="1" customWidth="1"/>
    <col min="9974" max="9974" width="16.5" style="232" customWidth="1"/>
    <col min="9975" max="9975" width="12.6640625" style="232" bestFit="1" customWidth="1"/>
    <col min="9976" max="9977" width="2" style="232" bestFit="1" customWidth="1"/>
    <col min="9978" max="9978" width="12.6640625" style="232" bestFit="1" customWidth="1"/>
    <col min="9979" max="9979" width="12.83203125" style="232" bestFit="1" customWidth="1"/>
    <col min="9980" max="9980" width="12.6640625" style="232" bestFit="1" customWidth="1"/>
    <col min="9981" max="9981" width="6.83203125" style="232" bestFit="1" customWidth="1"/>
    <col min="9982" max="9982" width="14.5" style="232" bestFit="1" customWidth="1"/>
    <col min="9983" max="9983" width="24.5" style="232" bestFit="1" customWidth="1"/>
    <col min="9984" max="9984" width="12.6640625" style="232" bestFit="1" customWidth="1"/>
    <col min="9985" max="10217" width="7.83203125" style="232"/>
    <col min="10218" max="10218" width="5.83203125" style="232" bestFit="1" customWidth="1"/>
    <col min="10219" max="10219" width="20.6640625" style="232" bestFit="1" customWidth="1"/>
    <col min="10220" max="10220" width="34.83203125" style="232" bestFit="1" customWidth="1"/>
    <col min="10221" max="10221" width="9.5" style="232" bestFit="1" customWidth="1"/>
    <col min="10222" max="10222" width="8.83203125" style="232" bestFit="1" customWidth="1"/>
    <col min="10223" max="10223" width="7.1640625" style="232" bestFit="1" customWidth="1"/>
    <col min="10224" max="10225" width="11.83203125" style="232" bestFit="1" customWidth="1"/>
    <col min="10226" max="10226" width="12.1640625" style="232" bestFit="1" customWidth="1"/>
    <col min="10227" max="10227" width="14.1640625" style="232" bestFit="1" customWidth="1"/>
    <col min="10228" max="10228" width="13" style="232" bestFit="1" customWidth="1"/>
    <col min="10229" max="10229" width="16.5" style="232" bestFit="1" customWidth="1"/>
    <col min="10230" max="10230" width="16.5" style="232" customWidth="1"/>
    <col min="10231" max="10231" width="12.6640625" style="232" bestFit="1" customWidth="1"/>
    <col min="10232" max="10233" width="2" style="232" bestFit="1" customWidth="1"/>
    <col min="10234" max="10234" width="12.6640625" style="232" bestFit="1" customWidth="1"/>
    <col min="10235" max="10235" width="12.83203125" style="232" bestFit="1" customWidth="1"/>
    <col min="10236" max="10236" width="12.6640625" style="232" bestFit="1" customWidth="1"/>
    <col min="10237" max="10237" width="6.83203125" style="232" bestFit="1" customWidth="1"/>
    <col min="10238" max="10238" width="14.5" style="232" bestFit="1" customWidth="1"/>
    <col min="10239" max="10239" width="24.5" style="232" bestFit="1" customWidth="1"/>
    <col min="10240" max="10240" width="12.6640625" style="232" bestFit="1" customWidth="1"/>
    <col min="10241" max="10473" width="7.83203125" style="232"/>
    <col min="10474" max="10474" width="5.83203125" style="232" bestFit="1" customWidth="1"/>
    <col min="10475" max="10475" width="20.6640625" style="232" bestFit="1" customWidth="1"/>
    <col min="10476" max="10476" width="34.83203125" style="232" bestFit="1" customWidth="1"/>
    <col min="10477" max="10477" width="9.5" style="232" bestFit="1" customWidth="1"/>
    <col min="10478" max="10478" width="8.83203125" style="232" bestFit="1" customWidth="1"/>
    <col min="10479" max="10479" width="7.1640625" style="232" bestFit="1" customWidth="1"/>
    <col min="10480" max="10481" width="11.83203125" style="232" bestFit="1" customWidth="1"/>
    <col min="10482" max="10482" width="12.1640625" style="232" bestFit="1" customWidth="1"/>
    <col min="10483" max="10483" width="14.1640625" style="232" bestFit="1" customWidth="1"/>
    <col min="10484" max="10484" width="13" style="232" bestFit="1" customWidth="1"/>
    <col min="10485" max="10485" width="16.5" style="232" bestFit="1" customWidth="1"/>
    <col min="10486" max="10486" width="16.5" style="232" customWidth="1"/>
    <col min="10487" max="10487" width="12.6640625" style="232" bestFit="1" customWidth="1"/>
    <col min="10488" max="10489" width="2" style="232" bestFit="1" customWidth="1"/>
    <col min="10490" max="10490" width="12.6640625" style="232" bestFit="1" customWidth="1"/>
    <col min="10491" max="10491" width="12.83203125" style="232" bestFit="1" customWidth="1"/>
    <col min="10492" max="10492" width="12.6640625" style="232" bestFit="1" customWidth="1"/>
    <col min="10493" max="10493" width="6.83203125" style="232" bestFit="1" customWidth="1"/>
    <col min="10494" max="10494" width="14.5" style="232" bestFit="1" customWidth="1"/>
    <col min="10495" max="10495" width="24.5" style="232" bestFit="1" customWidth="1"/>
    <col min="10496" max="10496" width="12.6640625" style="232" bestFit="1" customWidth="1"/>
    <col min="10497" max="10729" width="7.83203125" style="232"/>
    <col min="10730" max="10730" width="5.83203125" style="232" bestFit="1" customWidth="1"/>
    <col min="10731" max="10731" width="20.6640625" style="232" bestFit="1" customWidth="1"/>
    <col min="10732" max="10732" width="34.83203125" style="232" bestFit="1" customWidth="1"/>
    <col min="10733" max="10733" width="9.5" style="232" bestFit="1" customWidth="1"/>
    <col min="10734" max="10734" width="8.83203125" style="232" bestFit="1" customWidth="1"/>
    <col min="10735" max="10735" width="7.1640625" style="232" bestFit="1" customWidth="1"/>
    <col min="10736" max="10737" width="11.83203125" style="232" bestFit="1" customWidth="1"/>
    <col min="10738" max="10738" width="12.1640625" style="232" bestFit="1" customWidth="1"/>
    <col min="10739" max="10739" width="14.1640625" style="232" bestFit="1" customWidth="1"/>
    <col min="10740" max="10740" width="13" style="232" bestFit="1" customWidth="1"/>
    <col min="10741" max="10741" width="16.5" style="232" bestFit="1" customWidth="1"/>
    <col min="10742" max="10742" width="16.5" style="232" customWidth="1"/>
    <col min="10743" max="10743" width="12.6640625" style="232" bestFit="1" customWidth="1"/>
    <col min="10744" max="10745" width="2" style="232" bestFit="1" customWidth="1"/>
    <col min="10746" max="10746" width="12.6640625" style="232" bestFit="1" customWidth="1"/>
    <col min="10747" max="10747" width="12.83203125" style="232" bestFit="1" customWidth="1"/>
    <col min="10748" max="10748" width="12.6640625" style="232" bestFit="1" customWidth="1"/>
    <col min="10749" max="10749" width="6.83203125" style="232" bestFit="1" customWidth="1"/>
    <col min="10750" max="10750" width="14.5" style="232" bestFit="1" customWidth="1"/>
    <col min="10751" max="10751" width="24.5" style="232" bestFit="1" customWidth="1"/>
    <col min="10752" max="10752" width="12.6640625" style="232" bestFit="1" customWidth="1"/>
    <col min="10753" max="10985" width="7.83203125" style="232"/>
    <col min="10986" max="10986" width="5.83203125" style="232" bestFit="1" customWidth="1"/>
    <col min="10987" max="10987" width="20.6640625" style="232" bestFit="1" customWidth="1"/>
    <col min="10988" max="10988" width="34.83203125" style="232" bestFit="1" customWidth="1"/>
    <col min="10989" max="10989" width="9.5" style="232" bestFit="1" customWidth="1"/>
    <col min="10990" max="10990" width="8.83203125" style="232" bestFit="1" customWidth="1"/>
    <col min="10991" max="10991" width="7.1640625" style="232" bestFit="1" customWidth="1"/>
    <col min="10992" max="10993" width="11.83203125" style="232" bestFit="1" customWidth="1"/>
    <col min="10994" max="10994" width="12.1640625" style="232" bestFit="1" customWidth="1"/>
    <col min="10995" max="10995" width="14.1640625" style="232" bestFit="1" customWidth="1"/>
    <col min="10996" max="10996" width="13" style="232" bestFit="1" customWidth="1"/>
    <col min="10997" max="10997" width="16.5" style="232" bestFit="1" customWidth="1"/>
    <col min="10998" max="10998" width="16.5" style="232" customWidth="1"/>
    <col min="10999" max="10999" width="12.6640625" style="232" bestFit="1" customWidth="1"/>
    <col min="11000" max="11001" width="2" style="232" bestFit="1" customWidth="1"/>
    <col min="11002" max="11002" width="12.6640625" style="232" bestFit="1" customWidth="1"/>
    <col min="11003" max="11003" width="12.83203125" style="232" bestFit="1" customWidth="1"/>
    <col min="11004" max="11004" width="12.6640625" style="232" bestFit="1" customWidth="1"/>
    <col min="11005" max="11005" width="6.83203125" style="232" bestFit="1" customWidth="1"/>
    <col min="11006" max="11006" width="14.5" style="232" bestFit="1" customWidth="1"/>
    <col min="11007" max="11007" width="24.5" style="232" bestFit="1" customWidth="1"/>
    <col min="11008" max="11008" width="12.6640625" style="232" bestFit="1" customWidth="1"/>
    <col min="11009" max="11241" width="7.83203125" style="232"/>
    <col min="11242" max="11242" width="5.83203125" style="232" bestFit="1" customWidth="1"/>
    <col min="11243" max="11243" width="20.6640625" style="232" bestFit="1" customWidth="1"/>
    <col min="11244" max="11244" width="34.83203125" style="232" bestFit="1" customWidth="1"/>
    <col min="11245" max="11245" width="9.5" style="232" bestFit="1" customWidth="1"/>
    <col min="11246" max="11246" width="8.83203125" style="232" bestFit="1" customWidth="1"/>
    <col min="11247" max="11247" width="7.1640625" style="232" bestFit="1" customWidth="1"/>
    <col min="11248" max="11249" width="11.83203125" style="232" bestFit="1" customWidth="1"/>
    <col min="11250" max="11250" width="12.1640625" style="232" bestFit="1" customWidth="1"/>
    <col min="11251" max="11251" width="14.1640625" style="232" bestFit="1" customWidth="1"/>
    <col min="11252" max="11252" width="13" style="232" bestFit="1" customWidth="1"/>
    <col min="11253" max="11253" width="16.5" style="232" bestFit="1" customWidth="1"/>
    <col min="11254" max="11254" width="16.5" style="232" customWidth="1"/>
    <col min="11255" max="11255" width="12.6640625" style="232" bestFit="1" customWidth="1"/>
    <col min="11256" max="11257" width="2" style="232" bestFit="1" customWidth="1"/>
    <col min="11258" max="11258" width="12.6640625" style="232" bestFit="1" customWidth="1"/>
    <col min="11259" max="11259" width="12.83203125" style="232" bestFit="1" customWidth="1"/>
    <col min="11260" max="11260" width="12.6640625" style="232" bestFit="1" customWidth="1"/>
    <col min="11261" max="11261" width="6.83203125" style="232" bestFit="1" customWidth="1"/>
    <col min="11262" max="11262" width="14.5" style="232" bestFit="1" customWidth="1"/>
    <col min="11263" max="11263" width="24.5" style="232" bestFit="1" customWidth="1"/>
    <col min="11264" max="11264" width="12.6640625" style="232" bestFit="1" customWidth="1"/>
    <col min="11265" max="11497" width="7.83203125" style="232"/>
    <col min="11498" max="11498" width="5.83203125" style="232" bestFit="1" customWidth="1"/>
    <col min="11499" max="11499" width="20.6640625" style="232" bestFit="1" customWidth="1"/>
    <col min="11500" max="11500" width="34.83203125" style="232" bestFit="1" customWidth="1"/>
    <col min="11501" max="11501" width="9.5" style="232" bestFit="1" customWidth="1"/>
    <col min="11502" max="11502" width="8.83203125" style="232" bestFit="1" customWidth="1"/>
    <col min="11503" max="11503" width="7.1640625" style="232" bestFit="1" customWidth="1"/>
    <col min="11504" max="11505" width="11.83203125" style="232" bestFit="1" customWidth="1"/>
    <col min="11506" max="11506" width="12.1640625" style="232" bestFit="1" customWidth="1"/>
    <col min="11507" max="11507" width="14.1640625" style="232" bestFit="1" customWidth="1"/>
    <col min="11508" max="11508" width="13" style="232" bestFit="1" customWidth="1"/>
    <col min="11509" max="11509" width="16.5" style="232" bestFit="1" customWidth="1"/>
    <col min="11510" max="11510" width="16.5" style="232" customWidth="1"/>
    <col min="11511" max="11511" width="12.6640625" style="232" bestFit="1" customWidth="1"/>
    <col min="11512" max="11513" width="2" style="232" bestFit="1" customWidth="1"/>
    <col min="11514" max="11514" width="12.6640625" style="232" bestFit="1" customWidth="1"/>
    <col min="11515" max="11515" width="12.83203125" style="232" bestFit="1" customWidth="1"/>
    <col min="11516" max="11516" width="12.6640625" style="232" bestFit="1" customWidth="1"/>
    <col min="11517" max="11517" width="6.83203125" style="232" bestFit="1" customWidth="1"/>
    <col min="11518" max="11518" width="14.5" style="232" bestFit="1" customWidth="1"/>
    <col min="11519" max="11519" width="24.5" style="232" bestFit="1" customWidth="1"/>
    <col min="11520" max="11520" width="12.6640625" style="232" bestFit="1" customWidth="1"/>
    <col min="11521" max="11753" width="7.83203125" style="232"/>
    <col min="11754" max="11754" width="5.83203125" style="232" bestFit="1" customWidth="1"/>
    <col min="11755" max="11755" width="20.6640625" style="232" bestFit="1" customWidth="1"/>
    <col min="11756" max="11756" width="34.83203125" style="232" bestFit="1" customWidth="1"/>
    <col min="11757" max="11757" width="9.5" style="232" bestFit="1" customWidth="1"/>
    <col min="11758" max="11758" width="8.83203125" style="232" bestFit="1" customWidth="1"/>
    <col min="11759" max="11759" width="7.1640625" style="232" bestFit="1" customWidth="1"/>
    <col min="11760" max="11761" width="11.83203125" style="232" bestFit="1" customWidth="1"/>
    <col min="11762" max="11762" width="12.1640625" style="232" bestFit="1" customWidth="1"/>
    <col min="11763" max="11763" width="14.1640625" style="232" bestFit="1" customWidth="1"/>
    <col min="11764" max="11764" width="13" style="232" bestFit="1" customWidth="1"/>
    <col min="11765" max="11765" width="16.5" style="232" bestFit="1" customWidth="1"/>
    <col min="11766" max="11766" width="16.5" style="232" customWidth="1"/>
    <col min="11767" max="11767" width="12.6640625" style="232" bestFit="1" customWidth="1"/>
    <col min="11768" max="11769" width="2" style="232" bestFit="1" customWidth="1"/>
    <col min="11770" max="11770" width="12.6640625" style="232" bestFit="1" customWidth="1"/>
    <col min="11771" max="11771" width="12.83203125" style="232" bestFit="1" customWidth="1"/>
    <col min="11772" max="11772" width="12.6640625" style="232" bestFit="1" customWidth="1"/>
    <col min="11773" max="11773" width="6.83203125" style="232" bestFit="1" customWidth="1"/>
    <col min="11774" max="11774" width="14.5" style="232" bestFit="1" customWidth="1"/>
    <col min="11775" max="11775" width="24.5" style="232" bestFit="1" customWidth="1"/>
    <col min="11776" max="11776" width="12.6640625" style="232" bestFit="1" customWidth="1"/>
    <col min="11777" max="12009" width="7.83203125" style="232"/>
    <col min="12010" max="12010" width="5.83203125" style="232" bestFit="1" customWidth="1"/>
    <col min="12011" max="12011" width="20.6640625" style="232" bestFit="1" customWidth="1"/>
    <col min="12012" max="12012" width="34.83203125" style="232" bestFit="1" customWidth="1"/>
    <col min="12013" max="12013" width="9.5" style="232" bestFit="1" customWidth="1"/>
    <col min="12014" max="12014" width="8.83203125" style="232" bestFit="1" customWidth="1"/>
    <col min="12015" max="12015" width="7.1640625" style="232" bestFit="1" customWidth="1"/>
    <col min="12016" max="12017" width="11.83203125" style="232" bestFit="1" customWidth="1"/>
    <col min="12018" max="12018" width="12.1640625" style="232" bestFit="1" customWidth="1"/>
    <col min="12019" max="12019" width="14.1640625" style="232" bestFit="1" customWidth="1"/>
    <col min="12020" max="12020" width="13" style="232" bestFit="1" customWidth="1"/>
    <col min="12021" max="12021" width="16.5" style="232" bestFit="1" customWidth="1"/>
    <col min="12022" max="12022" width="16.5" style="232" customWidth="1"/>
    <col min="12023" max="12023" width="12.6640625" style="232" bestFit="1" customWidth="1"/>
    <col min="12024" max="12025" width="2" style="232" bestFit="1" customWidth="1"/>
    <col min="12026" max="12026" width="12.6640625" style="232" bestFit="1" customWidth="1"/>
    <col min="12027" max="12027" width="12.83203125" style="232" bestFit="1" customWidth="1"/>
    <col min="12028" max="12028" width="12.6640625" style="232" bestFit="1" customWidth="1"/>
    <col min="12029" max="12029" width="6.83203125" style="232" bestFit="1" customWidth="1"/>
    <col min="12030" max="12030" width="14.5" style="232" bestFit="1" customWidth="1"/>
    <col min="12031" max="12031" width="24.5" style="232" bestFit="1" customWidth="1"/>
    <col min="12032" max="12032" width="12.6640625" style="232" bestFit="1" customWidth="1"/>
    <col min="12033" max="12265" width="7.83203125" style="232"/>
    <col min="12266" max="12266" width="5.83203125" style="232" bestFit="1" customWidth="1"/>
    <col min="12267" max="12267" width="20.6640625" style="232" bestFit="1" customWidth="1"/>
    <col min="12268" max="12268" width="34.83203125" style="232" bestFit="1" customWidth="1"/>
    <col min="12269" max="12269" width="9.5" style="232" bestFit="1" customWidth="1"/>
    <col min="12270" max="12270" width="8.83203125" style="232" bestFit="1" customWidth="1"/>
    <col min="12271" max="12271" width="7.1640625" style="232" bestFit="1" customWidth="1"/>
    <col min="12272" max="12273" width="11.83203125" style="232" bestFit="1" customWidth="1"/>
    <col min="12274" max="12274" width="12.1640625" style="232" bestFit="1" customWidth="1"/>
    <col min="12275" max="12275" width="14.1640625" style="232" bestFit="1" customWidth="1"/>
    <col min="12276" max="12276" width="13" style="232" bestFit="1" customWidth="1"/>
    <col min="12277" max="12277" width="16.5" style="232" bestFit="1" customWidth="1"/>
    <col min="12278" max="12278" width="16.5" style="232" customWidth="1"/>
    <col min="12279" max="12279" width="12.6640625" style="232" bestFit="1" customWidth="1"/>
    <col min="12280" max="12281" width="2" style="232" bestFit="1" customWidth="1"/>
    <col min="12282" max="12282" width="12.6640625" style="232" bestFit="1" customWidth="1"/>
    <col min="12283" max="12283" width="12.83203125" style="232" bestFit="1" customWidth="1"/>
    <col min="12284" max="12284" width="12.6640625" style="232" bestFit="1" customWidth="1"/>
    <col min="12285" max="12285" width="6.83203125" style="232" bestFit="1" customWidth="1"/>
    <col min="12286" max="12286" width="14.5" style="232" bestFit="1" customWidth="1"/>
    <col min="12287" max="12287" width="24.5" style="232" bestFit="1" customWidth="1"/>
    <col min="12288" max="12288" width="12.6640625" style="232" bestFit="1" customWidth="1"/>
    <col min="12289" max="12521" width="7.83203125" style="232"/>
    <col min="12522" max="12522" width="5.83203125" style="232" bestFit="1" customWidth="1"/>
    <col min="12523" max="12523" width="20.6640625" style="232" bestFit="1" customWidth="1"/>
    <col min="12524" max="12524" width="34.83203125" style="232" bestFit="1" customWidth="1"/>
    <col min="12525" max="12525" width="9.5" style="232" bestFit="1" customWidth="1"/>
    <col min="12526" max="12526" width="8.83203125" style="232" bestFit="1" customWidth="1"/>
    <col min="12527" max="12527" width="7.1640625" style="232" bestFit="1" customWidth="1"/>
    <col min="12528" max="12529" width="11.83203125" style="232" bestFit="1" customWidth="1"/>
    <col min="12530" max="12530" width="12.1640625" style="232" bestFit="1" customWidth="1"/>
    <col min="12531" max="12531" width="14.1640625" style="232" bestFit="1" customWidth="1"/>
    <col min="12532" max="12532" width="13" style="232" bestFit="1" customWidth="1"/>
    <col min="12533" max="12533" width="16.5" style="232" bestFit="1" customWidth="1"/>
    <col min="12534" max="12534" width="16.5" style="232" customWidth="1"/>
    <col min="12535" max="12535" width="12.6640625" style="232" bestFit="1" customWidth="1"/>
    <col min="12536" max="12537" width="2" style="232" bestFit="1" customWidth="1"/>
    <col min="12538" max="12538" width="12.6640625" style="232" bestFit="1" customWidth="1"/>
    <col min="12539" max="12539" width="12.83203125" style="232" bestFit="1" customWidth="1"/>
    <col min="12540" max="12540" width="12.6640625" style="232" bestFit="1" customWidth="1"/>
    <col min="12541" max="12541" width="6.83203125" style="232" bestFit="1" customWidth="1"/>
    <col min="12542" max="12542" width="14.5" style="232" bestFit="1" customWidth="1"/>
    <col min="12543" max="12543" width="24.5" style="232" bestFit="1" customWidth="1"/>
    <col min="12544" max="12544" width="12.6640625" style="232" bestFit="1" customWidth="1"/>
    <col min="12545" max="12777" width="7.83203125" style="232"/>
    <col min="12778" max="12778" width="5.83203125" style="232" bestFit="1" customWidth="1"/>
    <col min="12779" max="12779" width="20.6640625" style="232" bestFit="1" customWidth="1"/>
    <col min="12780" max="12780" width="34.83203125" style="232" bestFit="1" customWidth="1"/>
    <col min="12781" max="12781" width="9.5" style="232" bestFit="1" customWidth="1"/>
    <col min="12782" max="12782" width="8.83203125" style="232" bestFit="1" customWidth="1"/>
    <col min="12783" max="12783" width="7.1640625" style="232" bestFit="1" customWidth="1"/>
    <col min="12784" max="12785" width="11.83203125" style="232" bestFit="1" customWidth="1"/>
    <col min="12786" max="12786" width="12.1640625" style="232" bestFit="1" customWidth="1"/>
    <col min="12787" max="12787" width="14.1640625" style="232" bestFit="1" customWidth="1"/>
    <col min="12788" max="12788" width="13" style="232" bestFit="1" customWidth="1"/>
    <col min="12789" max="12789" width="16.5" style="232" bestFit="1" customWidth="1"/>
    <col min="12790" max="12790" width="16.5" style="232" customWidth="1"/>
    <col min="12791" max="12791" width="12.6640625" style="232" bestFit="1" customWidth="1"/>
    <col min="12792" max="12793" width="2" style="232" bestFit="1" customWidth="1"/>
    <col min="12794" max="12794" width="12.6640625" style="232" bestFit="1" customWidth="1"/>
    <col min="12795" max="12795" width="12.83203125" style="232" bestFit="1" customWidth="1"/>
    <col min="12796" max="12796" width="12.6640625" style="232" bestFit="1" customWidth="1"/>
    <col min="12797" max="12797" width="6.83203125" style="232" bestFit="1" customWidth="1"/>
    <col min="12798" max="12798" width="14.5" style="232" bestFit="1" customWidth="1"/>
    <col min="12799" max="12799" width="24.5" style="232" bestFit="1" customWidth="1"/>
    <col min="12800" max="12800" width="12.6640625" style="232" bestFit="1" customWidth="1"/>
    <col min="12801" max="13033" width="7.83203125" style="232"/>
    <col min="13034" max="13034" width="5.83203125" style="232" bestFit="1" customWidth="1"/>
    <col min="13035" max="13035" width="20.6640625" style="232" bestFit="1" customWidth="1"/>
    <col min="13036" max="13036" width="34.83203125" style="232" bestFit="1" customWidth="1"/>
    <col min="13037" max="13037" width="9.5" style="232" bestFit="1" customWidth="1"/>
    <col min="13038" max="13038" width="8.83203125" style="232" bestFit="1" customWidth="1"/>
    <col min="13039" max="13039" width="7.1640625" style="232" bestFit="1" customWidth="1"/>
    <col min="13040" max="13041" width="11.83203125" style="232" bestFit="1" customWidth="1"/>
    <col min="13042" max="13042" width="12.1640625" style="232" bestFit="1" customWidth="1"/>
    <col min="13043" max="13043" width="14.1640625" style="232" bestFit="1" customWidth="1"/>
    <col min="13044" max="13044" width="13" style="232" bestFit="1" customWidth="1"/>
    <col min="13045" max="13045" width="16.5" style="232" bestFit="1" customWidth="1"/>
    <col min="13046" max="13046" width="16.5" style="232" customWidth="1"/>
    <col min="13047" max="13047" width="12.6640625" style="232" bestFit="1" customWidth="1"/>
    <col min="13048" max="13049" width="2" style="232" bestFit="1" customWidth="1"/>
    <col min="13050" max="13050" width="12.6640625" style="232" bestFit="1" customWidth="1"/>
    <col min="13051" max="13051" width="12.83203125" style="232" bestFit="1" customWidth="1"/>
    <col min="13052" max="13052" width="12.6640625" style="232" bestFit="1" customWidth="1"/>
    <col min="13053" max="13053" width="6.83203125" style="232" bestFit="1" customWidth="1"/>
    <col min="13054" max="13054" width="14.5" style="232" bestFit="1" customWidth="1"/>
    <col min="13055" max="13055" width="24.5" style="232" bestFit="1" customWidth="1"/>
    <col min="13056" max="13056" width="12.6640625" style="232" bestFit="1" customWidth="1"/>
    <col min="13057" max="13289" width="7.83203125" style="232"/>
    <col min="13290" max="13290" width="5.83203125" style="232" bestFit="1" customWidth="1"/>
    <col min="13291" max="13291" width="20.6640625" style="232" bestFit="1" customWidth="1"/>
    <col min="13292" max="13292" width="34.83203125" style="232" bestFit="1" customWidth="1"/>
    <col min="13293" max="13293" width="9.5" style="232" bestFit="1" customWidth="1"/>
    <col min="13294" max="13294" width="8.83203125" style="232" bestFit="1" customWidth="1"/>
    <col min="13295" max="13295" width="7.1640625" style="232" bestFit="1" customWidth="1"/>
    <col min="13296" max="13297" width="11.83203125" style="232" bestFit="1" customWidth="1"/>
    <col min="13298" max="13298" width="12.1640625" style="232" bestFit="1" customWidth="1"/>
    <col min="13299" max="13299" width="14.1640625" style="232" bestFit="1" customWidth="1"/>
    <col min="13300" max="13300" width="13" style="232" bestFit="1" customWidth="1"/>
    <col min="13301" max="13301" width="16.5" style="232" bestFit="1" customWidth="1"/>
    <col min="13302" max="13302" width="16.5" style="232" customWidth="1"/>
    <col min="13303" max="13303" width="12.6640625" style="232" bestFit="1" customWidth="1"/>
    <col min="13304" max="13305" width="2" style="232" bestFit="1" customWidth="1"/>
    <col min="13306" max="13306" width="12.6640625" style="232" bestFit="1" customWidth="1"/>
    <col min="13307" max="13307" width="12.83203125" style="232" bestFit="1" customWidth="1"/>
    <col min="13308" max="13308" width="12.6640625" style="232" bestFit="1" customWidth="1"/>
    <col min="13309" max="13309" width="6.83203125" style="232" bestFit="1" customWidth="1"/>
    <col min="13310" max="13310" width="14.5" style="232" bestFit="1" customWidth="1"/>
    <col min="13311" max="13311" width="24.5" style="232" bestFit="1" customWidth="1"/>
    <col min="13312" max="13312" width="12.6640625" style="232" bestFit="1" customWidth="1"/>
    <col min="13313" max="13545" width="7.83203125" style="232"/>
    <col min="13546" max="13546" width="5.83203125" style="232" bestFit="1" customWidth="1"/>
    <col min="13547" max="13547" width="20.6640625" style="232" bestFit="1" customWidth="1"/>
    <col min="13548" max="13548" width="34.83203125" style="232" bestFit="1" customWidth="1"/>
    <col min="13549" max="13549" width="9.5" style="232" bestFit="1" customWidth="1"/>
    <col min="13550" max="13550" width="8.83203125" style="232" bestFit="1" customWidth="1"/>
    <col min="13551" max="13551" width="7.1640625" style="232" bestFit="1" customWidth="1"/>
    <col min="13552" max="13553" width="11.83203125" style="232" bestFit="1" customWidth="1"/>
    <col min="13554" max="13554" width="12.1640625" style="232" bestFit="1" customWidth="1"/>
    <col min="13555" max="13555" width="14.1640625" style="232" bestFit="1" customWidth="1"/>
    <col min="13556" max="13556" width="13" style="232" bestFit="1" customWidth="1"/>
    <col min="13557" max="13557" width="16.5" style="232" bestFit="1" customWidth="1"/>
    <col min="13558" max="13558" width="16.5" style="232" customWidth="1"/>
    <col min="13559" max="13559" width="12.6640625" style="232" bestFit="1" customWidth="1"/>
    <col min="13560" max="13561" width="2" style="232" bestFit="1" customWidth="1"/>
    <col min="13562" max="13562" width="12.6640625" style="232" bestFit="1" customWidth="1"/>
    <col min="13563" max="13563" width="12.83203125" style="232" bestFit="1" customWidth="1"/>
    <col min="13564" max="13564" width="12.6640625" style="232" bestFit="1" customWidth="1"/>
    <col min="13565" max="13565" width="6.83203125" style="232" bestFit="1" customWidth="1"/>
    <col min="13566" max="13566" width="14.5" style="232" bestFit="1" customWidth="1"/>
    <col min="13567" max="13567" width="24.5" style="232" bestFit="1" customWidth="1"/>
    <col min="13568" max="13568" width="12.6640625" style="232" bestFit="1" customWidth="1"/>
    <col min="13569" max="13801" width="7.83203125" style="232"/>
    <col min="13802" max="13802" width="5.83203125" style="232" bestFit="1" customWidth="1"/>
    <col min="13803" max="13803" width="20.6640625" style="232" bestFit="1" customWidth="1"/>
    <col min="13804" max="13804" width="34.83203125" style="232" bestFit="1" customWidth="1"/>
    <col min="13805" max="13805" width="9.5" style="232" bestFit="1" customWidth="1"/>
    <col min="13806" max="13806" width="8.83203125" style="232" bestFit="1" customWidth="1"/>
    <col min="13807" max="13807" width="7.1640625" style="232" bestFit="1" customWidth="1"/>
    <col min="13808" max="13809" width="11.83203125" style="232" bestFit="1" customWidth="1"/>
    <col min="13810" max="13810" width="12.1640625" style="232" bestFit="1" customWidth="1"/>
    <col min="13811" max="13811" width="14.1640625" style="232" bestFit="1" customWidth="1"/>
    <col min="13812" max="13812" width="13" style="232" bestFit="1" customWidth="1"/>
    <col min="13813" max="13813" width="16.5" style="232" bestFit="1" customWidth="1"/>
    <col min="13814" max="13814" width="16.5" style="232" customWidth="1"/>
    <col min="13815" max="13815" width="12.6640625" style="232" bestFit="1" customWidth="1"/>
    <col min="13816" max="13817" width="2" style="232" bestFit="1" customWidth="1"/>
    <col min="13818" max="13818" width="12.6640625" style="232" bestFit="1" customWidth="1"/>
    <col min="13819" max="13819" width="12.83203125" style="232" bestFit="1" customWidth="1"/>
    <col min="13820" max="13820" width="12.6640625" style="232" bestFit="1" customWidth="1"/>
    <col min="13821" max="13821" width="6.83203125" style="232" bestFit="1" customWidth="1"/>
    <col min="13822" max="13822" width="14.5" style="232" bestFit="1" customWidth="1"/>
    <col min="13823" max="13823" width="24.5" style="232" bestFit="1" customWidth="1"/>
    <col min="13824" max="13824" width="12.6640625" style="232" bestFit="1" customWidth="1"/>
    <col min="13825" max="14057" width="7.83203125" style="232"/>
    <col min="14058" max="14058" width="5.83203125" style="232" bestFit="1" customWidth="1"/>
    <col min="14059" max="14059" width="20.6640625" style="232" bestFit="1" customWidth="1"/>
    <col min="14060" max="14060" width="34.83203125" style="232" bestFit="1" customWidth="1"/>
    <col min="14061" max="14061" width="9.5" style="232" bestFit="1" customWidth="1"/>
    <col min="14062" max="14062" width="8.83203125" style="232" bestFit="1" customWidth="1"/>
    <col min="14063" max="14063" width="7.1640625" style="232" bestFit="1" customWidth="1"/>
    <col min="14064" max="14065" width="11.83203125" style="232" bestFit="1" customWidth="1"/>
    <col min="14066" max="14066" width="12.1640625" style="232" bestFit="1" customWidth="1"/>
    <col min="14067" max="14067" width="14.1640625" style="232" bestFit="1" customWidth="1"/>
    <col min="14068" max="14068" width="13" style="232" bestFit="1" customWidth="1"/>
    <col min="14069" max="14069" width="16.5" style="232" bestFit="1" customWidth="1"/>
    <col min="14070" max="14070" width="16.5" style="232" customWidth="1"/>
    <col min="14071" max="14071" width="12.6640625" style="232" bestFit="1" customWidth="1"/>
    <col min="14072" max="14073" width="2" style="232" bestFit="1" customWidth="1"/>
    <col min="14074" max="14074" width="12.6640625" style="232" bestFit="1" customWidth="1"/>
    <col min="14075" max="14075" width="12.83203125" style="232" bestFit="1" customWidth="1"/>
    <col min="14076" max="14076" width="12.6640625" style="232" bestFit="1" customWidth="1"/>
    <col min="14077" max="14077" width="6.83203125" style="232" bestFit="1" customWidth="1"/>
    <col min="14078" max="14078" width="14.5" style="232" bestFit="1" customWidth="1"/>
    <col min="14079" max="14079" width="24.5" style="232" bestFit="1" customWidth="1"/>
    <col min="14080" max="14080" width="12.6640625" style="232" bestFit="1" customWidth="1"/>
    <col min="14081" max="14313" width="7.83203125" style="232"/>
    <col min="14314" max="14314" width="5.83203125" style="232" bestFit="1" customWidth="1"/>
    <col min="14315" max="14315" width="20.6640625" style="232" bestFit="1" customWidth="1"/>
    <col min="14316" max="14316" width="34.83203125" style="232" bestFit="1" customWidth="1"/>
    <col min="14317" max="14317" width="9.5" style="232" bestFit="1" customWidth="1"/>
    <col min="14318" max="14318" width="8.83203125" style="232" bestFit="1" customWidth="1"/>
    <col min="14319" max="14319" width="7.1640625" style="232" bestFit="1" customWidth="1"/>
    <col min="14320" max="14321" width="11.83203125" style="232" bestFit="1" customWidth="1"/>
    <col min="14322" max="14322" width="12.1640625" style="232" bestFit="1" customWidth="1"/>
    <col min="14323" max="14323" width="14.1640625" style="232" bestFit="1" customWidth="1"/>
    <col min="14324" max="14324" width="13" style="232" bestFit="1" customWidth="1"/>
    <col min="14325" max="14325" width="16.5" style="232" bestFit="1" customWidth="1"/>
    <col min="14326" max="14326" width="16.5" style="232" customWidth="1"/>
    <col min="14327" max="14327" width="12.6640625" style="232" bestFit="1" customWidth="1"/>
    <col min="14328" max="14329" width="2" style="232" bestFit="1" customWidth="1"/>
    <col min="14330" max="14330" width="12.6640625" style="232" bestFit="1" customWidth="1"/>
    <col min="14331" max="14331" width="12.83203125" style="232" bestFit="1" customWidth="1"/>
    <col min="14332" max="14332" width="12.6640625" style="232" bestFit="1" customWidth="1"/>
    <col min="14333" max="14333" width="6.83203125" style="232" bestFit="1" customWidth="1"/>
    <col min="14334" max="14334" width="14.5" style="232" bestFit="1" customWidth="1"/>
    <col min="14335" max="14335" width="24.5" style="232" bestFit="1" customWidth="1"/>
    <col min="14336" max="14336" width="12.6640625" style="232" bestFit="1" customWidth="1"/>
    <col min="14337" max="14569" width="7.83203125" style="232"/>
    <col min="14570" max="14570" width="5.83203125" style="232" bestFit="1" customWidth="1"/>
    <col min="14571" max="14571" width="20.6640625" style="232" bestFit="1" customWidth="1"/>
    <col min="14572" max="14572" width="34.83203125" style="232" bestFit="1" customWidth="1"/>
    <col min="14573" max="14573" width="9.5" style="232" bestFit="1" customWidth="1"/>
    <col min="14574" max="14574" width="8.83203125" style="232" bestFit="1" customWidth="1"/>
    <col min="14575" max="14575" width="7.1640625" style="232" bestFit="1" customWidth="1"/>
    <col min="14576" max="14577" width="11.83203125" style="232" bestFit="1" customWidth="1"/>
    <col min="14578" max="14578" width="12.1640625" style="232" bestFit="1" customWidth="1"/>
    <col min="14579" max="14579" width="14.1640625" style="232" bestFit="1" customWidth="1"/>
    <col min="14580" max="14580" width="13" style="232" bestFit="1" customWidth="1"/>
    <col min="14581" max="14581" width="16.5" style="232" bestFit="1" customWidth="1"/>
    <col min="14582" max="14582" width="16.5" style="232" customWidth="1"/>
    <col min="14583" max="14583" width="12.6640625" style="232" bestFit="1" customWidth="1"/>
    <col min="14584" max="14585" width="2" style="232" bestFit="1" customWidth="1"/>
    <col min="14586" max="14586" width="12.6640625" style="232" bestFit="1" customWidth="1"/>
    <col min="14587" max="14587" width="12.83203125" style="232" bestFit="1" customWidth="1"/>
    <col min="14588" max="14588" width="12.6640625" style="232" bestFit="1" customWidth="1"/>
    <col min="14589" max="14589" width="6.83203125" style="232" bestFit="1" customWidth="1"/>
    <col min="14590" max="14590" width="14.5" style="232" bestFit="1" customWidth="1"/>
    <col min="14591" max="14591" width="24.5" style="232" bestFit="1" customWidth="1"/>
    <col min="14592" max="14592" width="12.6640625" style="232" bestFit="1" customWidth="1"/>
    <col min="14593" max="14825" width="7.83203125" style="232"/>
    <col min="14826" max="14826" width="5.83203125" style="232" bestFit="1" customWidth="1"/>
    <col min="14827" max="14827" width="20.6640625" style="232" bestFit="1" customWidth="1"/>
    <col min="14828" max="14828" width="34.83203125" style="232" bestFit="1" customWidth="1"/>
    <col min="14829" max="14829" width="9.5" style="232" bestFit="1" customWidth="1"/>
    <col min="14830" max="14830" width="8.83203125" style="232" bestFit="1" customWidth="1"/>
    <col min="14831" max="14831" width="7.1640625" style="232" bestFit="1" customWidth="1"/>
    <col min="14832" max="14833" width="11.83203125" style="232" bestFit="1" customWidth="1"/>
    <col min="14834" max="14834" width="12.1640625" style="232" bestFit="1" customWidth="1"/>
    <col min="14835" max="14835" width="14.1640625" style="232" bestFit="1" customWidth="1"/>
    <col min="14836" max="14836" width="13" style="232" bestFit="1" customWidth="1"/>
    <col min="14837" max="14837" width="16.5" style="232" bestFit="1" customWidth="1"/>
    <col min="14838" max="14838" width="16.5" style="232" customWidth="1"/>
    <col min="14839" max="14839" width="12.6640625" style="232" bestFit="1" customWidth="1"/>
    <col min="14840" max="14841" width="2" style="232" bestFit="1" customWidth="1"/>
    <col min="14842" max="14842" width="12.6640625" style="232" bestFit="1" customWidth="1"/>
    <col min="14843" max="14843" width="12.83203125" style="232" bestFit="1" customWidth="1"/>
    <col min="14844" max="14844" width="12.6640625" style="232" bestFit="1" customWidth="1"/>
    <col min="14845" max="14845" width="6.83203125" style="232" bestFit="1" customWidth="1"/>
    <col min="14846" max="14846" width="14.5" style="232" bestFit="1" customWidth="1"/>
    <col min="14847" max="14847" width="24.5" style="232" bestFit="1" customWidth="1"/>
    <col min="14848" max="14848" width="12.6640625" style="232" bestFit="1" customWidth="1"/>
    <col min="14849" max="15081" width="7.83203125" style="232"/>
    <col min="15082" max="15082" width="5.83203125" style="232" bestFit="1" customWidth="1"/>
    <col min="15083" max="15083" width="20.6640625" style="232" bestFit="1" customWidth="1"/>
    <col min="15084" max="15084" width="34.83203125" style="232" bestFit="1" customWidth="1"/>
    <col min="15085" max="15085" width="9.5" style="232" bestFit="1" customWidth="1"/>
    <col min="15086" max="15086" width="8.83203125" style="232" bestFit="1" customWidth="1"/>
    <col min="15087" max="15087" width="7.1640625" style="232" bestFit="1" customWidth="1"/>
    <col min="15088" max="15089" width="11.83203125" style="232" bestFit="1" customWidth="1"/>
    <col min="15090" max="15090" width="12.1640625" style="232" bestFit="1" customWidth="1"/>
    <col min="15091" max="15091" width="14.1640625" style="232" bestFit="1" customWidth="1"/>
    <col min="15092" max="15092" width="13" style="232" bestFit="1" customWidth="1"/>
    <col min="15093" max="15093" width="16.5" style="232" bestFit="1" customWidth="1"/>
    <col min="15094" max="15094" width="16.5" style="232" customWidth="1"/>
    <col min="15095" max="15095" width="12.6640625" style="232" bestFit="1" customWidth="1"/>
    <col min="15096" max="15097" width="2" style="232" bestFit="1" customWidth="1"/>
    <col min="15098" max="15098" width="12.6640625" style="232" bestFit="1" customWidth="1"/>
    <col min="15099" max="15099" width="12.83203125" style="232" bestFit="1" customWidth="1"/>
    <col min="15100" max="15100" width="12.6640625" style="232" bestFit="1" customWidth="1"/>
    <col min="15101" max="15101" width="6.83203125" style="232" bestFit="1" customWidth="1"/>
    <col min="15102" max="15102" width="14.5" style="232" bestFit="1" customWidth="1"/>
    <col min="15103" max="15103" width="24.5" style="232" bestFit="1" customWidth="1"/>
    <col min="15104" max="15104" width="12.6640625" style="232" bestFit="1" customWidth="1"/>
    <col min="15105" max="15337" width="7.83203125" style="232"/>
    <col min="15338" max="15338" width="5.83203125" style="232" bestFit="1" customWidth="1"/>
    <col min="15339" max="15339" width="20.6640625" style="232" bestFit="1" customWidth="1"/>
    <col min="15340" max="15340" width="34.83203125" style="232" bestFit="1" customWidth="1"/>
    <col min="15341" max="15341" width="9.5" style="232" bestFit="1" customWidth="1"/>
    <col min="15342" max="15342" width="8.83203125" style="232" bestFit="1" customWidth="1"/>
    <col min="15343" max="15343" width="7.1640625" style="232" bestFit="1" customWidth="1"/>
    <col min="15344" max="15345" width="11.83203125" style="232" bestFit="1" customWidth="1"/>
    <col min="15346" max="15346" width="12.1640625" style="232" bestFit="1" customWidth="1"/>
    <col min="15347" max="15347" width="14.1640625" style="232" bestFit="1" customWidth="1"/>
    <col min="15348" max="15348" width="13" style="232" bestFit="1" customWidth="1"/>
    <col min="15349" max="15349" width="16.5" style="232" bestFit="1" customWidth="1"/>
    <col min="15350" max="15350" width="16.5" style="232" customWidth="1"/>
    <col min="15351" max="15351" width="12.6640625" style="232" bestFit="1" customWidth="1"/>
    <col min="15352" max="15353" width="2" style="232" bestFit="1" customWidth="1"/>
    <col min="15354" max="15354" width="12.6640625" style="232" bestFit="1" customWidth="1"/>
    <col min="15355" max="15355" width="12.83203125" style="232" bestFit="1" customWidth="1"/>
    <col min="15356" max="15356" width="12.6640625" style="232" bestFit="1" customWidth="1"/>
    <col min="15357" max="15357" width="6.83203125" style="232" bestFit="1" customWidth="1"/>
    <col min="15358" max="15358" width="14.5" style="232" bestFit="1" customWidth="1"/>
    <col min="15359" max="15359" width="24.5" style="232" bestFit="1" customWidth="1"/>
    <col min="15360" max="15360" width="12.6640625" style="232" bestFit="1" customWidth="1"/>
    <col min="15361" max="15593" width="7.83203125" style="232"/>
    <col min="15594" max="15594" width="5.83203125" style="232" bestFit="1" customWidth="1"/>
    <col min="15595" max="15595" width="20.6640625" style="232" bestFit="1" customWidth="1"/>
    <col min="15596" max="15596" width="34.83203125" style="232" bestFit="1" customWidth="1"/>
    <col min="15597" max="15597" width="9.5" style="232" bestFit="1" customWidth="1"/>
    <col min="15598" max="15598" width="8.83203125" style="232" bestFit="1" customWidth="1"/>
    <col min="15599" max="15599" width="7.1640625" style="232" bestFit="1" customWidth="1"/>
    <col min="15600" max="15601" width="11.83203125" style="232" bestFit="1" customWidth="1"/>
    <col min="15602" max="15602" width="12.1640625" style="232" bestFit="1" customWidth="1"/>
    <col min="15603" max="15603" width="14.1640625" style="232" bestFit="1" customWidth="1"/>
    <col min="15604" max="15604" width="13" style="232" bestFit="1" customWidth="1"/>
    <col min="15605" max="15605" width="16.5" style="232" bestFit="1" customWidth="1"/>
    <col min="15606" max="15606" width="16.5" style="232" customWidth="1"/>
    <col min="15607" max="15607" width="12.6640625" style="232" bestFit="1" customWidth="1"/>
    <col min="15608" max="15609" width="2" style="232" bestFit="1" customWidth="1"/>
    <col min="15610" max="15610" width="12.6640625" style="232" bestFit="1" customWidth="1"/>
    <col min="15611" max="15611" width="12.83203125" style="232" bestFit="1" customWidth="1"/>
    <col min="15612" max="15612" width="12.6640625" style="232" bestFit="1" customWidth="1"/>
    <col min="15613" max="15613" width="6.83203125" style="232" bestFit="1" customWidth="1"/>
    <col min="15614" max="15614" width="14.5" style="232" bestFit="1" customWidth="1"/>
    <col min="15615" max="15615" width="24.5" style="232" bestFit="1" customWidth="1"/>
    <col min="15616" max="15616" width="12.6640625" style="232" bestFit="1" customWidth="1"/>
    <col min="15617" max="15849" width="7.83203125" style="232"/>
    <col min="15850" max="15850" width="5.83203125" style="232" bestFit="1" customWidth="1"/>
    <col min="15851" max="15851" width="20.6640625" style="232" bestFit="1" customWidth="1"/>
    <col min="15852" max="15852" width="34.83203125" style="232" bestFit="1" customWidth="1"/>
    <col min="15853" max="15853" width="9.5" style="232" bestFit="1" customWidth="1"/>
    <col min="15854" max="15854" width="8.83203125" style="232" bestFit="1" customWidth="1"/>
    <col min="15855" max="15855" width="7.1640625" style="232" bestFit="1" customWidth="1"/>
    <col min="15856" max="15857" width="11.83203125" style="232" bestFit="1" customWidth="1"/>
    <col min="15858" max="15858" width="12.1640625" style="232" bestFit="1" customWidth="1"/>
    <col min="15859" max="15859" width="14.1640625" style="232" bestFit="1" customWidth="1"/>
    <col min="15860" max="15860" width="13" style="232" bestFit="1" customWidth="1"/>
    <col min="15861" max="15861" width="16.5" style="232" bestFit="1" customWidth="1"/>
    <col min="15862" max="15862" width="16.5" style="232" customWidth="1"/>
    <col min="15863" max="15863" width="12.6640625" style="232" bestFit="1" customWidth="1"/>
    <col min="15864" max="15865" width="2" style="232" bestFit="1" customWidth="1"/>
    <col min="15866" max="15866" width="12.6640625" style="232" bestFit="1" customWidth="1"/>
    <col min="15867" max="15867" width="12.83203125" style="232" bestFit="1" customWidth="1"/>
    <col min="15868" max="15868" width="12.6640625" style="232" bestFit="1" customWidth="1"/>
    <col min="15869" max="15869" width="6.83203125" style="232" bestFit="1" customWidth="1"/>
    <col min="15870" max="15870" width="14.5" style="232" bestFit="1" customWidth="1"/>
    <col min="15871" max="15871" width="24.5" style="232" bestFit="1" customWidth="1"/>
    <col min="15872" max="15872" width="12.6640625" style="232" bestFit="1" customWidth="1"/>
    <col min="15873" max="16105" width="7.83203125" style="232"/>
    <col min="16106" max="16106" width="5.83203125" style="232" bestFit="1" customWidth="1"/>
    <col min="16107" max="16107" width="20.6640625" style="232" bestFit="1" customWidth="1"/>
    <col min="16108" max="16108" width="34.83203125" style="232" bestFit="1" customWidth="1"/>
    <col min="16109" max="16109" width="9.5" style="232" bestFit="1" customWidth="1"/>
    <col min="16110" max="16110" width="8.83203125" style="232" bestFit="1" customWidth="1"/>
    <col min="16111" max="16111" width="7.1640625" style="232" bestFit="1" customWidth="1"/>
    <col min="16112" max="16113" width="11.83203125" style="232" bestFit="1" customWidth="1"/>
    <col min="16114" max="16114" width="12.1640625" style="232" bestFit="1" customWidth="1"/>
    <col min="16115" max="16115" width="14.1640625" style="232" bestFit="1" customWidth="1"/>
    <col min="16116" max="16116" width="13" style="232" bestFit="1" customWidth="1"/>
    <col min="16117" max="16117" width="16.5" style="232" bestFit="1" customWidth="1"/>
    <col min="16118" max="16118" width="16.5" style="232" customWidth="1"/>
    <col min="16119" max="16119" width="12.6640625" style="232" bestFit="1" customWidth="1"/>
    <col min="16120" max="16121" width="2" style="232" bestFit="1" customWidth="1"/>
    <col min="16122" max="16122" width="12.6640625" style="232" bestFit="1" customWidth="1"/>
    <col min="16123" max="16123" width="12.83203125" style="232" bestFit="1" customWidth="1"/>
    <col min="16124" max="16124" width="12.6640625" style="232" bestFit="1" customWidth="1"/>
    <col min="16125" max="16125" width="6.83203125" style="232" bestFit="1" customWidth="1"/>
    <col min="16126" max="16126" width="14.5" style="232" bestFit="1" customWidth="1"/>
    <col min="16127" max="16127" width="24.5" style="232" bestFit="1" customWidth="1"/>
    <col min="16128" max="16128" width="12.6640625" style="232" bestFit="1" customWidth="1"/>
    <col min="16129" max="16384" width="7.83203125" style="232"/>
  </cols>
  <sheetData>
    <row r="1" spans="1:92" ht="86" thickBot="1" x14ac:dyDescent="0.95">
      <c r="A1" s="801" t="s">
        <v>352</v>
      </c>
      <c r="B1" s="802"/>
      <c r="C1" s="802"/>
      <c r="D1" s="802"/>
      <c r="E1" s="802"/>
      <c r="F1" s="802"/>
      <c r="G1" s="802"/>
      <c r="H1" s="802"/>
      <c r="I1" s="802"/>
      <c r="J1" s="802"/>
      <c r="K1" s="802"/>
      <c r="L1" s="802"/>
      <c r="M1" s="802"/>
      <c r="N1" s="802"/>
      <c r="O1" s="802"/>
      <c r="P1" s="802"/>
      <c r="Q1" s="802"/>
      <c r="R1" s="802"/>
      <c r="S1" s="802"/>
      <c r="T1" s="802"/>
      <c r="U1" s="802"/>
      <c r="V1" s="803"/>
    </row>
    <row r="2" spans="1:92" ht="86" thickBot="1" x14ac:dyDescent="0.95">
      <c r="A2" s="804" t="s">
        <v>353</v>
      </c>
      <c r="B2" s="805"/>
      <c r="C2" s="805"/>
      <c r="D2" s="805"/>
      <c r="E2" s="805"/>
      <c r="F2" s="805"/>
      <c r="G2" s="805"/>
      <c r="H2" s="805"/>
      <c r="I2" s="805"/>
      <c r="J2" s="805"/>
      <c r="K2" s="805"/>
      <c r="L2" s="805"/>
      <c r="M2" s="805"/>
      <c r="N2" s="805"/>
      <c r="O2" s="805"/>
      <c r="P2" s="805"/>
      <c r="Q2" s="805"/>
      <c r="R2" s="805"/>
      <c r="S2" s="805"/>
      <c r="T2" s="805"/>
      <c r="U2" s="805"/>
      <c r="V2" s="806"/>
    </row>
    <row r="3" spans="1:92" ht="409.6" thickBot="1" x14ac:dyDescent="0.95">
      <c r="A3" s="322" t="s">
        <v>150</v>
      </c>
      <c r="B3" s="323" t="s">
        <v>1</v>
      </c>
      <c r="C3" s="323"/>
      <c r="D3" s="324" t="s">
        <v>2</v>
      </c>
      <c r="E3" s="324"/>
      <c r="F3" s="324"/>
      <c r="G3" s="325" t="s">
        <v>337</v>
      </c>
      <c r="H3" s="324"/>
      <c r="I3" s="324"/>
      <c r="J3" s="325" t="s">
        <v>338</v>
      </c>
      <c r="K3" s="325" t="s">
        <v>339</v>
      </c>
      <c r="L3" s="326" t="s">
        <v>336</v>
      </c>
      <c r="M3" s="325" t="s">
        <v>337</v>
      </c>
      <c r="N3" s="327" t="s">
        <v>350</v>
      </c>
      <c r="O3" s="327" t="s">
        <v>348</v>
      </c>
      <c r="P3" s="328" t="s">
        <v>351</v>
      </c>
      <c r="Q3" s="329" t="s">
        <v>319</v>
      </c>
      <c r="R3" s="330" t="s">
        <v>151</v>
      </c>
      <c r="S3" s="327"/>
      <c r="T3" s="327" t="s">
        <v>317</v>
      </c>
      <c r="U3" s="327" t="s">
        <v>318</v>
      </c>
      <c r="V3" s="331" t="s">
        <v>154</v>
      </c>
    </row>
    <row r="4" spans="1:92" ht="73.25" customHeight="1" x14ac:dyDescent="0.9">
      <c r="A4" s="332">
        <v>4</v>
      </c>
      <c r="B4" s="333" t="s">
        <v>7</v>
      </c>
      <c r="C4" s="334">
        <f t="shared" ref="C4:C21" si="0">D4-L4</f>
        <v>0</v>
      </c>
      <c r="D4" s="335">
        <v>3600</v>
      </c>
      <c r="E4" s="336">
        <v>4</v>
      </c>
      <c r="F4" s="335" t="s">
        <v>7</v>
      </c>
      <c r="G4" s="335">
        <v>3600</v>
      </c>
      <c r="H4" s="337">
        <f t="shared" ref="H4:H11" si="1">+D4-O4</f>
        <v>2600</v>
      </c>
      <c r="I4" s="337">
        <f t="shared" ref="I4:I11" si="2">+H4-P4</f>
        <v>0</v>
      </c>
      <c r="J4" s="336">
        <v>4</v>
      </c>
      <c r="K4" s="338" t="s">
        <v>7</v>
      </c>
      <c r="L4" s="335">
        <v>3600</v>
      </c>
      <c r="M4" s="335">
        <v>1000</v>
      </c>
      <c r="N4" s="339"/>
      <c r="O4" s="339">
        <f t="shared" ref="O4:O11" si="3">+M4+N4</f>
        <v>1000</v>
      </c>
      <c r="P4" s="340">
        <f t="shared" ref="P4:P11" si="4">+L4-O4</f>
        <v>2600</v>
      </c>
      <c r="Q4" s="341" t="s">
        <v>194</v>
      </c>
      <c r="R4" s="342">
        <v>3</v>
      </c>
      <c r="S4" s="343"/>
      <c r="T4" s="344"/>
      <c r="U4" s="345"/>
      <c r="V4" s="346"/>
    </row>
    <row r="5" spans="1:92" ht="73.25" customHeight="1" thickBot="1" x14ac:dyDescent="0.95">
      <c r="A5" s="347">
        <v>11</v>
      </c>
      <c r="B5" s="348" t="s">
        <v>14</v>
      </c>
      <c r="C5" s="349">
        <f t="shared" si="0"/>
        <v>0</v>
      </c>
      <c r="D5" s="267">
        <v>3600</v>
      </c>
      <c r="E5" s="266">
        <v>11</v>
      </c>
      <c r="F5" s="267" t="s">
        <v>14</v>
      </c>
      <c r="G5" s="267">
        <v>3600</v>
      </c>
      <c r="H5" s="268">
        <f t="shared" si="1"/>
        <v>100</v>
      </c>
      <c r="I5" s="268">
        <f t="shared" si="2"/>
        <v>0</v>
      </c>
      <c r="J5" s="266">
        <v>11</v>
      </c>
      <c r="K5" s="265" t="s">
        <v>14</v>
      </c>
      <c r="L5" s="267">
        <v>3600</v>
      </c>
      <c r="M5" s="267">
        <v>3500</v>
      </c>
      <c r="N5" s="350"/>
      <c r="O5" s="350">
        <f t="shared" si="3"/>
        <v>3500</v>
      </c>
      <c r="P5" s="351">
        <f t="shared" si="4"/>
        <v>100</v>
      </c>
      <c r="Q5" s="352" t="s">
        <v>196</v>
      </c>
      <c r="R5" s="353">
        <v>3</v>
      </c>
      <c r="S5" s="354"/>
      <c r="T5" s="278"/>
      <c r="U5" s="279"/>
      <c r="V5" s="280"/>
    </row>
    <row r="6" spans="1:92" ht="73.25" customHeight="1" thickBot="1" x14ac:dyDescent="0.95">
      <c r="A6" s="332">
        <v>67</v>
      </c>
      <c r="B6" s="333" t="s">
        <v>70</v>
      </c>
      <c r="C6" s="334">
        <f t="shared" si="0"/>
        <v>0</v>
      </c>
      <c r="D6" s="335">
        <v>3600</v>
      </c>
      <c r="E6" s="336">
        <v>67</v>
      </c>
      <c r="F6" s="335" t="s">
        <v>70</v>
      </c>
      <c r="G6" s="335">
        <v>3600</v>
      </c>
      <c r="H6" s="337">
        <f t="shared" si="1"/>
        <v>1600</v>
      </c>
      <c r="I6" s="337">
        <f t="shared" si="2"/>
        <v>0</v>
      </c>
      <c r="J6" s="336">
        <v>67</v>
      </c>
      <c r="K6" s="338" t="s">
        <v>70</v>
      </c>
      <c r="L6" s="335">
        <v>3600</v>
      </c>
      <c r="M6" s="335">
        <v>2000</v>
      </c>
      <c r="N6" s="339"/>
      <c r="O6" s="339">
        <f t="shared" si="3"/>
        <v>2000</v>
      </c>
      <c r="P6" s="340">
        <f t="shared" si="4"/>
        <v>1600</v>
      </c>
      <c r="Q6" s="341" t="s">
        <v>199</v>
      </c>
      <c r="R6" s="342">
        <v>3</v>
      </c>
      <c r="S6" s="343"/>
      <c r="T6" s="344"/>
      <c r="U6" s="345"/>
      <c r="V6" s="346"/>
    </row>
    <row r="7" spans="1:92" ht="73.25" customHeight="1" x14ac:dyDescent="0.9">
      <c r="A7" s="332">
        <v>71</v>
      </c>
      <c r="B7" s="333" t="s">
        <v>74</v>
      </c>
      <c r="C7" s="334">
        <f t="shared" si="0"/>
        <v>0</v>
      </c>
      <c r="D7" s="335">
        <v>3600</v>
      </c>
      <c r="E7" s="336">
        <v>71</v>
      </c>
      <c r="F7" s="335" t="s">
        <v>74</v>
      </c>
      <c r="G7" s="335">
        <v>3600</v>
      </c>
      <c r="H7" s="337">
        <f t="shared" si="1"/>
        <v>1100</v>
      </c>
      <c r="I7" s="337">
        <f t="shared" si="2"/>
        <v>0</v>
      </c>
      <c r="J7" s="336">
        <v>71</v>
      </c>
      <c r="K7" s="338" t="s">
        <v>74</v>
      </c>
      <c r="L7" s="335">
        <v>3600</v>
      </c>
      <c r="M7" s="335">
        <v>2500</v>
      </c>
      <c r="N7" s="339"/>
      <c r="O7" s="339">
        <f t="shared" si="3"/>
        <v>2500</v>
      </c>
      <c r="P7" s="340">
        <f t="shared" si="4"/>
        <v>1100</v>
      </c>
      <c r="Q7" s="341" t="s">
        <v>200</v>
      </c>
      <c r="R7" s="353">
        <v>3</v>
      </c>
      <c r="S7" s="343"/>
      <c r="T7" s="344"/>
      <c r="U7" s="345"/>
      <c r="V7" s="346"/>
    </row>
    <row r="8" spans="1:92" ht="73.25" customHeight="1" x14ac:dyDescent="0.9">
      <c r="A8" s="347">
        <v>81</v>
      </c>
      <c r="B8" s="348" t="s">
        <v>83</v>
      </c>
      <c r="C8" s="349">
        <f t="shared" si="0"/>
        <v>0</v>
      </c>
      <c r="D8" s="267">
        <v>3600</v>
      </c>
      <c r="E8" s="266">
        <v>81</v>
      </c>
      <c r="F8" s="267" t="s">
        <v>83</v>
      </c>
      <c r="G8" s="267">
        <v>3600</v>
      </c>
      <c r="H8" s="268">
        <f t="shared" si="1"/>
        <v>2600</v>
      </c>
      <c r="I8" s="268">
        <f t="shared" si="2"/>
        <v>0</v>
      </c>
      <c r="J8" s="266">
        <v>81</v>
      </c>
      <c r="K8" s="265" t="s">
        <v>83</v>
      </c>
      <c r="L8" s="267">
        <v>3600</v>
      </c>
      <c r="M8" s="267">
        <v>1000</v>
      </c>
      <c r="N8" s="350"/>
      <c r="O8" s="350">
        <f t="shared" si="3"/>
        <v>1000</v>
      </c>
      <c r="P8" s="351">
        <f t="shared" si="4"/>
        <v>2600</v>
      </c>
      <c r="Q8" s="352" t="s">
        <v>201</v>
      </c>
      <c r="R8" s="353">
        <v>3</v>
      </c>
      <c r="S8" s="354"/>
      <c r="T8" s="278"/>
      <c r="U8" s="279"/>
      <c r="V8" s="280"/>
    </row>
    <row r="9" spans="1:92" ht="73.25" customHeight="1" x14ac:dyDescent="0.9">
      <c r="A9" s="347">
        <v>83</v>
      </c>
      <c r="B9" s="348" t="s">
        <v>85</v>
      </c>
      <c r="C9" s="349">
        <f t="shared" si="0"/>
        <v>0</v>
      </c>
      <c r="D9" s="267">
        <v>3600</v>
      </c>
      <c r="E9" s="266">
        <v>83</v>
      </c>
      <c r="F9" s="267" t="s">
        <v>85</v>
      </c>
      <c r="G9" s="267">
        <v>3600</v>
      </c>
      <c r="H9" s="268">
        <f t="shared" si="1"/>
        <v>2600</v>
      </c>
      <c r="I9" s="268">
        <f t="shared" si="2"/>
        <v>0</v>
      </c>
      <c r="J9" s="266">
        <v>83</v>
      </c>
      <c r="K9" s="265" t="s">
        <v>85</v>
      </c>
      <c r="L9" s="267">
        <v>3600</v>
      </c>
      <c r="M9" s="267">
        <v>1000</v>
      </c>
      <c r="N9" s="350"/>
      <c r="O9" s="350">
        <f t="shared" si="3"/>
        <v>1000</v>
      </c>
      <c r="P9" s="351">
        <f t="shared" si="4"/>
        <v>2600</v>
      </c>
      <c r="Q9" s="352" t="s">
        <v>202</v>
      </c>
      <c r="R9" s="353">
        <v>3</v>
      </c>
      <c r="S9" s="354"/>
      <c r="T9" s="278"/>
      <c r="U9" s="279"/>
      <c r="V9" s="280"/>
    </row>
    <row r="10" spans="1:92" ht="73.25" customHeight="1" x14ac:dyDescent="0.9">
      <c r="A10" s="347">
        <v>90</v>
      </c>
      <c r="B10" s="348" t="s">
        <v>92</v>
      </c>
      <c r="C10" s="349">
        <f t="shared" si="0"/>
        <v>0</v>
      </c>
      <c r="D10" s="267">
        <v>3600</v>
      </c>
      <c r="E10" s="266">
        <v>90</v>
      </c>
      <c r="F10" s="267" t="s">
        <v>92</v>
      </c>
      <c r="G10" s="267">
        <v>3600</v>
      </c>
      <c r="H10" s="268">
        <f t="shared" si="1"/>
        <v>2100</v>
      </c>
      <c r="I10" s="268">
        <f t="shared" si="2"/>
        <v>0</v>
      </c>
      <c r="J10" s="266">
        <v>90</v>
      </c>
      <c r="K10" s="265" t="s">
        <v>92</v>
      </c>
      <c r="L10" s="267">
        <v>3600</v>
      </c>
      <c r="M10" s="267">
        <v>1500</v>
      </c>
      <c r="N10" s="350"/>
      <c r="O10" s="350">
        <f t="shared" si="3"/>
        <v>1500</v>
      </c>
      <c r="P10" s="351">
        <f t="shared" si="4"/>
        <v>2100</v>
      </c>
      <c r="Q10" s="352" t="s">
        <v>203</v>
      </c>
      <c r="R10" s="353">
        <v>3</v>
      </c>
      <c r="S10" s="354"/>
      <c r="T10" s="278"/>
      <c r="U10" s="279"/>
      <c r="V10" s="280"/>
      <c r="CD10" s="355"/>
      <c r="CE10" s="355"/>
      <c r="CF10" s="355"/>
      <c r="CG10" s="355"/>
      <c r="CH10" s="355"/>
      <c r="CI10" s="355"/>
      <c r="CJ10" s="355"/>
      <c r="CK10" s="355"/>
      <c r="CL10" s="355"/>
      <c r="CM10" s="355"/>
      <c r="CN10" s="355"/>
    </row>
    <row r="11" spans="1:92" ht="73.25" customHeight="1" x14ac:dyDescent="0.9">
      <c r="A11" s="347">
        <v>93</v>
      </c>
      <c r="B11" s="348" t="s">
        <v>95</v>
      </c>
      <c r="C11" s="349">
        <f t="shared" si="0"/>
        <v>0</v>
      </c>
      <c r="D11" s="267">
        <v>3600</v>
      </c>
      <c r="E11" s="266">
        <v>93</v>
      </c>
      <c r="F11" s="267" t="s">
        <v>332</v>
      </c>
      <c r="G11" s="267">
        <v>3600</v>
      </c>
      <c r="H11" s="268">
        <f t="shared" si="1"/>
        <v>2100</v>
      </c>
      <c r="I11" s="268">
        <f t="shared" si="2"/>
        <v>0</v>
      </c>
      <c r="J11" s="266">
        <v>93</v>
      </c>
      <c r="K11" s="265" t="s">
        <v>332</v>
      </c>
      <c r="L11" s="267">
        <v>3600</v>
      </c>
      <c r="M11" s="267">
        <v>1500</v>
      </c>
      <c r="N11" s="350"/>
      <c r="O11" s="350">
        <f t="shared" si="3"/>
        <v>1500</v>
      </c>
      <c r="P11" s="351">
        <f t="shared" si="4"/>
        <v>2100</v>
      </c>
      <c r="Q11" s="352" t="s">
        <v>204</v>
      </c>
      <c r="R11" s="353">
        <v>3</v>
      </c>
      <c r="S11" s="354"/>
      <c r="T11" s="278"/>
      <c r="U11" s="279"/>
      <c r="V11" s="280"/>
    </row>
    <row r="12" spans="1:92" ht="73.25" customHeight="1" x14ac:dyDescent="0.9">
      <c r="A12" s="347">
        <v>93</v>
      </c>
      <c r="B12" s="348" t="s">
        <v>95</v>
      </c>
      <c r="C12" s="349">
        <f t="shared" si="0"/>
        <v>0</v>
      </c>
      <c r="D12" s="267"/>
      <c r="E12" s="266"/>
      <c r="F12" s="267"/>
      <c r="G12" s="267"/>
      <c r="H12" s="268"/>
      <c r="I12" s="268"/>
      <c r="J12" s="266"/>
      <c r="K12" s="265"/>
      <c r="L12" s="267"/>
      <c r="M12" s="267"/>
      <c r="N12" s="350"/>
      <c r="O12" s="350"/>
      <c r="P12" s="351">
        <v>-2100</v>
      </c>
      <c r="Q12" s="352"/>
      <c r="R12" s="353">
        <v>3</v>
      </c>
      <c r="S12" s="354"/>
      <c r="T12" s="278"/>
      <c r="U12" s="279"/>
      <c r="V12" s="280"/>
    </row>
    <row r="13" spans="1:92" ht="73.25" customHeight="1" x14ac:dyDescent="0.9">
      <c r="A13" s="347">
        <v>111</v>
      </c>
      <c r="B13" s="348" t="s">
        <v>111</v>
      </c>
      <c r="C13" s="349">
        <f t="shared" si="0"/>
        <v>0</v>
      </c>
      <c r="D13" s="267">
        <v>4000</v>
      </c>
      <c r="E13" s="266">
        <v>111</v>
      </c>
      <c r="F13" s="267" t="s">
        <v>333</v>
      </c>
      <c r="G13" s="267">
        <v>4000</v>
      </c>
      <c r="H13" s="268">
        <f>+D13-O13</f>
        <v>3000</v>
      </c>
      <c r="I13" s="268">
        <f>+H13-P13</f>
        <v>0</v>
      </c>
      <c r="J13" s="266">
        <v>111</v>
      </c>
      <c r="K13" s="265" t="s">
        <v>333</v>
      </c>
      <c r="L13" s="267">
        <v>4000</v>
      </c>
      <c r="M13" s="267">
        <v>1000</v>
      </c>
      <c r="N13" s="350"/>
      <c r="O13" s="350">
        <f>+M13+N13</f>
        <v>1000</v>
      </c>
      <c r="P13" s="351">
        <f>+L13-O13</f>
        <v>3000</v>
      </c>
      <c r="Q13" s="352" t="s">
        <v>212</v>
      </c>
      <c r="R13" s="353">
        <v>3</v>
      </c>
      <c r="S13" s="354"/>
      <c r="T13" s="278"/>
      <c r="U13" s="279"/>
      <c r="V13" s="280"/>
    </row>
    <row r="14" spans="1:92" ht="73.25" customHeight="1" x14ac:dyDescent="0.9">
      <c r="A14" s="347">
        <v>112</v>
      </c>
      <c r="B14" s="356" t="s">
        <v>112</v>
      </c>
      <c r="C14" s="349">
        <f t="shared" si="0"/>
        <v>0</v>
      </c>
      <c r="D14" s="267">
        <v>4000</v>
      </c>
      <c r="E14" s="266">
        <v>112</v>
      </c>
      <c r="F14" s="266" t="s">
        <v>112</v>
      </c>
      <c r="G14" s="267">
        <v>4000</v>
      </c>
      <c r="H14" s="268">
        <f>+D14-O14</f>
        <v>1600</v>
      </c>
      <c r="I14" s="268">
        <f>+H14-P14</f>
        <v>0</v>
      </c>
      <c r="J14" s="266">
        <v>112</v>
      </c>
      <c r="K14" s="357" t="s">
        <v>112</v>
      </c>
      <c r="L14" s="267">
        <v>4000</v>
      </c>
      <c r="M14" s="267">
        <v>2400</v>
      </c>
      <c r="N14" s="350"/>
      <c r="O14" s="350">
        <f>+M14+N14</f>
        <v>2400</v>
      </c>
      <c r="P14" s="351">
        <f>+L14-O14</f>
        <v>1600</v>
      </c>
      <c r="Q14" s="358" t="s">
        <v>176</v>
      </c>
      <c r="R14" s="353">
        <v>3</v>
      </c>
      <c r="S14" s="354"/>
      <c r="T14" s="278"/>
      <c r="U14" s="279"/>
      <c r="V14" s="280"/>
    </row>
    <row r="15" spans="1:92" ht="73.25" customHeight="1" x14ac:dyDescent="0.9">
      <c r="A15" s="347">
        <v>112</v>
      </c>
      <c r="B15" s="356" t="s">
        <v>112</v>
      </c>
      <c r="C15" s="349">
        <f t="shared" si="0"/>
        <v>0</v>
      </c>
      <c r="D15" s="267"/>
      <c r="E15" s="266"/>
      <c r="F15" s="266"/>
      <c r="G15" s="267"/>
      <c r="H15" s="268"/>
      <c r="I15" s="268"/>
      <c r="J15" s="266"/>
      <c r="K15" s="357"/>
      <c r="L15" s="267"/>
      <c r="M15" s="267"/>
      <c r="N15" s="350"/>
      <c r="O15" s="350"/>
      <c r="P15" s="351">
        <v>-1600</v>
      </c>
      <c r="Q15" s="358"/>
      <c r="R15" s="353">
        <v>3</v>
      </c>
      <c r="S15" s="354"/>
      <c r="T15" s="278"/>
      <c r="U15" s="279"/>
      <c r="V15" s="280"/>
    </row>
    <row r="16" spans="1:92" ht="73.25" customHeight="1" x14ac:dyDescent="0.9">
      <c r="A16" s="347">
        <v>112</v>
      </c>
      <c r="B16" s="356" t="s">
        <v>112</v>
      </c>
      <c r="C16" s="349">
        <f t="shared" si="0"/>
        <v>0</v>
      </c>
      <c r="D16" s="267"/>
      <c r="E16" s="266"/>
      <c r="F16" s="266"/>
      <c r="G16" s="267"/>
      <c r="H16" s="268"/>
      <c r="I16" s="268"/>
      <c r="J16" s="266"/>
      <c r="K16" s="357"/>
      <c r="L16" s="267"/>
      <c r="M16" s="267"/>
      <c r="N16" s="350"/>
      <c r="O16" s="350"/>
      <c r="P16" s="351">
        <v>600</v>
      </c>
      <c r="Q16" s="358"/>
      <c r="R16" s="353">
        <v>3</v>
      </c>
      <c r="S16" s="354"/>
      <c r="T16" s="278"/>
      <c r="U16" s="279"/>
      <c r="V16" s="280"/>
    </row>
    <row r="17" spans="1:22" ht="73.25" customHeight="1" x14ac:dyDescent="0.9">
      <c r="A17" s="347">
        <v>114</v>
      </c>
      <c r="B17" s="348" t="s">
        <v>114</v>
      </c>
      <c r="C17" s="349">
        <f t="shared" si="0"/>
        <v>0</v>
      </c>
      <c r="D17" s="267">
        <v>4000</v>
      </c>
      <c r="E17" s="266">
        <v>114</v>
      </c>
      <c r="F17" s="267" t="s">
        <v>114</v>
      </c>
      <c r="G17" s="267">
        <v>4000</v>
      </c>
      <c r="H17" s="268">
        <f>+D17-O17</f>
        <v>3000</v>
      </c>
      <c r="I17" s="268">
        <f>+H17-P17</f>
        <v>0</v>
      </c>
      <c r="J17" s="266">
        <v>114</v>
      </c>
      <c r="K17" s="265" t="s">
        <v>114</v>
      </c>
      <c r="L17" s="267">
        <v>4000</v>
      </c>
      <c r="M17" s="267">
        <v>1000</v>
      </c>
      <c r="N17" s="350"/>
      <c r="O17" s="350">
        <f>+M17+N17</f>
        <v>1000</v>
      </c>
      <c r="P17" s="351">
        <f>+L17-O17</f>
        <v>3000</v>
      </c>
      <c r="Q17" s="352" t="s">
        <v>213</v>
      </c>
      <c r="R17" s="353">
        <v>3</v>
      </c>
      <c r="S17" s="354"/>
      <c r="T17" s="278"/>
      <c r="U17" s="279"/>
      <c r="V17" s="280"/>
    </row>
    <row r="18" spans="1:22" ht="73.25" customHeight="1" x14ac:dyDescent="0.9">
      <c r="A18" s="389">
        <v>119</v>
      </c>
      <c r="B18" s="390" t="s">
        <v>118</v>
      </c>
      <c r="C18" s="391">
        <f t="shared" si="0"/>
        <v>0</v>
      </c>
      <c r="D18" s="392">
        <v>4000</v>
      </c>
      <c r="E18" s="393"/>
      <c r="F18" s="393"/>
      <c r="G18" s="393"/>
      <c r="H18" s="394"/>
      <c r="I18" s="394">
        <f>+H18-P18</f>
        <v>-4000</v>
      </c>
      <c r="J18" s="395">
        <v>119</v>
      </c>
      <c r="K18" s="396" t="s">
        <v>118</v>
      </c>
      <c r="L18" s="392">
        <v>4000</v>
      </c>
      <c r="M18" s="393"/>
      <c r="N18" s="397"/>
      <c r="O18" s="398">
        <f>+M18+N18</f>
        <v>0</v>
      </c>
      <c r="P18" s="399">
        <f>+L18-O18</f>
        <v>4000</v>
      </c>
      <c r="Q18" s="400"/>
      <c r="R18" s="401">
        <v>3</v>
      </c>
      <c r="S18" s="354"/>
      <c r="T18" s="354"/>
      <c r="U18" s="354"/>
      <c r="V18" s="359"/>
    </row>
    <row r="19" spans="1:22" ht="73.25" customHeight="1" x14ac:dyDescent="0.9">
      <c r="A19" s="347">
        <v>133</v>
      </c>
      <c r="B19" s="348" t="s">
        <v>132</v>
      </c>
      <c r="C19" s="349">
        <f t="shared" si="0"/>
        <v>0</v>
      </c>
      <c r="D19" s="267">
        <v>4000</v>
      </c>
      <c r="E19" s="266">
        <v>133</v>
      </c>
      <c r="F19" s="267" t="s">
        <v>132</v>
      </c>
      <c r="G19" s="267">
        <v>4000</v>
      </c>
      <c r="H19" s="268">
        <f>+D19-O19</f>
        <v>1500</v>
      </c>
      <c r="I19" s="268">
        <f>+H19-P19</f>
        <v>0</v>
      </c>
      <c r="J19" s="266">
        <v>133</v>
      </c>
      <c r="K19" s="265" t="s">
        <v>132</v>
      </c>
      <c r="L19" s="267">
        <v>4000</v>
      </c>
      <c r="M19" s="267">
        <v>2500</v>
      </c>
      <c r="N19" s="350"/>
      <c r="O19" s="350">
        <f>+M19+N19</f>
        <v>2500</v>
      </c>
      <c r="P19" s="351">
        <f>+L19-O19</f>
        <v>1500</v>
      </c>
      <c r="Q19" s="352" t="s">
        <v>217</v>
      </c>
      <c r="R19" s="353">
        <v>3</v>
      </c>
      <c r="S19" s="354"/>
      <c r="T19" s="278"/>
      <c r="U19" s="279"/>
      <c r="V19" s="280"/>
    </row>
    <row r="20" spans="1:22" ht="73.25" customHeight="1" x14ac:dyDescent="0.9">
      <c r="A20" s="347">
        <v>145</v>
      </c>
      <c r="B20" s="360" t="s">
        <v>143</v>
      </c>
      <c r="C20" s="349">
        <f t="shared" si="0"/>
        <v>0</v>
      </c>
      <c r="D20" s="361">
        <v>4000</v>
      </c>
      <c r="E20" s="266">
        <v>145</v>
      </c>
      <c r="F20" s="267" t="s">
        <v>335</v>
      </c>
      <c r="G20" s="267">
        <v>4000</v>
      </c>
      <c r="H20" s="268">
        <f>+D20-O20</f>
        <v>2800</v>
      </c>
      <c r="I20" s="268">
        <f>+H20-P20</f>
        <v>0</v>
      </c>
      <c r="J20" s="266">
        <v>145</v>
      </c>
      <c r="K20" s="265" t="s">
        <v>335</v>
      </c>
      <c r="L20" s="267">
        <v>4000</v>
      </c>
      <c r="M20" s="267">
        <v>1200</v>
      </c>
      <c r="N20" s="350"/>
      <c r="O20" s="350">
        <f>+M20+N20</f>
        <v>1200</v>
      </c>
      <c r="P20" s="351">
        <f>+L20-O20</f>
        <v>2800</v>
      </c>
      <c r="Q20" s="362" t="s">
        <v>167</v>
      </c>
      <c r="R20" s="353">
        <v>3</v>
      </c>
      <c r="S20" s="354"/>
      <c r="T20" s="278"/>
      <c r="U20" s="279"/>
      <c r="V20" s="280"/>
    </row>
    <row r="21" spans="1:22" ht="73.25" customHeight="1" x14ac:dyDescent="0.9">
      <c r="A21" s="347">
        <v>146</v>
      </c>
      <c r="B21" s="348" t="s">
        <v>144</v>
      </c>
      <c r="C21" s="349">
        <f t="shared" si="0"/>
        <v>0</v>
      </c>
      <c r="D21" s="267">
        <v>4000</v>
      </c>
      <c r="E21" s="266">
        <v>146</v>
      </c>
      <c r="F21" s="267" t="s">
        <v>144</v>
      </c>
      <c r="G21" s="267">
        <v>4000</v>
      </c>
      <c r="H21" s="268">
        <f>+D21-O21</f>
        <v>2500</v>
      </c>
      <c r="I21" s="268">
        <f>+H21-P21</f>
        <v>0</v>
      </c>
      <c r="J21" s="266">
        <v>146</v>
      </c>
      <c r="K21" s="265" t="s">
        <v>144</v>
      </c>
      <c r="L21" s="267">
        <v>4000</v>
      </c>
      <c r="M21" s="267">
        <v>1500</v>
      </c>
      <c r="N21" s="350"/>
      <c r="O21" s="350">
        <f>+M21+N21</f>
        <v>1500</v>
      </c>
      <c r="P21" s="351">
        <f>+L21-O21</f>
        <v>2500</v>
      </c>
      <c r="Q21" s="352" t="s">
        <v>220</v>
      </c>
      <c r="R21" s="353">
        <v>3</v>
      </c>
      <c r="S21" s="354"/>
      <c r="T21" s="278"/>
      <c r="U21" s="279"/>
      <c r="V21" s="280"/>
    </row>
    <row r="22" spans="1:22" ht="73.25" customHeight="1" x14ac:dyDescent="0.9">
      <c r="A22" s="363"/>
      <c r="B22" s="364"/>
      <c r="C22" s="365"/>
      <c r="D22" s="279"/>
      <c r="E22" s="279"/>
      <c r="F22" s="279"/>
      <c r="G22" s="279"/>
      <c r="H22" s="279"/>
      <c r="I22" s="279"/>
      <c r="J22" s="279"/>
      <c r="K22" s="279"/>
      <c r="L22" s="279"/>
      <c r="M22" s="279"/>
      <c r="N22" s="279"/>
      <c r="O22" s="279"/>
      <c r="P22" s="366"/>
      <c r="Q22" s="367"/>
      <c r="R22" s="368"/>
      <c r="S22" s="354"/>
      <c r="T22" s="354"/>
      <c r="U22" s="354"/>
      <c r="V22" s="369"/>
    </row>
    <row r="23" spans="1:22" ht="73.25" customHeight="1" thickBot="1" x14ac:dyDescent="0.95">
      <c r="A23" s="370"/>
      <c r="B23" s="371"/>
      <c r="C23" s="372"/>
      <c r="D23" s="373"/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4"/>
      <c r="Q23" s="375"/>
      <c r="R23" s="376"/>
      <c r="S23" s="377"/>
      <c r="T23" s="377"/>
      <c r="U23" s="377"/>
      <c r="V23" s="378"/>
    </row>
    <row r="24" spans="1:22" ht="73.25" customHeight="1" thickBot="1" x14ac:dyDescent="0.95">
      <c r="A24" s="379"/>
      <c r="B24" s="380"/>
      <c r="C24" s="381">
        <f>D24-L24</f>
        <v>0</v>
      </c>
      <c r="D24" s="319">
        <f>SUM(D4:D23)</f>
        <v>56800</v>
      </c>
      <c r="E24" s="319"/>
      <c r="F24" s="319">
        <f>SUM(F4:F23)</f>
        <v>0</v>
      </c>
      <c r="G24" s="319">
        <f>SUM(G4:G23)</f>
        <v>52800</v>
      </c>
      <c r="H24" s="319">
        <f>SUM(H4:H23)</f>
        <v>29200</v>
      </c>
      <c r="I24" s="319">
        <f>SUM(I4:I23)</f>
        <v>-4000</v>
      </c>
      <c r="J24" s="319"/>
      <c r="K24" s="319">
        <f t="shared" ref="K24:Q24" si="5">SUM(K4:K23)</f>
        <v>0</v>
      </c>
      <c r="L24" s="319">
        <f t="shared" si="5"/>
        <v>56800</v>
      </c>
      <c r="M24" s="319">
        <f t="shared" si="5"/>
        <v>23600</v>
      </c>
      <c r="N24" s="319">
        <f t="shared" si="5"/>
        <v>0</v>
      </c>
      <c r="O24" s="319">
        <f t="shared" si="5"/>
        <v>23600</v>
      </c>
      <c r="P24" s="382">
        <f>SUM(P4:P23)</f>
        <v>30100</v>
      </c>
      <c r="Q24" s="383">
        <f t="shared" si="5"/>
        <v>0</v>
      </c>
      <c r="R24" s="384"/>
      <c r="S24" s="319">
        <f>SUM(S4:S23)</f>
        <v>0</v>
      </c>
      <c r="T24" s="319">
        <f>SUM(T4:T23)</f>
        <v>0</v>
      </c>
      <c r="U24" s="319">
        <f>SUM(U4:U23)</f>
        <v>0</v>
      </c>
      <c r="V24" s="385">
        <f>SUM(V4:V23)</f>
        <v>0</v>
      </c>
    </row>
  </sheetData>
  <mergeCells count="2">
    <mergeCell ref="A1:V1"/>
    <mergeCell ref="A2:V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13" orientation="landscape" r:id="rId1"/>
  <headerFooter>
    <oddFooter>&amp;L&amp;"Segoe UI,Normal"&amp;10&amp;K008000&amp;F&amp;C&amp;A&amp;R&amp;"Segoe UI,Regular"&amp;10&amp;K008000PUBLIC&amp;K000000 </oddFooter>
    <evenFooter>&amp;L&amp;"Segoe UI,Regular"&amp;10&amp;K008000PUBLIC&amp;K000000 </evenFooter>
    <firstFooter>&amp;L&amp;"Segoe UI,Regular"&amp;10&amp;K008000PUBLIC&amp;K000000 </firstFooter>
  </headerFooter>
  <customProperties>
    <customPr name="QAA_DRILLPATH_NODE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186342cb-103d-46e7-adb4-b925c4a660b6" origin="userSelected">
  <element uid="d8d75c01-b52e-4b5e-98fb-6696731ce9f1" value=""/>
</sisl>
</file>

<file path=customXml/item2.xml><?xml version="1.0" encoding="utf-8"?>
<WorkbookDrillPathInfo xmlns:xsd="http://www.w3.org/2001/XMLSchema" xmlns:xsi="http://www.w3.org/2001/XMLSchema-instance" xmlns="http://www.infor.com/qaa/DrillPath">
  <CurrentDrillPath>
    <DrillPathNode AnalysisType="NONE" Id="8a3604d4-c1be-4ff9-ba14-bc2d45f789af" Name="Feuil3 (ABON DEF)" HandleSummaryReportOnly="false" Source="">
      <SuppressZero>false</SuppressZero>
      <Children/>
    </DrillPathNode>
    <DrillPathNode AnalysisType="NONE" Id="8bb4cf4f-6d37-43cb-88c6-49a380092428" Name="Feuil3 (ABON DEF) (2)" HandleSummaryReportOnly="false" Source="">
      <SuppressZero>false</SuppressZero>
      <Children/>
    </DrillPathNode>
    <DrillPathNode AnalysisType="NONE" Id="440e019c-36da-46b8-a7b7-c6a2bb78d496" Name="Feuil1(CONSOM DEF)" HandleSummaryReportOnly="false" Source="">
      <SuppressZero>false</SuppressZero>
      <Children/>
    </DrillPathNode>
    <DrillPathNode AnalysisType="NONE" Id="c3bc4366-68a2-40f9-86ee-4ac8047d4f76" Name="(ABON CAT I)" HandleSummaryReportOnly="false" Source="">
      <SuppressZero>false</SuppressZero>
      <Children/>
    </DrillPathNode>
    <DrillPathNode AnalysisType="NONE" Id="77761ffa-0de8-46e0-924a-19c99bc8877b" Name="(ABON CAT II)" HandleSummaryReportOnly="false" Source="">
      <SuppressZero>false</SuppressZero>
      <Children/>
    </DrillPathNode>
    <DrillPathNode AnalysisType="NONE" Id="4bd33eb8-1f76-4f5f-97aa-a73ce8b3eb35" Name="(ABON CAT II) (2)" HandleSummaryReportOnly="false" Source="">
      <SuppressZero>false</SuppressZero>
      <Children/>
    </DrillPathNode>
    <DrillPathNode AnalysisType="NONE" Id="1b3d33fb-c4d7-4ec0-9d6e-e5f5bfbd9a90" Name="(ABON CAT III)" HandleSummaryReportOnly="false" Source="">
      <SuppressZero>false</SuppressZero>
      <Children/>
    </DrillPathNode>
    <DrillPathNode AnalysisType="NONE" Id="24419d2a-2706-4a55-a3b0-b54a443a21f4" Name="Feuil3 (ABON DEF) (3)" HandleSummaryReportOnly="false" Source="">
      <SuppressZero>false</SuppressZero>
      <Children/>
    </DrillPathNode>
  </CurrentDrillPath>
  <SavedDrillPath/>
</WorkbookDrillPathInfo>
</file>

<file path=customXml/itemProps1.xml><?xml version="1.0" encoding="utf-8"?>
<ds:datastoreItem xmlns:ds="http://schemas.openxmlformats.org/officeDocument/2006/customXml" ds:itemID="{30350AF5-4602-417E-9FD3-57E124CA74E8}">
  <ds:schemaRefs>
    <ds:schemaRef ds:uri="http://www.w3.org/2001/XMLSchema"/>
    <ds:schemaRef ds:uri="http://www.boldonjames.com/2008/01/sie/internal/label"/>
  </ds:schemaRefs>
</ds:datastoreItem>
</file>

<file path=customXml/itemProps2.xml><?xml version="1.0" encoding="utf-8"?>
<ds:datastoreItem xmlns:ds="http://schemas.openxmlformats.org/officeDocument/2006/customXml" ds:itemID="{E90BFCF4-7BF1-462A-BA69-3F85D0B85CB2}">
  <ds:schemaRefs>
    <ds:schemaRef ds:uri="http://www.w3.org/2001/XMLSchema"/>
    <ds:schemaRef ds:uri="http://www.infor.com/qaa/DrillPath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Feuil3 (ABON DEF)</vt:lpstr>
      <vt:lpstr>Feuil3 (ABON DEF) (2)</vt:lpstr>
      <vt:lpstr>Feuil3 (ABON DEF) (3)</vt:lpstr>
      <vt:lpstr>Feuil1(CONSOM DEF)</vt:lpstr>
      <vt:lpstr>(ABON CAT I)</vt:lpstr>
      <vt:lpstr>(ABON CAT II)</vt:lpstr>
      <vt:lpstr>(ABON CAT II) (2)</vt:lpstr>
      <vt:lpstr>(ABON CAT III)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LAANANI ABDELKRIM</dc:creator>
  <cp:lastModifiedBy>Mohamed Laanani</cp:lastModifiedBy>
  <cp:lastPrinted>2024-11-14T12:13:44Z</cp:lastPrinted>
  <dcterms:created xsi:type="dcterms:W3CDTF">2015-06-05T18:19:34Z</dcterms:created>
  <dcterms:modified xsi:type="dcterms:W3CDTF">2025-02-01T22:36:58Z</dcterms:modified>
  <cp:category/>
  <cp:contentStatus>C0 - PUBLIC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683ea35f-b184-4996-bf56-352314ceaa7b</vt:lpwstr>
  </property>
  <property fmtid="{D5CDD505-2E9C-101B-9397-08002B2CF9AE}" pid="3" name="bjSaver">
    <vt:lpwstr>kfuXlr14u/ix9ZuWpPYrsHhxwJ260oh5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policy="186342cb-103d-46e7-adb4-b925c4a660b6" origin="userSelected" xmlns="http://www.boldonj</vt:lpwstr>
  </property>
  <property fmtid="{D5CDD505-2E9C-101B-9397-08002B2CF9AE}" pid="5" name="bjDocumentLabelXML-0">
    <vt:lpwstr>ames.com/2008/01/sie/internal/label"&gt;&lt;element uid="d8d75c01-b52e-4b5e-98fb-6696731ce9f1" value="" /&gt;&lt;/sisl&gt;</vt:lpwstr>
  </property>
  <property fmtid="{D5CDD505-2E9C-101B-9397-08002B2CF9AE}" pid="6" name="bjDocumentSecurityLabel">
    <vt:lpwstr>PUBLIC </vt:lpwstr>
  </property>
  <property fmtid="{D5CDD505-2E9C-101B-9397-08002B2CF9AE}" pid="7" name="bjClsUserRVM">
    <vt:lpwstr>[]</vt:lpwstr>
  </property>
  <property fmtid="{D5CDD505-2E9C-101B-9397-08002B2CF9AE}" pid="8" name="bjLeftFooterLabel-first">
    <vt:lpwstr>&amp;"Segoe UI,Regular"&amp;10&amp;K008000PUBLIC&amp;K000000 </vt:lpwstr>
  </property>
  <property fmtid="{D5CDD505-2E9C-101B-9397-08002B2CF9AE}" pid="9" name="bjLeftFooterLabel-even">
    <vt:lpwstr>&amp;"Segoe UI,Regular"&amp;10&amp;K008000PUBLIC&amp;K000000 </vt:lpwstr>
  </property>
  <property fmtid="{D5CDD505-2E9C-101B-9397-08002B2CF9AE}" pid="10" name="bjLeftFooterLabel">
    <vt:lpwstr>&amp;"Segoe UI,Regular"&amp;10&amp;K008000PUBLIC&amp;K000000 </vt:lpwstr>
  </property>
  <property fmtid="{D5CDD505-2E9C-101B-9397-08002B2CF9AE}" pid="11" name="bjRightFooterLabel">
    <vt:lpwstr>&amp;"Segoe UI,Regular"&amp;10&amp;K008000PUBLIC&amp;K000000 </vt:lpwstr>
  </property>
</Properties>
</file>