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9E58EA66-B3A4-254C-BB20-D5B500FE701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62" i="2" l="1"/>
  <c r="AJ62" i="2"/>
  <c r="AK61" i="2"/>
  <c r="AJ61" i="2"/>
  <c r="AK60" i="2"/>
  <c r="AJ60" i="2"/>
  <c r="AJ58" i="2"/>
  <c r="AK58" i="2"/>
  <c r="AJ57" i="2"/>
  <c r="AK57" i="2"/>
  <c r="AJ56" i="2"/>
  <c r="AK56" i="2"/>
  <c r="AK59" i="2"/>
  <c r="AJ59" i="2"/>
  <c r="AK55" i="2"/>
  <c r="AJ55" i="2"/>
  <c r="AK54" i="2"/>
  <c r="AJ54" i="2"/>
  <c r="AK53" i="2"/>
  <c r="AJ53" i="2"/>
  <c r="AK52" i="2"/>
  <c r="AJ52" i="2"/>
  <c r="AK48" i="2"/>
  <c r="AJ48" i="2"/>
  <c r="AK49" i="2"/>
  <c r="AJ49" i="2"/>
  <c r="AJ50" i="2"/>
  <c r="AK50" i="2"/>
  <c r="AJ51" i="2"/>
  <c r="AK51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10" i="3" l="1"/>
  <c r="DE10" i="3" s="1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AA21" i="3" s="1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E49" i="2"/>
  <c r="A3" i="4" s="1"/>
  <c r="E48" i="2"/>
  <c r="A8" i="4" l="1"/>
  <c r="M54" i="2"/>
  <c r="H59" i="2"/>
  <c r="H56" i="2"/>
  <c r="M52" i="2"/>
  <c r="A9" i="4"/>
  <c r="E59" i="2"/>
  <c r="A22" i="4" s="1"/>
  <c r="M55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E58" i="2" l="1"/>
  <c r="M50" i="2"/>
  <c r="H61" i="2"/>
  <c r="M59" i="2"/>
  <c r="M49" i="2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H62" i="2" l="1"/>
  <c r="M61" i="2"/>
  <c r="M57" i="2"/>
  <c r="H60" i="2"/>
  <c r="M53" i="2"/>
  <c r="E56" i="2"/>
  <c r="A21" i="4"/>
  <c r="E61" i="2"/>
  <c r="A29" i="4" s="1"/>
  <c r="M58" i="2"/>
  <c r="A10" i="4"/>
  <c r="M48" i="2"/>
  <c r="H58" i="2"/>
  <c r="A25" i="4" s="1"/>
  <c r="A7" i="4"/>
  <c r="A16" i="4"/>
  <c r="A24" i="4"/>
  <c r="A30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M56" i="2" l="1"/>
  <c r="E60" i="2"/>
  <c r="M60" i="2"/>
  <c r="E62" i="2"/>
  <c r="M62" i="2" s="1"/>
  <c r="A26" i="4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H53" i="2"/>
  <c r="A15" i="4" s="1"/>
  <c r="DW20" i="3"/>
  <c r="DW21" i="3"/>
  <c r="DW19" i="3"/>
  <c r="DW18" i="3"/>
  <c r="A13" i="4" l="1"/>
  <c r="E57" i="2"/>
  <c r="A20" i="4" s="1"/>
  <c r="M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<sst xmlns="http://schemas.openxmlformats.org/spreadsheetml/2006/main" count="577" uniqueCount="123">
  <si>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</si>
  <si>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</si>
  <si>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</si>
  <si>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</si>
  <si>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</si>
  <si>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</si>
  <si>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</si>
  <si>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</si>
  <si>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</si>
  <si>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</si>
  <si>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</si>
  <si>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</si>
  <si>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</si>
  <si>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</si>
  <si>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</si>
  <si>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</si>
  <si>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</si>
  <si>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</si>
  <si>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</si>
  <si>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</si>
  <si>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</si>
  <si>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</si>
  <si>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</si>
  <si>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</si>
  <si>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</si>
  <si>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</si>
  <si>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</si>
  <si>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</si>
  <si>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</si>
  <si>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</si>
  <si>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</si>
  <si>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</si>
  <si>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</si>
  <si>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</si>
  <si>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</si>
  <si>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</si>
  <si>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</si>
  <si>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</si>
  <si>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</si>
  <si>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</si>
  <si>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</si>
  <si>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</si>
  <si>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</si>
  <si>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</si>
  <si>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</si>
  <si>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</si>
  <si>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</si>
  <si>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</si>
  <si>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</si>
  <si>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</si>
  <si>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</si>
  <si>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</si>
  <si>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</si>
  <si>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</si>
  <si>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</si>
  <si>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</si>
  <si>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</si>
  <si>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</si>
  <si>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</si>
  <si>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</si>
  <si>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</si>
  <si>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</si>
  <si>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</si>
  <si>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</si>
  <si>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</si>
  <si>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</si>
  <si>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</si>
  <si>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</si>
  <si>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</si>
  <si>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</si>
  <si>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</si>
  <si>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</si>
  <si>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</si>
  <si>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</si>
  <si>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</si>
  <si>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</si>
  <si>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</si>
  <si>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</si>
  <si>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</si>
  <si>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</si>
  <si>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</si>
  <si>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</si>
  <si>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</si>
  <si>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</si>
  <si>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</si>
  <si>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</si>
  <si>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</si>
  <si>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</si>
  <si>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</si>
  <si>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</si>
  <si>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</si>
  <si>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</si>
  <si>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</si>
  <si>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</si>
  <si>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</si>
  <si>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</si>
  <si>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</si>
  <si>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</si>
  <si>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</si>
  <si>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</si>
  <si>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</si>
  <si>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</si>
  <si>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</si>
  <si>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</si>
  <si>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</si>
  <si>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</si>
  <si>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</si>
  <si>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</si>
  <si>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</si>
  <si>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</si>
  <si>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</si>
  <si>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</si>
  <si>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</si>
  <si>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</si>
  <si>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</si>
  <si>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</si>
  <si>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</si>
  <si>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</si>
  <si>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</si>
  <si>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</si>
  <si>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</si>
  <si>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2*</t>
  </si>
  <si>
    <t>BORG, 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</si>
</sst>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39" activePane="bottomLeft" state="frozen"/>
      <selection pane="bottomLeft" activeCell="F62" sqref="F62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1" t="s">
        <v>116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</row>
    <row r="2" spans="1:103" ht="15" customHeight="1" x14ac:dyDescent="0.2">
      <c r="B2" s="255"/>
      <c r="C2" s="256"/>
      <c r="D2" s="256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7" t="s">
        <v>115</v>
      </c>
      <c r="V2" s="258"/>
      <c r="W2" s="258"/>
      <c r="X2" s="258"/>
      <c r="Y2" s="258"/>
      <c r="Z2" s="258"/>
      <c r="AA2" s="258"/>
      <c r="AB2" s="258"/>
      <c r="AC2" s="259"/>
    </row>
    <row r="3" spans="1:103" ht="15" customHeight="1" x14ac:dyDescent="0.2">
      <c r="B3" s="256"/>
      <c r="C3" s="256"/>
      <c r="D3" s="256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60"/>
      <c r="V3" s="260"/>
      <c r="W3" s="260"/>
      <c r="X3" s="260"/>
      <c r="Y3" s="260"/>
      <c r="Z3" s="260"/>
      <c r="AA3" s="260"/>
      <c r="AB3" s="260"/>
      <c r="AC3" s="261"/>
    </row>
    <row r="4" spans="1:103" ht="15" customHeight="1" x14ac:dyDescent="0.2">
      <c r="B4" s="256"/>
      <c r="C4" s="256"/>
      <c r="D4" s="256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62" t="s">
        <v>122</v>
      </c>
      <c r="V4" s="263"/>
      <c r="W4" s="263"/>
      <c r="X4" s="263"/>
      <c r="Y4" s="263"/>
      <c r="Z4" s="263"/>
      <c r="AA4" s="263"/>
      <c r="AB4" s="263"/>
      <c r="AC4" s="264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5"/>
      <c r="V5" s="265"/>
      <c r="W5" s="265"/>
      <c r="X5" s="265"/>
      <c r="Y5" s="265"/>
      <c r="Z5" s="265"/>
      <c r="AA5" s="265"/>
      <c r="AB5" s="265"/>
      <c r="AC5" s="266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29"/>
      <c r="V6" s="229"/>
      <c r="W6" s="229"/>
      <c r="X6" s="229"/>
      <c r="Y6" s="229"/>
      <c r="Z6" s="229"/>
      <c r="AA6" s="229"/>
      <c r="AB6" s="229"/>
      <c r="AC6" s="230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7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32" t="s">
        <v>36</v>
      </c>
      <c r="P10" s="233"/>
      <c r="Q10" s="233"/>
      <c r="R10" s="233"/>
      <c r="S10" s="23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44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44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69"/>
      <c r="M13" s="52" t="str">
        <f t="shared" si="0"/>
        <v>Finland</v>
      </c>
      <c r="N13" s="31"/>
      <c r="O13" s="145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46">
        <v>4</v>
      </c>
      <c r="P14" s="239" t="str">
        <f>VLOOKUP(4,'Dummy Table'!A4:B8,2,FALSE)</f>
        <v>Turkey</v>
      </c>
      <c r="Q14" s="239"/>
      <c r="R14" s="239"/>
      <c r="S14" s="239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32" t="s">
        <v>47</v>
      </c>
      <c r="P15" s="233"/>
      <c r="Q15" s="233"/>
      <c r="R15" s="233"/>
      <c r="S15" s="23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47">
        <v>1</v>
      </c>
      <c r="P16" s="234" t="str">
        <f>VLOOKUP(1,'Dummy Table'!A11:B15,2,FALSE)</f>
        <v>Belgium</v>
      </c>
      <c r="Q16" s="234"/>
      <c r="R16" s="234"/>
      <c r="S16" s="23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47">
        <v>2</v>
      </c>
      <c r="P17" s="235" t="str">
        <f>VLOOKUP(2,'Dummy Table'!A11:B15,2,FALSE)</f>
        <v>Denmark</v>
      </c>
      <c r="Q17" s="235"/>
      <c r="R17" s="235"/>
      <c r="S17" s="23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48">
        <v>3</v>
      </c>
      <c r="P18" s="238" t="str">
        <f>VLOOKUP(3,'Dummy Table'!A11:B15,2,FALSE)</f>
        <v>Finland</v>
      </c>
      <c r="Q18" s="238"/>
      <c r="R18" s="238"/>
      <c r="S18" s="238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69"/>
      <c r="M19" s="52" t="str">
        <f t="shared" si="0"/>
        <v>Slovakia</v>
      </c>
      <c r="N19" s="31"/>
      <c r="O19" s="146">
        <v>4</v>
      </c>
      <c r="P19" s="239" t="str">
        <f>VLOOKUP(4,'Dummy Table'!A11:B15,2,FALSE)</f>
        <v>Russia</v>
      </c>
      <c r="Q19" s="239"/>
      <c r="R19" s="239"/>
      <c r="S19" s="239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69"/>
      <c r="M20" s="52" t="str">
        <f t="shared" si="0"/>
        <v/>
      </c>
      <c r="N20" s="31"/>
      <c r="O20" s="232" t="s">
        <v>50</v>
      </c>
      <c r="P20" s="233"/>
      <c r="Q20" s="233"/>
      <c r="R20" s="233"/>
      <c r="S20" s="23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49">
        <v>1</v>
      </c>
      <c r="P21" s="245" t="str">
        <f>VLOOKUP(1,'Dummy Table'!A18:B22,2,FALSE)</f>
        <v>Netherlands</v>
      </c>
      <c r="Q21" s="245"/>
      <c r="R21" s="245"/>
      <c r="S21" s="245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49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40">
        <v>2</v>
      </c>
      <c r="M23" s="77" t="str">
        <f t="shared" si="0"/>
        <v>Russia</v>
      </c>
      <c r="N23" s="31"/>
      <c r="O23" s="150">
        <v>3</v>
      </c>
      <c r="P23" s="244" t="str">
        <f>VLOOKUP(3,'Dummy Table'!A18:B22,2,FALSE)</f>
        <v>Ukraine</v>
      </c>
      <c r="Q23" s="244"/>
      <c r="R23" s="244"/>
      <c r="S23" s="244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41"/>
      <c r="M24" s="85" t="str">
        <f t="shared" si="0"/>
        <v>Wales</v>
      </c>
      <c r="N24" s="31"/>
      <c r="O24" s="146">
        <v>4</v>
      </c>
      <c r="P24" s="239" t="str">
        <f>VLOOKUP(4,'Dummy Table'!A18:B22,2,FALSE)</f>
        <v>North Macedonia</v>
      </c>
      <c r="Q24" s="239"/>
      <c r="R24" s="239"/>
      <c r="S24" s="239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41"/>
      <c r="M25" s="85" t="str">
        <f t="shared" si="0"/>
        <v>Italy</v>
      </c>
      <c r="N25" s="31"/>
      <c r="O25" s="232" t="s">
        <v>51</v>
      </c>
      <c r="P25" s="233"/>
      <c r="Q25" s="233"/>
      <c r="R25" s="233"/>
      <c r="S25" s="23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41"/>
      <c r="M26" s="85" t="str">
        <f t="shared" si="0"/>
        <v>Ukraine</v>
      </c>
      <c r="N26" s="31"/>
      <c r="O26" s="151">
        <v>1</v>
      </c>
      <c r="P26" s="247" t="str">
        <f>VLOOKUP(1,'Dummy Table'!A25:B29,2,FALSE)</f>
        <v>England</v>
      </c>
      <c r="Q26" s="247"/>
      <c r="R26" s="247"/>
      <c r="S26" s="24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41"/>
      <c r="M27" s="85" t="str">
        <f t="shared" si="0"/>
        <v>Belgium</v>
      </c>
      <c r="N27" s="31"/>
      <c r="O27" s="151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41"/>
      <c r="M28" s="85" t="str">
        <f t="shared" si="0"/>
        <v>Netherlands</v>
      </c>
      <c r="N28" s="31"/>
      <c r="O28" s="152">
        <v>3</v>
      </c>
      <c r="P28" s="246" t="str">
        <f>VLOOKUP(3,'Dummy Table'!A25:B29,2,FALSE)</f>
        <v>Czech Republic</v>
      </c>
      <c r="Q28" s="246"/>
      <c r="R28" s="246"/>
      <c r="S28" s="24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41"/>
      <c r="M29" s="85" t="str">
        <f t="shared" si="0"/>
        <v>Sweden</v>
      </c>
      <c r="N29" s="31"/>
      <c r="O29" s="146">
        <v>4</v>
      </c>
      <c r="P29" s="239" t="str">
        <f>VLOOKUP(4,'Dummy Table'!A25:B29,2,FALSE)</f>
        <v>Scotland</v>
      </c>
      <c r="Q29" s="239"/>
      <c r="R29" s="239"/>
      <c r="S29" s="239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41"/>
      <c r="M30" s="85" t="str">
        <f t="shared" si="0"/>
        <v/>
      </c>
      <c r="N30" s="31"/>
      <c r="O30" s="232" t="s">
        <v>52</v>
      </c>
      <c r="P30" s="233"/>
      <c r="Q30" s="233"/>
      <c r="R30" s="233"/>
      <c r="S30" s="23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41"/>
      <c r="M31" s="85" t="str">
        <f t="shared" si="0"/>
        <v/>
      </c>
      <c r="N31" s="31"/>
      <c r="O31" s="153">
        <v>1</v>
      </c>
      <c r="P31" s="248" t="str">
        <f>VLOOKUP(1,'Dummy Table'!A31:B35,2,FALSE)</f>
        <v>Sweden</v>
      </c>
      <c r="Q31" s="248"/>
      <c r="R31" s="248"/>
      <c r="S31" s="248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41"/>
      <c r="M32" s="85" t="str">
        <f t="shared" si="0"/>
        <v/>
      </c>
      <c r="N32" s="31"/>
      <c r="O32" s="153">
        <v>2</v>
      </c>
      <c r="P32" s="243" t="str">
        <f>VLOOKUP(2,'Dummy Table'!A31:B35,2,FALSE)</f>
        <v>Spain</v>
      </c>
      <c r="Q32" s="243"/>
      <c r="R32" s="243"/>
      <c r="S32" s="243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41"/>
      <c r="M33" s="85" t="str">
        <f t="shared" si="0"/>
        <v>Germany</v>
      </c>
      <c r="N33" s="31"/>
      <c r="O33" s="154">
        <v>3</v>
      </c>
      <c r="P33" s="249" t="str">
        <f>VLOOKUP(3,'Dummy Table'!A31:B35,2,FALSE)</f>
        <v>Slovakia</v>
      </c>
      <c r="Q33" s="249"/>
      <c r="R33" s="249"/>
      <c r="S33" s="249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42"/>
      <c r="M34" s="101" t="str">
        <f t="shared" si="0"/>
        <v/>
      </c>
      <c r="N34" s="31"/>
      <c r="O34" s="146">
        <v>4</v>
      </c>
      <c r="P34" s="239" t="str">
        <f>VLOOKUP(4,'Dummy Table'!A31:B35,2,FALSE)</f>
        <v>Poland</v>
      </c>
      <c r="Q34" s="239"/>
      <c r="R34" s="239"/>
      <c r="S34" s="239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76">
        <v>3</v>
      </c>
      <c r="M35" s="102" t="str">
        <f t="shared" si="0"/>
        <v>Switzerland</v>
      </c>
      <c r="N35" s="31"/>
      <c r="O35" s="232" t="s">
        <v>53</v>
      </c>
      <c r="P35" s="233"/>
      <c r="Q35" s="233"/>
      <c r="R35" s="233"/>
      <c r="S35" s="23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55">
        <v>1</v>
      </c>
      <c r="P36" s="282" t="str">
        <f>VLOOKUP(1,'Dummy Table'!A37:B41,2,FALSE)</f>
        <v>France</v>
      </c>
      <c r="Q36" s="282"/>
      <c r="R36" s="282"/>
      <c r="S36" s="28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55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69"/>
      <c r="M38" s="52" t="str">
        <f t="shared" si="0"/>
        <v>Austria</v>
      </c>
      <c r="N38" s="31"/>
      <c r="O38" s="156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46">
        <v>4</v>
      </c>
      <c r="P39" s="239" t="str">
        <f>VLOOKUP(4,'Dummy Table'!A37:B41,2,FALSE)</f>
        <v>Hungary</v>
      </c>
      <c r="Q39" s="239"/>
      <c r="R39" s="239"/>
      <c r="S39" s="239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69"/>
      <c r="M43" s="52" t="str">
        <f t="shared" si="0"/>
        <v>Sweden</v>
      </c>
      <c r="N43" s="31"/>
      <c r="O43" s="163">
        <v>1</v>
      </c>
      <c r="P43" s="277" t="str">
        <f>INDEX('Dummy Table'!DH3:DH8,MATCH(Matches!O43,'Dummy Table'!DU3:DU8,0),0)</f>
        <v>Portugal</v>
      </c>
      <c r="Q43" s="277"/>
      <c r="R43" s="277"/>
      <c r="S43" s="277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63">
        <v>2</v>
      </c>
      <c r="P44" s="277" t="str">
        <f>INDEX('Dummy Table'!DH3:DH8,MATCH(Matches!O44,'Dummy Table'!DU3:DU8,0),0)</f>
        <v>Czech Republic</v>
      </c>
      <c r="Q44" s="277"/>
      <c r="R44" s="277"/>
      <c r="S44" s="277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63">
        <v>3</v>
      </c>
      <c r="P45" s="277" t="str">
        <f>INDEX('Dummy Table'!DH3:DH8,MATCH(Matches!O45,'Dummy Table'!DU3:DU8,0),0)</f>
        <v>Switzerland</v>
      </c>
      <c r="Q45" s="277"/>
      <c r="R45" s="277"/>
      <c r="S45" s="277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81"/>
      <c r="M46" s="118" t="str">
        <f>IF(F46&lt;&gt;"",IF(F46&gt;G46,E46,IF(F46&lt;G46,H46,"")),"")</f>
        <v/>
      </c>
      <c r="N46" s="31"/>
      <c r="O46" s="163">
        <v>4</v>
      </c>
      <c r="P46" s="277" t="str">
        <f>INDEX('Dummy Table'!DH3:DH8,MATCH(Matches!O46,'Dummy Table'!DU3:DU8,0),0)</f>
        <v>Ukraine</v>
      </c>
      <c r="Q46" s="277"/>
      <c r="R46" s="277"/>
      <c r="S46" s="277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78" t="str">
        <f>INDEX('Dummy Table'!DH3:DH8,MATCH(Matches!O47,'Dummy Table'!DU3:DU8,0),0)</f>
        <v>Finland</v>
      </c>
      <c r="Q47" s="278"/>
      <c r="R47" s="278"/>
      <c r="S47" s="278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79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80" t="str">
        <f>INDEX('Dummy Table'!DH3:DH8,MATCH(Matches!O48,'Dummy Table'!DU3:DU8,0),0)</f>
        <v>Slovakia</v>
      </c>
      <c r="Q48" s="280"/>
      <c r="R48" s="280"/>
      <c r="S48" s="280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41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3</v>
      </c>
      <c r="G50" s="206">
        <v>2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41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3</v>
      </c>
      <c r="AI50" s="16">
        <f t="shared" si="9"/>
        <v>2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2</v>
      </c>
      <c r="G51" s="206" t="s">
        <v>121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41"/>
      <c r="M51" s="122" t="str">
        <f>IF(AND(F51&lt;&gt;"",G51&lt;&gt;""),IF(AH51+AJ51&gt;AI51+AK51,E51,IF(AH51+AJ51&lt;AI51+AK51,H51,"")),"")</f>
        <v>Portugal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2</v>
      </c>
      <c r="AJ51" s="16">
        <f t="shared" si="10"/>
        <v>0</v>
      </c>
      <c r="AK51" s="16">
        <f t="shared" si="11"/>
        <v>1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2</v>
      </c>
      <c r="G52" s="206">
        <v>1</v>
      </c>
      <c r="H52" s="197" t="str">
        <f>IF(SUM(T31:T34)=12,P32,"Group E Runner Up")</f>
        <v>Spain</v>
      </c>
      <c r="I52" s="198"/>
      <c r="J52" s="198"/>
      <c r="K52" s="124"/>
      <c r="L52" s="241"/>
      <c r="M52" s="122" t="str">
        <f t="shared" ref="M52:M62" si="12">IF(AND(F52&lt;&gt;"",G52&lt;&gt;""),IF(AH52+AJ52&gt;AI52+AK52,E52,IF(AH52+AJ52&lt;AI52+AK52,H52,"")),"")</f>
        <v>Croatia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2</v>
      </c>
      <c r="AI52" s="16">
        <f t="shared" si="9"/>
        <v>1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41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>
        <v>0</v>
      </c>
      <c r="H54" s="197" t="str">
        <f>IF(SUM(T36:T39)=12,P37,"Group F Runner Up")</f>
        <v>Germany</v>
      </c>
      <c r="I54" s="198"/>
      <c r="J54" s="198"/>
      <c r="K54" s="124"/>
      <c r="L54" s="241"/>
      <c r="M54" s="122" t="str">
        <f t="shared" si="12"/>
        <v>England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0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3</v>
      </c>
      <c r="G55" s="207">
        <v>2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42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3</v>
      </c>
      <c r="AI55" s="16">
        <f t="shared" si="9"/>
        <v>2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3</v>
      </c>
      <c r="G56" s="205">
        <v>1</v>
      </c>
      <c r="H56" s="41" t="str">
        <f>IF(AND(F52&lt;&gt;"",G52&lt;&gt;""),IF((AH52+AJ52)&gt;(AI52+AK52),E52,IF((AH52+AJ52)&lt;(AI52+AK52),H52,"Match 41 Winner")),"Match 41 Winner")</f>
        <v>Croatia</v>
      </c>
      <c r="I56" s="126"/>
      <c r="J56" s="126"/>
      <c r="K56" s="127"/>
      <c r="L56" s="276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3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Portugal</v>
      </c>
      <c r="F57" s="206">
        <v>1</v>
      </c>
      <c r="G57" s="206" t="s">
        <v>119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69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1</v>
      </c>
      <c r="AJ57" s="16">
        <f t="shared" si="10"/>
        <v>0</v>
      </c>
      <c r="AK57" s="16">
        <f t="shared" si="11"/>
        <v>1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1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69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1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1</v>
      </c>
      <c r="G59" s="207">
        <v>2</v>
      </c>
      <c r="H59" s="66" t="str">
        <f>IF(AND(F54&lt;&gt;"",G54&lt;&gt;""),IF((AH54+AJ54)&gt;(AI54+AK54),E54,IF((AH54+AJ54)&lt;(AI54+AK54),H54,"Match 43 Winner")),"Match 43 Winner")</f>
        <v>England</v>
      </c>
      <c r="I59" s="130"/>
      <c r="J59" s="130"/>
      <c r="K59" s="131"/>
      <c r="L59" s="270"/>
      <c r="M59" s="122" t="str">
        <f t="shared" si="12"/>
        <v>England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1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>
        <v>2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40">
        <v>6</v>
      </c>
      <c r="M60" s="122" t="str">
        <f t="shared" si="12"/>
        <v>Italy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2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 t="s">
        <v>119</v>
      </c>
      <c r="H61" s="98" t="str">
        <f>IF(AND(F59&lt;&gt;"",G59&lt;&gt;""),IF((AH59+AJ59)&gt;(AI59+AK59),E59,IF((AH59+AJ59)&lt;(AI59+AK59),H59,"Match 48 Winner")),"Match 48 Winner")</f>
        <v>England</v>
      </c>
      <c r="I61" s="134"/>
      <c r="J61" s="134"/>
      <c r="K61" s="125"/>
      <c r="L61" s="242"/>
      <c r="M61" s="122" t="str">
        <f t="shared" si="12"/>
        <v>England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1</v>
      </c>
      <c r="AJ61" s="16">
        <f t="shared" si="10"/>
        <v>0</v>
      </c>
      <c r="AK61" s="16">
        <f t="shared" si="11"/>
        <v>1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Italy</v>
      </c>
      <c r="F62" s="208">
        <v>1</v>
      </c>
      <c r="G62" s="208">
        <v>2</v>
      </c>
      <c r="H62" s="139" t="str">
        <f>IF(AND(F61&lt;&gt;"",G61&lt;&gt;""),IF((AH61+AJ61)&gt;(AI61+AK61),E61,IF((AH61+AJ61)&lt;(AI61+AK61),H61,"Match 50 Winner")),"Match 50 Winner")</f>
        <v>England</v>
      </c>
      <c r="I62" s="136"/>
      <c r="J62" s="136"/>
      <c r="K62" s="140"/>
      <c r="L62" s="141">
        <v>7</v>
      </c>
      <c r="M62" s="122" t="str">
        <f t="shared" si="12"/>
        <v>England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1</v>
      </c>
      <c r="AI62" s="13">
        <f t="shared" si="9"/>
        <v>2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50" t="s">
        <v>110</v>
      </c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2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53" t="str">
        <f>IF(F62&lt;&gt;"",IF(F62&gt;G62,E62,IF(F62&lt;G62,H62,"")),"")</f>
        <v>England</v>
      </c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4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U6:AC6"/>
    <mergeCell ref="B1:AC1"/>
    <mergeCell ref="O15:S15"/>
    <mergeCell ref="P16:S16"/>
    <mergeCell ref="P17:S17"/>
    <mergeCell ref="N7:AC7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3</v>
      </c>
    </row>
    <row r="5" spans="1:2" x14ac:dyDescent="0.2">
      <c r="A5" s="210" t="str">
        <f>Matches!E51</f>
        <v>Belgium</v>
      </c>
      <c r="B5" s="210">
        <f>Matches!F51</f>
        <v>2</v>
      </c>
    </row>
    <row r="6" spans="1:2" x14ac:dyDescent="0.2">
      <c r="A6" s="210" t="str">
        <f>Matches!E52</f>
        <v>Croatia</v>
      </c>
      <c r="B6" s="210">
        <f>Matches!F52</f>
        <v>2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3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2</v>
      </c>
    </row>
    <row r="13" spans="1:2" x14ac:dyDescent="0.2">
      <c r="A13" s="210" t="str">
        <f>Matches!H51</f>
        <v>Portugal</v>
      </c>
      <c r="B13" s="210" t="str">
        <f>Matches!G51</f>
        <v>2*</v>
      </c>
    </row>
    <row r="14" spans="1:2" x14ac:dyDescent="0.2">
      <c r="A14" s="210" t="str">
        <f>Matches!H52</f>
        <v>Spain</v>
      </c>
      <c r="B14" s="210">
        <f>Matches!G52</f>
        <v>1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0</v>
      </c>
    </row>
    <row r="17" spans="1:2" x14ac:dyDescent="0.2">
      <c r="A17" s="210" t="str">
        <f>Matches!H55</f>
        <v>Ukraine</v>
      </c>
      <c r="B17" s="210">
        <f>Matches!G55</f>
        <v>2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3</v>
      </c>
    </row>
    <row r="20" spans="1:2" x14ac:dyDescent="0.2">
      <c r="A20" s="210" t="str">
        <f>Matches!E57</f>
        <v>Portugal</v>
      </c>
      <c r="B20" s="210">
        <f>Matches!F57</f>
        <v>1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1</v>
      </c>
    </row>
    <row r="23" spans="1:2" x14ac:dyDescent="0.2">
      <c r="A23" s="210" t="str">
        <f>Matches!H56</f>
        <v>Croatia</v>
      </c>
      <c r="B23" s="210">
        <f>Matches!G56</f>
        <v>1</v>
      </c>
    </row>
    <row r="24" spans="1:2" x14ac:dyDescent="0.2">
      <c r="A24" s="210" t="str">
        <f>Matches!H57</f>
        <v>Italy</v>
      </c>
      <c r="B24" s="210" t="str">
        <f>Matches!G57</f>
        <v>1*</v>
      </c>
    </row>
    <row r="25" spans="1:2" x14ac:dyDescent="0.2">
      <c r="A25" s="210" t="str">
        <f>Matches!H58</f>
        <v>Denmark</v>
      </c>
      <c r="B25" s="210">
        <f>Matches!G58</f>
        <v>1</v>
      </c>
    </row>
    <row r="26" spans="1:2" x14ac:dyDescent="0.2">
      <c r="A26" s="210" t="str">
        <f>Matches!H59</f>
        <v>England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Italy</v>
      </c>
      <c r="B30" s="210">
        <f>Matches!G60</f>
        <v>2</v>
      </c>
    </row>
    <row r="31" spans="1:2" x14ac:dyDescent="0.2">
      <c r="A31" s="210" t="str">
        <f>Matches!H61</f>
        <v>England</v>
      </c>
      <c r="B31" s="210" t="str">
        <f>Matches!G61</f>
        <v>1*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Italy</v>
      </c>
      <c r="B33" s="210">
        <f>Matches!F62</f>
        <v>1</v>
      </c>
    </row>
    <row r="34" spans="1:2" x14ac:dyDescent="0.2">
      <c r="A34" s="210" t="str">
        <f>Matches!H62</f>
        <v>England</v>
      </c>
      <c r="B34" s="210">
        <f>Matches!G62</f>
        <v>2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England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2021-06-26T13:44:28Z</dcterms:modified>
</cp:coreProperties>
</file>