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lab992/Desktop/BA_temp/"/>
    </mc:Choice>
  </mc:AlternateContent>
  <xr:revisionPtr revIDLastSave="0" documentId="13_ncr:1_{009CDD43-1205-094F-811E-7315BB8B52F3}" xr6:coauthVersionLast="47" xr6:coauthVersionMax="47" xr10:uidLastSave="{00000000-0000-0000-0000-000000000000}"/>
  <bookViews>
    <workbookView xWindow="0" yWindow="740" windowWidth="29400" windowHeight="16520" xr2:uid="{54DDF4D7-AFCA-E94E-A045-787E5DA741D2}"/>
  </bookViews>
  <sheets>
    <sheet name="Sheet1" sheetId="9" r:id="rId1"/>
    <sheet name="Allgesture" sheetId="2" r:id="rId2"/>
    <sheet name="Allge-Ana" sheetId="3" r:id="rId3"/>
    <sheet name="HMP" sheetId="4" r:id="rId4"/>
    <sheet name="HMP-Ana" sheetId="5" r:id="rId5"/>
    <sheet name="Basketball" sheetId="6" r:id="rId6"/>
    <sheet name="B-Ana" sheetId="7" r:id="rId7"/>
    <sheet name="General-Ana"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9" i="8" l="1"/>
  <c r="E28" i="8"/>
  <c r="F28" i="8"/>
  <c r="G28" i="8"/>
  <c r="H28" i="8"/>
  <c r="D28" i="8"/>
  <c r="I28" i="8" s="1"/>
  <c r="I27" i="8" s="1"/>
  <c r="F20" i="8"/>
  <c r="E20" i="8"/>
  <c r="D20" i="8"/>
  <c r="C20" i="8"/>
  <c r="B20" i="8"/>
  <c r="F19" i="8"/>
  <c r="E19" i="8"/>
  <c r="D19" i="8"/>
  <c r="C19" i="8"/>
  <c r="B19" i="8"/>
  <c r="G19" i="8" s="1"/>
  <c r="F18" i="8"/>
  <c r="F21" i="8" s="1"/>
  <c r="E18" i="8"/>
  <c r="D18" i="8"/>
  <c r="C18" i="8"/>
  <c r="B18" i="8"/>
  <c r="B21" i="8" s="1"/>
  <c r="I2" i="7"/>
  <c r="H2" i="7"/>
  <c r="G3" i="7"/>
  <c r="F3" i="7"/>
  <c r="G2" i="7"/>
  <c r="F2" i="7"/>
  <c r="A2" i="7"/>
  <c r="J2" i="5"/>
  <c r="I2" i="5"/>
  <c r="H3" i="5"/>
  <c r="H2" i="5"/>
  <c r="G3" i="5"/>
  <c r="G2" i="5"/>
  <c r="F3" i="5"/>
  <c r="F2" i="5"/>
  <c r="A2" i="5"/>
  <c r="J2" i="3"/>
  <c r="I2" i="3"/>
  <c r="H4" i="3"/>
  <c r="G4" i="3"/>
  <c r="F4" i="3"/>
  <c r="G3" i="3"/>
  <c r="G2" i="3"/>
  <c r="H3" i="3"/>
  <c r="F3" i="3"/>
  <c r="H2" i="3"/>
  <c r="F2" i="3"/>
  <c r="A2" i="3"/>
  <c r="L19" i="8" l="1"/>
  <c r="M19" i="8"/>
  <c r="N19" i="8"/>
  <c r="O19" i="8"/>
  <c r="E21" i="8"/>
  <c r="G21" i="8" s="1"/>
  <c r="K19" i="8"/>
  <c r="D21" i="8"/>
  <c r="C21" i="8"/>
  <c r="G18" i="8"/>
  <c r="O18" i="8" s="1"/>
  <c r="K18" i="8"/>
  <c r="G20" i="8"/>
  <c r="N20" i="8" s="1"/>
  <c r="O21" i="8" l="1"/>
  <c r="K21" i="8"/>
  <c r="N21" i="8"/>
  <c r="N18" i="8"/>
  <c r="L20" i="8"/>
  <c r="M21" i="8"/>
  <c r="M20" i="8"/>
  <c r="K20" i="8"/>
  <c r="L21" i="8"/>
  <c r="M18" i="8"/>
  <c r="O20" i="8"/>
  <c r="L18" i="8"/>
</calcChain>
</file>

<file path=xl/sharedStrings.xml><?xml version="1.0" encoding="utf-8"?>
<sst xmlns="http://schemas.openxmlformats.org/spreadsheetml/2006/main" count="400" uniqueCount="111">
  <si>
    <t>18-24</t>
  </si>
  <si>
    <t>Master</t>
  </si>
  <si>
    <t>Master</t>
    <phoneticPr fontId="1" type="noConversion"/>
  </si>
  <si>
    <t>Yes</t>
  </si>
  <si>
    <t>No</t>
  </si>
  <si>
    <t>Bachelor</t>
  </si>
  <si>
    <t>Bachelor</t>
    <phoneticPr fontId="1" type="noConversion"/>
  </si>
  <si>
    <t>25-34</t>
  </si>
  <si>
    <t>ID</t>
  </si>
  <si>
    <t>开始时间</t>
  </si>
  <si>
    <t>完成时间</t>
  </si>
  <si>
    <t>电子邮件</t>
  </si>
  <si>
    <t>名称</t>
  </si>
  <si>
    <t>上次修改时间</t>
  </si>
  <si>
    <t>Please select your age range:</t>
  </si>
  <si>
    <t>What‘s your highest level of education?</t>
  </si>
  <si>
    <t>Are you studying in a STEM-related field?（Science, Technology, Engineering, Mathematics）</t>
  </si>
  <si>
    <t>In this part, I will request your evaluation of explanations generated by ChatGPT. I provide ChatGPT with time-series data that measures the accelerometer of hands during three motions (shake hand...</t>
  </si>
  <si>
    <t>Based on your description and the given data, it seems to fit the criteria for 'shake hand' because of the significant changes in direction being observed. Even though there is a big decreasing tr...</t>
  </si>
  <si>
    <t>Based on the described rules, this data sample can be classified as 'shake hand'. Here's why:
1. The description mentions there's a lot of changes in the direction in the sample, which is one of ...</t>
  </si>
  <si>
    <t>Based on your descriptions, if a sample has "few changes in the direction", "a slight decreasing trend", and "a lot of increasing values", it belongs to the class 'move to left'. 
The reasoning b...</t>
  </si>
  <si>
    <t>The data sample indicates that there are few changes in the direction. This eliminates 'shake hand' gesture which normally would present a lot of directional changes.  
Moreover, the data sample a...</t>
  </si>
  <si>
    <t>Based on your descriptions, the data sample with few changes in the direction, a slight decreasing trend, and a lot of increasing values corresponds to the gesture 'move to left'. This is because:...</t>
  </si>
  <si>
    <t>anonymous</t>
  </si>
  <si>
    <t>Master’s degree</t>
  </si>
  <si>
    <t>3</t>
  </si>
  <si>
    <t>Bachelor’s degree</t>
  </si>
  <si>
    <t>OK</t>
  </si>
  <si>
    <t>ok</t>
  </si>
  <si>
    <t>Undergraduate or below</t>
  </si>
  <si>
    <t>Average_Age</t>
  </si>
  <si>
    <t>Average_Age</t>
    <phoneticPr fontId="1" type="noConversion"/>
  </si>
  <si>
    <t>Undergraduate</t>
  </si>
  <si>
    <t>Undergraduate</t>
    <phoneticPr fontId="1" type="noConversion"/>
  </si>
  <si>
    <t>STEM</t>
  </si>
  <si>
    <t>STEM</t>
    <phoneticPr fontId="1" type="noConversion"/>
  </si>
  <si>
    <t>Shake_hand</t>
  </si>
  <si>
    <t>Shake_hand</t>
    <phoneticPr fontId="1" type="noConversion"/>
  </si>
  <si>
    <t>Move_to_left</t>
  </si>
  <si>
    <t>Move_to_left</t>
    <phoneticPr fontId="1" type="noConversion"/>
  </si>
  <si>
    <t>Move_to_right</t>
  </si>
  <si>
    <t>Move_to_right</t>
    <phoneticPr fontId="1" type="noConversion"/>
  </si>
  <si>
    <t>by_stem</t>
  </si>
  <si>
    <t>by_stem</t>
    <phoneticPr fontId="1" type="noConversion"/>
  </si>
  <si>
    <t>by_non_stem</t>
  </si>
  <si>
    <t>by_non_stem</t>
    <phoneticPr fontId="1" type="noConversion"/>
  </si>
  <si>
    <t>In the following part, I will request your evaluation of explanations generated by ChatGPT. I provide ChatGPT with time-series data that measures the accelerometer of hands during three motions (C...</t>
  </si>
  <si>
    <t>The data sample has a few events at the beginning of the observed period. This matches the first criteria in the description of the 'Comb hair' class. Though 'Comb hair' doesn't specifically menti...</t>
  </si>
  <si>
    <t>Based on your descriptions, the data sample would best fit the 'Comb_hair' human motion. This is because the characteristics you assigned to the 'Comb_hair' class are exactly what you observed in ...</t>
  </si>
  <si>
    <t>Based on your provided description of classes, the data sample you gave belongs to the 'Descend_stairs' motion. This is because, initially, there are a lot of events observed, indicating a high le...</t>
  </si>
  <si>
    <t>There are a lot of events at the beginning of the observed period, which matches with the 'Descend_stairs' and 'Liedown_bed' categories. However, the deciding factor here is the rate of decrease i...</t>
  </si>
  <si>
    <t>The reason for this classification can be understood as follows:
- The high number of acceleration events at the beginning could represent initial movements as the person positions themself to lie...</t>
  </si>
  <si>
    <t>get</t>
  </si>
  <si>
    <t>Above 34</t>
  </si>
  <si>
    <t>Comb_hair</t>
  </si>
  <si>
    <t>Comb_hair</t>
    <phoneticPr fontId="1" type="noConversion"/>
  </si>
  <si>
    <t>Descend_stair</t>
  </si>
  <si>
    <t>Descend_stair</t>
    <phoneticPr fontId="1" type="noConversion"/>
  </si>
  <si>
    <t>Lie_down_bed</t>
  </si>
  <si>
    <t>Lie_down_bed</t>
    <phoneticPr fontId="1" type="noConversion"/>
  </si>
  <si>
    <t>In the following part, I will request your evaluation of explanations generated by ChatGPT. I provide ChatGPT with time-series data that measures the accelerometer of hands during two basketball m...</t>
  </si>
  <si>
    <t>The description mentioned that there is 'few irregularity' and 'a lot of changes in the direction'. Comparing these features with the initial definitions for each basketball activity, the one that...</t>
  </si>
  <si>
    <t>Based on your description of the classes, if a sample has few irregularities but a lot of changes in direction, it can be classified as 'dribble'. 
The reason this motion can be identified as a '...</t>
  </si>
  <si>
    <t>Based on the description given, the motion can be classified as 'hold'. This is because the data sample displays few irregularities alongside few changes in the direction, fitting perfectly into t...</t>
  </si>
  <si>
    <t>Based on the description, the data sample we have can be classified as 'hold'. This is because the definition of 'hold' is that there's few irregularity and few changes in the direction, which mat...</t>
  </si>
  <si>
    <t>Based on the provided details, the activity can be classified as 'dribble'. The features described in the data sample satisfy the condition for this class. The reason it can be inferred as 'dribbl...</t>
  </si>
  <si>
    <t>Dribble</t>
  </si>
  <si>
    <t>Dribble</t>
    <phoneticPr fontId="1" type="noConversion"/>
  </si>
  <si>
    <t>Hold</t>
  </si>
  <si>
    <t>Hold</t>
    <phoneticPr fontId="1" type="noConversion"/>
  </si>
  <si>
    <t>allge</t>
  </si>
  <si>
    <t>hmp</t>
  </si>
  <si>
    <t>basketball</t>
  </si>
  <si>
    <t>%</t>
    <phoneticPr fontId="1" type="noConversion"/>
  </si>
  <si>
    <t>AllGesture</t>
    <phoneticPr fontId="1" type="noConversion"/>
  </si>
  <si>
    <t>HMP</t>
    <phoneticPr fontId="1" type="noConversion"/>
  </si>
  <si>
    <t>Basketball</t>
    <phoneticPr fontId="1" type="noConversion"/>
  </si>
  <si>
    <t>dataset</t>
    <phoneticPr fontId="1" type="noConversion"/>
  </si>
  <si>
    <t>id</t>
    <phoneticPr fontId="1" type="noConversion"/>
  </si>
  <si>
    <t>weblink</t>
    <phoneticPr fontId="1" type="noConversion"/>
  </si>
  <si>
    <t>https://forms.office.com/Pages/DesignPageV2.aspx?prevorigin=Marketing&amp;origin=NeoPortalPage&amp;subpage=design&amp;id=DQSIkWdsW0yxEjajBLZtrQAAAAAAAAAAAANAAfQZljxUNFlRQUFQMVg1R0ZWUVZDMVRZWDkxVDlIWS4u</t>
  </si>
  <si>
    <t>https://forms.office.com/Pages/DesignPageV2.aspx?prevorigin=Marketing&amp;origin=NeoPortalPage&amp;subpage=design&amp;id=DQSIkWdsW0yxEjajBLZtrQAAAAAAAAAAAANAAfQZljxUQzJGUVk2VEdQQVBONTJLSVg0RzMxV0k2SS4u</t>
  </si>
  <si>
    <t>https://forms.office.com/Pages/DesignPageV2.aspx?prevorigin=Marketing&amp;origin=NeoPortalPage&amp;subpage=design&amp;id=DQSIkWdsW0yxEjajBLZtrQAAAAAAAAAAAANAAfQZljxUOUgyVkw1WkxMV1UxS1JSUk9SRDdXSUFCVS4u</t>
  </si>
  <si>
    <t>https://forms.office.com/Pages/DesignPageV2.aspx?prevorigin=Marketing&amp;origin=NeoPortalPage&amp;subpage=design&amp;id=DQSIkWdsW0yxEjajBLZtrQAAAAAAAAAAAANAAfQZljxUM1VMR1AzV0UwNzkwQjVIUTg5T0VHTU0wUy4u</t>
  </si>
  <si>
    <t>https://forms.office.com/Pages/DesignPageV2.aspx?prevorigin=Marketing&amp;origin=NeoPortalPage&amp;subpage=design&amp;id=DQSIkWdsW0yxEjajBLZtrQAAAAAAAAAAAANAAfQZljxUQ0NDUUdIT1NORUMwUlZYMUhHUFZUNU8xOS4u</t>
  </si>
  <si>
    <t>https://forms.office.com/Pages/DesignPageV2.aspx?prevorigin=Marketing&amp;origin=NeoPortalPage&amp;subpage=design&amp;id=DQSIkWdsW0yxEjajBLZtrQAAAAAAAAAAAANAAfQZljxUMFVFR0wzTkE0Mk1HU1dRQjFZMlhBNldMNC4u</t>
  </si>
  <si>
    <t>https://forms.office.com/Pages/DesignPageV2.aspx?prevorigin=Marketing&amp;origin=NeoPortalPage&amp;subpage=design&amp;id=DQSIkWdsW0yxEjajBLZtrQAAAAAAAAAAAANAAfQZljxUNkI0UlNUVTNYMjBVRVI5NjE2UzBRMElMVi4u</t>
  </si>
  <si>
    <t>https://forms.office.com/Pages/DesignPageV2.aspx?prevorigin=Marketing&amp;origin=NeoPortalPage&amp;subpage=design&amp;id=DQSIkWdsW0yxEjajBLZtrQAAAAAAAAAAAANAAfQZljxUOUJIWVFDQUE3TzVSQlI1NkNHT0cxSVk1Ty4u</t>
  </si>
  <si>
    <t>https://forms.office.com/Pages/DesignPageV2.aspx?prevorigin=Marketing&amp;origin=NeoPortalPage&amp;subpage=design&amp;id=DQSIkWdsW0yxEjajBLZtrQAAAAAAAAAAAANAAfQZljxUQTZUTUpLNDlaWllJVFFCUEtUNFpJMU0xUC4u</t>
  </si>
  <si>
    <t>https://forms.office.com/Pages/DesignPageV2.aspx?prevorigin=Marketing&amp;origin=NeoPortalPage&amp;subpage=design&amp;id=DQSIkWdsW0yxEjajBLZtrQAAAAAAAAAAAANAAfQZljxUQk01VFBaTTZDNDg5OUJTMVBZUlpPTklETC4u</t>
  </si>
  <si>
    <t>https://forms.office.com/Pages/DesignPageV2.aspx?prevorigin=Marketing&amp;origin=NeoPortalPage&amp;subpage=design&amp;id=DQSIkWdsW0yxEjajBLZtrQAAAAAAAAAAAANAAfQZljxUNUY1OUlRSjlOTlgxVTBYWEkxOVFWRlBEWC4u</t>
  </si>
  <si>
    <t>https://forms.office.com/Pages/DesignPageV2.aspx?prevorigin=Marketing&amp;origin=NeoPortalPage&amp;subpage=design&amp;id=DQSIkWdsW0yxEjajBLZtrQAAAAAAAAAAAANAAfQZljxUN0FSVlcyRkE1MFJGSlRINzk5NlVXUVA1Vi4u</t>
  </si>
  <si>
    <t>https://forms.office.com/Pages/DesignPageV2.aspx?prevorigin=Marketing&amp;origin=NeoPortalPage&amp;subpage=design&amp;id=DQSIkWdsW0yxEjajBLZtrQAAAAAAAAAAAANAAfQZljxUNEg4TTFYTFMyRkUyQ0xXR0gwWFRITlpTTi4u</t>
  </si>
  <si>
    <t>https://forms.office.com/Pages/DesignPageV2.aspx?prevorigin=Marketing&amp;origin=NeoPortalPage&amp;subpage=design&amp;id=DQSIkWdsW0yxEjajBLZtrQAAAAAAAAAAAANAAfQZljxUMUpUNEk4Tk5PNzVHNVJWNDBDWVQwTUlJNy4u</t>
  </si>
  <si>
    <t>https://forms.office.com/Pages/DesignPageV2.aspx?prevorigin=Marketing&amp;origin=NeoPortalPage&amp;subpage=design&amp;id=DQSIkWdsW0yxEjajBLZtrQAAAAAAAAAAAANAAfQZljxUNjRLUkdUQlZITUdQMUo2SE8yVkpRQlBHRy4u</t>
  </si>
  <si>
    <t>https://forms.office.com/Pages/DesignPageV2.aspx?prevorigin=Marketing&amp;origin=NeoPortalPage&amp;subpage=design&amp;id=DQSIkWdsW0yxEjajBLZtrQAAAAAAAAAAAANAAfQZljxUQVhXUFlBNk0xSVRLNjQ0QkkwNTVXVkU0SC4u</t>
  </si>
  <si>
    <t>Allgesture</t>
    <phoneticPr fontId="1" type="noConversion"/>
  </si>
  <si>
    <t>https://forms.office.com/Pages/DesignPageV2.aspx?prevorigin=Marketing&amp;origin=NeoPortalPage&amp;subpage=design&amp;id=DQSIkWdsW0yxEjajBLZtrQAAAAAAAAAAAANAAfQZljxUMlE2QThKUlU3VjZLRDVVR0JOV0NHUTMwQi4u</t>
  </si>
  <si>
    <t>https://forms.office.com/Pages/DesignPageV2.aspx?prevorigin=Marketing&amp;origin=NeoPortalPage&amp;subpage=design&amp;id=DQSIkWdsW0yxEjajBLZtrQAAAAAAAAAAAANAAfQZljxUQzBKVUY0VEZEVUI0QTM4RTNBVEREN0NDVC4u</t>
  </si>
  <si>
    <t>https://forms.office.com/Pages/DesignPageV2.aspx?prevorigin=Marketing&amp;origin=NeoPortalPage&amp;subpage=design&amp;id=DQSIkWdsW0yxEjajBLZtrQAAAAAAAAAAAANAAfQZljxUQjlXUkhPWVEwUEtUV1ZMNzdJSzhLNUNIRy4u</t>
  </si>
  <si>
    <t>https://forms.office.com/Pages/DesignPageV2.aspx?prevorigin=Marketing&amp;origin=NeoPortalPage&amp;subpage=design&amp;id=DQSIkWdsW0yxEjajBLZtrQAAAAAAAAAAAANAAfQZljxUQTRIS01XRE45WjNMMk85U0JQQUZUWkc2TC4u</t>
  </si>
  <si>
    <t>https://forms.office.com/Pages/DesignPageV2.aspx?prevorigin=Marketing&amp;origin=NeoPortalPage&amp;subpage=design&amp;id=DQSIkWdsW0yxEjajBLZtrQAAAAAAAAAAAANAAfQZljxUM0JEWjFKTzRaSzZYNEcwTzY4UzFTV0o2OS4u</t>
  </si>
  <si>
    <t>https://forms.office.com/Pages/DesignPageV2.aspx?prevorigin=Marketing&amp;origin=NeoPortalPage&amp;subpage=design&amp;id=DQSIkWdsW0yxEjajBLZtrQAAAAAAAAAAAANAAfQZljxUNTBPR0IyS1lKNUg1UzVIV0NKNUhXQktZUy4u</t>
  </si>
  <si>
    <t>https://forms.office.com/Pages/DesignPageV2.aspx?prevorigin=Marketing&amp;origin=NeoPortalPage&amp;subpage=design&amp;id=DQSIkWdsW0yxEjajBLZtrQAAAAAAAAAAAANAAfQZljxUNzdZQk5PWUgyNVRWQkNTQVo3VlE4WU1XOS4u</t>
  </si>
  <si>
    <t>https://forms.office.com/Pages/DesignPageV2.aspx?prevorigin=Marketing&amp;origin=NeoPortalPage&amp;subpage=design&amp;id=DQSIkWdsW0yxEjajBLZtrQAAAAAAAAAAAANAAfQZljxUNDk4OEtHWVdXTFRXTFFFSlpBRFI5SEJSUy4u</t>
  </si>
  <si>
    <t>https://forms.office.com/Pages/DesignPageV2.aspx?prevorigin=Marketing&amp;origin=NeoPortalPage&amp;subpage=design&amp;id=DQSIkWdsW0yxEjajBLZtrQAAAAAAAAAAAANAAfQZljxUMVZBUjhGM1U1VlBVQjJMNlNZNlpNMDA5NS4u</t>
  </si>
  <si>
    <t>https://forms.office.com/Pages/DesignPageV2.aspx?prevorigin=Marketing&amp;origin=NeoPortalPage&amp;subpage=design&amp;id=DQSIkWdsW0yxEjajBLZtrQAAAAAAAAAAAANAAfQZljxUNDJURlJSU1hOWDlCU0hLQkRUNVpUTFI4Ri4u</t>
  </si>
  <si>
    <t>https://forms.office.com/Pages/DesignPageV2.aspx?prevorigin=Marketing&amp;origin=NeoPortalPage&amp;subpage=design&amp;id=DQSIkWdsW0yxEjajBLZtrQAAAAAAAAAAAANAAfQZljxUOVdTQ1RZQjMyUlUyT1IyNFJYRk8yRzFCUy4u</t>
  </si>
  <si>
    <t>https://forms.office.com/Pages/DesignPageV2.aspx?prevorigin=Marketing&amp;origin=NeoPortalPage&amp;subpage=design&amp;id=DQSIkWdsW0yxEjajBLZtrQAAAAAAAAAAAANAAfQZljxUOFRSNVYzQlZLOFNJNFFETVc3RkU4T0RBQS4u</t>
  </si>
  <si>
    <t>https://forms.office.com/Pages/DesignPageV2.aspx?prevorigin=Marketing&amp;origin=NeoPortalPage&amp;subpage=design&amp;id=DQSIkWdsW0yxEjajBLZtrQAAAAAAAAAAAANAAfQZljxUQ1BITU1UVERQMlIyTzBOM0pVMjVVMkFSWS4u</t>
  </si>
  <si>
    <t>https://forms.office.com/Pages/DesignPageV2.aspx?prevorigin=Marketing&amp;origin=NeoPortalPage&amp;subpage=design&amp;id=DQSIkWdsW0yxEjajBLZtrQAAAAAAAAAAAANAAfQZljxUOU5RWEVRNjVURjZSUzlaQTdaSjRGQTZHUS4u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</si>
</sst>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yy\ h:mm:ss"/>
  </numFmts>
  <fonts count="3">
    <font>
      <sz val="12"/>
      <color theme="1"/>
      <name val="等线"/>
      <family val="2"/>
      <charset val="134"/>
      <scheme val="minor"/>
    </font>
    <font>
      <sz val="9"/>
      <name val="等线"/>
      <family val="2"/>
      <charset val="134"/>
      <scheme val="minor"/>
    </font>
    <font>
      <b/>
      <sz val="12"/>
      <color theme="1"/>
      <name val="等线"/>
      <family val="4"/>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9">
    <xf numFmtId="0" fontId="0" fillId="0" borderId="0" xfId="0">
      <alignment vertical="center"/>
    </xf>
    <xf numFmtId="0" fontId="2" fillId="0" borderId="0" xfId="0" applyFont="1">
      <alignment vertical="center"/>
    </xf>
    <xf numFmtId="0" fontId="0" fillId="0" borderId="0" xfId="0" applyAlignment="1"/>
    <xf numFmtId="176" fontId="0" fillId="0" borderId="0" xfId="0" applyNumberFormat="1" applyAlignment="1"/>
    <xf numFmtId="0" fontId="0" fillId="0" borderId="0" xfId="0" quotePrefix="1" applyAlignment="1"/>
    <xf numFmtId="10" fontId="0" fillId="0" borderId="0" xfId="0" applyNumberFormat="1">
      <alignment vertical="center"/>
    </xf>
    <xf numFmtId="10" fontId="0" fillId="2" borderId="0" xfId="0" applyNumberFormat="1" applyFill="1">
      <alignment vertical="center"/>
    </xf>
    <xf numFmtId="10" fontId="2" fillId="2" borderId="0" xfId="0" applyNumberFormat="1" applyFont="1" applyFill="1">
      <alignment vertical="center"/>
    </xf>
    <xf numFmtId="0" fontId="0" fillId="0" borderId="0" xfId="0" applyAlignment="1">
      <alignment horizontal="center" vertical="center"/>
    </xf>
  </cellXfs>
  <cellStyles count="1">
    <cellStyle name="常规" xfId="0" builtinId="0"/>
  </cellStyles>
  <dxfs count="3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6" formatCode="m/d/yy\ h:mm:ss"/>
    </dxf>
    <dxf>
      <numFmt numFmtId="0" formatCode="General"/>
    </dxf>
    <dxf>
      <numFmt numFmtId="0" formatCode="General"/>
    </dxf>
    <dxf>
      <numFmt numFmtId="176" formatCode="m/d/yy\ h:mm:ss"/>
    </dxf>
    <dxf>
      <numFmt numFmtId="176"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76" formatCode="m/d/yy\ h:mm:ss"/>
    </dxf>
    <dxf>
      <numFmt numFmtId="0" formatCode="General"/>
    </dxf>
    <dxf>
      <numFmt numFmtId="0" formatCode="General"/>
    </dxf>
    <dxf>
      <numFmt numFmtId="176" formatCode="m/d/yy\ h:mm:ss"/>
    </dxf>
    <dxf>
      <numFmt numFmtId="176" formatCode="m/d/yy\ h:mm:ss"/>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ltLang="zh-CN" sz="1400" b="0" i="0" u="none" strike="noStrike" baseline="0">
                <a:effectLst/>
              </a:rPr>
              <a:t>The total number of explanations obtained for each score</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stacked"/>
        <c:varyColors val="0"/>
        <c:ser>
          <c:idx val="0"/>
          <c:order val="0"/>
          <c:tx>
            <c:strRef>
              <c:f>'General-Ana'!$A$18</c:f>
              <c:strCache>
                <c:ptCount val="1"/>
                <c:pt idx="0">
                  <c:v>AllGesture</c:v>
                </c:pt>
              </c:strCache>
            </c:strRef>
          </c:tx>
          <c:spPr>
            <a:solidFill>
              <a:schemeClr val="accent1"/>
            </a:solidFill>
            <a:ln>
              <a:noFill/>
            </a:ln>
            <a:effectLst/>
          </c:spPr>
          <c:invertIfNegative val="0"/>
          <c:cat>
            <c:numRef>
              <c:f>'General-Ana'!$B$17:$F$17</c:f>
              <c:numCache>
                <c:formatCode>General</c:formatCode>
                <c:ptCount val="5"/>
                <c:pt idx="0">
                  <c:v>1</c:v>
                </c:pt>
                <c:pt idx="1">
                  <c:v>2</c:v>
                </c:pt>
                <c:pt idx="2">
                  <c:v>3</c:v>
                </c:pt>
                <c:pt idx="3">
                  <c:v>4</c:v>
                </c:pt>
                <c:pt idx="4">
                  <c:v>5</c:v>
                </c:pt>
              </c:numCache>
            </c:numRef>
          </c:cat>
          <c:val>
            <c:numRef>
              <c:f>'General-Ana'!$B$18:$F$18</c:f>
              <c:numCache>
                <c:formatCode>General</c:formatCode>
                <c:ptCount val="5"/>
                <c:pt idx="0">
                  <c:v>7</c:v>
                </c:pt>
                <c:pt idx="1">
                  <c:v>25</c:v>
                </c:pt>
                <c:pt idx="2">
                  <c:v>41</c:v>
                </c:pt>
                <c:pt idx="3">
                  <c:v>52</c:v>
                </c:pt>
                <c:pt idx="4">
                  <c:v>24</c:v>
                </c:pt>
              </c:numCache>
            </c:numRef>
          </c:val>
          <c:extLst>
            <c:ext xmlns:c16="http://schemas.microsoft.com/office/drawing/2014/chart" uri="{C3380CC4-5D6E-409C-BE32-E72D297353CC}">
              <c16:uniqueId val="{00000000-8A0D-2C41-A682-5994E6A73CB5}"/>
            </c:ext>
          </c:extLst>
        </c:ser>
        <c:ser>
          <c:idx val="1"/>
          <c:order val="1"/>
          <c:tx>
            <c:strRef>
              <c:f>'General-Ana'!$A$19</c:f>
              <c:strCache>
                <c:ptCount val="1"/>
                <c:pt idx="0">
                  <c:v>HMP</c:v>
                </c:pt>
              </c:strCache>
            </c:strRef>
          </c:tx>
          <c:spPr>
            <a:solidFill>
              <a:schemeClr val="accent2"/>
            </a:solidFill>
            <a:ln>
              <a:noFill/>
            </a:ln>
            <a:effectLst/>
          </c:spPr>
          <c:invertIfNegative val="0"/>
          <c:cat>
            <c:numRef>
              <c:f>'General-Ana'!$B$17:$F$17</c:f>
              <c:numCache>
                <c:formatCode>General</c:formatCode>
                <c:ptCount val="5"/>
                <c:pt idx="0">
                  <c:v>1</c:v>
                </c:pt>
                <c:pt idx="1">
                  <c:v>2</c:v>
                </c:pt>
                <c:pt idx="2">
                  <c:v>3</c:v>
                </c:pt>
                <c:pt idx="3">
                  <c:v>4</c:v>
                </c:pt>
                <c:pt idx="4">
                  <c:v>5</c:v>
                </c:pt>
              </c:numCache>
            </c:numRef>
          </c:cat>
          <c:val>
            <c:numRef>
              <c:f>'General-Ana'!$B$19:$F$19</c:f>
              <c:numCache>
                <c:formatCode>General</c:formatCode>
                <c:ptCount val="5"/>
                <c:pt idx="0">
                  <c:v>1</c:v>
                </c:pt>
                <c:pt idx="1">
                  <c:v>12</c:v>
                </c:pt>
                <c:pt idx="2">
                  <c:v>23</c:v>
                </c:pt>
                <c:pt idx="3">
                  <c:v>35</c:v>
                </c:pt>
                <c:pt idx="4">
                  <c:v>18</c:v>
                </c:pt>
              </c:numCache>
            </c:numRef>
          </c:val>
          <c:extLst>
            <c:ext xmlns:c16="http://schemas.microsoft.com/office/drawing/2014/chart" uri="{C3380CC4-5D6E-409C-BE32-E72D297353CC}">
              <c16:uniqueId val="{00000001-8A0D-2C41-A682-5994E6A73CB5}"/>
            </c:ext>
          </c:extLst>
        </c:ser>
        <c:ser>
          <c:idx val="2"/>
          <c:order val="2"/>
          <c:tx>
            <c:strRef>
              <c:f>'General-Ana'!$A$20</c:f>
              <c:strCache>
                <c:ptCount val="1"/>
                <c:pt idx="0">
                  <c:v>Basketball</c:v>
                </c:pt>
              </c:strCache>
            </c:strRef>
          </c:tx>
          <c:spPr>
            <a:solidFill>
              <a:schemeClr val="accent3"/>
            </a:solidFill>
            <a:ln>
              <a:noFill/>
            </a:ln>
            <a:effectLst/>
          </c:spPr>
          <c:invertIfNegative val="0"/>
          <c:cat>
            <c:numRef>
              <c:f>'General-Ana'!$B$17:$F$17</c:f>
              <c:numCache>
                <c:formatCode>General</c:formatCode>
                <c:ptCount val="5"/>
                <c:pt idx="0">
                  <c:v>1</c:v>
                </c:pt>
                <c:pt idx="1">
                  <c:v>2</c:v>
                </c:pt>
                <c:pt idx="2">
                  <c:v>3</c:v>
                </c:pt>
                <c:pt idx="3">
                  <c:v>4</c:v>
                </c:pt>
                <c:pt idx="4">
                  <c:v>5</c:v>
                </c:pt>
              </c:numCache>
            </c:numRef>
          </c:cat>
          <c:val>
            <c:numRef>
              <c:f>'General-Ana'!$B$20:$F$20</c:f>
              <c:numCache>
                <c:formatCode>General</c:formatCode>
                <c:ptCount val="5"/>
                <c:pt idx="0">
                  <c:v>0</c:v>
                </c:pt>
                <c:pt idx="1">
                  <c:v>1</c:v>
                </c:pt>
                <c:pt idx="2">
                  <c:v>10</c:v>
                </c:pt>
                <c:pt idx="3">
                  <c:v>25</c:v>
                </c:pt>
                <c:pt idx="4">
                  <c:v>24</c:v>
                </c:pt>
              </c:numCache>
            </c:numRef>
          </c:val>
          <c:extLst>
            <c:ext xmlns:c16="http://schemas.microsoft.com/office/drawing/2014/chart" uri="{C3380CC4-5D6E-409C-BE32-E72D297353CC}">
              <c16:uniqueId val="{00000002-8A0D-2C41-A682-5994E6A73CB5}"/>
            </c:ext>
          </c:extLst>
        </c:ser>
        <c:dLbls>
          <c:showLegendKey val="0"/>
          <c:showVal val="0"/>
          <c:showCatName val="0"/>
          <c:showSerName val="0"/>
          <c:showPercent val="0"/>
          <c:showBubbleSize val="0"/>
        </c:dLbls>
        <c:gapWidth val="150"/>
        <c:overlap val="100"/>
        <c:axId val="221367759"/>
        <c:axId val="1824765440"/>
      </c:barChart>
      <c:catAx>
        <c:axId val="221367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24765440"/>
        <c:crosses val="autoZero"/>
        <c:auto val="1"/>
        <c:lblAlgn val="ctr"/>
        <c:lblOffset val="100"/>
        <c:noMultiLvlLbl val="0"/>
      </c:catAx>
      <c:valAx>
        <c:axId val="1824765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1367759"/>
        <c:crosses val="autoZero"/>
        <c:crossBetween val="between"/>
      </c:valAx>
      <c:spPr>
        <a:noFill/>
        <a:ln>
          <a:noFill/>
        </a:ln>
        <a:effectLst/>
      </c:spPr>
    </c:plotArea>
    <c:legend>
      <c:legendPos val="b"/>
      <c:layout>
        <c:manualLayout>
          <c:xMode val="edge"/>
          <c:yMode val="edge"/>
          <c:x val="0.31446564545034345"/>
          <c:y val="0.91087815515597848"/>
          <c:w val="0.37312827915048208"/>
          <c:h val="6.9221347331583569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6350</xdr:colOff>
      <xdr:row>28</xdr:row>
      <xdr:rowOff>0</xdr:rowOff>
    </xdr:from>
    <xdr:to>
      <xdr:col>17</xdr:col>
      <xdr:colOff>76200</xdr:colOff>
      <xdr:row>46</xdr:row>
      <xdr:rowOff>133350</xdr:rowOff>
    </xdr:to>
    <xdr:graphicFrame macro="">
      <xdr:nvGraphicFramePr>
        <xdr:cNvPr id="4" name="图表 3">
          <a:extLst>
            <a:ext uri="{FF2B5EF4-FFF2-40B4-BE49-F238E27FC236}">
              <a16:creationId xmlns:a16="http://schemas.microsoft.com/office/drawing/2014/main" id="{5DE62C9C-83B6-65D7-9EF1-CA8FE22FBF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0.13355</cdr:x>
      <cdr:y>0.72697</cdr:y>
    </cdr:from>
    <cdr:to>
      <cdr:x>0.22476</cdr:x>
      <cdr:y>0.79062</cdr:y>
    </cdr:to>
    <cdr:sp macro="" textlink="">
      <cdr:nvSpPr>
        <cdr:cNvPr id="2" name="文本框 1">
          <a:extLst xmlns:a="http://schemas.openxmlformats.org/drawingml/2006/main">
            <a:ext uri="{FF2B5EF4-FFF2-40B4-BE49-F238E27FC236}">
              <a16:creationId xmlns:a16="http://schemas.microsoft.com/office/drawing/2014/main" id="{B24AA141-4039-B4C9-7F24-093A4F7E957C}"/>
            </a:ext>
          </a:extLst>
        </cdr:cNvPr>
        <cdr:cNvSpPr txBox="1"/>
      </cdr:nvSpPr>
      <cdr:spPr>
        <a:xfrm xmlns:a="http://schemas.openxmlformats.org/drawingml/2006/main">
          <a:off x="781050" y="2755900"/>
          <a:ext cx="533400" cy="241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100"/>
            <a:t>8</a:t>
          </a:r>
          <a:endParaRPr lang="zh-CN" altLang="en-US" sz="1100"/>
        </a:p>
      </cdr:txBody>
    </cdr:sp>
  </cdr:relSizeAnchor>
  <cdr:relSizeAnchor xmlns:cdr="http://schemas.openxmlformats.org/drawingml/2006/chartDrawing">
    <cdr:from>
      <cdr:x>0.30619</cdr:x>
      <cdr:y>0.53936</cdr:y>
    </cdr:from>
    <cdr:to>
      <cdr:x>0.37459</cdr:x>
      <cdr:y>0.60302</cdr:y>
    </cdr:to>
    <cdr:sp macro="" textlink="">
      <cdr:nvSpPr>
        <cdr:cNvPr id="3" name="文本框 1">
          <a:extLst xmlns:a="http://schemas.openxmlformats.org/drawingml/2006/main">
            <a:ext uri="{FF2B5EF4-FFF2-40B4-BE49-F238E27FC236}">
              <a16:creationId xmlns:a16="http://schemas.microsoft.com/office/drawing/2014/main" id="{41C9E4F8-CA8B-1E47-140E-353F10D281C2}"/>
            </a:ext>
          </a:extLst>
        </cdr:cNvPr>
        <cdr:cNvSpPr txBox="1"/>
      </cdr:nvSpPr>
      <cdr:spPr>
        <a:xfrm xmlns:a="http://schemas.openxmlformats.org/drawingml/2006/main">
          <a:off x="1790700" y="2044700"/>
          <a:ext cx="400050" cy="241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100"/>
            <a:t>38</a:t>
          </a:r>
          <a:endParaRPr lang="zh-CN" altLang="en-US" sz="1100"/>
        </a:p>
      </cdr:txBody>
    </cdr:sp>
  </cdr:relSizeAnchor>
  <cdr:relSizeAnchor xmlns:cdr="http://schemas.openxmlformats.org/drawingml/2006/chartDrawing">
    <cdr:from>
      <cdr:x>0.4886</cdr:x>
      <cdr:y>0.30486</cdr:y>
    </cdr:from>
    <cdr:to>
      <cdr:x>0.54832</cdr:x>
      <cdr:y>0.37856</cdr:y>
    </cdr:to>
    <cdr:sp macro="" textlink="">
      <cdr:nvSpPr>
        <cdr:cNvPr id="4" name="文本框 1">
          <a:extLst xmlns:a="http://schemas.openxmlformats.org/drawingml/2006/main">
            <a:ext uri="{FF2B5EF4-FFF2-40B4-BE49-F238E27FC236}">
              <a16:creationId xmlns:a16="http://schemas.microsoft.com/office/drawing/2014/main" id="{AECFB487-444B-6815-D443-9C85C438EAAD}"/>
            </a:ext>
          </a:extLst>
        </cdr:cNvPr>
        <cdr:cNvSpPr txBox="1"/>
      </cdr:nvSpPr>
      <cdr:spPr>
        <a:xfrm xmlns:a="http://schemas.openxmlformats.org/drawingml/2006/main">
          <a:off x="2857500" y="1155700"/>
          <a:ext cx="349250" cy="2794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100"/>
            <a:t>74</a:t>
          </a:r>
          <a:endParaRPr lang="zh-CN" altLang="en-US" sz="1100"/>
        </a:p>
      </cdr:txBody>
    </cdr:sp>
  </cdr:relSizeAnchor>
  <cdr:relSizeAnchor xmlns:cdr="http://schemas.openxmlformats.org/drawingml/2006/chartDrawing">
    <cdr:from>
      <cdr:x>0.66884</cdr:x>
      <cdr:y>0.1139</cdr:y>
    </cdr:from>
    <cdr:to>
      <cdr:x>0.74593</cdr:x>
      <cdr:y>0.17755</cdr:y>
    </cdr:to>
    <cdr:sp macro="" textlink="">
      <cdr:nvSpPr>
        <cdr:cNvPr id="5" name="文本框 1">
          <a:extLst xmlns:a="http://schemas.openxmlformats.org/drawingml/2006/main">
            <a:ext uri="{FF2B5EF4-FFF2-40B4-BE49-F238E27FC236}">
              <a16:creationId xmlns:a16="http://schemas.microsoft.com/office/drawing/2014/main" id="{AECFB487-444B-6815-D443-9C85C438EAAD}"/>
            </a:ext>
          </a:extLst>
        </cdr:cNvPr>
        <cdr:cNvSpPr txBox="1"/>
      </cdr:nvSpPr>
      <cdr:spPr>
        <a:xfrm xmlns:a="http://schemas.openxmlformats.org/drawingml/2006/main">
          <a:off x="3911600" y="431800"/>
          <a:ext cx="450850" cy="241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100"/>
            <a:t>112</a:t>
          </a:r>
          <a:endParaRPr lang="zh-CN" altLang="en-US" sz="1100"/>
        </a:p>
      </cdr:txBody>
    </cdr:sp>
  </cdr:relSizeAnchor>
  <cdr:relSizeAnchor xmlns:cdr="http://schemas.openxmlformats.org/drawingml/2006/chartDrawing">
    <cdr:from>
      <cdr:x>0.85559</cdr:x>
      <cdr:y>0.38191</cdr:y>
    </cdr:from>
    <cdr:to>
      <cdr:x>0.91531</cdr:x>
      <cdr:y>0.44556</cdr:y>
    </cdr:to>
    <cdr:sp macro="" textlink="">
      <cdr:nvSpPr>
        <cdr:cNvPr id="6" name="文本框 1">
          <a:extLst xmlns:a="http://schemas.openxmlformats.org/drawingml/2006/main">
            <a:ext uri="{FF2B5EF4-FFF2-40B4-BE49-F238E27FC236}">
              <a16:creationId xmlns:a16="http://schemas.microsoft.com/office/drawing/2014/main" id="{AECFB487-444B-6815-D443-9C85C438EAAD}"/>
            </a:ext>
          </a:extLst>
        </cdr:cNvPr>
        <cdr:cNvSpPr txBox="1"/>
      </cdr:nvSpPr>
      <cdr:spPr>
        <a:xfrm xmlns:a="http://schemas.openxmlformats.org/drawingml/2006/main">
          <a:off x="5003800" y="1447800"/>
          <a:ext cx="349250" cy="2413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100"/>
            <a:t>66</a:t>
          </a:r>
          <a:endParaRPr lang="zh-CN" altLang="en-US" sz="1100"/>
        </a:p>
      </cdr:txBody>
    </cdr:sp>
  </cdr:relSizeAnchor>
</c:userShap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3B407F-B4EE-8945-AD4F-557E0305CB20}" name="Table1" displayName="Table1" ref="A1:O3" totalsRowShown="0">
  <autoFilter ref="A1:O3" xr:uid="{C63B407F-B4EE-8945-AD4F-557E0305CB20}"/>
  <tableColumns count="15">
    <tableColumn id="1" xr3:uid="{09C7D1FE-333F-8C49-A263-C02A27F0B452}" name="ID" dataDxfId="29"/>
    <tableColumn id="2" xr3:uid="{07C6A188-73B8-A34B-9623-A908D3DE4898}" name="开始时间" dataDxfId="28"/>
    <tableColumn id="3" xr3:uid="{C569674A-108C-9342-A33C-0D0B4E0EA1CD}" name="完成时间" dataDxfId="27"/>
    <tableColumn id="4" xr3:uid="{A5C53E57-8C89-3349-A5E4-19282FFA8EF4}" name="电子邮件" dataDxfId="26"/>
    <tableColumn id="5" xr3:uid="{AE2F5BE9-CBBE-9B4E-BB6C-565E277DCF0B}" name="名称" dataDxfId="25"/>
    <tableColumn id="6" xr3:uid="{47C6057F-9A57-D44C-8C3A-332AE2EF8287}" name="上次修改时间" dataDxfId="24"/>
    <tableColumn id="7" xr3:uid="{79882C79-AA9C-C94B-A4FD-2045F23A1E24}" name="Please select your age range:" dataDxfId="23"/>
    <tableColumn id="8" xr3:uid="{6BC4E103-D387-5B45-8C1E-9021991C211F}" name="What‘s your highest level of education?" dataDxfId="22"/>
    <tableColumn id="9" xr3:uid="{DBDD2A93-50B9-8444-9B34-BE16D1701E37}" name="Are you studying in a STEM-related field?（Science, Technology, Engineering, Mathematics）" dataDxfId="21"/>
    <tableColumn id="10" xr3:uid="{C50AD4AA-FCC9-3C4C-A5DF-E0004ADAA062}" name="In this part, I will request your evaluation of explanations generated by ChatGPT. I provide ChatGPT with time-series data that measures the accelerometer of hands during three motions (shake hand..." dataDxfId="20"/>
    <tableColumn id="11" xr3:uid="{25A97322-5687-A94F-9DF5-2193E7D6BC9F}" name="Based on your description and the given data, it seems to fit the criteria for 'shake hand' because of the significant changes in direction being observed. Even though there is a big decreasing tr..." dataDxfId="19"/>
    <tableColumn id="12" xr3:uid="{7155AE18-5557-BA4F-AD58-1356FA53CFFB}" name="Based on the described rules, this data sample can be classified as 'shake hand'. Here's why:_x000a__x000a_1. The description mentions there's a lot of changes in the direction in the sample, which is one of ..." dataDxfId="18"/>
    <tableColumn id="13" xr3:uid="{6989C705-1978-6643-AC28-329CC4C3C862}" name="Based on your descriptions, if a sample has &quot;few changes in the direction&quot;, &quot;a slight decreasing trend&quot;, and &quot;a lot of increasing values&quot;, it belongs to the class 'move to left'. _x000a__x000a_The reasoning b..." dataDxfId="17"/>
    <tableColumn id="14" xr3:uid="{C00E2DCE-A032-D54D-B4C1-07E8E8BD0069}" name="The data sample indicates that there are few changes in the direction. This eliminates 'shake hand' gesture which normally would present a lot of directional changes.  _x000a_Moreover, the data sample a..." dataDxfId="16"/>
    <tableColumn id="15" xr3:uid="{7D44FCD6-EB84-F543-8D74-6CC1750B3897}" name="Based on your descriptions, the data sample with few changes in the direction, a slight decreasing trend, and a lot of increasing values corresponds to the gesture 'move to left'. This is because:..."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40EDD3A-5B43-7E4D-B89C-D7458ECBE2B5}" name="Table16" displayName="Table16" ref="A1:O3" totalsRowShown="0">
  <autoFilter ref="A1:O3" xr:uid="{840EDD3A-5B43-7E4D-B89C-D7458ECBE2B5}"/>
  <tableColumns count="15">
    <tableColumn id="1" xr3:uid="{3FEABEF5-EDDE-984B-88E4-8BB6610A2B85}" name="ID" dataDxfId="14"/>
    <tableColumn id="2" xr3:uid="{F45F68F3-BC5F-0443-935A-E6611C0622FE}" name="开始时间" dataDxfId="13"/>
    <tableColumn id="3" xr3:uid="{54F22720-F239-B245-88BD-3DD43D1C88A7}" name="完成时间" dataDxfId="12"/>
    <tableColumn id="4" xr3:uid="{9361B18F-35D9-EA40-B322-44D1AFABBFEF}" name="电子邮件" dataDxfId="11"/>
    <tableColumn id="5" xr3:uid="{7DE9F597-B1D1-C04B-8241-8A19C54E3F81}" name="名称" dataDxfId="10"/>
    <tableColumn id="6" xr3:uid="{849A6183-1E0A-A343-884F-C18C3A34714E}" name="上次修改时间" dataDxfId="9"/>
    <tableColumn id="7" xr3:uid="{B9C019DA-2573-4840-8F62-932F6540DCA7}" name="Please select your age range:" dataDxfId="8"/>
    <tableColumn id="8" xr3:uid="{C00DB70B-64F8-4F41-B738-AB694146A447}" name="What‘s your highest level of education?" dataDxfId="7"/>
    <tableColumn id="9" xr3:uid="{1A825F91-7629-BD47-AB71-505B7FECB938}" name="Are you studying in a STEM-related field?（Science, Technology, Engineering, Mathematics）" dataDxfId="6"/>
    <tableColumn id="10" xr3:uid="{58223F73-9B20-4443-BA05-31EA6607F027}" name="In the following part, I will request your evaluation of explanations generated by ChatGPT. I provide ChatGPT with time-series data that measures the accelerometer of hands during two basketball m..." dataDxfId="5"/>
    <tableColumn id="11" xr3:uid="{15085F60-CB91-B547-96BF-707E6973BA81}" name="The description mentioned that there is 'few irregularity' and 'a lot of changes in the direction'. Comparing these features with the initial definitions for each basketball activity, the one that..." dataDxfId="4"/>
    <tableColumn id="12" xr3:uid="{1FAEBD20-B8B8-274E-962F-DAA34EC087D5}" name="Based on your description of the classes, if a sample has few irregularities but a lot of changes in direction, it can be classified as 'dribble'. _x000a__x000a_The reason this motion can be identified as a '..." dataDxfId="3"/>
    <tableColumn id="13" xr3:uid="{5AFEA246-FF17-2741-A42F-B8BC5688784C}" name="Based on the description given, the motion can be classified as 'hold'. This is because the data sample displays few irregularities alongside few changes in the direction, fitting perfectly into t..." dataDxfId="2"/>
    <tableColumn id="14" xr3:uid="{0F111186-1550-8D46-A242-7604DF27C169}" name="Based on the description, the data sample we have can be classified as 'hold'. This is because the definition of 'hold' is that there's few irregularity and few changes in the direction, which mat..." dataDxfId="1"/>
    <tableColumn id="15" xr3:uid="{4BC2341E-0C51-D241-B929-2FD277F75526}" name="Based on the provided details, the activity can be classified as 'dribble'. The features described in the data sample satisfy the condition for this class. The reason it can be inferred as 'dribbl..." dataDxfId="0"/>
  </tableColumns>
  <tableStyleInfo name="TableStyleMedium2" showFirstColumn="0" showLastColumn="0" showRowStripes="1" showColumnStripes="0"/>
</table>
</file>

<file path=xl/theme/theme1.xml><?xml version="1.0" encoding="utf-8"?>
<a:theme xmlns:a="http://schemas.openxmlformats.org/drawingml/2006/main" name="Office 2013 - 2022 主题">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4F37A-C3CC-C143-A5E7-7D8790F17278}">
  <dimension ref="A1:C31"/>
  <sheetViews>
    <sheetView tabSelected="1" workbookViewId="0">
      <selection activeCell="H35" sqref="H35"/>
    </sheetView>
  </sheetViews>
  <sheetFormatPr baseColWidth="10" defaultRowHeight="16"/>
  <sheetData>
    <row r="1" spans="1:3">
      <c r="A1" t="s">
        <v>78</v>
      </c>
      <c r="B1" t="s">
        <v>77</v>
      </c>
      <c r="C1" t="s">
        <v>79</v>
      </c>
    </row>
    <row r="2" spans="1:3">
      <c r="A2">
        <v>1</v>
      </c>
      <c r="B2" s="8" t="s">
        <v>96</v>
      </c>
      <c r="C2" t="s">
        <v>80</v>
      </c>
    </row>
    <row r="3" spans="1:3">
      <c r="A3">
        <v>2</v>
      </c>
      <c r="B3" s="8"/>
      <c r="C3" t="s">
        <v>81</v>
      </c>
    </row>
    <row r="4" spans="1:3">
      <c r="A4">
        <v>3</v>
      </c>
      <c r="B4" s="8"/>
      <c r="C4" t="s">
        <v>82</v>
      </c>
    </row>
    <row r="5" spans="1:3">
      <c r="A5">
        <v>4</v>
      </c>
      <c r="B5" s="8"/>
      <c r="C5" t="s">
        <v>83</v>
      </c>
    </row>
    <row r="6" spans="1:3">
      <c r="A6">
        <v>5</v>
      </c>
      <c r="B6" s="8"/>
      <c r="C6" t="s">
        <v>84</v>
      </c>
    </row>
    <row r="7" spans="1:3">
      <c r="A7">
        <v>6</v>
      </c>
      <c r="B7" s="8"/>
      <c r="C7" t="s">
        <v>85</v>
      </c>
    </row>
    <row r="8" spans="1:3">
      <c r="A8">
        <v>7</v>
      </c>
      <c r="B8" s="8"/>
      <c r="C8" t="s">
        <v>86</v>
      </c>
    </row>
    <row r="9" spans="1:3">
      <c r="A9">
        <v>8</v>
      </c>
      <c r="B9" s="8"/>
      <c r="C9" t="s">
        <v>87</v>
      </c>
    </row>
    <row r="10" spans="1:3">
      <c r="A10">
        <v>9</v>
      </c>
      <c r="B10" s="8"/>
      <c r="C10" t="s">
        <v>88</v>
      </c>
    </row>
    <row r="11" spans="1:3">
      <c r="A11">
        <v>10</v>
      </c>
      <c r="B11" s="8"/>
      <c r="C11" t="s">
        <v>89</v>
      </c>
    </row>
    <row r="12" spans="1:3">
      <c r="A12">
        <v>11</v>
      </c>
      <c r="B12" s="8"/>
      <c r="C12" t="s">
        <v>90</v>
      </c>
    </row>
    <row r="13" spans="1:3">
      <c r="A13">
        <v>12</v>
      </c>
      <c r="B13" s="8"/>
      <c r="C13" t="s">
        <v>91</v>
      </c>
    </row>
    <row r="14" spans="1:3">
      <c r="A14">
        <v>13</v>
      </c>
      <c r="B14" s="8"/>
      <c r="C14" t="s">
        <v>92</v>
      </c>
    </row>
    <row r="15" spans="1:3">
      <c r="A15">
        <v>14</v>
      </c>
      <c r="B15" s="8"/>
      <c r="C15" t="s">
        <v>93</v>
      </c>
    </row>
    <row r="16" spans="1:3">
      <c r="A16">
        <v>15</v>
      </c>
      <c r="B16" s="8"/>
      <c r="C16" t="s">
        <v>94</v>
      </c>
    </row>
    <row r="17" spans="1:3">
      <c r="A17">
        <v>16</v>
      </c>
      <c r="B17" s="8" t="s">
        <v>75</v>
      </c>
      <c r="C17" t="s">
        <v>95</v>
      </c>
    </row>
    <row r="18" spans="1:3">
      <c r="A18">
        <v>17</v>
      </c>
      <c r="B18" s="8"/>
      <c r="C18" t="s">
        <v>97</v>
      </c>
    </row>
    <row r="19" spans="1:3">
      <c r="A19">
        <v>18</v>
      </c>
      <c r="B19" s="8"/>
      <c r="C19" t="s">
        <v>98</v>
      </c>
    </row>
    <row r="20" spans="1:3">
      <c r="A20">
        <v>19</v>
      </c>
      <c r="B20" s="8"/>
      <c r="C20" t="s">
        <v>99</v>
      </c>
    </row>
    <row r="21" spans="1:3">
      <c r="A21">
        <v>20</v>
      </c>
      <c r="B21" s="8"/>
      <c r="C21" t="s">
        <v>100</v>
      </c>
    </row>
    <row r="22" spans="1:3">
      <c r="A22">
        <v>21</v>
      </c>
      <c r="B22" s="8"/>
      <c r="C22" t="s">
        <v>101</v>
      </c>
    </row>
    <row r="23" spans="1:3">
      <c r="A23">
        <v>22</v>
      </c>
      <c r="B23" s="8"/>
      <c r="C23" t="s">
        <v>102</v>
      </c>
    </row>
    <row r="24" spans="1:3">
      <c r="A24">
        <v>23</v>
      </c>
      <c r="B24" s="8"/>
      <c r="C24" t="s">
        <v>103</v>
      </c>
    </row>
    <row r="25" spans="1:3">
      <c r="A25">
        <v>24</v>
      </c>
      <c r="B25" s="8"/>
      <c r="C25" t="s">
        <v>104</v>
      </c>
    </row>
    <row r="26" spans="1:3">
      <c r="A26">
        <v>25</v>
      </c>
      <c r="B26" s="8" t="s">
        <v>76</v>
      </c>
      <c r="C26" t="s">
        <v>105</v>
      </c>
    </row>
    <row r="27" spans="1:3">
      <c r="A27">
        <v>26</v>
      </c>
      <c r="B27" s="8"/>
      <c r="C27" t="s">
        <v>106</v>
      </c>
    </row>
    <row r="28" spans="1:3">
      <c r="A28">
        <v>27</v>
      </c>
      <c r="B28" s="8"/>
      <c r="C28" t="s">
        <v>107</v>
      </c>
    </row>
    <row r="29" spans="1:3">
      <c r="A29">
        <v>28</v>
      </c>
      <c r="B29" s="8"/>
      <c r="C29" t="s">
        <v>108</v>
      </c>
    </row>
    <row r="30" spans="1:3">
      <c r="A30">
        <v>29</v>
      </c>
      <c r="B30" s="8"/>
      <c r="C30" t="s">
        <v>109</v>
      </c>
    </row>
    <row r="31" spans="1:3">
      <c r="A31">
        <v>30</v>
      </c>
      <c r="B31" s="8"/>
      <c r="C31" t="s">
        <v>110</v>
      </c>
    </row>
  </sheetData>
  <mergeCells count="3">
    <mergeCell ref="B2:B16"/>
    <mergeCell ref="B17:B25"/>
    <mergeCell ref="B26:B31"/>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6045-0821-0744-8411-6C234D15D8BF}">
  <dimension ref="A1:O31"/>
  <sheetViews>
    <sheetView workbookViewId="0">
      <selection activeCell="L15" sqref="L15"/>
    </sheetView>
  </sheetViews>
  <sheetFormatPr baseColWidth="10" defaultColWidth="8.83203125" defaultRowHeight="16"/>
  <cols>
    <col min="1" max="15" width="20" bestFit="1" customWidth="1"/>
  </cols>
  <sheetData>
    <row r="1" spans="1:15" s="2" customFormat="1">
      <c r="A1" s="2" t="s">
        <v>8</v>
      </c>
      <c r="B1" s="2" t="s">
        <v>9</v>
      </c>
      <c r="C1" s="2" t="s">
        <v>10</v>
      </c>
      <c r="D1" s="2" t="s">
        <v>11</v>
      </c>
      <c r="E1" s="2" t="s">
        <v>12</v>
      </c>
      <c r="F1" s="2" t="s">
        <v>13</v>
      </c>
      <c r="G1" s="2" t="s">
        <v>14</v>
      </c>
      <c r="H1" s="2" t="s">
        <v>15</v>
      </c>
      <c r="I1" s="2" t="s">
        <v>16</v>
      </c>
      <c r="J1" s="2" t="s">
        <v>17</v>
      </c>
      <c r="K1" s="2" t="s">
        <v>18</v>
      </c>
      <c r="L1" s="2" t="s">
        <v>19</v>
      </c>
      <c r="M1" s="2" t="s">
        <v>20</v>
      </c>
      <c r="N1" s="2" t="s">
        <v>21</v>
      </c>
      <c r="O1" s="2" t="s">
        <v>22</v>
      </c>
    </row>
    <row r="2" spans="1:15" s="2" customFormat="1">
      <c r="A2" s="2">
        <v>1</v>
      </c>
      <c r="B2" s="3">
        <v>45341.645289351902</v>
      </c>
      <c r="C2" s="3">
        <v>45341.658310185201</v>
      </c>
      <c r="D2" s="2" t="s">
        <v>23</v>
      </c>
      <c r="F2" s="3"/>
      <c r="G2" s="2" t="s">
        <v>0</v>
      </c>
      <c r="H2" s="2" t="s">
        <v>24</v>
      </c>
      <c r="I2" s="2" t="s">
        <v>3</v>
      </c>
      <c r="K2" s="2">
        <v>4</v>
      </c>
      <c r="L2" s="2">
        <v>5</v>
      </c>
      <c r="M2" s="2">
        <v>5</v>
      </c>
      <c r="N2" s="2">
        <v>4</v>
      </c>
      <c r="O2" s="2">
        <v>5</v>
      </c>
    </row>
    <row r="3" spans="1:15" s="2" customFormat="1">
      <c r="A3" s="2">
        <v>2</v>
      </c>
      <c r="B3" s="3">
        <v>45342.7110763889</v>
      </c>
      <c r="C3" s="3">
        <v>45342.711354166699</v>
      </c>
      <c r="D3" s="2" t="s">
        <v>23</v>
      </c>
      <c r="F3" s="3"/>
      <c r="G3" s="2" t="s">
        <v>0</v>
      </c>
      <c r="H3" s="2" t="s">
        <v>24</v>
      </c>
      <c r="I3" s="2" t="s">
        <v>4</v>
      </c>
      <c r="J3" s="4" t="s">
        <v>25</v>
      </c>
      <c r="K3" s="2">
        <v>3</v>
      </c>
      <c r="L3" s="2">
        <v>4</v>
      </c>
      <c r="M3" s="2">
        <v>4</v>
      </c>
      <c r="N3" s="2">
        <v>4</v>
      </c>
      <c r="O3" s="2">
        <v>4</v>
      </c>
    </row>
    <row r="4" spans="1:15" s="2" customFormat="1">
      <c r="A4" s="2">
        <v>1</v>
      </c>
      <c r="B4" s="3">
        <v>45341.952604166698</v>
      </c>
      <c r="C4" s="3">
        <v>45341.957615740699</v>
      </c>
      <c r="D4" s="2" t="s">
        <v>23</v>
      </c>
      <c r="F4" s="3"/>
      <c r="G4" s="2" t="s">
        <v>0</v>
      </c>
      <c r="H4" s="2" t="s">
        <v>26</v>
      </c>
      <c r="I4" s="2" t="s">
        <v>3</v>
      </c>
      <c r="K4" s="2">
        <v>3</v>
      </c>
      <c r="L4" s="2">
        <v>3</v>
      </c>
      <c r="M4" s="2">
        <v>2</v>
      </c>
      <c r="N4" s="2">
        <v>2</v>
      </c>
      <c r="O4" s="2">
        <v>4</v>
      </c>
    </row>
    <row r="5" spans="1:15" s="2" customFormat="1">
      <c r="A5" s="2">
        <v>2</v>
      </c>
      <c r="B5" s="3">
        <v>45341.963159722203</v>
      </c>
      <c r="C5" s="3">
        <v>45341.964143518497</v>
      </c>
      <c r="D5" s="2" t="s">
        <v>23</v>
      </c>
      <c r="F5" s="3"/>
      <c r="G5" s="2" t="s">
        <v>0</v>
      </c>
      <c r="H5" s="2" t="s">
        <v>26</v>
      </c>
      <c r="I5" s="2" t="s">
        <v>3</v>
      </c>
      <c r="K5" s="2">
        <v>4</v>
      </c>
      <c r="L5" s="2">
        <v>3</v>
      </c>
      <c r="M5" s="2">
        <v>4</v>
      </c>
      <c r="N5" s="2">
        <v>5</v>
      </c>
      <c r="O5" s="2">
        <v>5</v>
      </c>
    </row>
    <row r="6" spans="1:15" s="2" customFormat="1">
      <c r="A6" s="2">
        <v>1</v>
      </c>
      <c r="B6" s="3">
        <v>45342.702974537002</v>
      </c>
      <c r="C6" s="3">
        <v>45342.773148148102</v>
      </c>
      <c r="D6" s="2" t="s">
        <v>23</v>
      </c>
      <c r="F6" s="3"/>
      <c r="G6" s="2" t="s">
        <v>0</v>
      </c>
      <c r="H6" s="2" t="s">
        <v>24</v>
      </c>
      <c r="I6" s="2" t="s">
        <v>3</v>
      </c>
      <c r="K6" s="2">
        <v>5</v>
      </c>
      <c r="L6" s="2">
        <v>2</v>
      </c>
      <c r="M6" s="2">
        <v>4</v>
      </c>
      <c r="N6" s="2">
        <v>1</v>
      </c>
      <c r="O6" s="2">
        <v>4</v>
      </c>
    </row>
    <row r="7" spans="1:15" s="2" customFormat="1">
      <c r="A7" s="2">
        <v>2</v>
      </c>
      <c r="B7" s="3">
        <v>45342.875706018502</v>
      </c>
      <c r="C7" s="3">
        <v>45342.880648148101</v>
      </c>
      <c r="D7" s="2" t="s">
        <v>23</v>
      </c>
      <c r="F7" s="3"/>
      <c r="G7" s="2" t="s">
        <v>7</v>
      </c>
      <c r="H7" s="2" t="s">
        <v>26</v>
      </c>
      <c r="I7" s="2" t="s">
        <v>4</v>
      </c>
      <c r="K7" s="2">
        <v>5</v>
      </c>
      <c r="L7" s="2">
        <v>4</v>
      </c>
      <c r="M7" s="2">
        <v>3</v>
      </c>
      <c r="N7" s="2">
        <v>4</v>
      </c>
      <c r="O7" s="2">
        <v>4</v>
      </c>
    </row>
    <row r="8" spans="1:15" s="2" customFormat="1">
      <c r="A8" s="2">
        <v>1</v>
      </c>
      <c r="B8" s="3">
        <v>45342.211041666698</v>
      </c>
      <c r="C8" s="3">
        <v>45342.215775463003</v>
      </c>
      <c r="D8" s="2" t="s">
        <v>23</v>
      </c>
      <c r="F8" s="3"/>
      <c r="G8" s="2" t="s">
        <v>0</v>
      </c>
      <c r="H8" s="2" t="s">
        <v>26</v>
      </c>
      <c r="I8" s="2" t="s">
        <v>4</v>
      </c>
      <c r="K8" s="2">
        <v>3</v>
      </c>
      <c r="L8" s="2">
        <v>3</v>
      </c>
      <c r="M8" s="2">
        <v>2</v>
      </c>
      <c r="N8" s="2">
        <v>5</v>
      </c>
      <c r="O8" s="2">
        <v>4</v>
      </c>
    </row>
    <row r="9" spans="1:15" s="2" customFormat="1">
      <c r="A9" s="2">
        <v>2</v>
      </c>
      <c r="B9" s="3">
        <v>45342.290300925903</v>
      </c>
      <c r="C9" s="3">
        <v>45342.2909490741</v>
      </c>
      <c r="D9" s="2" t="s">
        <v>23</v>
      </c>
      <c r="F9" s="3"/>
      <c r="G9" s="2" t="s">
        <v>0</v>
      </c>
      <c r="H9" s="2" t="s">
        <v>26</v>
      </c>
      <c r="I9" s="2" t="s">
        <v>3</v>
      </c>
      <c r="K9" s="2">
        <v>3</v>
      </c>
      <c r="L9" s="2">
        <v>3</v>
      </c>
      <c r="M9" s="2">
        <v>3</v>
      </c>
      <c r="N9" s="2">
        <v>3</v>
      </c>
      <c r="O9" s="2">
        <v>3</v>
      </c>
    </row>
    <row r="10" spans="1:15" s="2" customFormat="1">
      <c r="A10" s="2">
        <v>1</v>
      </c>
      <c r="B10" s="3">
        <v>45341.987881944398</v>
      </c>
      <c r="C10" s="3">
        <v>45341.993819444397</v>
      </c>
      <c r="D10" s="2" t="s">
        <v>23</v>
      </c>
      <c r="F10" s="3"/>
      <c r="G10" s="2" t="s">
        <v>0</v>
      </c>
      <c r="H10" s="2" t="s">
        <v>26</v>
      </c>
      <c r="I10" s="2" t="s">
        <v>3</v>
      </c>
      <c r="K10" s="2">
        <v>2</v>
      </c>
      <c r="L10" s="2">
        <v>4</v>
      </c>
      <c r="M10" s="2">
        <v>3</v>
      </c>
      <c r="N10" s="2">
        <v>4</v>
      </c>
      <c r="O10" s="2">
        <v>5</v>
      </c>
    </row>
    <row r="11" spans="1:15" s="2" customFormat="1">
      <c r="A11" s="2">
        <v>2</v>
      </c>
      <c r="B11" s="3">
        <v>45343.962673611102</v>
      </c>
      <c r="C11" s="3">
        <v>45343.965162036999</v>
      </c>
      <c r="D11" s="2" t="s">
        <v>23</v>
      </c>
      <c r="F11" s="3"/>
      <c r="G11" s="2" t="s">
        <v>0</v>
      </c>
      <c r="H11" s="2" t="s">
        <v>26</v>
      </c>
      <c r="I11" s="2" t="s">
        <v>3</v>
      </c>
      <c r="K11" s="2">
        <v>4</v>
      </c>
      <c r="L11" s="2">
        <v>4</v>
      </c>
      <c r="M11" s="2">
        <v>3</v>
      </c>
      <c r="N11" s="2">
        <v>4</v>
      </c>
      <c r="O11" s="2">
        <v>2</v>
      </c>
    </row>
    <row r="12" spans="1:15" s="2" customFormat="1">
      <c r="A12" s="2">
        <v>1</v>
      </c>
      <c r="B12" s="3">
        <v>45341.957986111098</v>
      </c>
      <c r="C12" s="3">
        <v>45341.968460648102</v>
      </c>
      <c r="D12" s="2" t="s">
        <v>23</v>
      </c>
      <c r="F12" s="3"/>
      <c r="G12" s="2" t="s">
        <v>7</v>
      </c>
      <c r="H12" s="2" t="s">
        <v>26</v>
      </c>
      <c r="I12" s="2" t="s">
        <v>3</v>
      </c>
      <c r="J12" s="2" t="s">
        <v>27</v>
      </c>
      <c r="K12" s="2">
        <v>4</v>
      </c>
      <c r="L12" s="2">
        <v>3</v>
      </c>
      <c r="M12" s="2">
        <v>3</v>
      </c>
      <c r="N12" s="2">
        <v>2</v>
      </c>
      <c r="O12" s="2">
        <v>3</v>
      </c>
    </row>
    <row r="13" spans="1:15" s="2" customFormat="1">
      <c r="A13" s="2">
        <v>2</v>
      </c>
      <c r="B13" s="3">
        <v>45342.041145833296</v>
      </c>
      <c r="C13" s="3">
        <v>45342.049594907403</v>
      </c>
      <c r="D13" s="2" t="s">
        <v>23</v>
      </c>
      <c r="F13" s="3"/>
      <c r="G13" s="2" t="s">
        <v>7</v>
      </c>
      <c r="H13" s="2" t="s">
        <v>26</v>
      </c>
      <c r="I13" s="2" t="s">
        <v>3</v>
      </c>
      <c r="K13" s="2">
        <v>4</v>
      </c>
      <c r="L13" s="2">
        <v>2</v>
      </c>
      <c r="M13" s="2">
        <v>3</v>
      </c>
      <c r="N13" s="2">
        <v>4</v>
      </c>
      <c r="O13" s="2">
        <v>5</v>
      </c>
    </row>
    <row r="14" spans="1:15" s="2" customFormat="1">
      <c r="A14" s="2">
        <v>1</v>
      </c>
      <c r="B14" s="3">
        <v>45342.009004629603</v>
      </c>
      <c r="C14" s="3">
        <v>45342.012557870403</v>
      </c>
      <c r="D14" s="2" t="s">
        <v>23</v>
      </c>
      <c r="F14" s="3"/>
      <c r="G14" s="2" t="s">
        <v>0</v>
      </c>
      <c r="H14" s="2" t="s">
        <v>26</v>
      </c>
      <c r="I14" s="2" t="s">
        <v>3</v>
      </c>
      <c r="K14" s="2">
        <v>1</v>
      </c>
      <c r="L14" s="2">
        <v>2</v>
      </c>
      <c r="M14" s="2">
        <v>5</v>
      </c>
      <c r="N14" s="2">
        <v>5</v>
      </c>
      <c r="O14" s="2">
        <v>5</v>
      </c>
    </row>
    <row r="15" spans="1:15" s="2" customFormat="1">
      <c r="A15" s="2">
        <v>2</v>
      </c>
      <c r="B15" s="3">
        <v>45342.007210648102</v>
      </c>
      <c r="C15" s="3">
        <v>45342.015798611101</v>
      </c>
      <c r="D15" s="2" t="s">
        <v>23</v>
      </c>
      <c r="F15" s="3"/>
      <c r="G15" s="2" t="s">
        <v>0</v>
      </c>
      <c r="H15" s="2" t="s">
        <v>26</v>
      </c>
      <c r="I15" s="2" t="s">
        <v>3</v>
      </c>
      <c r="K15" s="2">
        <v>4</v>
      </c>
      <c r="L15" s="2">
        <v>3</v>
      </c>
      <c r="M15" s="2">
        <v>4</v>
      </c>
      <c r="N15" s="2">
        <v>5</v>
      </c>
      <c r="O15" s="2">
        <v>3</v>
      </c>
    </row>
    <row r="16" spans="1:15" s="2" customFormat="1">
      <c r="A16" s="2">
        <v>1</v>
      </c>
      <c r="B16" s="3">
        <v>45341.9613425926</v>
      </c>
      <c r="C16" s="3">
        <v>45341.965104166702</v>
      </c>
      <c r="D16" s="2" t="s">
        <v>23</v>
      </c>
      <c r="F16" s="3"/>
      <c r="G16" s="2" t="s">
        <v>0</v>
      </c>
      <c r="H16" s="2" t="s">
        <v>26</v>
      </c>
      <c r="I16" s="2" t="s">
        <v>3</v>
      </c>
      <c r="K16" s="2">
        <v>5</v>
      </c>
      <c r="L16" s="2">
        <v>4</v>
      </c>
      <c r="M16" s="2">
        <v>2</v>
      </c>
      <c r="N16" s="2">
        <v>3</v>
      </c>
      <c r="O16" s="2">
        <v>3</v>
      </c>
    </row>
    <row r="17" spans="1:15" s="2" customFormat="1">
      <c r="A17" s="2">
        <v>2</v>
      </c>
      <c r="B17" s="3">
        <v>45343.020451388897</v>
      </c>
      <c r="C17" s="3">
        <v>45343.022511574098</v>
      </c>
      <c r="D17" s="2" t="s">
        <v>23</v>
      </c>
      <c r="F17" s="3"/>
      <c r="G17" s="2" t="s">
        <v>0</v>
      </c>
      <c r="H17" s="2" t="s">
        <v>26</v>
      </c>
      <c r="I17" s="2" t="s">
        <v>3</v>
      </c>
      <c r="K17" s="2">
        <v>3</v>
      </c>
      <c r="L17" s="2">
        <v>3</v>
      </c>
      <c r="M17" s="2">
        <v>2</v>
      </c>
      <c r="N17" s="2">
        <v>2</v>
      </c>
      <c r="O17" s="2">
        <v>3</v>
      </c>
    </row>
    <row r="18" spans="1:15" s="2" customFormat="1">
      <c r="A18" s="2">
        <v>1</v>
      </c>
      <c r="B18" s="3">
        <v>45342.399710648097</v>
      </c>
      <c r="C18" s="3">
        <v>45342.402986111098</v>
      </c>
      <c r="D18" s="2" t="s">
        <v>23</v>
      </c>
      <c r="F18" s="3"/>
      <c r="G18" s="2" t="s">
        <v>0</v>
      </c>
      <c r="H18" s="2" t="s">
        <v>26</v>
      </c>
      <c r="I18" s="2" t="s">
        <v>4</v>
      </c>
      <c r="K18" s="2">
        <v>1</v>
      </c>
      <c r="L18" s="2">
        <v>1</v>
      </c>
      <c r="M18" s="2">
        <v>1</v>
      </c>
      <c r="N18" s="2">
        <v>1</v>
      </c>
      <c r="O18" s="2">
        <v>2</v>
      </c>
    </row>
    <row r="19" spans="1:15" s="2" customFormat="1">
      <c r="A19" s="2">
        <v>2</v>
      </c>
      <c r="B19" s="3">
        <v>45343.965925925899</v>
      </c>
      <c r="C19" s="3">
        <v>45343.9675810185</v>
      </c>
      <c r="D19" s="2" t="s">
        <v>23</v>
      </c>
      <c r="F19" s="3"/>
      <c r="G19" s="2" t="s">
        <v>0</v>
      </c>
      <c r="H19" s="2" t="s">
        <v>26</v>
      </c>
      <c r="I19" s="2" t="s">
        <v>4</v>
      </c>
      <c r="K19" s="2">
        <v>4</v>
      </c>
      <c r="L19" s="2">
        <v>4</v>
      </c>
      <c r="M19" s="2">
        <v>2</v>
      </c>
      <c r="N19" s="2">
        <v>3</v>
      </c>
      <c r="O19" s="2">
        <v>5</v>
      </c>
    </row>
    <row r="20" spans="1:15" s="2" customFormat="1">
      <c r="A20" s="2">
        <v>1</v>
      </c>
      <c r="B20" s="3">
        <v>45341.979803240698</v>
      </c>
      <c r="C20" s="3">
        <v>45341.984965277799</v>
      </c>
      <c r="D20" s="2" t="s">
        <v>23</v>
      </c>
      <c r="F20" s="3"/>
      <c r="G20" s="2" t="s">
        <v>0</v>
      </c>
      <c r="H20" s="2" t="s">
        <v>24</v>
      </c>
      <c r="I20" s="2" t="s">
        <v>4</v>
      </c>
      <c r="J20" s="4" t="s">
        <v>25</v>
      </c>
      <c r="K20" s="2">
        <v>3</v>
      </c>
      <c r="L20" s="2">
        <v>3</v>
      </c>
      <c r="M20" s="2">
        <v>3</v>
      </c>
      <c r="N20" s="2">
        <v>3</v>
      </c>
      <c r="O20" s="2">
        <v>3</v>
      </c>
    </row>
    <row r="21" spans="1:15" s="2" customFormat="1">
      <c r="A21" s="2">
        <v>2</v>
      </c>
      <c r="B21" s="3">
        <v>45342.707824074103</v>
      </c>
      <c r="C21" s="3">
        <v>45342.709664351903</v>
      </c>
      <c r="D21" s="2" t="s">
        <v>23</v>
      </c>
      <c r="F21" s="3"/>
      <c r="G21" s="2" t="s">
        <v>0</v>
      </c>
      <c r="H21" s="2" t="s">
        <v>26</v>
      </c>
      <c r="I21" s="2" t="s">
        <v>3</v>
      </c>
      <c r="K21" s="2">
        <v>4</v>
      </c>
      <c r="L21" s="2">
        <v>5</v>
      </c>
      <c r="M21" s="2">
        <v>3</v>
      </c>
      <c r="N21" s="2">
        <v>4</v>
      </c>
      <c r="O21" s="2">
        <v>2</v>
      </c>
    </row>
    <row r="22" spans="1:15" s="2" customFormat="1">
      <c r="A22" s="2">
        <v>1</v>
      </c>
      <c r="B22" s="3">
        <v>45341.961967592601</v>
      </c>
      <c r="C22" s="3">
        <v>45341.964143518497</v>
      </c>
      <c r="D22" s="2" t="s">
        <v>23</v>
      </c>
      <c r="F22" s="3"/>
      <c r="G22" s="2" t="s">
        <v>0</v>
      </c>
      <c r="H22" s="2" t="s">
        <v>26</v>
      </c>
      <c r="I22" s="2" t="s">
        <v>3</v>
      </c>
      <c r="J22" s="2" t="s">
        <v>28</v>
      </c>
      <c r="K22" s="2">
        <v>2</v>
      </c>
      <c r="L22" s="2">
        <v>2</v>
      </c>
      <c r="M22" s="2">
        <v>2</v>
      </c>
      <c r="N22" s="2">
        <v>1</v>
      </c>
      <c r="O22" s="2">
        <v>2</v>
      </c>
    </row>
    <row r="23" spans="1:15" s="2" customFormat="1">
      <c r="A23" s="2">
        <v>2</v>
      </c>
      <c r="B23" s="3">
        <v>45341.979432870401</v>
      </c>
      <c r="C23" s="3">
        <v>45341.981157407397</v>
      </c>
      <c r="D23" s="2" t="s">
        <v>23</v>
      </c>
      <c r="F23" s="3"/>
      <c r="G23" s="2" t="s">
        <v>7</v>
      </c>
      <c r="H23" s="2" t="s">
        <v>29</v>
      </c>
      <c r="I23" s="2" t="s">
        <v>4</v>
      </c>
      <c r="K23" s="2">
        <v>5</v>
      </c>
      <c r="L23" s="2">
        <v>5</v>
      </c>
      <c r="N23" s="2">
        <v>4</v>
      </c>
      <c r="O23" s="2">
        <v>4</v>
      </c>
    </row>
    <row r="24" spans="1:15" s="2" customFormat="1">
      <c r="A24" s="2">
        <v>1</v>
      </c>
      <c r="B24" s="3">
        <v>45342.742974537003</v>
      </c>
      <c r="C24" s="3">
        <v>45342.746932870403</v>
      </c>
      <c r="D24" s="2" t="s">
        <v>23</v>
      </c>
      <c r="F24" s="3"/>
      <c r="G24" s="2" t="s">
        <v>0</v>
      </c>
      <c r="H24" s="2" t="s">
        <v>26</v>
      </c>
      <c r="I24" s="2" t="s">
        <v>3</v>
      </c>
      <c r="K24" s="2">
        <v>2</v>
      </c>
      <c r="L24" s="2">
        <v>4</v>
      </c>
      <c r="M24" s="2">
        <v>5</v>
      </c>
      <c r="N24" s="2">
        <v>3</v>
      </c>
      <c r="O24" s="2">
        <v>4</v>
      </c>
    </row>
    <row r="25" spans="1:15" s="2" customFormat="1">
      <c r="A25" s="2">
        <v>2</v>
      </c>
      <c r="B25" s="3">
        <v>45343.969641203701</v>
      </c>
      <c r="C25" s="3">
        <v>45343.970381944397</v>
      </c>
      <c r="D25" s="2" t="s">
        <v>23</v>
      </c>
      <c r="F25" s="3"/>
      <c r="G25" s="2" t="s">
        <v>0</v>
      </c>
      <c r="H25" s="2" t="s">
        <v>26</v>
      </c>
      <c r="I25" s="2" t="s">
        <v>3</v>
      </c>
      <c r="K25" s="2">
        <v>2</v>
      </c>
      <c r="L25" s="2">
        <v>4</v>
      </c>
      <c r="M25" s="2">
        <v>4</v>
      </c>
      <c r="N25" s="2">
        <v>3</v>
      </c>
      <c r="O25" s="2">
        <v>4</v>
      </c>
    </row>
    <row r="26" spans="1:15" s="2" customFormat="1">
      <c r="A26" s="2">
        <v>1</v>
      </c>
      <c r="B26" s="3">
        <v>45341.969050925902</v>
      </c>
      <c r="C26" s="3">
        <v>45341.972835648099</v>
      </c>
      <c r="D26" s="2" t="s">
        <v>23</v>
      </c>
      <c r="F26" s="3"/>
      <c r="G26" s="2" t="s">
        <v>0</v>
      </c>
      <c r="H26" s="2" t="s">
        <v>26</v>
      </c>
      <c r="I26" s="2" t="s">
        <v>4</v>
      </c>
      <c r="K26" s="2">
        <v>2</v>
      </c>
      <c r="L26" s="2">
        <v>4</v>
      </c>
      <c r="M26" s="2">
        <v>4</v>
      </c>
      <c r="N26" s="2">
        <v>4</v>
      </c>
      <c r="O26" s="2">
        <v>2</v>
      </c>
    </row>
    <row r="27" spans="1:15" s="2" customFormat="1">
      <c r="A27" s="2">
        <v>2</v>
      </c>
      <c r="B27" s="3">
        <v>45341.980092592603</v>
      </c>
      <c r="C27" s="3">
        <v>45341.981469907398</v>
      </c>
      <c r="D27" s="2" t="s">
        <v>23</v>
      </c>
      <c r="F27" s="3"/>
      <c r="G27" s="2" t="s">
        <v>0</v>
      </c>
      <c r="H27" s="2" t="s">
        <v>26</v>
      </c>
      <c r="I27" s="2" t="s">
        <v>3</v>
      </c>
      <c r="K27" s="2">
        <v>3</v>
      </c>
      <c r="L27" s="2">
        <v>4</v>
      </c>
      <c r="M27" s="2">
        <v>4</v>
      </c>
      <c r="N27" s="2">
        <v>3</v>
      </c>
      <c r="O27" s="2">
        <v>4</v>
      </c>
    </row>
    <row r="28" spans="1:15" s="2" customFormat="1">
      <c r="A28" s="2">
        <v>1</v>
      </c>
      <c r="B28" s="3">
        <v>45341.981527777803</v>
      </c>
      <c r="C28" s="3">
        <v>45341.995138888902</v>
      </c>
      <c r="D28" s="2" t="s">
        <v>23</v>
      </c>
      <c r="F28" s="3"/>
      <c r="G28" s="2" t="s">
        <v>7</v>
      </c>
      <c r="H28" s="2" t="s">
        <v>24</v>
      </c>
      <c r="I28" s="2" t="s">
        <v>3</v>
      </c>
      <c r="K28" s="2">
        <v>3</v>
      </c>
      <c r="L28" s="2">
        <v>4</v>
      </c>
      <c r="M28" s="2">
        <v>3</v>
      </c>
      <c r="N28" s="2">
        <v>2</v>
      </c>
      <c r="O28" s="2">
        <v>4</v>
      </c>
    </row>
    <row r="29" spans="1:15" s="2" customFormat="1">
      <c r="A29" s="2">
        <v>2</v>
      </c>
      <c r="B29" s="3">
        <v>45343.705937500003</v>
      </c>
      <c r="C29" s="3">
        <v>45343.706608796303</v>
      </c>
      <c r="D29" s="2" t="s">
        <v>23</v>
      </c>
      <c r="F29" s="3"/>
      <c r="G29" s="2" t="s">
        <v>7</v>
      </c>
      <c r="H29" s="2" t="s">
        <v>24</v>
      </c>
      <c r="I29" s="2" t="s">
        <v>3</v>
      </c>
      <c r="K29" s="2">
        <v>5</v>
      </c>
      <c r="L29" s="2">
        <v>5</v>
      </c>
      <c r="M29" s="2">
        <v>4</v>
      </c>
      <c r="N29" s="2">
        <v>2</v>
      </c>
      <c r="O29" s="2">
        <v>4</v>
      </c>
    </row>
    <row r="30" spans="1:15" s="2" customFormat="1">
      <c r="A30" s="2">
        <v>1</v>
      </c>
      <c r="B30" s="3">
        <v>45341.956354166701</v>
      </c>
      <c r="C30" s="3">
        <v>45341.960462962998</v>
      </c>
      <c r="D30" s="2" t="s">
        <v>23</v>
      </c>
      <c r="F30" s="3"/>
      <c r="G30" s="2" t="s">
        <v>0</v>
      </c>
      <c r="H30" s="2" t="s">
        <v>26</v>
      </c>
      <c r="I30" s="2" t="s">
        <v>3</v>
      </c>
      <c r="K30" s="2">
        <v>5</v>
      </c>
      <c r="L30" s="2">
        <v>4</v>
      </c>
      <c r="M30" s="2">
        <v>4</v>
      </c>
      <c r="N30" s="2">
        <v>4</v>
      </c>
      <c r="O30" s="2">
        <v>4</v>
      </c>
    </row>
    <row r="31" spans="1:15" s="2" customFormat="1">
      <c r="A31" s="2">
        <v>2</v>
      </c>
      <c r="B31" s="3">
        <v>45342.043981481504</v>
      </c>
      <c r="C31" s="3">
        <v>45342.0441782407</v>
      </c>
      <c r="D31" s="2" t="s">
        <v>23</v>
      </c>
      <c r="F31" s="3"/>
      <c r="G31" s="2" t="s">
        <v>0</v>
      </c>
      <c r="H31" s="2" t="s">
        <v>26</v>
      </c>
      <c r="I31" s="2" t="s">
        <v>4</v>
      </c>
      <c r="K31" s="2">
        <v>5</v>
      </c>
      <c r="L31" s="2">
        <v>3</v>
      </c>
      <c r="M31" s="2">
        <v>4</v>
      </c>
      <c r="N31" s="2">
        <v>3</v>
      </c>
      <c r="O31" s="2">
        <v>3</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68BEB-4AE5-2A42-AB45-B5D12A3109A9}">
  <dimension ref="A1:J4"/>
  <sheetViews>
    <sheetView workbookViewId="0">
      <selection sqref="A1:J4"/>
    </sheetView>
  </sheetViews>
  <sheetFormatPr baseColWidth="10" defaultRowHeight="16"/>
  <cols>
    <col min="1" max="1" width="13.6640625" bestFit="1" customWidth="1"/>
    <col min="2" max="2" width="15.5" bestFit="1" customWidth="1"/>
    <col min="6" max="6" width="12.5" bestFit="1" customWidth="1"/>
    <col min="7" max="7" width="13.1640625" bestFit="1" customWidth="1"/>
    <col min="8" max="8" width="14.6640625" bestFit="1" customWidth="1"/>
    <col min="10" max="10" width="13.6640625" bestFit="1" customWidth="1"/>
  </cols>
  <sheetData>
    <row r="1" spans="1:10">
      <c r="A1" t="s">
        <v>31</v>
      </c>
      <c r="B1" t="s">
        <v>33</v>
      </c>
      <c r="C1" t="s">
        <v>6</v>
      </c>
      <c r="D1" t="s">
        <v>2</v>
      </c>
      <c r="E1" t="s">
        <v>35</v>
      </c>
      <c r="F1" t="s">
        <v>37</v>
      </c>
      <c r="G1" t="s">
        <v>39</v>
      </c>
      <c r="H1" t="s">
        <v>41</v>
      </c>
      <c r="I1" t="s">
        <v>43</v>
      </c>
      <c r="J1" t="s">
        <v>45</v>
      </c>
    </row>
    <row r="2" spans="1:10">
      <c r="A2">
        <f xml:space="preserve"> (24 * 2 + 6 * 3) / 30</f>
        <v>2.2000000000000002</v>
      </c>
      <c r="B2">
        <v>1</v>
      </c>
      <c r="C2">
        <v>23</v>
      </c>
      <c r="D2">
        <v>6</v>
      </c>
      <c r="E2">
        <v>21</v>
      </c>
      <c r="F2">
        <f>AVERAGE(Allgesture!K2:K31,Allgesture!L2:L5,Allgesture!L8:L11,Allgesture!L14:L17,Allgesture!L20:L23,Allgesture!L26:L29)</f>
        <v>3.52</v>
      </c>
      <c r="G2">
        <f>AVERAGE(Allgesture!M2:M31,Allgesture!N2:N3,Allgesture!L6:L7,Allgesture!N8:N9,Allgesture!L12:L13,Allgesture!N14:N15,Allgesture!L18:L19,Allgesture!L24:L25,Allgesture!L30:L31,Allgesture!N20:N21,Allgesture!N26:N27)</f>
        <v>3.3877551020408165</v>
      </c>
      <c r="H2">
        <f>AVERAGE(Allgesture!O2:O31,Allgesture!N4:N7,Allgesture!N10:N13,Allgesture!N16:N19,Allgesture!N22:N25,Allgesture!N28:N31)</f>
        <v>3.32</v>
      </c>
      <c r="I2">
        <f>AVERAGE(Allgesture!K2:O2,Allgesture!K4:O6,Allgesture!K9:M16,Allgesture!N9:O16,Allgesture!K17:O17,Allgesture!K21:N22,Allgesture!O21:O22,Allgesture!K24:O25,Allgesture!K27:O30)</f>
        <v>3.4380952380952383</v>
      </c>
      <c r="J2">
        <f>AVERAGE(Allgesture!K3:O3,Allgesture!K7:O8,Allgesture!K18:O20,Allgesture!K23:O23,Allgesture!K26:O26,Allgesture!K31:O31)</f>
        <v>3.3409090909090908</v>
      </c>
    </row>
    <row r="3" spans="1:10">
      <c r="F3">
        <f>SUM(Allgesture!K2:K31,Allgesture!L2:L5,Allgesture!L8:L11,Allgesture!L14:L17,Allgesture!L20:L23,Allgesture!L26:L29)</f>
        <v>176</v>
      </c>
      <c r="G3">
        <f>SUM(Allgesture!M2:M31,Allgesture!N2:N3,Allgesture!L6:L7,Allgesture!N8:N9,Allgesture!L12:L13,Allgesture!N14:N15,Allgesture!L18:L19,Allgesture!L24:L25,Allgesture!L30:L31,Allgesture!N20:N21,Allgesture!N26:N27)</f>
        <v>166</v>
      </c>
      <c r="H3">
        <f>SUM(Allgesture!O2:O31,Allgesture!N4:N7,Allgesture!N10:N13,Allgesture!N16:N19,Allgesture!N22:N25,Allgesture!N28:N31)</f>
        <v>166</v>
      </c>
    </row>
    <row r="4" spans="1:10">
      <c r="F4">
        <f>COUNT(Allgesture!K2:K31,Allgesture!L2:L5,Allgesture!L8:L11,Allgesture!L14:L17,Allgesture!L20:L23,Allgesture!L26:L29)</f>
        <v>50</v>
      </c>
      <c r="G4">
        <f>COUNT(Allgesture!M2:M31,Allgesture!N2:N3,Allgesture!L6:L7,Allgesture!N8:N9,Allgesture!L12:L13,Allgesture!N14:N15,Allgesture!L18:L19,Allgesture!L24:L25,Allgesture!L30:L31,Allgesture!N20:N21,Allgesture!N26:N27)</f>
        <v>49</v>
      </c>
      <c r="H4">
        <f>COUNT(Allgesture!O2:O31,Allgesture!N4:N7,Allgesture!N10:N13,Allgesture!N16:N19,Allgesture!N22:N25,Allgesture!N28:N31)</f>
        <v>50</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19E4-F8BF-AD44-80B9-27DE7FBE4D4E}">
  <dimension ref="A1:O19"/>
  <sheetViews>
    <sheetView topLeftCell="G1" workbookViewId="0">
      <selection activeCell="H13" sqref="H13"/>
    </sheetView>
  </sheetViews>
  <sheetFormatPr baseColWidth="10" defaultColWidth="8.83203125" defaultRowHeight="16"/>
  <cols>
    <col min="1" max="15" width="20" bestFit="1" customWidth="1"/>
  </cols>
  <sheetData>
    <row r="1" spans="1:15" s="2" customFormat="1">
      <c r="A1" s="2" t="s">
        <v>8</v>
      </c>
      <c r="B1" s="2" t="s">
        <v>9</v>
      </c>
      <c r="C1" s="2" t="s">
        <v>10</v>
      </c>
      <c r="D1" s="2" t="s">
        <v>11</v>
      </c>
      <c r="E1" s="2" t="s">
        <v>12</v>
      </c>
      <c r="F1" s="2" t="s">
        <v>13</v>
      </c>
      <c r="G1" s="2" t="s">
        <v>14</v>
      </c>
      <c r="H1" s="2" t="s">
        <v>15</v>
      </c>
      <c r="I1" s="2" t="s">
        <v>16</v>
      </c>
      <c r="J1" s="2" t="s">
        <v>46</v>
      </c>
      <c r="K1" s="2" t="s">
        <v>47</v>
      </c>
      <c r="L1" s="2" t="s">
        <v>48</v>
      </c>
      <c r="M1" s="2" t="s">
        <v>49</v>
      </c>
      <c r="N1" s="2" t="s">
        <v>50</v>
      </c>
      <c r="O1" s="2" t="s">
        <v>51</v>
      </c>
    </row>
    <row r="2" spans="1:15" s="2" customFormat="1">
      <c r="A2" s="2">
        <v>1</v>
      </c>
      <c r="B2" s="3">
        <v>45341.965844907398</v>
      </c>
      <c r="C2" s="3">
        <v>45341.972025463001</v>
      </c>
      <c r="D2" s="2" t="s">
        <v>23</v>
      </c>
      <c r="F2" s="3"/>
      <c r="G2" s="2" t="s">
        <v>7</v>
      </c>
      <c r="H2" s="2" t="s">
        <v>26</v>
      </c>
      <c r="I2" s="2" t="s">
        <v>3</v>
      </c>
      <c r="K2" s="2">
        <v>4</v>
      </c>
      <c r="L2" s="2">
        <v>4</v>
      </c>
      <c r="M2" s="2">
        <v>3</v>
      </c>
      <c r="N2" s="2">
        <v>2</v>
      </c>
      <c r="O2" s="2">
        <v>2</v>
      </c>
    </row>
    <row r="3" spans="1:15" s="2" customFormat="1">
      <c r="A3" s="2">
        <v>3</v>
      </c>
      <c r="B3" s="3">
        <v>45343.777650463002</v>
      </c>
      <c r="C3" s="3">
        <v>45344.019270833298</v>
      </c>
      <c r="D3" s="2" t="s">
        <v>23</v>
      </c>
      <c r="F3" s="3"/>
      <c r="G3" s="2" t="s">
        <v>7</v>
      </c>
      <c r="H3" s="2" t="s">
        <v>26</v>
      </c>
      <c r="I3" s="2" t="s">
        <v>3</v>
      </c>
      <c r="K3" s="2">
        <v>2</v>
      </c>
      <c r="L3" s="2">
        <v>3</v>
      </c>
      <c r="M3" s="2">
        <v>3</v>
      </c>
      <c r="N3" s="2">
        <v>3</v>
      </c>
      <c r="O3" s="2">
        <v>4</v>
      </c>
    </row>
    <row r="4" spans="1:15" s="2" customFormat="1">
      <c r="A4" s="2">
        <v>1</v>
      </c>
      <c r="B4" s="3">
        <v>45341.932824074102</v>
      </c>
      <c r="C4" s="3">
        <v>45341.933460648201</v>
      </c>
      <c r="D4" s="2" t="s">
        <v>23</v>
      </c>
      <c r="F4" s="3"/>
      <c r="G4" s="2" t="s">
        <v>0</v>
      </c>
      <c r="H4" s="2" t="s">
        <v>26</v>
      </c>
      <c r="I4" s="2" t="s">
        <v>4</v>
      </c>
      <c r="J4" s="2" t="s">
        <v>28</v>
      </c>
      <c r="K4" s="2">
        <v>4</v>
      </c>
      <c r="L4" s="2">
        <v>4</v>
      </c>
      <c r="M4" s="2">
        <v>4</v>
      </c>
      <c r="N4" s="2">
        <v>4</v>
      </c>
      <c r="O4" s="2">
        <v>4</v>
      </c>
    </row>
    <row r="5" spans="1:15" s="2" customFormat="1">
      <c r="A5" s="2">
        <v>2</v>
      </c>
      <c r="B5" s="3">
        <v>45341.934386574103</v>
      </c>
      <c r="C5" s="3">
        <v>45341.934837963003</v>
      </c>
      <c r="D5" s="2" t="s">
        <v>23</v>
      </c>
      <c r="F5" s="3"/>
      <c r="G5" s="2" t="s">
        <v>0</v>
      </c>
      <c r="H5" s="2" t="s">
        <v>26</v>
      </c>
      <c r="I5" s="2" t="s">
        <v>4</v>
      </c>
      <c r="K5" s="2">
        <v>4</v>
      </c>
      <c r="L5" s="2">
        <v>4</v>
      </c>
      <c r="M5" s="2">
        <v>3</v>
      </c>
      <c r="N5" s="2">
        <v>5</v>
      </c>
      <c r="O5" s="2">
        <v>4</v>
      </c>
    </row>
    <row r="6" spans="1:15" s="2" customFormat="1">
      <c r="A6" s="2">
        <v>1</v>
      </c>
      <c r="B6" s="3">
        <v>45342.007060185198</v>
      </c>
      <c r="C6" s="3">
        <v>45342.008761574099</v>
      </c>
      <c r="D6" s="2" t="s">
        <v>23</v>
      </c>
      <c r="F6" s="3"/>
      <c r="G6" s="2" t="s">
        <v>0</v>
      </c>
      <c r="H6" s="2" t="s">
        <v>29</v>
      </c>
      <c r="I6" s="2" t="s">
        <v>3</v>
      </c>
      <c r="K6" s="2">
        <v>4</v>
      </c>
      <c r="L6" s="2">
        <v>4</v>
      </c>
      <c r="M6" s="2">
        <v>3</v>
      </c>
      <c r="N6" s="2">
        <v>3</v>
      </c>
      <c r="O6" s="2">
        <v>4</v>
      </c>
    </row>
    <row r="7" spans="1:15" s="2" customFormat="1">
      <c r="A7" s="2">
        <v>2</v>
      </c>
      <c r="B7" s="3">
        <v>45342.006932870398</v>
      </c>
      <c r="C7" s="3">
        <v>45342.009537037004</v>
      </c>
      <c r="D7" s="2" t="s">
        <v>23</v>
      </c>
      <c r="F7" s="3"/>
      <c r="G7" s="2" t="s">
        <v>0</v>
      </c>
      <c r="H7" s="2" t="s">
        <v>26</v>
      </c>
      <c r="I7" s="2" t="s">
        <v>3</v>
      </c>
      <c r="K7" s="2">
        <v>2</v>
      </c>
      <c r="L7" s="2">
        <v>3</v>
      </c>
      <c r="M7" s="2">
        <v>4</v>
      </c>
      <c r="N7" s="2">
        <v>3</v>
      </c>
      <c r="O7" s="2">
        <v>4</v>
      </c>
    </row>
    <row r="8" spans="1:15" s="2" customFormat="1">
      <c r="A8" s="2">
        <v>1</v>
      </c>
      <c r="B8" s="3">
        <v>45342.575763888897</v>
      </c>
      <c r="C8" s="3">
        <v>45342.580740740697</v>
      </c>
      <c r="D8" s="2" t="s">
        <v>23</v>
      </c>
      <c r="F8" s="3"/>
      <c r="G8" s="2" t="s">
        <v>0</v>
      </c>
      <c r="H8" s="2" t="s">
        <v>26</v>
      </c>
      <c r="I8" s="2" t="s">
        <v>4</v>
      </c>
      <c r="K8" s="2">
        <v>3</v>
      </c>
      <c r="L8" s="2">
        <v>3</v>
      </c>
      <c r="M8" s="2">
        <v>3</v>
      </c>
      <c r="N8" s="2">
        <v>3</v>
      </c>
      <c r="O8" s="2">
        <v>3</v>
      </c>
    </row>
    <row r="9" spans="1:15" s="2" customFormat="1">
      <c r="A9" s="2">
        <v>2</v>
      </c>
      <c r="B9" s="3">
        <v>45342.748645833301</v>
      </c>
      <c r="C9" s="3">
        <v>45342.7590740741</v>
      </c>
      <c r="D9" s="2" t="s">
        <v>23</v>
      </c>
      <c r="F9" s="3"/>
      <c r="G9" s="2" t="s">
        <v>0</v>
      </c>
      <c r="H9" s="2" t="s">
        <v>26</v>
      </c>
      <c r="I9" s="2" t="s">
        <v>4</v>
      </c>
      <c r="K9" s="2">
        <v>3</v>
      </c>
      <c r="L9" s="2">
        <v>5</v>
      </c>
      <c r="M9" s="2">
        <v>4</v>
      </c>
      <c r="N9" s="2">
        <v>4</v>
      </c>
      <c r="O9" s="2">
        <v>2</v>
      </c>
    </row>
    <row r="10" spans="1:15" s="2" customFormat="1">
      <c r="A10" s="2">
        <v>1</v>
      </c>
      <c r="B10" s="3">
        <v>45341.990393518499</v>
      </c>
      <c r="C10" s="3">
        <v>45341.9916898148</v>
      </c>
      <c r="D10" s="2" t="s">
        <v>23</v>
      </c>
      <c r="F10" s="3"/>
      <c r="G10" s="2" t="s">
        <v>0</v>
      </c>
      <c r="H10" s="2" t="s">
        <v>26</v>
      </c>
      <c r="I10" s="2" t="s">
        <v>4</v>
      </c>
      <c r="K10" s="2">
        <v>4</v>
      </c>
      <c r="L10" s="2">
        <v>4</v>
      </c>
      <c r="M10" s="2">
        <v>3</v>
      </c>
      <c r="N10" s="2">
        <v>4</v>
      </c>
      <c r="O10" s="2">
        <v>4</v>
      </c>
    </row>
    <row r="11" spans="1:15" s="2" customFormat="1">
      <c r="A11" s="2">
        <v>2</v>
      </c>
      <c r="B11" s="3">
        <v>45342.691712963002</v>
      </c>
      <c r="C11" s="3">
        <v>45342.694201388898</v>
      </c>
      <c r="D11" s="2" t="s">
        <v>23</v>
      </c>
      <c r="F11" s="3"/>
      <c r="G11" s="2" t="s">
        <v>0</v>
      </c>
      <c r="H11" s="2" t="s">
        <v>24</v>
      </c>
      <c r="I11" s="2" t="s">
        <v>4</v>
      </c>
      <c r="J11" s="2" t="s">
        <v>52</v>
      </c>
      <c r="K11" s="2">
        <v>4</v>
      </c>
      <c r="L11" s="2">
        <v>4</v>
      </c>
      <c r="M11" s="2">
        <v>5</v>
      </c>
      <c r="N11" s="2">
        <v>5</v>
      </c>
      <c r="O11" s="2">
        <v>5</v>
      </c>
    </row>
    <row r="12" spans="1:15" s="2" customFormat="1">
      <c r="A12" s="2">
        <v>1</v>
      </c>
      <c r="B12" s="3">
        <v>45342.583900463003</v>
      </c>
      <c r="C12" s="3">
        <v>45342.611631944397</v>
      </c>
      <c r="D12" s="2" t="s">
        <v>23</v>
      </c>
      <c r="F12" s="3"/>
      <c r="G12" s="2" t="s">
        <v>7</v>
      </c>
      <c r="H12" s="2" t="s">
        <v>26</v>
      </c>
      <c r="I12" s="2" t="s">
        <v>3</v>
      </c>
      <c r="K12" s="2">
        <v>2</v>
      </c>
      <c r="L12" s="2">
        <v>4</v>
      </c>
      <c r="M12" s="2">
        <v>5</v>
      </c>
      <c r="N12" s="2">
        <v>3</v>
      </c>
      <c r="O12" s="2">
        <v>5</v>
      </c>
    </row>
    <row r="13" spans="1:15" s="2" customFormat="1">
      <c r="A13" s="2">
        <v>2</v>
      </c>
      <c r="B13" s="3">
        <v>45343.968043981498</v>
      </c>
      <c r="C13" s="3">
        <v>45343.969224537002</v>
      </c>
      <c r="D13" s="2" t="s">
        <v>23</v>
      </c>
      <c r="F13" s="3"/>
      <c r="G13" s="2" t="s">
        <v>7</v>
      </c>
      <c r="H13" s="2" t="s">
        <v>24</v>
      </c>
      <c r="I13" s="2" t="s">
        <v>3</v>
      </c>
      <c r="K13" s="2">
        <v>2</v>
      </c>
      <c r="M13" s="2">
        <v>4</v>
      </c>
      <c r="N13" s="2">
        <v>4</v>
      </c>
      <c r="O13" s="2">
        <v>5</v>
      </c>
    </row>
    <row r="14" spans="1:15" s="2" customFormat="1">
      <c r="A14" s="2">
        <v>1</v>
      </c>
      <c r="B14" s="3">
        <v>45342.705706018503</v>
      </c>
      <c r="C14" s="3">
        <v>45342.712905092601</v>
      </c>
      <c r="D14" s="2" t="s">
        <v>23</v>
      </c>
      <c r="F14" s="3"/>
      <c r="G14" s="2" t="s">
        <v>0</v>
      </c>
      <c r="H14" s="2" t="s">
        <v>26</v>
      </c>
      <c r="I14" s="2" t="s">
        <v>3</v>
      </c>
      <c r="K14" s="2">
        <v>4</v>
      </c>
      <c r="L14" s="2">
        <v>3</v>
      </c>
      <c r="M14" s="2">
        <v>2</v>
      </c>
      <c r="N14" s="2">
        <v>2</v>
      </c>
      <c r="O14" s="2">
        <v>5</v>
      </c>
    </row>
    <row r="15" spans="1:15" s="2" customFormat="1">
      <c r="A15" s="2">
        <v>2</v>
      </c>
      <c r="B15" s="3">
        <v>45342.738449074102</v>
      </c>
      <c r="C15" s="3">
        <v>45342.764374999999</v>
      </c>
      <c r="D15" s="2" t="s">
        <v>23</v>
      </c>
      <c r="F15" s="3"/>
      <c r="G15" s="2" t="s">
        <v>0</v>
      </c>
      <c r="H15" s="2" t="s">
        <v>26</v>
      </c>
      <c r="I15" s="2" t="s">
        <v>4</v>
      </c>
      <c r="K15" s="2">
        <v>5</v>
      </c>
      <c r="L15" s="2">
        <v>2</v>
      </c>
      <c r="M15" s="2">
        <v>4</v>
      </c>
      <c r="N15" s="2">
        <v>3</v>
      </c>
      <c r="O15" s="2">
        <v>1</v>
      </c>
    </row>
    <row r="16" spans="1:15" s="2" customFormat="1">
      <c r="A16" s="2">
        <v>1</v>
      </c>
      <c r="B16" s="3">
        <v>45342.843981481499</v>
      </c>
      <c r="C16" s="3">
        <v>45342.846550925897</v>
      </c>
      <c r="D16" s="2" t="s">
        <v>23</v>
      </c>
      <c r="F16" s="3"/>
      <c r="G16" s="2" t="s">
        <v>7</v>
      </c>
      <c r="H16" s="2" t="s">
        <v>29</v>
      </c>
      <c r="I16" s="2" t="s">
        <v>3</v>
      </c>
      <c r="K16" s="2">
        <v>2</v>
      </c>
      <c r="L16" s="2">
        <v>3</v>
      </c>
      <c r="M16" s="2">
        <v>2</v>
      </c>
      <c r="N16" s="2">
        <v>5</v>
      </c>
      <c r="O16" s="2">
        <v>4</v>
      </c>
    </row>
    <row r="17" spans="1:15" s="2" customFormat="1">
      <c r="A17" s="2">
        <v>2</v>
      </c>
      <c r="B17" s="3">
        <v>45343.954421296301</v>
      </c>
      <c r="C17" s="3">
        <v>45343.956006944398</v>
      </c>
      <c r="D17" s="2" t="s">
        <v>23</v>
      </c>
      <c r="F17" s="3"/>
      <c r="G17" s="2" t="s">
        <v>0</v>
      </c>
      <c r="H17" s="2" t="s">
        <v>29</v>
      </c>
      <c r="I17" s="2" t="s">
        <v>4</v>
      </c>
      <c r="K17" s="2">
        <v>3</v>
      </c>
      <c r="L17" s="2">
        <v>4</v>
      </c>
      <c r="M17" s="2">
        <v>5</v>
      </c>
      <c r="N17" s="2">
        <v>5</v>
      </c>
      <c r="O17" s="2">
        <v>5</v>
      </c>
    </row>
    <row r="18" spans="1:15" s="2" customFormat="1">
      <c r="A18" s="2">
        <v>1</v>
      </c>
      <c r="B18" s="3">
        <v>45343.959201388898</v>
      </c>
      <c r="C18" s="3">
        <v>45343.965775463003</v>
      </c>
      <c r="D18" s="2" t="s">
        <v>23</v>
      </c>
      <c r="F18" s="3"/>
      <c r="G18" s="2" t="s">
        <v>53</v>
      </c>
      <c r="H18" s="2" t="s">
        <v>26</v>
      </c>
      <c r="I18" s="2" t="s">
        <v>4</v>
      </c>
      <c r="K18" s="2">
        <v>3</v>
      </c>
      <c r="L18" s="2">
        <v>5</v>
      </c>
      <c r="M18" s="2">
        <v>5</v>
      </c>
      <c r="N18" s="2">
        <v>4</v>
      </c>
      <c r="O18" s="2">
        <v>4</v>
      </c>
    </row>
    <row r="19" spans="1:15" s="2" customFormat="1">
      <c r="A19" s="2">
        <v>2</v>
      </c>
      <c r="B19" s="3">
        <v>45343.971064814803</v>
      </c>
      <c r="C19" s="3">
        <v>45343.972210648099</v>
      </c>
      <c r="D19" s="2" t="s">
        <v>23</v>
      </c>
      <c r="F19" s="3"/>
      <c r="G19" s="2" t="s">
        <v>0</v>
      </c>
      <c r="H19" s="2" t="s">
        <v>26</v>
      </c>
      <c r="I19" s="2" t="s">
        <v>3</v>
      </c>
      <c r="K19" s="2">
        <v>3</v>
      </c>
      <c r="L19" s="2">
        <v>5</v>
      </c>
      <c r="M19" s="2">
        <v>4</v>
      </c>
      <c r="N19" s="2">
        <v>5</v>
      </c>
      <c r="O19" s="2">
        <v>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2A414-9BFD-7347-8DA8-4B250C53BDAB}">
  <dimension ref="A1:J3"/>
  <sheetViews>
    <sheetView workbookViewId="0">
      <selection activeCell="A2" sqref="A2"/>
    </sheetView>
  </sheetViews>
  <sheetFormatPr baseColWidth="10" defaultRowHeight="16"/>
  <cols>
    <col min="1" max="1" width="13.6640625" bestFit="1" customWidth="1"/>
    <col min="2" max="2" width="15.5" bestFit="1" customWidth="1"/>
    <col min="6" max="6" width="12.5" bestFit="1" customWidth="1"/>
    <col min="7" max="7" width="14" bestFit="1" customWidth="1"/>
    <col min="8" max="8" width="14.5" bestFit="1" customWidth="1"/>
    <col min="10" max="10" width="13.6640625" bestFit="1" customWidth="1"/>
  </cols>
  <sheetData>
    <row r="1" spans="1:10">
      <c r="A1" t="s">
        <v>31</v>
      </c>
      <c r="B1" t="s">
        <v>33</v>
      </c>
      <c r="C1" t="s">
        <v>6</v>
      </c>
      <c r="D1" t="s">
        <v>2</v>
      </c>
      <c r="E1" t="s">
        <v>35</v>
      </c>
      <c r="F1" t="s">
        <v>55</v>
      </c>
      <c r="G1" t="s">
        <v>57</v>
      </c>
      <c r="H1" t="s">
        <v>59</v>
      </c>
      <c r="I1" t="s">
        <v>43</v>
      </c>
      <c r="J1" t="s">
        <v>45</v>
      </c>
    </row>
    <row r="2" spans="1:10">
      <c r="A2">
        <f xml:space="preserve"> (5 * 3 + 4 + 12 * 2) / 18</f>
        <v>2.3888888888888888</v>
      </c>
      <c r="B2">
        <v>3</v>
      </c>
      <c r="C2">
        <v>13</v>
      </c>
      <c r="D2">
        <v>2</v>
      </c>
      <c r="E2">
        <v>9</v>
      </c>
      <c r="F2">
        <f>AVERAGE(HMP!K2:K19,HMP!L2:L5,HMP!L8:L11,HMP!L14:L17)</f>
        <v>3.3666666666666667</v>
      </c>
      <c r="G2">
        <f>AVERAGE(HMP!M2:M19,HMP!N2:N3,HMP!L6:L7,HMP!N8:N9,HMP!L12:L13,HMP!N14:N15,HMP!L18:L19)</f>
        <v>3.5862068965517242</v>
      </c>
      <c r="H2">
        <f>AVERAGE(HMP!O2:O19,HMP!N4:N5,HMP!N6:N7,HMP!N10:N13,HMP!N16:N19)</f>
        <v>3.9666666666666668</v>
      </c>
      <c r="I2">
        <f>AVERAGE(HMP!K2:O3,HMP!K6:O7,HMP!K12:O14,HMP!K16:O16,HMP!K19:O19)</f>
        <v>3.4318181818181817</v>
      </c>
      <c r="J2">
        <f>AVERAGE(HMP!K4:O5,HMP!K8:O11,HMP!K15:O15,HMP!K17:O18)</f>
        <v>3.8444444444444446</v>
      </c>
    </row>
    <row r="3" spans="1:10">
      <c r="F3">
        <f>COUNT(HMP!K2:K19,HMP!L2:L5,HMP!L8:L11,HMP!L14:L17)</f>
        <v>30</v>
      </c>
      <c r="G3">
        <f>COUNT(HMP!M2:M19,HMP!N2:N3,HMP!L6:L7,HMP!N8:N9,HMP!L12:L13,HMP!N14:N15,HMP!L18:L19)</f>
        <v>29</v>
      </c>
      <c r="H3">
        <f>COUNT(HMP!O2:O19,HMP!N4:N5,HMP!N6:N7,HMP!N10:N13,HMP!N16:N19)</f>
        <v>30</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11059-FFBF-B842-8C16-1E39BBF433C1}">
  <dimension ref="A1:O13"/>
  <sheetViews>
    <sheetView topLeftCell="G1" workbookViewId="0">
      <selection activeCell="M28" sqref="M28"/>
    </sheetView>
  </sheetViews>
  <sheetFormatPr baseColWidth="10" defaultColWidth="8.83203125" defaultRowHeight="16"/>
  <cols>
    <col min="1" max="15" width="20" bestFit="1" customWidth="1"/>
  </cols>
  <sheetData>
    <row r="1" spans="1:15" s="2" customFormat="1">
      <c r="A1" s="2" t="s">
        <v>8</v>
      </c>
      <c r="B1" s="2" t="s">
        <v>9</v>
      </c>
      <c r="C1" s="2" t="s">
        <v>10</v>
      </c>
      <c r="D1" s="2" t="s">
        <v>11</v>
      </c>
      <c r="E1" s="2" t="s">
        <v>12</v>
      </c>
      <c r="F1" s="2" t="s">
        <v>13</v>
      </c>
      <c r="G1" s="2" t="s">
        <v>14</v>
      </c>
      <c r="H1" s="2" t="s">
        <v>15</v>
      </c>
      <c r="I1" s="2" t="s">
        <v>16</v>
      </c>
      <c r="J1" s="2" t="s">
        <v>60</v>
      </c>
      <c r="K1" s="2" t="s">
        <v>61</v>
      </c>
      <c r="L1" s="2" t="s">
        <v>62</v>
      </c>
      <c r="M1" s="2" t="s">
        <v>63</v>
      </c>
      <c r="N1" s="2" t="s">
        <v>64</v>
      </c>
      <c r="O1" s="2" t="s">
        <v>65</v>
      </c>
    </row>
    <row r="2" spans="1:15" s="2" customFormat="1">
      <c r="A2" s="2">
        <v>1</v>
      </c>
      <c r="B2" s="3">
        <v>45342.651226851798</v>
      </c>
      <c r="C2" s="3">
        <v>45342.652800925898</v>
      </c>
      <c r="D2" s="2" t="s">
        <v>23</v>
      </c>
      <c r="F2" s="3"/>
      <c r="G2" s="2" t="s">
        <v>0</v>
      </c>
      <c r="H2" s="2" t="s">
        <v>26</v>
      </c>
      <c r="I2" s="2" t="s">
        <v>4</v>
      </c>
      <c r="K2" s="2">
        <v>4</v>
      </c>
      <c r="L2" s="2">
        <v>4</v>
      </c>
      <c r="M2" s="2">
        <v>3</v>
      </c>
      <c r="N2" s="2">
        <v>4</v>
      </c>
      <c r="O2" s="2">
        <v>4</v>
      </c>
    </row>
    <row r="3" spans="1:15" s="2" customFormat="1">
      <c r="A3" s="2">
        <v>2</v>
      </c>
      <c r="B3" s="3">
        <v>45342.665972222203</v>
      </c>
      <c r="C3" s="3">
        <v>45342.669143518498</v>
      </c>
      <c r="D3" s="2" t="s">
        <v>23</v>
      </c>
      <c r="F3" s="3"/>
      <c r="G3" s="2" t="s">
        <v>0</v>
      </c>
      <c r="H3" s="2" t="s">
        <v>26</v>
      </c>
      <c r="I3" s="2" t="s">
        <v>3</v>
      </c>
      <c r="K3" s="2">
        <v>4</v>
      </c>
      <c r="L3" s="2">
        <v>4</v>
      </c>
      <c r="M3" s="2">
        <v>4</v>
      </c>
      <c r="N3" s="2">
        <v>4</v>
      </c>
      <c r="O3" s="2">
        <v>4</v>
      </c>
    </row>
    <row r="4" spans="1:15" s="2" customFormat="1">
      <c r="A4" s="2">
        <v>1</v>
      </c>
      <c r="B4" s="3">
        <v>45343.960706018501</v>
      </c>
      <c r="C4" s="3">
        <v>45343.961562500001</v>
      </c>
      <c r="D4" s="2" t="s">
        <v>23</v>
      </c>
      <c r="F4" s="3"/>
      <c r="G4" s="2" t="s">
        <v>0</v>
      </c>
      <c r="H4" s="2" t="s">
        <v>26</v>
      </c>
      <c r="I4" s="2" t="s">
        <v>3</v>
      </c>
      <c r="K4" s="2">
        <v>5</v>
      </c>
      <c r="L4" s="2">
        <v>4</v>
      </c>
      <c r="M4" s="2">
        <v>5</v>
      </c>
      <c r="N4" s="2">
        <v>5</v>
      </c>
      <c r="O4" s="2">
        <v>5</v>
      </c>
    </row>
    <row r="5" spans="1:15" s="2" customFormat="1">
      <c r="A5" s="2">
        <v>2</v>
      </c>
      <c r="B5" s="3">
        <v>45344.4553703704</v>
      </c>
      <c r="C5" s="3">
        <v>45344.462476851797</v>
      </c>
      <c r="D5" s="2" t="s">
        <v>23</v>
      </c>
      <c r="F5" s="3"/>
      <c r="G5" s="2" t="s">
        <v>0</v>
      </c>
      <c r="H5" s="2" t="s">
        <v>26</v>
      </c>
      <c r="I5" s="2" t="s">
        <v>3</v>
      </c>
      <c r="K5" s="2">
        <v>5</v>
      </c>
      <c r="L5" s="2">
        <v>3</v>
      </c>
      <c r="M5" s="2">
        <v>5</v>
      </c>
      <c r="N5" s="2">
        <v>4</v>
      </c>
      <c r="O5" s="2">
        <v>5</v>
      </c>
    </row>
    <row r="6" spans="1:15" s="2" customFormat="1">
      <c r="A6" s="2">
        <v>1</v>
      </c>
      <c r="B6" s="3">
        <v>45342.693912037001</v>
      </c>
      <c r="C6" s="3">
        <v>45342.695185185199</v>
      </c>
      <c r="D6" s="2" t="s">
        <v>23</v>
      </c>
      <c r="F6" s="3"/>
      <c r="G6" s="2" t="s">
        <v>0</v>
      </c>
      <c r="H6" s="2" t="s">
        <v>26</v>
      </c>
      <c r="I6" s="2" t="s">
        <v>3</v>
      </c>
      <c r="K6" s="2">
        <v>5</v>
      </c>
      <c r="L6" s="2">
        <v>5</v>
      </c>
      <c r="M6" s="2">
        <v>5</v>
      </c>
      <c r="N6" s="2">
        <v>4</v>
      </c>
      <c r="O6" s="2">
        <v>5</v>
      </c>
    </row>
    <row r="7" spans="1:15" s="2" customFormat="1">
      <c r="A7" s="2">
        <v>2</v>
      </c>
      <c r="B7" s="3">
        <v>45342.694120370397</v>
      </c>
      <c r="C7" s="3">
        <v>45342.698217592602</v>
      </c>
      <c r="D7" s="2" t="s">
        <v>23</v>
      </c>
      <c r="F7" s="3"/>
      <c r="G7" s="2" t="s">
        <v>0</v>
      </c>
      <c r="H7" s="2" t="s">
        <v>24</v>
      </c>
      <c r="I7" s="2" t="s">
        <v>3</v>
      </c>
      <c r="K7" s="2">
        <v>5</v>
      </c>
      <c r="L7" s="2">
        <v>4</v>
      </c>
      <c r="M7" s="2">
        <v>5</v>
      </c>
      <c r="N7" s="2">
        <v>4</v>
      </c>
      <c r="O7" s="2">
        <v>5</v>
      </c>
    </row>
    <row r="8" spans="1:15" s="2" customFormat="1">
      <c r="A8" s="2">
        <v>1</v>
      </c>
      <c r="B8" s="3">
        <v>45342.664490740703</v>
      </c>
      <c r="C8" s="3">
        <v>45342.674768518496</v>
      </c>
      <c r="D8" s="2" t="s">
        <v>23</v>
      </c>
      <c r="F8" s="3"/>
      <c r="G8" s="2" t="s">
        <v>0</v>
      </c>
      <c r="H8" s="2" t="s">
        <v>26</v>
      </c>
      <c r="I8" s="2" t="s">
        <v>3</v>
      </c>
      <c r="K8" s="2">
        <v>3</v>
      </c>
      <c r="L8" s="2">
        <v>4</v>
      </c>
      <c r="M8" s="2">
        <v>3</v>
      </c>
      <c r="N8" s="2">
        <v>5</v>
      </c>
      <c r="O8" s="2">
        <v>4</v>
      </c>
    </row>
    <row r="9" spans="1:15" s="2" customFormat="1">
      <c r="A9" s="2">
        <v>2</v>
      </c>
      <c r="B9" s="3">
        <v>45342.745162036997</v>
      </c>
      <c r="C9" s="3">
        <v>45342.750995370399</v>
      </c>
      <c r="D9" s="2" t="s">
        <v>23</v>
      </c>
      <c r="F9" s="3"/>
      <c r="G9" s="2" t="s">
        <v>0</v>
      </c>
      <c r="H9" s="2" t="s">
        <v>26</v>
      </c>
      <c r="I9" s="2" t="s">
        <v>3</v>
      </c>
      <c r="K9" s="2">
        <v>3</v>
      </c>
      <c r="L9" s="2">
        <v>3</v>
      </c>
      <c r="M9" s="2">
        <v>4</v>
      </c>
      <c r="N9" s="2">
        <v>4</v>
      </c>
      <c r="O9" s="2">
        <v>4</v>
      </c>
    </row>
    <row r="10" spans="1:15" s="2" customFormat="1">
      <c r="A10" s="2">
        <v>1</v>
      </c>
      <c r="B10" s="3">
        <v>45342.0453472222</v>
      </c>
      <c r="C10" s="3">
        <v>45342.050567129598</v>
      </c>
      <c r="D10" s="2" t="s">
        <v>23</v>
      </c>
      <c r="F10" s="3"/>
      <c r="G10" s="2" t="s">
        <v>7</v>
      </c>
      <c r="H10" s="2" t="s">
        <v>26</v>
      </c>
      <c r="I10" s="2" t="s">
        <v>3</v>
      </c>
      <c r="K10" s="2">
        <v>3</v>
      </c>
      <c r="L10" s="2">
        <v>2</v>
      </c>
      <c r="M10" s="2">
        <v>4</v>
      </c>
      <c r="N10" s="2">
        <v>5</v>
      </c>
      <c r="O10" s="2">
        <v>5</v>
      </c>
    </row>
    <row r="11" spans="1:15" s="2" customFormat="1">
      <c r="A11" s="2">
        <v>3</v>
      </c>
      <c r="B11" s="3">
        <v>45343.449456018498</v>
      </c>
      <c r="C11" s="3">
        <v>45343.455000000002</v>
      </c>
      <c r="D11" s="2" t="s">
        <v>23</v>
      </c>
      <c r="F11" s="3"/>
      <c r="G11" s="2" t="s">
        <v>53</v>
      </c>
      <c r="H11" s="2" t="s">
        <v>26</v>
      </c>
      <c r="I11" s="2" t="s">
        <v>3</v>
      </c>
      <c r="K11" s="2">
        <v>4</v>
      </c>
      <c r="L11" s="2">
        <v>5</v>
      </c>
      <c r="M11" s="2">
        <v>4</v>
      </c>
      <c r="N11" s="2">
        <v>4</v>
      </c>
      <c r="O11" s="2">
        <v>4</v>
      </c>
    </row>
    <row r="12" spans="1:15" s="2" customFormat="1">
      <c r="A12" s="2">
        <v>1</v>
      </c>
      <c r="B12" s="3">
        <v>45341.980300925898</v>
      </c>
      <c r="C12" s="3">
        <v>45341.985023148103</v>
      </c>
      <c r="D12" s="2" t="s">
        <v>23</v>
      </c>
      <c r="F12" s="3"/>
      <c r="G12" s="2" t="s">
        <v>0</v>
      </c>
      <c r="H12" s="2" t="s">
        <v>24</v>
      </c>
      <c r="I12" s="2" t="s">
        <v>4</v>
      </c>
      <c r="K12" s="2">
        <v>4</v>
      </c>
      <c r="L12" s="2">
        <v>5</v>
      </c>
      <c r="M12" s="2">
        <v>5</v>
      </c>
      <c r="N12" s="2">
        <v>3</v>
      </c>
      <c r="O12" s="2">
        <v>3</v>
      </c>
    </row>
    <row r="13" spans="1:15" s="2" customFormat="1">
      <c r="A13" s="2">
        <v>2</v>
      </c>
      <c r="B13" s="3">
        <v>45343.702881944402</v>
      </c>
      <c r="C13" s="3">
        <v>45343.703726851803</v>
      </c>
      <c r="D13" s="2" t="s">
        <v>23</v>
      </c>
      <c r="F13" s="3"/>
      <c r="G13" s="2" t="s">
        <v>0</v>
      </c>
      <c r="H13" s="2" t="s">
        <v>26</v>
      </c>
      <c r="I13" s="2" t="s">
        <v>4</v>
      </c>
      <c r="K13" s="2">
        <v>5</v>
      </c>
      <c r="L13" s="2">
        <v>5</v>
      </c>
      <c r="M13" s="2">
        <v>3</v>
      </c>
      <c r="N13" s="2">
        <v>5</v>
      </c>
      <c r="O13" s="2">
        <v>5</v>
      </c>
    </row>
  </sheetData>
  <phoneticPr fontId="1"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0CD83-321F-DF48-8E2E-2B18EF0D950C}">
  <dimension ref="A1:I3"/>
  <sheetViews>
    <sheetView workbookViewId="0">
      <selection activeCell="A2" sqref="A2"/>
    </sheetView>
  </sheetViews>
  <sheetFormatPr baseColWidth="10" defaultRowHeight="16"/>
  <cols>
    <col min="1" max="1" width="13.6640625" bestFit="1" customWidth="1"/>
    <col min="2" max="2" width="15.5" bestFit="1" customWidth="1"/>
    <col min="6" max="6" width="12.5" bestFit="1" customWidth="1"/>
    <col min="7" max="7" width="14" bestFit="1" customWidth="1"/>
    <col min="9" max="9" width="13.6640625" bestFit="1" customWidth="1"/>
  </cols>
  <sheetData>
    <row r="1" spans="1:9">
      <c r="A1" t="s">
        <v>31</v>
      </c>
      <c r="B1" t="s">
        <v>33</v>
      </c>
      <c r="C1" t="s">
        <v>6</v>
      </c>
      <c r="D1" t="s">
        <v>2</v>
      </c>
      <c r="E1" t="s">
        <v>35</v>
      </c>
      <c r="F1" t="s">
        <v>67</v>
      </c>
      <c r="G1" t="s">
        <v>69</v>
      </c>
      <c r="H1" t="s">
        <v>43</v>
      </c>
      <c r="I1" t="s">
        <v>45</v>
      </c>
    </row>
    <row r="2" spans="1:9">
      <c r="A2">
        <f>(3 + 4 + 2 * 10) / 12</f>
        <v>2.25</v>
      </c>
      <c r="B2">
        <v>0</v>
      </c>
      <c r="C2">
        <v>10</v>
      </c>
      <c r="D2">
        <v>2</v>
      </c>
      <c r="E2">
        <v>9</v>
      </c>
      <c r="F2">
        <f>AVERAGE(Basketball!K2:L13,Basketball!M2:M3,Basketball!M6:M7,Basketball!M10:M11)</f>
        <v>4.0999999999999996</v>
      </c>
      <c r="G2">
        <f>AVERAGE(Basketball!N2:O12,Basketball!M4:M5,Basketball!N13:O13,Basketball!M8:M9,Basketball!M12:M13)</f>
        <v>4.3</v>
      </c>
      <c r="H2">
        <f>AVERAGE(Basketball!K3:O11)</f>
        <v>4.2222222222222223</v>
      </c>
      <c r="I2">
        <f>AVERAGE(Basketball!K2:O2,Basketball!K12:O13)</f>
        <v>4.1333333333333337</v>
      </c>
    </row>
    <row r="3" spans="1:9">
      <c r="F3">
        <f>COUNT(Basketball!K2:L13,Basketball!M2:M3,Basketball!M6:M7,Basketball!M10:M11)</f>
        <v>30</v>
      </c>
      <c r="G3">
        <f>COUNT(Basketball!N2:O12,Basketball!M4:M5,Basketball!N13:O13,Basketball!M8:M9,Basketball!M12:M13)</f>
        <v>30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BDA2D-621E-CD47-A1F0-578821F73F74}">
  <dimension ref="A1:O29"/>
  <sheetViews>
    <sheetView topLeftCell="A9" workbookViewId="0">
      <selection activeCell="A27" sqref="A27"/>
    </sheetView>
  </sheetViews>
  <sheetFormatPr baseColWidth="10" defaultRowHeight="16"/>
  <sheetData>
    <row r="1" spans="1:10">
      <c r="A1" t="s">
        <v>30</v>
      </c>
      <c r="B1" t="s">
        <v>32</v>
      </c>
      <c r="C1" t="s">
        <v>5</v>
      </c>
      <c r="D1" t="s">
        <v>1</v>
      </c>
      <c r="E1" t="s">
        <v>34</v>
      </c>
      <c r="F1" t="s">
        <v>36</v>
      </c>
      <c r="G1" t="s">
        <v>38</v>
      </c>
      <c r="H1" t="s">
        <v>40</v>
      </c>
      <c r="I1" t="s">
        <v>42</v>
      </c>
      <c r="J1" t="s">
        <v>44</v>
      </c>
    </row>
    <row r="2" spans="1:10">
      <c r="A2">
        <v>2.2000000000000002</v>
      </c>
      <c r="B2">
        <v>1</v>
      </c>
      <c r="C2">
        <v>23</v>
      </c>
      <c r="D2">
        <v>6</v>
      </c>
      <c r="E2">
        <v>21</v>
      </c>
      <c r="F2">
        <v>3.52</v>
      </c>
      <c r="G2">
        <v>3.3877551020408165</v>
      </c>
      <c r="H2">
        <v>3.32</v>
      </c>
      <c r="I2">
        <v>3.4380952380952383</v>
      </c>
      <c r="J2">
        <v>3.3409090909090908</v>
      </c>
    </row>
    <row r="3" spans="1:10">
      <c r="F3">
        <v>176</v>
      </c>
      <c r="G3">
        <v>166</v>
      </c>
      <c r="H3">
        <v>166</v>
      </c>
    </row>
    <row r="4" spans="1:10">
      <c r="F4">
        <v>50</v>
      </c>
      <c r="G4">
        <v>49</v>
      </c>
      <c r="H4">
        <v>50</v>
      </c>
    </row>
    <row r="6" spans="1:10">
      <c r="A6" t="s">
        <v>30</v>
      </c>
      <c r="B6" t="s">
        <v>32</v>
      </c>
      <c r="C6" t="s">
        <v>5</v>
      </c>
      <c r="D6" t="s">
        <v>1</v>
      </c>
      <c r="E6" t="s">
        <v>34</v>
      </c>
      <c r="F6" t="s">
        <v>54</v>
      </c>
      <c r="G6" t="s">
        <v>56</v>
      </c>
      <c r="H6" t="s">
        <v>58</v>
      </c>
      <c r="I6" t="s">
        <v>42</v>
      </c>
      <c r="J6" t="s">
        <v>44</v>
      </c>
    </row>
    <row r="7" spans="1:10">
      <c r="A7">
        <v>2.3888888888888888</v>
      </c>
      <c r="B7">
        <v>3</v>
      </c>
      <c r="C7">
        <v>13</v>
      </c>
      <c r="D7">
        <v>2</v>
      </c>
      <c r="E7">
        <v>9</v>
      </c>
      <c r="F7">
        <v>3.3666666666666667</v>
      </c>
      <c r="G7">
        <v>3.5862068965517242</v>
      </c>
      <c r="H7">
        <v>3.9666666666666668</v>
      </c>
      <c r="I7">
        <v>3.4318181818181817</v>
      </c>
      <c r="J7">
        <v>3.8444444444444446</v>
      </c>
    </row>
    <row r="8" spans="1:10">
      <c r="F8">
        <v>30</v>
      </c>
      <c r="G8">
        <v>29</v>
      </c>
      <c r="H8">
        <v>30</v>
      </c>
    </row>
    <row r="10" spans="1:10">
      <c r="A10" t="s">
        <v>30</v>
      </c>
      <c r="B10" t="s">
        <v>32</v>
      </c>
      <c r="C10" t="s">
        <v>5</v>
      </c>
      <c r="D10" t="s">
        <v>1</v>
      </c>
      <c r="E10" t="s">
        <v>34</v>
      </c>
      <c r="F10" t="s">
        <v>66</v>
      </c>
      <c r="G10" t="s">
        <v>68</v>
      </c>
      <c r="H10" t="s">
        <v>42</v>
      </c>
      <c r="I10" t="s">
        <v>44</v>
      </c>
    </row>
    <row r="11" spans="1:10">
      <c r="A11">
        <v>2.25</v>
      </c>
      <c r="B11">
        <v>0</v>
      </c>
      <c r="C11">
        <v>10</v>
      </c>
      <c r="D11">
        <v>2</v>
      </c>
      <c r="E11">
        <v>9</v>
      </c>
      <c r="F11">
        <v>4.0999999999999996</v>
      </c>
      <c r="G11">
        <v>4.3</v>
      </c>
      <c r="H11">
        <v>4.2222222222222223</v>
      </c>
      <c r="I11">
        <v>4.1333333333333337</v>
      </c>
    </row>
    <row r="12" spans="1:10">
      <c r="F12">
        <v>30</v>
      </c>
      <c r="G12">
        <v>30</v>
      </c>
    </row>
    <row r="17" spans="1:15">
      <c r="B17">
        <v>1</v>
      </c>
      <c r="C17">
        <v>2</v>
      </c>
      <c r="D17">
        <v>3</v>
      </c>
      <c r="E17">
        <v>4</v>
      </c>
      <c r="F17">
        <v>5</v>
      </c>
      <c r="J17" t="s">
        <v>73</v>
      </c>
      <c r="K17">
        <v>1</v>
      </c>
      <c r="L17">
        <v>2</v>
      </c>
      <c r="M17">
        <v>3</v>
      </c>
      <c r="N17">
        <v>4</v>
      </c>
      <c r="O17">
        <v>5</v>
      </c>
    </row>
    <row r="18" spans="1:15">
      <c r="A18" t="s">
        <v>74</v>
      </c>
      <c r="B18">
        <f>COUNTIF(Allgesture!$K$2:$O$31, 1)</f>
        <v>7</v>
      </c>
      <c r="C18">
        <f>COUNTIF(Allgesture!$K$2:$O$31, 2)</f>
        <v>25</v>
      </c>
      <c r="D18">
        <f>COUNTIF(Allgesture!$K$2:$O$31, 3)</f>
        <v>41</v>
      </c>
      <c r="E18">
        <f>COUNTIF(Allgesture!$K$2:$O$31, 4)</f>
        <v>52</v>
      </c>
      <c r="F18">
        <f>COUNTIF(Allgesture!$K$2:$O$31, 5)</f>
        <v>24</v>
      </c>
      <c r="G18">
        <f>SUM(B18:F18)</f>
        <v>149</v>
      </c>
      <c r="J18" t="s">
        <v>70</v>
      </c>
      <c r="K18" s="5">
        <f>B18/$G18</f>
        <v>4.6979865771812082E-2</v>
      </c>
      <c r="L18" s="5">
        <f t="shared" ref="L18:O19" si="0">C18/$G18</f>
        <v>0.16778523489932887</v>
      </c>
      <c r="M18" s="5">
        <f t="shared" si="0"/>
        <v>0.27516778523489932</v>
      </c>
      <c r="N18" s="6">
        <f t="shared" si="0"/>
        <v>0.34899328859060402</v>
      </c>
      <c r="O18" s="5">
        <f t="shared" si="0"/>
        <v>0.16107382550335569</v>
      </c>
    </row>
    <row r="19" spans="1:15">
      <c r="A19" t="s">
        <v>75</v>
      </c>
      <c r="B19">
        <f>COUNTIF(HMP!$K$2:$O$19, 1)</f>
        <v>1</v>
      </c>
      <c r="C19">
        <f>COUNTIF(HMP!$K$2:$O$19, 2)</f>
        <v>12</v>
      </c>
      <c r="D19">
        <f>COUNTIF(HMP!$K$2:$O$19, 3)</f>
        <v>23</v>
      </c>
      <c r="E19">
        <f>COUNTIF(HMP!$K$2:$O$19, 4)</f>
        <v>35</v>
      </c>
      <c r="F19">
        <f>COUNTIF(HMP!$K$2:$O$19, 5)</f>
        <v>18</v>
      </c>
      <c r="G19">
        <f t="shared" ref="G19:G20" si="1">SUM(B19:F19)</f>
        <v>89</v>
      </c>
      <c r="J19" t="s">
        <v>71</v>
      </c>
      <c r="K19" s="5">
        <f>B19/$G19</f>
        <v>1.1235955056179775E-2</v>
      </c>
      <c r="L19" s="5">
        <f t="shared" si="0"/>
        <v>0.1348314606741573</v>
      </c>
      <c r="M19" s="5">
        <f t="shared" si="0"/>
        <v>0.25842696629213485</v>
      </c>
      <c r="N19" s="6">
        <f t="shared" si="0"/>
        <v>0.39325842696629215</v>
      </c>
      <c r="O19" s="5">
        <f t="shared" si="0"/>
        <v>0.20224719101123595</v>
      </c>
    </row>
    <row r="20" spans="1:15">
      <c r="A20" t="s">
        <v>76</v>
      </c>
      <c r="B20">
        <f>COUNTIF(Basketball!$K$2:$O$13, 1)</f>
        <v>0</v>
      </c>
      <c r="C20">
        <f>COUNTIF(Basketball!$K$2:$O$13, 2)</f>
        <v>1</v>
      </c>
      <c r="D20">
        <f>COUNTIF(Basketball!$K$2:$O$13, 3)</f>
        <v>10</v>
      </c>
      <c r="E20">
        <f>COUNTIF(Basketball!$K$2:$O$13, 4)</f>
        <v>25</v>
      </c>
      <c r="F20">
        <f>COUNTIF(Basketball!$K$2:$O$13, 5)</f>
        <v>24</v>
      </c>
      <c r="G20">
        <f t="shared" si="1"/>
        <v>60</v>
      </c>
      <c r="J20" t="s">
        <v>72</v>
      </c>
      <c r="K20" s="5">
        <f>B20/$G20</f>
        <v>0</v>
      </c>
      <c r="L20" s="5">
        <f t="shared" ref="L20:L21" si="2">C20/$G20</f>
        <v>1.6666666666666666E-2</v>
      </c>
      <c r="M20" s="5">
        <f t="shared" ref="M20:M21" si="3">D20/$G20</f>
        <v>0.16666666666666666</v>
      </c>
      <c r="N20" s="6">
        <f t="shared" ref="N20:N21" si="4">E20/$G20</f>
        <v>0.41666666666666669</v>
      </c>
      <c r="O20" s="5">
        <f t="shared" ref="O20" si="5">F20/$G20</f>
        <v>0.4</v>
      </c>
    </row>
    <row r="21" spans="1:15">
      <c r="B21">
        <f>SUM(B18:B20)</f>
        <v>8</v>
      </c>
      <c r="C21">
        <f t="shared" ref="C21:F21" si="6">SUM(C18:C20)</f>
        <v>38</v>
      </c>
      <c r="D21">
        <f t="shared" si="6"/>
        <v>74</v>
      </c>
      <c r="E21">
        <f t="shared" si="6"/>
        <v>112</v>
      </c>
      <c r="F21">
        <f t="shared" si="6"/>
        <v>66</v>
      </c>
      <c r="G21" s="1">
        <f xml:space="preserve"> SUM(B21:F21)</f>
        <v>298</v>
      </c>
      <c r="K21" s="5">
        <f>B21/$G21</f>
        <v>2.6845637583892617E-2</v>
      </c>
      <c r="L21" s="5">
        <f t="shared" si="2"/>
        <v>0.12751677852348994</v>
      </c>
      <c r="M21" s="5">
        <f t="shared" si="3"/>
        <v>0.24832214765100671</v>
      </c>
      <c r="N21" s="7">
        <f t="shared" si="4"/>
        <v>0.37583892617449666</v>
      </c>
      <c r="O21" s="5">
        <f>F21/$G21</f>
        <v>0.22147651006711411</v>
      </c>
    </row>
    <row r="26" spans="1:15">
      <c r="A26" t="s">
        <v>36</v>
      </c>
      <c r="B26" t="s">
        <v>38</v>
      </c>
      <c r="C26" t="s">
        <v>40</v>
      </c>
      <c r="D26" t="s">
        <v>54</v>
      </c>
      <c r="E26" t="s">
        <v>56</v>
      </c>
      <c r="F26" t="s">
        <v>58</v>
      </c>
      <c r="G26" t="s">
        <v>66</v>
      </c>
      <c r="H26" t="s">
        <v>68</v>
      </c>
    </row>
    <row r="27" spans="1:15">
      <c r="A27">
        <v>3.52</v>
      </c>
      <c r="B27">
        <v>3.3877551020408165</v>
      </c>
      <c r="C27">
        <v>3.32</v>
      </c>
      <c r="D27">
        <v>3.3666666666666667</v>
      </c>
      <c r="E27">
        <v>3.5862068965517242</v>
      </c>
      <c r="F27">
        <v>3.9666666666666668</v>
      </c>
      <c r="G27">
        <v>4.0999999999999996</v>
      </c>
      <c r="H27">
        <v>4.3</v>
      </c>
      <c r="I27" s="1">
        <f>I28/I29</f>
        <v>3.6375838926174495</v>
      </c>
    </row>
    <row r="28" spans="1:15">
      <c r="A28">
        <v>176</v>
      </c>
      <c r="B28">
        <v>166</v>
      </c>
      <c r="C28">
        <v>166</v>
      </c>
      <c r="D28">
        <f>D27*D29</f>
        <v>101</v>
      </c>
      <c r="E28">
        <f t="shared" ref="E28:H28" si="7">E27*E29</f>
        <v>104</v>
      </c>
      <c r="F28">
        <f t="shared" si="7"/>
        <v>119</v>
      </c>
      <c r="G28">
        <f t="shared" si="7"/>
        <v>122.99999999999999</v>
      </c>
      <c r="H28">
        <f t="shared" si="7"/>
        <v>129</v>
      </c>
      <c r="I28">
        <f>SUM(A28:H28)</f>
        <v>1084</v>
      </c>
    </row>
    <row r="29" spans="1:15">
      <c r="A29">
        <v>50</v>
      </c>
      <c r="B29">
        <v>49</v>
      </c>
      <c r="C29">
        <v>50</v>
      </c>
      <c r="D29">
        <v>30</v>
      </c>
      <c r="E29">
        <v>29</v>
      </c>
      <c r="F29">
        <v>30</v>
      </c>
      <c r="G29">
        <v>30</v>
      </c>
      <c r="H29">
        <v>30</v>
      </c>
      <c r="I29">
        <f>SUM(A29:H29)</f>
        <v>298</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8</vt:i4>
      </vt:variant>
    </vt:vector>
  </HeadingPairs>
  <TitlesOfParts>
    <vt:vector size="8" baseType="lpstr">
      <vt:lpstr>Sheet1</vt:lpstr>
      <vt:lpstr>Allgesture</vt:lpstr>
      <vt:lpstr>Allge-Ana</vt:lpstr>
      <vt:lpstr>HMP</vt:lpstr>
      <vt:lpstr>HMP-Ana</vt:lpstr>
      <vt:lpstr>Basketball</vt:lpstr>
      <vt:lpstr>B-Ana</vt:lpstr>
      <vt:lpstr>General-Ana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哲畅 薛</dc:creator>
  <cp:lastModifiedBy>哲畅 薛</cp:lastModifiedBy>
  <dcterms:created xsi:type="dcterms:W3CDTF">2024-02-22T01:23:04Z</dcterms:created>
  <dcterms:modified xsi:type="dcterms:W3CDTF">2024-05-14T12:51:53Z</dcterms:modified>
</cp:coreProperties>
</file>