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94680\Downloads\MiniProjet_Labat_Cassagne\Tableur\"/>
    </mc:Choice>
  </mc:AlternateContent>
  <bookViews>
    <workbookView xWindow="0" yWindow="0" windowWidth="23040" windowHeight="9060" activeTab="2"/>
  </bookViews>
  <sheets>
    <sheet name="beer_projet" sheetId="1" r:id="rId1"/>
    <sheet name="Partie_2" sheetId="2" r:id="rId2"/>
    <sheet name="Partie_3" sheetId="3" r:id="rId3"/>
  </sheets>
  <calcPr calcId="162913"/>
</workbook>
</file>

<file path=xl/calcChain.xml><?xml version="1.0" encoding="utf-8"?>
<calcChain xmlns="http://schemas.openxmlformats.org/spreadsheetml/2006/main">
  <c r="G3" i="3" l="1"/>
  <c r="L2" i="3" l="1"/>
  <c r="M2" i="3" s="1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M3" i="3"/>
  <c r="M4" i="3"/>
  <c r="M5" i="3"/>
  <c r="M6" i="3"/>
  <c r="M7" i="3"/>
  <c r="M8" i="3"/>
  <c r="M9" i="3"/>
  <c r="M10" i="3"/>
  <c r="M11" i="3"/>
  <c r="M12" i="3"/>
  <c r="M13" i="3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L3" i="3"/>
  <c r="I2" i="3"/>
  <c r="H2" i="3"/>
  <c r="G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E13" i="2"/>
  <c r="D13" i="3"/>
  <c r="D14" i="3"/>
  <c r="D15" i="3"/>
  <c r="D16" i="3"/>
  <c r="D17" i="3"/>
  <c r="D18" i="3"/>
  <c r="D19" i="3"/>
  <c r="E19" i="3" s="1"/>
  <c r="D20" i="3"/>
  <c r="E20" i="3" s="1"/>
  <c r="D21" i="3"/>
  <c r="D22" i="3"/>
  <c r="D23" i="3"/>
  <c r="D24" i="3"/>
  <c r="E24" i="3" s="1"/>
  <c r="D25" i="3"/>
  <c r="E25" i="3" s="1"/>
  <c r="D26" i="3"/>
  <c r="D27" i="3"/>
  <c r="E27" i="3" s="1"/>
  <c r="D28" i="3"/>
  <c r="E28" i="3" s="1"/>
  <c r="D29" i="3"/>
  <c r="D30" i="3"/>
  <c r="D31" i="3"/>
  <c r="E31" i="3" s="1"/>
  <c r="D32" i="3"/>
  <c r="E32" i="3" s="1"/>
  <c r="D33" i="3"/>
  <c r="E33" i="3" s="1"/>
  <c r="D34" i="3"/>
  <c r="D35" i="3"/>
  <c r="E35" i="3" s="1"/>
  <c r="D36" i="3"/>
  <c r="E36" i="3" s="1"/>
  <c r="D37" i="3"/>
  <c r="D38" i="3"/>
  <c r="E38" i="3" s="1"/>
  <c r="D39" i="3"/>
  <c r="D40" i="3"/>
  <c r="D41" i="3"/>
  <c r="D42" i="3"/>
  <c r="D43" i="3"/>
  <c r="E43" i="3" s="1"/>
  <c r="D44" i="3"/>
  <c r="E44" i="3" s="1"/>
  <c r="D45" i="3"/>
  <c r="D46" i="3"/>
  <c r="D47" i="3"/>
  <c r="E47" i="3" s="1"/>
  <c r="D48" i="3"/>
  <c r="E48" i="3" s="1"/>
  <c r="D49" i="3"/>
  <c r="D50" i="3"/>
  <c r="D51" i="3"/>
  <c r="E51" i="3" s="1"/>
  <c r="D52" i="3"/>
  <c r="E52" i="3" s="1"/>
  <c r="D53" i="3"/>
  <c r="D54" i="3"/>
  <c r="D55" i="3"/>
  <c r="E55" i="3" s="1"/>
  <c r="D56" i="3"/>
  <c r="D57" i="3"/>
  <c r="E57" i="3" s="1"/>
  <c r="D58" i="3"/>
  <c r="D59" i="3"/>
  <c r="E59" i="3" s="1"/>
  <c r="D60" i="3"/>
  <c r="E60" i="3" s="1"/>
  <c r="D61" i="3"/>
  <c r="D62" i="3"/>
  <c r="D63" i="3"/>
  <c r="D64" i="3"/>
  <c r="E64" i="3" s="1"/>
  <c r="D65" i="3"/>
  <c r="E65" i="3" s="1"/>
  <c r="D66" i="3"/>
  <c r="D67" i="3"/>
  <c r="E67" i="3" s="1"/>
  <c r="D68" i="3"/>
  <c r="E68" i="3" s="1"/>
  <c r="E66" i="3"/>
  <c r="E63" i="3"/>
  <c r="E62" i="3"/>
  <c r="E61" i="3"/>
  <c r="E58" i="3"/>
  <c r="E56" i="3"/>
  <c r="E54" i="3"/>
  <c r="E53" i="3"/>
  <c r="E50" i="3"/>
  <c r="E49" i="3"/>
  <c r="E46" i="3"/>
  <c r="E45" i="3"/>
  <c r="E42" i="3"/>
  <c r="E41" i="3"/>
  <c r="E40" i="3"/>
  <c r="E39" i="3"/>
  <c r="E37" i="3"/>
  <c r="E34" i="3"/>
  <c r="E30" i="3"/>
  <c r="E29" i="3"/>
  <c r="E26" i="3"/>
  <c r="E23" i="3"/>
  <c r="E22" i="3"/>
  <c r="E21" i="3"/>
  <c r="E18" i="3"/>
  <c r="E17" i="3"/>
  <c r="E16" i="3"/>
  <c r="E15" i="3"/>
  <c r="E14" i="3"/>
  <c r="E13" i="3"/>
  <c r="A3" i="3"/>
  <c r="H17" i="3" l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P33" i="3"/>
  <c r="P34" i="3"/>
  <c r="P30" i="3"/>
  <c r="P26" i="3"/>
  <c r="P28" i="3"/>
  <c r="P32" i="3"/>
  <c r="P24" i="3"/>
  <c r="P25" i="3"/>
  <c r="F4" i="3" s="1"/>
  <c r="F5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P23" i="3"/>
  <c r="P27" i="3"/>
  <c r="P29" i="3"/>
  <c r="P31" i="3"/>
  <c r="L26" i="2"/>
  <c r="L40" i="2"/>
  <c r="L39" i="2"/>
  <c r="F13" i="3" l="1"/>
  <c r="F9" i="3"/>
  <c r="F11" i="3"/>
  <c r="F3" i="3"/>
  <c r="F7" i="3"/>
  <c r="F10" i="3"/>
  <c r="F6" i="3"/>
  <c r="P36" i="3"/>
  <c r="T33" i="3" s="1"/>
  <c r="F2" i="3"/>
  <c r="F12" i="3"/>
  <c r="F8" i="3"/>
  <c r="L36" i="2"/>
  <c r="A84" i="2"/>
  <c r="A85" i="2"/>
  <c r="A69" i="2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F26" i="2"/>
  <c r="E26" i="2"/>
  <c r="D26" i="2"/>
  <c r="L23" i="2" s="1"/>
  <c r="F21" i="2"/>
  <c r="F15" i="2"/>
  <c r="F16" i="2"/>
  <c r="F17" i="2"/>
  <c r="F18" i="2"/>
  <c r="F19" i="2"/>
  <c r="F20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7" i="2"/>
  <c r="F39" i="2"/>
  <c r="F40" i="2"/>
  <c r="F41" i="2"/>
  <c r="F42" i="2"/>
  <c r="F43" i="2"/>
  <c r="F44" i="2"/>
  <c r="F45" i="2"/>
  <c r="F46" i="2"/>
  <c r="F47" i="2"/>
  <c r="F48" i="2"/>
  <c r="F49" i="2"/>
  <c r="F51" i="2"/>
  <c r="F52" i="2"/>
  <c r="F53" i="2"/>
  <c r="F54" i="2"/>
  <c r="F55" i="2"/>
  <c r="F56" i="2"/>
  <c r="F57" i="2"/>
  <c r="F58" i="2"/>
  <c r="F59" i="2"/>
  <c r="F60" i="2"/>
  <c r="F61" i="2"/>
  <c r="F63" i="2"/>
  <c r="F64" i="2"/>
  <c r="F65" i="2"/>
  <c r="F66" i="2"/>
  <c r="F67" i="2"/>
  <c r="F68" i="2"/>
  <c r="F13" i="2"/>
  <c r="F12" i="2"/>
  <c r="F11" i="2"/>
  <c r="F10" i="2"/>
  <c r="F9" i="2"/>
  <c r="F8" i="2"/>
  <c r="F7" i="2"/>
  <c r="F6" i="2"/>
  <c r="F5" i="2"/>
  <c r="F4" i="2"/>
  <c r="F3" i="2"/>
  <c r="L34" i="2"/>
  <c r="L33" i="2"/>
  <c r="L32" i="2"/>
  <c r="L31" i="2"/>
  <c r="L30" i="2"/>
  <c r="L29" i="2"/>
  <c r="E68" i="2"/>
  <c r="E67" i="2"/>
  <c r="L28" i="2"/>
  <c r="L27" i="2"/>
  <c r="L25" i="2"/>
  <c r="L24" i="2"/>
  <c r="E14" i="2"/>
  <c r="E15" i="2"/>
  <c r="E16" i="2"/>
  <c r="E17" i="2"/>
  <c r="E18" i="2"/>
  <c r="E19" i="2"/>
  <c r="E20" i="2"/>
  <c r="E21" i="2"/>
  <c r="E22" i="2"/>
  <c r="E23" i="2"/>
  <c r="E24" i="2"/>
  <c r="E25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D14" i="2"/>
  <c r="D15" i="2"/>
  <c r="D16" i="2"/>
  <c r="D17" i="2"/>
  <c r="D18" i="2"/>
  <c r="D19" i="2"/>
  <c r="D20" i="2"/>
  <c r="D21" i="2"/>
  <c r="D22" i="2"/>
  <c r="D23" i="2"/>
  <c r="D24" i="2"/>
  <c r="D25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13" i="2"/>
  <c r="M28" i="1"/>
  <c r="J26" i="1"/>
  <c r="X23" i="3" l="1"/>
  <c r="X24" i="3" s="1"/>
  <c r="G2" i="3"/>
  <c r="T23" i="3"/>
  <c r="T29" i="3"/>
  <c r="T25" i="3"/>
  <c r="T34" i="3"/>
  <c r="T28" i="3"/>
  <c r="T24" i="3"/>
  <c r="T26" i="3"/>
  <c r="T32" i="3"/>
  <c r="T30" i="3"/>
  <c r="T27" i="3"/>
  <c r="T31" i="3"/>
  <c r="L42" i="2"/>
  <c r="O40" i="2" s="1"/>
  <c r="L41" i="2"/>
  <c r="F38" i="2"/>
  <c r="F62" i="2"/>
  <c r="F14" i="2"/>
  <c r="F2" i="2"/>
  <c r="F50" i="2"/>
  <c r="P28" i="2"/>
  <c r="G4" i="3" l="1"/>
  <c r="L4" i="3" s="1"/>
  <c r="T35" i="3"/>
  <c r="T36" i="3" s="1"/>
  <c r="O39" i="2"/>
  <c r="P32" i="2"/>
  <c r="P31" i="2"/>
  <c r="P34" i="2"/>
  <c r="P25" i="2"/>
  <c r="P23" i="2"/>
  <c r="P30" i="2"/>
  <c r="P24" i="2"/>
  <c r="P33" i="2"/>
  <c r="P29" i="2"/>
  <c r="P27" i="2"/>
  <c r="P26" i="2"/>
  <c r="G5" i="3" l="1"/>
  <c r="L5" i="3" s="1"/>
  <c r="P35" i="2"/>
  <c r="G5" i="2"/>
  <c r="G69" i="2"/>
  <c r="G71" i="2"/>
  <c r="G3" i="2"/>
  <c r="G36" i="2"/>
  <c r="G38" i="2"/>
  <c r="G55" i="2"/>
  <c r="H55" i="2" s="1"/>
  <c r="I55" i="2" s="1"/>
  <c r="G35" i="2"/>
  <c r="G8" i="2"/>
  <c r="G72" i="2"/>
  <c r="G57" i="2"/>
  <c r="G19" i="2"/>
  <c r="H19" i="2" s="1"/>
  <c r="I19" i="2" s="1"/>
  <c r="G64" i="2"/>
  <c r="H64" i="2" s="1"/>
  <c r="I64" i="2" s="1"/>
  <c r="G13" i="2"/>
  <c r="H13" i="2" s="1"/>
  <c r="I13" i="2" s="1"/>
  <c r="G77" i="2"/>
  <c r="G10" i="2"/>
  <c r="G27" i="2"/>
  <c r="G52" i="2"/>
  <c r="G46" i="2"/>
  <c r="G79" i="2"/>
  <c r="H79" i="2" s="1"/>
  <c r="I79" i="2" s="1"/>
  <c r="G51" i="2"/>
  <c r="H51" i="2" s="1"/>
  <c r="I51" i="2" s="1"/>
  <c r="G16" i="2"/>
  <c r="H16" i="2" s="1"/>
  <c r="I16" i="2" s="1"/>
  <c r="G80" i="2"/>
  <c r="G65" i="2"/>
  <c r="G82" i="2"/>
  <c r="G49" i="2"/>
  <c r="G21" i="2"/>
  <c r="G85" i="2"/>
  <c r="G26" i="2"/>
  <c r="H26" i="2" s="1"/>
  <c r="I26" i="2" s="1"/>
  <c r="G43" i="2"/>
  <c r="H43" i="2" s="1"/>
  <c r="I43" i="2" s="1"/>
  <c r="G68" i="2"/>
  <c r="G54" i="2"/>
  <c r="G81" i="2"/>
  <c r="G67" i="2"/>
  <c r="H67" i="2" s="1"/>
  <c r="I67" i="2" s="1"/>
  <c r="G24" i="2"/>
  <c r="G9" i="2"/>
  <c r="G73" i="2"/>
  <c r="H73" i="2" s="1"/>
  <c r="I73" i="2" s="1"/>
  <c r="G39" i="2"/>
  <c r="H39" i="2" s="1"/>
  <c r="I39" i="2" s="1"/>
  <c r="G29" i="2"/>
  <c r="G15" i="2"/>
  <c r="G34" i="2"/>
  <c r="G59" i="2"/>
  <c r="G76" i="2"/>
  <c r="G62" i="2"/>
  <c r="G18" i="2"/>
  <c r="H18" i="2" s="1"/>
  <c r="I18" i="2" s="1"/>
  <c r="G12" i="2"/>
  <c r="H12" i="2" s="1"/>
  <c r="I12" i="2" s="1"/>
  <c r="G32" i="2"/>
  <c r="G17" i="2"/>
  <c r="G63" i="2"/>
  <c r="G37" i="2"/>
  <c r="G23" i="2"/>
  <c r="G42" i="2"/>
  <c r="G75" i="2"/>
  <c r="H75" i="2" s="1"/>
  <c r="I75" i="2" s="1"/>
  <c r="G6" i="2"/>
  <c r="H6" i="2" s="1"/>
  <c r="I6" i="2" s="1"/>
  <c r="G70" i="2"/>
  <c r="G50" i="2"/>
  <c r="G28" i="2"/>
  <c r="G40" i="2"/>
  <c r="G25" i="2"/>
  <c r="G20" i="2"/>
  <c r="G84" i="2"/>
  <c r="H84" i="2" s="1"/>
  <c r="I84" i="2" s="1"/>
  <c r="G45" i="2"/>
  <c r="H45" i="2" s="1"/>
  <c r="I45" i="2" s="1"/>
  <c r="G31" i="2"/>
  <c r="H31" i="2" s="1"/>
  <c r="I31" i="2" s="1"/>
  <c r="G58" i="2"/>
  <c r="G83" i="2"/>
  <c r="G14" i="2"/>
  <c r="G78" i="2"/>
  <c r="G74" i="2"/>
  <c r="G44" i="2"/>
  <c r="G48" i="2"/>
  <c r="H48" i="2" s="1"/>
  <c r="I48" i="2" s="1"/>
  <c r="G33" i="2"/>
  <c r="G30" i="2"/>
  <c r="G53" i="2"/>
  <c r="G47" i="2"/>
  <c r="G66" i="2"/>
  <c r="G4" i="2"/>
  <c r="G22" i="2"/>
  <c r="G7" i="2"/>
  <c r="H7" i="2" s="1"/>
  <c r="I7" i="2" s="1"/>
  <c r="G11" i="2"/>
  <c r="G60" i="2"/>
  <c r="G56" i="2"/>
  <c r="G41" i="2"/>
  <c r="G61" i="2"/>
  <c r="H70" i="2"/>
  <c r="I70" i="2" s="1"/>
  <c r="H22" i="2"/>
  <c r="I22" i="2" s="1"/>
  <c r="H46" i="2"/>
  <c r="I46" i="2" s="1"/>
  <c r="H10" i="2"/>
  <c r="I10" i="2" s="1"/>
  <c r="H58" i="2"/>
  <c r="I58" i="2" s="1"/>
  <c r="H82" i="2"/>
  <c r="I82" i="2" s="1"/>
  <c r="H34" i="2"/>
  <c r="I34" i="2" s="1"/>
  <c r="H80" i="2"/>
  <c r="I80" i="2" s="1"/>
  <c r="H20" i="2"/>
  <c r="I20" i="2" s="1"/>
  <c r="H44" i="2"/>
  <c r="I44" i="2" s="1"/>
  <c r="H68" i="2"/>
  <c r="I68" i="2" s="1"/>
  <c r="H32" i="2"/>
  <c r="I32" i="2" s="1"/>
  <c r="H56" i="2"/>
  <c r="I56" i="2" s="1"/>
  <c r="H8" i="2"/>
  <c r="I8" i="2" s="1"/>
  <c r="H21" i="2"/>
  <c r="I21" i="2" s="1"/>
  <c r="H69" i="2"/>
  <c r="I69" i="2" s="1"/>
  <c r="H9" i="2"/>
  <c r="I9" i="2" s="1"/>
  <c r="H81" i="2"/>
  <c r="I81" i="2" s="1"/>
  <c r="H33" i="2"/>
  <c r="I33" i="2" s="1"/>
  <c r="H57" i="2"/>
  <c r="I57" i="2" s="1"/>
  <c r="H37" i="2"/>
  <c r="I37" i="2" s="1"/>
  <c r="H61" i="2"/>
  <c r="I61" i="2" s="1"/>
  <c r="H85" i="2"/>
  <c r="I85" i="2" s="1"/>
  <c r="H25" i="2"/>
  <c r="I25" i="2" s="1"/>
  <c r="H49" i="2"/>
  <c r="I49" i="2" s="1"/>
  <c r="H30" i="2"/>
  <c r="I30" i="2" s="1"/>
  <c r="H78" i="2"/>
  <c r="I78" i="2" s="1"/>
  <c r="H54" i="2"/>
  <c r="I54" i="2" s="1"/>
  <c r="H42" i="2"/>
  <c r="I42" i="2" s="1"/>
  <c r="H66" i="2"/>
  <c r="I66" i="2" s="1"/>
  <c r="H23" i="2"/>
  <c r="I23" i="2" s="1"/>
  <c r="H71" i="2"/>
  <c r="I71" i="2" s="1"/>
  <c r="H11" i="2"/>
  <c r="I11" i="2" s="1"/>
  <c r="H83" i="2"/>
  <c r="I83" i="2" s="1"/>
  <c r="H35" i="2"/>
  <c r="I35" i="2" s="1"/>
  <c r="H59" i="2"/>
  <c r="I59" i="2" s="1"/>
  <c r="H47" i="2"/>
  <c r="I47" i="2" s="1"/>
  <c r="H5" i="2"/>
  <c r="I5" i="2" s="1"/>
  <c r="H29" i="2"/>
  <c r="I29" i="2" s="1"/>
  <c r="H53" i="2"/>
  <c r="I53" i="2" s="1"/>
  <c r="H77" i="2"/>
  <c r="I77" i="2" s="1"/>
  <c r="H17" i="2"/>
  <c r="I17" i="2" s="1"/>
  <c r="H41" i="2"/>
  <c r="I41" i="2" s="1"/>
  <c r="H65" i="2"/>
  <c r="I65" i="2" s="1"/>
  <c r="H36" i="2"/>
  <c r="I36" i="2" s="1"/>
  <c r="H60" i="2"/>
  <c r="I60" i="2" s="1"/>
  <c r="H24" i="2"/>
  <c r="I24" i="2" s="1"/>
  <c r="H72" i="2"/>
  <c r="I72" i="2" s="1"/>
  <c r="H3" i="2"/>
  <c r="I3" i="2" s="1"/>
  <c r="H63" i="2"/>
  <c r="I63" i="2" s="1"/>
  <c r="H15" i="2"/>
  <c r="I15" i="2" s="1"/>
  <c r="H27" i="2"/>
  <c r="I27" i="2" s="1"/>
  <c r="P36" i="2"/>
  <c r="H14" i="2"/>
  <c r="I14" i="2" s="1"/>
  <c r="H38" i="2"/>
  <c r="I38" i="2" s="1"/>
  <c r="H62" i="2"/>
  <c r="I62" i="2" s="1"/>
  <c r="H74" i="2"/>
  <c r="I74" i="2" s="1"/>
  <c r="H50" i="2"/>
  <c r="I50" i="2" s="1"/>
  <c r="H28" i="2"/>
  <c r="I28" i="2" s="1"/>
  <c r="H52" i="2"/>
  <c r="I52" i="2" s="1"/>
  <c r="H4" i="2"/>
  <c r="I4" i="2" s="1"/>
  <c r="H76" i="2"/>
  <c r="I76" i="2" s="1"/>
  <c r="H40" i="2"/>
  <c r="I40" i="2" s="1"/>
  <c r="G6" i="3" l="1"/>
  <c r="L6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3" i="2"/>
  <c r="G7" i="3" l="1"/>
  <c r="L7" i="3" s="1"/>
  <c r="A3" i="1"/>
  <c r="G8" i="3" l="1"/>
  <c r="L8" i="3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G9" i="3" l="1"/>
  <c r="L9" i="3" s="1"/>
  <c r="A27" i="1"/>
  <c r="A28" i="1"/>
  <c r="G10" i="3" l="1"/>
  <c r="L10" i="3" s="1"/>
  <c r="A29" i="1"/>
  <c r="G11" i="3" l="1"/>
  <c r="L11" i="3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G12" i="3" l="1"/>
  <c r="L12" i="3" s="1"/>
  <c r="J27" i="1"/>
  <c r="J28" i="1" s="1"/>
  <c r="M26" i="1" s="1"/>
  <c r="M27" i="1" s="1"/>
  <c r="D2" i="1" s="1"/>
  <c r="G13" i="3" l="1"/>
  <c r="L13" i="3" s="1"/>
  <c r="D13" i="1"/>
  <c r="D8" i="1"/>
  <c r="D23" i="1"/>
  <c r="D43" i="1"/>
  <c r="D30" i="1"/>
  <c r="D17" i="1"/>
  <c r="D67" i="1"/>
  <c r="D82" i="1"/>
  <c r="D7" i="1"/>
  <c r="D66" i="1"/>
  <c r="D19" i="1"/>
  <c r="D18" i="1"/>
  <c r="D16" i="1"/>
  <c r="D31" i="1"/>
  <c r="D5" i="1"/>
  <c r="D78" i="1"/>
  <c r="D47" i="1"/>
  <c r="D9" i="1"/>
  <c r="D44" i="1"/>
  <c r="D46" i="1"/>
  <c r="D58" i="1"/>
  <c r="D55" i="1"/>
  <c r="D64" i="1"/>
  <c r="D51" i="1"/>
  <c r="D34" i="1"/>
  <c r="D41" i="1"/>
  <c r="D49" i="1"/>
  <c r="D24" i="1"/>
  <c r="D77" i="1"/>
  <c r="D84" i="1"/>
  <c r="D74" i="1"/>
  <c r="D83" i="1"/>
  <c r="D61" i="1"/>
  <c r="D71" i="1"/>
  <c r="D56" i="1"/>
  <c r="D27" i="1"/>
  <c r="D65" i="1"/>
  <c r="D73" i="1"/>
  <c r="D53" i="1"/>
  <c r="D10" i="1"/>
  <c r="D80" i="1"/>
  <c r="D62" i="1"/>
  <c r="D60" i="1"/>
  <c r="D52" i="1"/>
  <c r="D50" i="1"/>
  <c r="D75" i="1"/>
  <c r="D42" i="1"/>
  <c r="D11" i="1"/>
  <c r="D68" i="1"/>
  <c r="D33" i="1"/>
  <c r="D14" i="1"/>
  <c r="D3" i="1"/>
  <c r="D81" i="1"/>
  <c r="D36" i="1"/>
  <c r="D85" i="1"/>
  <c r="D37" i="1"/>
  <c r="D63" i="1"/>
  <c r="D39" i="1"/>
  <c r="D57" i="1"/>
  <c r="D21" i="1"/>
  <c r="D45" i="1"/>
  <c r="D4" i="1"/>
  <c r="D72" i="1"/>
  <c r="D20" i="1"/>
  <c r="D25" i="1"/>
  <c r="D69" i="1"/>
  <c r="D79" i="1"/>
  <c r="D38" i="1"/>
  <c r="D35" i="1"/>
  <c r="D40" i="1"/>
  <c r="D32" i="1"/>
  <c r="D54" i="1"/>
  <c r="D12" i="1"/>
  <c r="D28" i="1"/>
  <c r="D76" i="1"/>
  <c r="D6" i="1"/>
  <c r="D29" i="1"/>
  <c r="D22" i="1"/>
  <c r="D48" i="1"/>
  <c r="D70" i="1"/>
  <c r="D59" i="1"/>
  <c r="D26" i="1"/>
  <c r="D15" i="1"/>
  <c r="G14" i="3" l="1"/>
  <c r="L14" i="3" s="1"/>
  <c r="M14" i="3" s="1"/>
  <c r="G15" i="3" l="1"/>
  <c r="L15" i="3" s="1"/>
  <c r="M15" i="3" s="1"/>
  <c r="G16" i="3" l="1"/>
  <c r="L16" i="3" s="1"/>
  <c r="M16" i="3" s="1"/>
  <c r="G17" i="3" l="1"/>
  <c r="L17" i="3" s="1"/>
  <c r="M17" i="3" s="1"/>
  <c r="G18" i="3" l="1"/>
  <c r="L18" i="3" s="1"/>
  <c r="M18" i="3" s="1"/>
  <c r="G19" i="3" l="1"/>
  <c r="L19" i="3" s="1"/>
  <c r="M19" i="3" s="1"/>
  <c r="G20" i="3" l="1"/>
  <c r="L20" i="3" s="1"/>
  <c r="M20" i="3" s="1"/>
  <c r="G21" i="3" l="1"/>
  <c r="L21" i="3" s="1"/>
  <c r="M21" i="3" s="1"/>
  <c r="G22" i="3" l="1"/>
  <c r="L22" i="3" s="1"/>
  <c r="M22" i="3" s="1"/>
  <c r="G23" i="3" l="1"/>
  <c r="L23" i="3" s="1"/>
  <c r="M23" i="3" s="1"/>
  <c r="G24" i="3" l="1"/>
  <c r="L24" i="3" s="1"/>
  <c r="M24" i="3" s="1"/>
  <c r="G25" i="3" l="1"/>
  <c r="L25" i="3" s="1"/>
  <c r="M25" i="3" s="1"/>
  <c r="G26" i="3" l="1"/>
  <c r="L26" i="3" s="1"/>
  <c r="M26" i="3" s="1"/>
  <c r="G27" i="3" l="1"/>
  <c r="L27" i="3" s="1"/>
  <c r="M27" i="3" s="1"/>
  <c r="G28" i="3" l="1"/>
  <c r="L28" i="3" s="1"/>
  <c r="M28" i="3" s="1"/>
  <c r="G29" i="3" l="1"/>
  <c r="L29" i="3" s="1"/>
  <c r="M29" i="3" s="1"/>
  <c r="G30" i="3" l="1"/>
  <c r="L30" i="3" s="1"/>
  <c r="M30" i="3" s="1"/>
  <c r="G31" i="3" l="1"/>
  <c r="L31" i="3" s="1"/>
  <c r="M31" i="3" s="1"/>
  <c r="G32" i="3" l="1"/>
  <c r="L32" i="3" s="1"/>
  <c r="M32" i="3" s="1"/>
  <c r="G33" i="3" l="1"/>
  <c r="L33" i="3" s="1"/>
  <c r="M33" i="3" s="1"/>
  <c r="G34" i="3" l="1"/>
  <c r="L34" i="3" s="1"/>
  <c r="M34" i="3" s="1"/>
  <c r="G35" i="3" l="1"/>
  <c r="L35" i="3" s="1"/>
  <c r="M35" i="3" s="1"/>
  <c r="G36" i="3" l="1"/>
  <c r="L36" i="3" s="1"/>
  <c r="M36" i="3" s="1"/>
  <c r="G37" i="3" l="1"/>
  <c r="L37" i="3" s="1"/>
  <c r="M37" i="3" s="1"/>
  <c r="G38" i="3" l="1"/>
  <c r="L38" i="3" s="1"/>
  <c r="M38" i="3" s="1"/>
  <c r="G39" i="3" l="1"/>
  <c r="L39" i="3" s="1"/>
  <c r="M39" i="3" s="1"/>
  <c r="G40" i="3" l="1"/>
  <c r="L40" i="3" s="1"/>
  <c r="M40" i="3" s="1"/>
  <c r="G41" i="3" l="1"/>
  <c r="L41" i="3" s="1"/>
  <c r="M41" i="3" s="1"/>
  <c r="G42" i="3" l="1"/>
  <c r="L42" i="3" s="1"/>
  <c r="M42" i="3" s="1"/>
  <c r="G43" i="3" l="1"/>
  <c r="L43" i="3" s="1"/>
  <c r="M43" i="3" s="1"/>
  <c r="G44" i="3" l="1"/>
  <c r="L44" i="3" s="1"/>
  <c r="M44" i="3" s="1"/>
  <c r="G45" i="3" l="1"/>
  <c r="L45" i="3" s="1"/>
  <c r="M45" i="3" s="1"/>
  <c r="G46" i="3" l="1"/>
  <c r="L46" i="3" s="1"/>
  <c r="M46" i="3" s="1"/>
  <c r="G47" i="3" l="1"/>
  <c r="L47" i="3" s="1"/>
  <c r="M47" i="3" s="1"/>
  <c r="G48" i="3" l="1"/>
  <c r="L48" i="3" s="1"/>
  <c r="M48" i="3" s="1"/>
  <c r="G49" i="3" l="1"/>
  <c r="L49" i="3" s="1"/>
  <c r="M49" i="3" s="1"/>
  <c r="G50" i="3" l="1"/>
  <c r="L50" i="3" s="1"/>
  <c r="M50" i="3" s="1"/>
  <c r="G51" i="3" l="1"/>
  <c r="L51" i="3" s="1"/>
  <c r="M51" i="3" s="1"/>
  <c r="G52" i="3" l="1"/>
  <c r="L52" i="3" s="1"/>
  <c r="M52" i="3" s="1"/>
  <c r="G53" i="3" l="1"/>
  <c r="L53" i="3" s="1"/>
  <c r="M53" i="3" s="1"/>
  <c r="G54" i="3" l="1"/>
  <c r="L54" i="3" s="1"/>
  <c r="M54" i="3" s="1"/>
  <c r="G55" i="3" l="1"/>
  <c r="L55" i="3" s="1"/>
  <c r="M55" i="3" s="1"/>
  <c r="G56" i="3" l="1"/>
  <c r="L56" i="3" s="1"/>
  <c r="M56" i="3" s="1"/>
  <c r="G57" i="3" l="1"/>
  <c r="L57" i="3" s="1"/>
  <c r="M57" i="3" s="1"/>
  <c r="G58" i="3" l="1"/>
  <c r="L58" i="3" s="1"/>
  <c r="M58" i="3" s="1"/>
  <c r="G59" i="3" l="1"/>
  <c r="L59" i="3" s="1"/>
  <c r="M59" i="3" s="1"/>
  <c r="G60" i="3" l="1"/>
  <c r="L60" i="3" s="1"/>
  <c r="M60" i="3" s="1"/>
  <c r="G61" i="3" l="1"/>
  <c r="L61" i="3" s="1"/>
  <c r="M61" i="3" s="1"/>
  <c r="G62" i="3" l="1"/>
  <c r="L62" i="3" s="1"/>
  <c r="M62" i="3" s="1"/>
  <c r="G63" i="3" l="1"/>
  <c r="L63" i="3" s="1"/>
  <c r="M63" i="3" s="1"/>
  <c r="G64" i="3" l="1"/>
  <c r="L64" i="3" s="1"/>
  <c r="M64" i="3" s="1"/>
  <c r="G65" i="3" l="1"/>
  <c r="L65" i="3" s="1"/>
  <c r="M65" i="3" s="1"/>
  <c r="G66" i="3" l="1"/>
  <c r="L66" i="3" s="1"/>
  <c r="M66" i="3" s="1"/>
  <c r="G67" i="3" l="1"/>
  <c r="L67" i="3" s="1"/>
  <c r="M67" i="3" s="1"/>
  <c r="G68" i="3" l="1"/>
  <c r="H69" i="3" l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L68" i="3"/>
  <c r="M68" i="3" s="1"/>
  <c r="I69" i="3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G69" i="3"/>
  <c r="L69" i="3" s="1"/>
  <c r="M69" i="3" s="1"/>
  <c r="G70" i="3" l="1"/>
  <c r="L70" i="3" s="1"/>
  <c r="M70" i="3" s="1"/>
  <c r="K69" i="3"/>
  <c r="J69" i="3"/>
  <c r="G71" i="3" l="1"/>
  <c r="L71" i="3" s="1"/>
  <c r="M71" i="3" s="1"/>
  <c r="K70" i="3"/>
  <c r="J70" i="3"/>
  <c r="G72" i="3" l="1"/>
  <c r="L72" i="3" s="1"/>
  <c r="M72" i="3" s="1"/>
  <c r="K71" i="3"/>
  <c r="J71" i="3"/>
  <c r="G73" i="3" l="1"/>
  <c r="L73" i="3" s="1"/>
  <c r="M73" i="3" s="1"/>
  <c r="K72" i="3"/>
  <c r="J72" i="3"/>
  <c r="G74" i="3" l="1"/>
  <c r="L74" i="3" s="1"/>
  <c r="M74" i="3" s="1"/>
  <c r="J73" i="3"/>
  <c r="K73" i="3"/>
  <c r="G75" i="3" l="1"/>
  <c r="L75" i="3" s="1"/>
  <c r="M75" i="3" s="1"/>
  <c r="K74" i="3"/>
  <c r="J74" i="3"/>
  <c r="G76" i="3" l="1"/>
  <c r="L76" i="3" s="1"/>
  <c r="M76" i="3" s="1"/>
  <c r="K75" i="3"/>
  <c r="J75" i="3"/>
  <c r="G77" i="3" l="1"/>
  <c r="L77" i="3" s="1"/>
  <c r="M77" i="3" s="1"/>
  <c r="K76" i="3"/>
  <c r="J76" i="3"/>
  <c r="G78" i="3" l="1"/>
  <c r="L78" i="3" s="1"/>
  <c r="M78" i="3" s="1"/>
  <c r="J77" i="3"/>
  <c r="K77" i="3"/>
  <c r="G79" i="3" l="1"/>
  <c r="L79" i="3" s="1"/>
  <c r="M79" i="3" s="1"/>
  <c r="K78" i="3"/>
  <c r="J78" i="3"/>
  <c r="G80" i="3" l="1"/>
  <c r="L80" i="3" s="1"/>
  <c r="M80" i="3" s="1"/>
  <c r="K79" i="3"/>
  <c r="J79" i="3"/>
  <c r="G81" i="3" l="1"/>
  <c r="L81" i="3" s="1"/>
  <c r="M81" i="3" s="1"/>
  <c r="K80" i="3"/>
  <c r="J80" i="3"/>
  <c r="G82" i="3" l="1"/>
  <c r="L82" i="3" s="1"/>
  <c r="M82" i="3" s="1"/>
  <c r="J81" i="3"/>
  <c r="K81" i="3"/>
  <c r="G83" i="3" l="1"/>
  <c r="L83" i="3" s="1"/>
  <c r="M83" i="3" s="1"/>
  <c r="K82" i="3"/>
  <c r="J82" i="3"/>
  <c r="G84" i="3" l="1"/>
  <c r="L84" i="3" s="1"/>
  <c r="M84" i="3" s="1"/>
  <c r="K83" i="3"/>
  <c r="J83" i="3"/>
  <c r="G85" i="3" l="1"/>
  <c r="L85" i="3" s="1"/>
  <c r="M85" i="3" s="1"/>
  <c r="J84" i="3"/>
  <c r="K84" i="3"/>
  <c r="J85" i="3" l="1"/>
  <c r="K85" i="3"/>
  <c r="J2" i="2" l="1"/>
  <c r="H2" i="2"/>
  <c r="I2" i="2" s="1"/>
</calcChain>
</file>

<file path=xl/sharedStrings.xml><?xml version="1.0" encoding="utf-8"?>
<sst xmlns="http://schemas.openxmlformats.org/spreadsheetml/2006/main" count="358" uniqueCount="134">
  <si>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</si>
  <si>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</si>
  <si>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</si>
  <si>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</si>
  <si>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</si>
  <si>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</si>
  <si>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</si>
  <si>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</si>
  <si>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</si>
  <si>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</si>
  <si>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</si>
  <si>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</si>
  <si>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</si>
  <si>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</si>
  <si>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</si>
  <si>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</si>
  <si>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</si>
  <si>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</si>
  <si>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</si>
  <si>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</si>
  <si>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</si>
  <si>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</si>
  <si>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</si>
  <si>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</si>
  <si>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</si>
  <si>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</si>
  <si>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</si>
  <si>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</si>
  <si>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</si>
  <si>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</si>
  <si>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</si>
  <si>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</si>
  <si>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</si>
  <si>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</si>
  <si>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</si>
  <si>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</si>
  <si>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</si>
  <si>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</si>
  <si>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</si>
  <si>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</si>
  <si>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</si>
  <si>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</si>
  <si>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</si>
  <si>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</si>
  <si>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</si>
  <si>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</si>
  <si>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</si>
  <si>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</si>
  <si>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</si>
  <si>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</si>
  <si>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</si>
  <si>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</si>
  <si>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</si>
  <si>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</si>
  <si>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</si>
  <si>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</si>
  <si>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</si>
  <si>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</si>
  <si>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</si>
  <si>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</si>
  <si>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</si>
  <si>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</si>
  <si>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</si>
  <si>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</si>
  <si>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</si>
  <si>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</si>
  <si>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</si>
  <si>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</si>
  <si>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</si>
  <si>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</si>
  <si>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</si>
  <si>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</si>
  <si>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</si>
  <si>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</si>
  <si>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</si>
  <si>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</si>
  <si>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</si>
  <si>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</si>
  <si>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</si>
  <si>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</si>
  <si>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</si>
  <si>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</si>
  <si>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</si>
  <si>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</si>
  <si>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Date</t>
  </si>
  <si>
    <t>var(t)</t>
  </si>
  <si>
    <t>moy(t)</t>
  </si>
  <si>
    <t>cov(t,Xt)</t>
  </si>
  <si>
    <t>t</t>
  </si>
  <si>
    <t>a1</t>
  </si>
  <si>
    <t>a0</t>
  </si>
  <si>
    <t>moy(Xt)</t>
  </si>
  <si>
    <t>Biere (Xt)</t>
  </si>
  <si>
    <t>Tendance (mt)</t>
  </si>
  <si>
    <r>
      <rPr>
        <b/>
        <sz val="11"/>
        <color theme="1"/>
        <rFont val="Calibri"/>
        <family val="2"/>
        <scheme val="minor"/>
      </rPr>
      <t>Calcul de la tendance</t>
    </r>
    <r>
      <rPr>
        <sz val="11"/>
        <color theme="1"/>
        <rFont val="Calibri"/>
        <family val="2"/>
        <scheme val="minor"/>
      </rPr>
      <t xml:space="preserve"> : mt = a0 + a1*t car modèle additif</t>
    </r>
  </si>
  <si>
    <t>1)</t>
  </si>
  <si>
    <t>Mt12</t>
  </si>
  <si>
    <t>Série détendandancialisée</t>
  </si>
  <si>
    <t>Calcul des coefficients saisonniers</t>
  </si>
  <si>
    <t>Janvier</t>
  </si>
  <si>
    <t>Février</t>
  </si>
  <si>
    <t>Mars</t>
  </si>
  <si>
    <t>Avril</t>
  </si>
  <si>
    <t>Mai</t>
  </si>
  <si>
    <t>Juin</t>
  </si>
  <si>
    <t>Juillet</t>
  </si>
  <si>
    <t>Aout</t>
  </si>
  <si>
    <t>Septembre</t>
  </si>
  <si>
    <t xml:space="preserve">Octobre </t>
  </si>
  <si>
    <t xml:space="preserve">Novembre </t>
  </si>
  <si>
    <t>Décembre</t>
  </si>
  <si>
    <t>Moyenne</t>
  </si>
  <si>
    <t>CVS</t>
  </si>
  <si>
    <t>moy(CVS)</t>
  </si>
  <si>
    <t>Cov(t,CVS)</t>
  </si>
  <si>
    <t xml:space="preserve">Calcul de la tendance sur la série CVS </t>
  </si>
  <si>
    <t>Tendance sur série CVS (mt)</t>
  </si>
  <si>
    <t>Prevision = mt + coef saisonniers</t>
  </si>
  <si>
    <t>Erreur</t>
  </si>
  <si>
    <t>moyenne</t>
  </si>
  <si>
    <t>total</t>
  </si>
  <si>
    <t>Coef saisonniers centrés</t>
  </si>
  <si>
    <t>mt =159.03- 0.1*t</t>
  </si>
  <si>
    <t>CVS det</t>
  </si>
  <si>
    <t xml:space="preserve">alpha </t>
  </si>
  <si>
    <t>IDC 95%</t>
  </si>
  <si>
    <t>alpha</t>
  </si>
  <si>
    <t>X^t (alpha=0.01)</t>
  </si>
  <si>
    <t>X^t (alpha=0.99)</t>
  </si>
  <si>
    <t>X^t (aplha=0.7)</t>
  </si>
  <si>
    <t>Borne INF IDC (alpha=0.7)</t>
  </si>
  <si>
    <t>Borne SUP IDC (alpha=0.7)</t>
  </si>
  <si>
    <t>Prévision = X^t + coef saisonniers</t>
  </si>
  <si>
    <t>ecart-type CVS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</si>
</sst>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ED17DE"/>
      <name val="Calibri"/>
      <family val="2"/>
      <scheme val="minor"/>
    </font>
    <font>
      <sz val="11"/>
      <color rgb="FFFCDF3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16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18" fillId="0" borderId="0" xfId="0" applyFont="1"/>
    <xf numFmtId="2" fontId="18" fillId="0" borderId="0" xfId="0" applyNumberFormat="1" applyFont="1"/>
    <xf numFmtId="2" fontId="19" fillId="0" borderId="0" xfId="0" applyNumberFormat="1" applyFont="1"/>
    <xf numFmtId="2" fontId="18" fillId="0" borderId="0" xfId="0" applyNumberFormat="1" applyFont="1" applyAlignment="1">
      <alignment horizontal="center"/>
    </xf>
    <xf numFmtId="0" fontId="20" fillId="0" borderId="0" xfId="0" applyFont="1"/>
    <xf numFmtId="2" fontId="20" fillId="0" borderId="0" xfId="0" applyNumberFormat="1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2" fontId="0" fillId="0" borderId="0" xfId="0" applyNumberFormat="1" applyAlignment="1">
      <alignment horizontal="right"/>
    </xf>
    <xf numFmtId="0" fontId="24" fillId="0" borderId="0" xfId="0" applyFont="1"/>
    <xf numFmtId="0" fontId="25" fillId="0" borderId="0" xfId="0" applyFont="1"/>
    <xf numFmtId="0" fontId="21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2" fontId="18" fillId="0" borderId="0" xfId="0" applyNumberFormat="1" applyFont="1" applyAlignment="1">
      <alignment horizontal="righ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FCDF34"/>
      <color rgb="FFFDE973"/>
      <color rgb="FFED17DE"/>
      <color rgb="FFEB66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de bière en Australie entre janvier 1974 et décembre 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beer_projet!$C$1</c:f>
              <c:strCache>
                <c:ptCount val="1"/>
                <c:pt idx="0">
                  <c:v>Biere (Xt)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beer_projet!$B$2:$B$85</c:f>
              <c:strCache>
                <c:ptCount val="84"/>
                <c:pt idx="0">
                  <c:v>1974-01</c:v>
                </c:pt>
                <c:pt idx="1">
                  <c:v>1974-02</c:v>
                </c:pt>
                <c:pt idx="2">
                  <c:v>1974-03</c:v>
                </c:pt>
                <c:pt idx="3">
                  <c:v>1974-04</c:v>
                </c:pt>
                <c:pt idx="4">
                  <c:v>1974-05</c:v>
                </c:pt>
                <c:pt idx="5">
                  <c:v>1974-06</c:v>
                </c:pt>
                <c:pt idx="6">
                  <c:v>1974-07</c:v>
                </c:pt>
                <c:pt idx="7">
                  <c:v>1974-08</c:v>
                </c:pt>
                <c:pt idx="8">
                  <c:v>1974-09</c:v>
                </c:pt>
                <c:pt idx="9">
                  <c:v>1974-10</c:v>
                </c:pt>
                <c:pt idx="10">
                  <c:v>1974-11</c:v>
                </c:pt>
                <c:pt idx="11">
                  <c:v>1974-12</c:v>
                </c:pt>
                <c:pt idx="12">
                  <c:v>1975-01</c:v>
                </c:pt>
                <c:pt idx="13">
                  <c:v>1975-02</c:v>
                </c:pt>
                <c:pt idx="14">
                  <c:v>1975-03</c:v>
                </c:pt>
                <c:pt idx="15">
                  <c:v>1975-04</c:v>
                </c:pt>
                <c:pt idx="16">
                  <c:v>1975-05</c:v>
                </c:pt>
                <c:pt idx="17">
                  <c:v>1975-06</c:v>
                </c:pt>
                <c:pt idx="18">
                  <c:v>1975-07</c:v>
                </c:pt>
                <c:pt idx="19">
                  <c:v>1975-08</c:v>
                </c:pt>
                <c:pt idx="20">
                  <c:v>1975-09</c:v>
                </c:pt>
                <c:pt idx="21">
                  <c:v>1975-10</c:v>
                </c:pt>
                <c:pt idx="22">
                  <c:v>1975-11</c:v>
                </c:pt>
                <c:pt idx="23">
                  <c:v>1975-12</c:v>
                </c:pt>
                <c:pt idx="24">
                  <c:v>1976-01</c:v>
                </c:pt>
                <c:pt idx="25">
                  <c:v>1976-02</c:v>
                </c:pt>
                <c:pt idx="26">
                  <c:v>1976-03</c:v>
                </c:pt>
                <c:pt idx="27">
                  <c:v>1976-04</c:v>
                </c:pt>
                <c:pt idx="28">
                  <c:v>1976-05</c:v>
                </c:pt>
                <c:pt idx="29">
                  <c:v>1976-06</c:v>
                </c:pt>
                <c:pt idx="30">
                  <c:v>1976-07</c:v>
                </c:pt>
                <c:pt idx="31">
                  <c:v>1976-08</c:v>
                </c:pt>
                <c:pt idx="32">
                  <c:v>1976-09</c:v>
                </c:pt>
                <c:pt idx="33">
                  <c:v>1976-10</c:v>
                </c:pt>
                <c:pt idx="34">
                  <c:v>1976-11</c:v>
                </c:pt>
                <c:pt idx="35">
                  <c:v>1976-12</c:v>
                </c:pt>
                <c:pt idx="36">
                  <c:v>1977-01</c:v>
                </c:pt>
                <c:pt idx="37">
                  <c:v>1977-02</c:v>
                </c:pt>
                <c:pt idx="38">
                  <c:v>1977-03</c:v>
                </c:pt>
                <c:pt idx="39">
                  <c:v>1977-04</c:v>
                </c:pt>
                <c:pt idx="40">
                  <c:v>1977-05</c:v>
                </c:pt>
                <c:pt idx="41">
                  <c:v>1977-06</c:v>
                </c:pt>
                <c:pt idx="42">
                  <c:v>1977-07</c:v>
                </c:pt>
                <c:pt idx="43">
                  <c:v>1977-08</c:v>
                </c:pt>
                <c:pt idx="44">
                  <c:v>1977-09</c:v>
                </c:pt>
                <c:pt idx="45">
                  <c:v>1977-10</c:v>
                </c:pt>
                <c:pt idx="46">
                  <c:v>1977-11</c:v>
                </c:pt>
                <c:pt idx="47">
                  <c:v>1977-12</c:v>
                </c:pt>
                <c:pt idx="48">
                  <c:v>1978-01</c:v>
                </c:pt>
                <c:pt idx="49">
                  <c:v>1978-02</c:v>
                </c:pt>
                <c:pt idx="50">
                  <c:v>1978-03</c:v>
                </c:pt>
                <c:pt idx="51">
                  <c:v>1978-04</c:v>
                </c:pt>
                <c:pt idx="52">
                  <c:v>1978-05</c:v>
                </c:pt>
                <c:pt idx="53">
                  <c:v>1978-06</c:v>
                </c:pt>
                <c:pt idx="54">
                  <c:v>1978-07</c:v>
                </c:pt>
                <c:pt idx="55">
                  <c:v>1978-08</c:v>
                </c:pt>
                <c:pt idx="56">
                  <c:v>1978-09</c:v>
                </c:pt>
                <c:pt idx="57">
                  <c:v>1978-10</c:v>
                </c:pt>
                <c:pt idx="58">
                  <c:v>1978-11</c:v>
                </c:pt>
                <c:pt idx="59">
                  <c:v>1978-12</c:v>
                </c:pt>
                <c:pt idx="60">
                  <c:v>1979-01</c:v>
                </c:pt>
                <c:pt idx="61">
                  <c:v>1979-02</c:v>
                </c:pt>
                <c:pt idx="62">
                  <c:v>1979-03</c:v>
                </c:pt>
                <c:pt idx="63">
                  <c:v>1979-04</c:v>
                </c:pt>
                <c:pt idx="64">
                  <c:v>1979-05</c:v>
                </c:pt>
                <c:pt idx="65">
                  <c:v>1979-06</c:v>
                </c:pt>
                <c:pt idx="66">
                  <c:v>1979-07</c:v>
                </c:pt>
                <c:pt idx="67">
                  <c:v>1979-08</c:v>
                </c:pt>
                <c:pt idx="68">
                  <c:v>1979-09</c:v>
                </c:pt>
                <c:pt idx="69">
                  <c:v>1979-10</c:v>
                </c:pt>
                <c:pt idx="70">
                  <c:v>1979-11</c:v>
                </c:pt>
                <c:pt idx="71">
                  <c:v>1979-12</c:v>
                </c:pt>
                <c:pt idx="72">
                  <c:v>1980-01</c:v>
                </c:pt>
                <c:pt idx="73">
                  <c:v>1980-02</c:v>
                </c:pt>
                <c:pt idx="74">
                  <c:v>1980-03</c:v>
                </c:pt>
                <c:pt idx="75">
                  <c:v>1980-04</c:v>
                </c:pt>
                <c:pt idx="76">
                  <c:v>1980-05</c:v>
                </c:pt>
                <c:pt idx="77">
                  <c:v>1980-06</c:v>
                </c:pt>
                <c:pt idx="78">
                  <c:v>1980-07</c:v>
                </c:pt>
                <c:pt idx="79">
                  <c:v>1980-08</c:v>
                </c:pt>
                <c:pt idx="80">
                  <c:v>1980-09</c:v>
                </c:pt>
                <c:pt idx="81">
                  <c:v>1980-10</c:v>
                </c:pt>
                <c:pt idx="82">
                  <c:v>1980-11</c:v>
                </c:pt>
                <c:pt idx="83">
                  <c:v>1980-12</c:v>
                </c:pt>
              </c:strCache>
            </c:strRef>
          </c:cat>
          <c:val>
            <c:numRef>
              <c:f>beer_projet!$C$2:$C$85</c:f>
              <c:numCache>
                <c:formatCode>General</c:formatCode>
                <c:ptCount val="84"/>
                <c:pt idx="0">
                  <c:v>164.1</c:v>
                </c:pt>
                <c:pt idx="1">
                  <c:v>142.80000000000001</c:v>
                </c:pt>
                <c:pt idx="2">
                  <c:v>157.9</c:v>
                </c:pt>
                <c:pt idx="3">
                  <c:v>159.19999999999999</c:v>
                </c:pt>
                <c:pt idx="4">
                  <c:v>162.19999999999999</c:v>
                </c:pt>
                <c:pt idx="5">
                  <c:v>123.1</c:v>
                </c:pt>
                <c:pt idx="6">
                  <c:v>130</c:v>
                </c:pt>
                <c:pt idx="7">
                  <c:v>150.1</c:v>
                </c:pt>
                <c:pt idx="8">
                  <c:v>169.4</c:v>
                </c:pt>
                <c:pt idx="9">
                  <c:v>179.7</c:v>
                </c:pt>
                <c:pt idx="10">
                  <c:v>182.1</c:v>
                </c:pt>
                <c:pt idx="11">
                  <c:v>194.3</c:v>
                </c:pt>
                <c:pt idx="12">
                  <c:v>161.4</c:v>
                </c:pt>
                <c:pt idx="13">
                  <c:v>169.4</c:v>
                </c:pt>
                <c:pt idx="14">
                  <c:v>168.8</c:v>
                </c:pt>
                <c:pt idx="15">
                  <c:v>158.1</c:v>
                </c:pt>
                <c:pt idx="16">
                  <c:v>158.5</c:v>
                </c:pt>
                <c:pt idx="17">
                  <c:v>135.30000000000001</c:v>
                </c:pt>
                <c:pt idx="18">
                  <c:v>149.30000000000001</c:v>
                </c:pt>
                <c:pt idx="19">
                  <c:v>143.4</c:v>
                </c:pt>
                <c:pt idx="20">
                  <c:v>142.19999999999999</c:v>
                </c:pt>
                <c:pt idx="21">
                  <c:v>188.4</c:v>
                </c:pt>
                <c:pt idx="22">
                  <c:v>166.2</c:v>
                </c:pt>
                <c:pt idx="23">
                  <c:v>199.2</c:v>
                </c:pt>
                <c:pt idx="24">
                  <c:v>182.7</c:v>
                </c:pt>
                <c:pt idx="25">
                  <c:v>145.19999999999999</c:v>
                </c:pt>
                <c:pt idx="26">
                  <c:v>182.1</c:v>
                </c:pt>
                <c:pt idx="27">
                  <c:v>158.69999999999999</c:v>
                </c:pt>
                <c:pt idx="28">
                  <c:v>141.6</c:v>
                </c:pt>
                <c:pt idx="29">
                  <c:v>132.6</c:v>
                </c:pt>
                <c:pt idx="30">
                  <c:v>139.6</c:v>
                </c:pt>
                <c:pt idx="31">
                  <c:v>147</c:v>
                </c:pt>
                <c:pt idx="32">
                  <c:v>166.6</c:v>
                </c:pt>
                <c:pt idx="33">
                  <c:v>157</c:v>
                </c:pt>
                <c:pt idx="34">
                  <c:v>180.4</c:v>
                </c:pt>
                <c:pt idx="35">
                  <c:v>210.2</c:v>
                </c:pt>
                <c:pt idx="36">
                  <c:v>159.80000000000001</c:v>
                </c:pt>
                <c:pt idx="37">
                  <c:v>157.80000000000001</c:v>
                </c:pt>
                <c:pt idx="38">
                  <c:v>168.2</c:v>
                </c:pt>
                <c:pt idx="39">
                  <c:v>158.4</c:v>
                </c:pt>
                <c:pt idx="40">
                  <c:v>152</c:v>
                </c:pt>
                <c:pt idx="41">
                  <c:v>142.19999999999999</c:v>
                </c:pt>
                <c:pt idx="42">
                  <c:v>137.19999999999999</c:v>
                </c:pt>
                <c:pt idx="43">
                  <c:v>152.6</c:v>
                </c:pt>
                <c:pt idx="44">
                  <c:v>166.8</c:v>
                </c:pt>
                <c:pt idx="45">
                  <c:v>165.6</c:v>
                </c:pt>
                <c:pt idx="46">
                  <c:v>198.6</c:v>
                </c:pt>
                <c:pt idx="47">
                  <c:v>201.5</c:v>
                </c:pt>
                <c:pt idx="48">
                  <c:v>170.7</c:v>
                </c:pt>
                <c:pt idx="49">
                  <c:v>164.4</c:v>
                </c:pt>
                <c:pt idx="50">
                  <c:v>179.7</c:v>
                </c:pt>
                <c:pt idx="51">
                  <c:v>157</c:v>
                </c:pt>
                <c:pt idx="52">
                  <c:v>168</c:v>
                </c:pt>
                <c:pt idx="53">
                  <c:v>139.30000000000001</c:v>
                </c:pt>
                <c:pt idx="54">
                  <c:v>138.6</c:v>
                </c:pt>
                <c:pt idx="55">
                  <c:v>153.4</c:v>
                </c:pt>
                <c:pt idx="56">
                  <c:v>138.9</c:v>
                </c:pt>
                <c:pt idx="57">
                  <c:v>172.1</c:v>
                </c:pt>
                <c:pt idx="58">
                  <c:v>198.4</c:v>
                </c:pt>
                <c:pt idx="59">
                  <c:v>217.8</c:v>
                </c:pt>
                <c:pt idx="60">
                  <c:v>173.7</c:v>
                </c:pt>
                <c:pt idx="61">
                  <c:v>153.80000000000001</c:v>
                </c:pt>
                <c:pt idx="62">
                  <c:v>175.6</c:v>
                </c:pt>
                <c:pt idx="63">
                  <c:v>147.1</c:v>
                </c:pt>
                <c:pt idx="64">
                  <c:v>160.30000000000001</c:v>
                </c:pt>
                <c:pt idx="65">
                  <c:v>135.19999999999999</c:v>
                </c:pt>
                <c:pt idx="66">
                  <c:v>148.80000000000001</c:v>
                </c:pt>
                <c:pt idx="67">
                  <c:v>151</c:v>
                </c:pt>
                <c:pt idx="68">
                  <c:v>148.19999999999999</c:v>
                </c:pt>
                <c:pt idx="69">
                  <c:v>182.2</c:v>
                </c:pt>
                <c:pt idx="70">
                  <c:v>189.2</c:v>
                </c:pt>
                <c:pt idx="71">
                  <c:v>183.1</c:v>
                </c:pt>
                <c:pt idx="72">
                  <c:v>170</c:v>
                </c:pt>
                <c:pt idx="73">
                  <c:v>158.4</c:v>
                </c:pt>
                <c:pt idx="74">
                  <c:v>176.1</c:v>
                </c:pt>
                <c:pt idx="75">
                  <c:v>156.19999999999999</c:v>
                </c:pt>
                <c:pt idx="76">
                  <c:v>153.19999999999999</c:v>
                </c:pt>
                <c:pt idx="77">
                  <c:v>117.9</c:v>
                </c:pt>
                <c:pt idx="78">
                  <c:v>149.80000000000001</c:v>
                </c:pt>
                <c:pt idx="79">
                  <c:v>156.6</c:v>
                </c:pt>
                <c:pt idx="80">
                  <c:v>166.7</c:v>
                </c:pt>
                <c:pt idx="81">
                  <c:v>156.80000000000001</c:v>
                </c:pt>
                <c:pt idx="82">
                  <c:v>158.6</c:v>
                </c:pt>
                <c:pt idx="83">
                  <c:v>210.8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9-47B2-8E06-8D60A9353768}"/>
            </c:ext>
          </c:extLst>
        </c:ser>
        <c:ser>
          <c:idx val="1"/>
          <c:order val="1"/>
          <c:tx>
            <c:strRef>
              <c:f>beer_projet!$D$1</c:f>
              <c:strCache>
                <c:ptCount val="1"/>
                <c:pt idx="0">
                  <c:v>Tendance (mt)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beer_projet!$B$2:$B$85</c:f>
              <c:strCache>
                <c:ptCount val="84"/>
                <c:pt idx="0">
                  <c:v>1974-01</c:v>
                </c:pt>
                <c:pt idx="1">
                  <c:v>1974-02</c:v>
                </c:pt>
                <c:pt idx="2">
                  <c:v>1974-03</c:v>
                </c:pt>
                <c:pt idx="3">
                  <c:v>1974-04</c:v>
                </c:pt>
                <c:pt idx="4">
                  <c:v>1974-05</c:v>
                </c:pt>
                <c:pt idx="5">
                  <c:v>1974-06</c:v>
                </c:pt>
                <c:pt idx="6">
                  <c:v>1974-07</c:v>
                </c:pt>
                <c:pt idx="7">
                  <c:v>1974-08</c:v>
                </c:pt>
                <c:pt idx="8">
                  <c:v>1974-09</c:v>
                </c:pt>
                <c:pt idx="9">
                  <c:v>1974-10</c:v>
                </c:pt>
                <c:pt idx="10">
                  <c:v>1974-11</c:v>
                </c:pt>
                <c:pt idx="11">
                  <c:v>1974-12</c:v>
                </c:pt>
                <c:pt idx="12">
                  <c:v>1975-01</c:v>
                </c:pt>
                <c:pt idx="13">
                  <c:v>1975-02</c:v>
                </c:pt>
                <c:pt idx="14">
                  <c:v>1975-03</c:v>
                </c:pt>
                <c:pt idx="15">
                  <c:v>1975-04</c:v>
                </c:pt>
                <c:pt idx="16">
                  <c:v>1975-05</c:v>
                </c:pt>
                <c:pt idx="17">
                  <c:v>1975-06</c:v>
                </c:pt>
                <c:pt idx="18">
                  <c:v>1975-07</c:v>
                </c:pt>
                <c:pt idx="19">
                  <c:v>1975-08</c:v>
                </c:pt>
                <c:pt idx="20">
                  <c:v>1975-09</c:v>
                </c:pt>
                <c:pt idx="21">
                  <c:v>1975-10</c:v>
                </c:pt>
                <c:pt idx="22">
                  <c:v>1975-11</c:v>
                </c:pt>
                <c:pt idx="23">
                  <c:v>1975-12</c:v>
                </c:pt>
                <c:pt idx="24">
                  <c:v>1976-01</c:v>
                </c:pt>
                <c:pt idx="25">
                  <c:v>1976-02</c:v>
                </c:pt>
                <c:pt idx="26">
                  <c:v>1976-03</c:v>
                </c:pt>
                <c:pt idx="27">
                  <c:v>1976-04</c:v>
                </c:pt>
                <c:pt idx="28">
                  <c:v>1976-05</c:v>
                </c:pt>
                <c:pt idx="29">
                  <c:v>1976-06</c:v>
                </c:pt>
                <c:pt idx="30">
                  <c:v>1976-07</c:v>
                </c:pt>
                <c:pt idx="31">
                  <c:v>1976-08</c:v>
                </c:pt>
                <c:pt idx="32">
                  <c:v>1976-09</c:v>
                </c:pt>
                <c:pt idx="33">
                  <c:v>1976-10</c:v>
                </c:pt>
                <c:pt idx="34">
                  <c:v>1976-11</c:v>
                </c:pt>
                <c:pt idx="35">
                  <c:v>1976-12</c:v>
                </c:pt>
                <c:pt idx="36">
                  <c:v>1977-01</c:v>
                </c:pt>
                <c:pt idx="37">
                  <c:v>1977-02</c:v>
                </c:pt>
                <c:pt idx="38">
                  <c:v>1977-03</c:v>
                </c:pt>
                <c:pt idx="39">
                  <c:v>1977-04</c:v>
                </c:pt>
                <c:pt idx="40">
                  <c:v>1977-05</c:v>
                </c:pt>
                <c:pt idx="41">
                  <c:v>1977-06</c:v>
                </c:pt>
                <c:pt idx="42">
                  <c:v>1977-07</c:v>
                </c:pt>
                <c:pt idx="43">
                  <c:v>1977-08</c:v>
                </c:pt>
                <c:pt idx="44">
                  <c:v>1977-09</c:v>
                </c:pt>
                <c:pt idx="45">
                  <c:v>1977-10</c:v>
                </c:pt>
                <c:pt idx="46">
                  <c:v>1977-11</c:v>
                </c:pt>
                <c:pt idx="47">
                  <c:v>1977-12</c:v>
                </c:pt>
                <c:pt idx="48">
                  <c:v>1978-01</c:v>
                </c:pt>
                <c:pt idx="49">
                  <c:v>1978-02</c:v>
                </c:pt>
                <c:pt idx="50">
                  <c:v>1978-03</c:v>
                </c:pt>
                <c:pt idx="51">
                  <c:v>1978-04</c:v>
                </c:pt>
                <c:pt idx="52">
                  <c:v>1978-05</c:v>
                </c:pt>
                <c:pt idx="53">
                  <c:v>1978-06</c:v>
                </c:pt>
                <c:pt idx="54">
                  <c:v>1978-07</c:v>
                </c:pt>
                <c:pt idx="55">
                  <c:v>1978-08</c:v>
                </c:pt>
                <c:pt idx="56">
                  <c:v>1978-09</c:v>
                </c:pt>
                <c:pt idx="57">
                  <c:v>1978-10</c:v>
                </c:pt>
                <c:pt idx="58">
                  <c:v>1978-11</c:v>
                </c:pt>
                <c:pt idx="59">
                  <c:v>1978-12</c:v>
                </c:pt>
                <c:pt idx="60">
                  <c:v>1979-01</c:v>
                </c:pt>
                <c:pt idx="61">
                  <c:v>1979-02</c:v>
                </c:pt>
                <c:pt idx="62">
                  <c:v>1979-03</c:v>
                </c:pt>
                <c:pt idx="63">
                  <c:v>1979-04</c:v>
                </c:pt>
                <c:pt idx="64">
                  <c:v>1979-05</c:v>
                </c:pt>
                <c:pt idx="65">
                  <c:v>1979-06</c:v>
                </c:pt>
                <c:pt idx="66">
                  <c:v>1979-07</c:v>
                </c:pt>
                <c:pt idx="67">
                  <c:v>1979-08</c:v>
                </c:pt>
                <c:pt idx="68">
                  <c:v>1979-09</c:v>
                </c:pt>
                <c:pt idx="69">
                  <c:v>1979-10</c:v>
                </c:pt>
                <c:pt idx="70">
                  <c:v>1979-11</c:v>
                </c:pt>
                <c:pt idx="71">
                  <c:v>1979-12</c:v>
                </c:pt>
                <c:pt idx="72">
                  <c:v>1980-01</c:v>
                </c:pt>
                <c:pt idx="73">
                  <c:v>1980-02</c:v>
                </c:pt>
                <c:pt idx="74">
                  <c:v>1980-03</c:v>
                </c:pt>
                <c:pt idx="75">
                  <c:v>1980-04</c:v>
                </c:pt>
                <c:pt idx="76">
                  <c:v>1980-05</c:v>
                </c:pt>
                <c:pt idx="77">
                  <c:v>1980-06</c:v>
                </c:pt>
                <c:pt idx="78">
                  <c:v>1980-07</c:v>
                </c:pt>
                <c:pt idx="79">
                  <c:v>1980-08</c:v>
                </c:pt>
                <c:pt idx="80">
                  <c:v>1980-09</c:v>
                </c:pt>
                <c:pt idx="81">
                  <c:v>1980-10</c:v>
                </c:pt>
                <c:pt idx="82">
                  <c:v>1980-11</c:v>
                </c:pt>
                <c:pt idx="83">
                  <c:v>1980-12</c:v>
                </c:pt>
              </c:strCache>
            </c:strRef>
          </c:cat>
          <c:val>
            <c:numRef>
              <c:f>beer_projet!$D$2:$D$85</c:f>
              <c:numCache>
                <c:formatCode>0.00</c:formatCode>
                <c:ptCount val="84"/>
                <c:pt idx="0">
                  <c:v>164.14748949579834</c:v>
                </c:pt>
                <c:pt idx="1">
                  <c:v>164.1040904373798</c:v>
                </c:pt>
                <c:pt idx="2">
                  <c:v>164.06069137896125</c:v>
                </c:pt>
                <c:pt idx="3">
                  <c:v>164.01729232054268</c:v>
                </c:pt>
                <c:pt idx="4">
                  <c:v>163.97389326212414</c:v>
                </c:pt>
                <c:pt idx="5">
                  <c:v>163.93049420370559</c:v>
                </c:pt>
                <c:pt idx="6">
                  <c:v>163.88709514528705</c:v>
                </c:pt>
                <c:pt idx="7">
                  <c:v>163.8436960868685</c:v>
                </c:pt>
                <c:pt idx="8">
                  <c:v>163.80029702844996</c:v>
                </c:pt>
                <c:pt idx="9">
                  <c:v>163.75689797003139</c:v>
                </c:pt>
                <c:pt idx="10">
                  <c:v>163.71349891161285</c:v>
                </c:pt>
                <c:pt idx="11">
                  <c:v>163.6700998531943</c:v>
                </c:pt>
                <c:pt idx="12">
                  <c:v>163.62670079477576</c:v>
                </c:pt>
                <c:pt idx="13">
                  <c:v>163.58330173635721</c:v>
                </c:pt>
                <c:pt idx="14">
                  <c:v>163.53990267793867</c:v>
                </c:pt>
                <c:pt idx="15">
                  <c:v>163.49650361952013</c:v>
                </c:pt>
                <c:pt idx="16">
                  <c:v>163.45310456110155</c:v>
                </c:pt>
                <c:pt idx="17">
                  <c:v>163.40970550268301</c:v>
                </c:pt>
                <c:pt idx="18">
                  <c:v>163.36630644426447</c:v>
                </c:pt>
                <c:pt idx="19">
                  <c:v>163.32290738584592</c:v>
                </c:pt>
                <c:pt idx="20">
                  <c:v>163.27950832742738</c:v>
                </c:pt>
                <c:pt idx="21">
                  <c:v>163.23610926900884</c:v>
                </c:pt>
                <c:pt idx="22">
                  <c:v>163.19271021059026</c:v>
                </c:pt>
                <c:pt idx="23">
                  <c:v>163.14931115217172</c:v>
                </c:pt>
                <c:pt idx="24">
                  <c:v>163.10591209375318</c:v>
                </c:pt>
                <c:pt idx="25">
                  <c:v>163.06251303533463</c:v>
                </c:pt>
                <c:pt idx="26">
                  <c:v>163.01911397691609</c:v>
                </c:pt>
                <c:pt idx="27">
                  <c:v>162.97571491849754</c:v>
                </c:pt>
                <c:pt idx="28">
                  <c:v>162.932315860079</c:v>
                </c:pt>
                <c:pt idx="29">
                  <c:v>162.88891680166043</c:v>
                </c:pt>
                <c:pt idx="30">
                  <c:v>162.84551774324189</c:v>
                </c:pt>
                <c:pt idx="31">
                  <c:v>162.80211868482334</c:v>
                </c:pt>
                <c:pt idx="32">
                  <c:v>162.7587196264048</c:v>
                </c:pt>
                <c:pt idx="33">
                  <c:v>162.71532056798625</c:v>
                </c:pt>
                <c:pt idx="34">
                  <c:v>162.67192150956771</c:v>
                </c:pt>
                <c:pt idx="35">
                  <c:v>162.62852245114914</c:v>
                </c:pt>
                <c:pt idx="36">
                  <c:v>162.58512339273059</c:v>
                </c:pt>
                <c:pt idx="37">
                  <c:v>162.54172433431205</c:v>
                </c:pt>
                <c:pt idx="38">
                  <c:v>162.49832527589351</c:v>
                </c:pt>
                <c:pt idx="39">
                  <c:v>162.45492621747496</c:v>
                </c:pt>
                <c:pt idx="40">
                  <c:v>162.41152715905642</c:v>
                </c:pt>
                <c:pt idx="41">
                  <c:v>162.36812810063788</c:v>
                </c:pt>
                <c:pt idx="42">
                  <c:v>162.3247290422193</c:v>
                </c:pt>
                <c:pt idx="43">
                  <c:v>162.28132998380076</c:v>
                </c:pt>
                <c:pt idx="44">
                  <c:v>162.23793092538222</c:v>
                </c:pt>
                <c:pt idx="45">
                  <c:v>162.19453186696367</c:v>
                </c:pt>
                <c:pt idx="46">
                  <c:v>162.15113280854513</c:v>
                </c:pt>
                <c:pt idx="47">
                  <c:v>162.10773375012658</c:v>
                </c:pt>
                <c:pt idx="48">
                  <c:v>162.06433469170804</c:v>
                </c:pt>
                <c:pt idx="49">
                  <c:v>162.02093563328947</c:v>
                </c:pt>
                <c:pt idx="50">
                  <c:v>161.97753657487092</c:v>
                </c:pt>
                <c:pt idx="51">
                  <c:v>161.93413751645238</c:v>
                </c:pt>
                <c:pt idx="52">
                  <c:v>161.89073845803384</c:v>
                </c:pt>
                <c:pt idx="53">
                  <c:v>161.84733939961529</c:v>
                </c:pt>
                <c:pt idx="54">
                  <c:v>161.80394034119675</c:v>
                </c:pt>
                <c:pt idx="55">
                  <c:v>161.76054128277818</c:v>
                </c:pt>
                <c:pt idx="56">
                  <c:v>161.71714222435963</c:v>
                </c:pt>
                <c:pt idx="57">
                  <c:v>161.67374316594109</c:v>
                </c:pt>
                <c:pt idx="58">
                  <c:v>161.63034410752255</c:v>
                </c:pt>
                <c:pt idx="59">
                  <c:v>161.586945049104</c:v>
                </c:pt>
                <c:pt idx="60">
                  <c:v>161.54354599068546</c:v>
                </c:pt>
                <c:pt idx="61">
                  <c:v>161.50014693226692</c:v>
                </c:pt>
                <c:pt idx="62">
                  <c:v>161.45674787384834</c:v>
                </c:pt>
                <c:pt idx="63">
                  <c:v>161.4133488154298</c:v>
                </c:pt>
                <c:pt idx="64">
                  <c:v>161.36994975701126</c:v>
                </c:pt>
                <c:pt idx="65">
                  <c:v>161.32655069859271</c:v>
                </c:pt>
                <c:pt idx="66">
                  <c:v>161.28315164017417</c:v>
                </c:pt>
                <c:pt idx="67">
                  <c:v>161.23975258175562</c:v>
                </c:pt>
                <c:pt idx="68">
                  <c:v>161.19635352333705</c:v>
                </c:pt>
                <c:pt idx="69">
                  <c:v>161.15295446491851</c:v>
                </c:pt>
                <c:pt idx="70">
                  <c:v>161.10955540649996</c:v>
                </c:pt>
                <c:pt idx="71">
                  <c:v>161.06615634808142</c:v>
                </c:pt>
                <c:pt idx="72">
                  <c:v>161.02275728966288</c:v>
                </c:pt>
                <c:pt idx="73">
                  <c:v>160.97935823124433</c:v>
                </c:pt>
                <c:pt idx="74">
                  <c:v>160.93595917282579</c:v>
                </c:pt>
                <c:pt idx="75">
                  <c:v>160.89256011440722</c:v>
                </c:pt>
                <c:pt idx="76">
                  <c:v>160.84916105598867</c:v>
                </c:pt>
                <c:pt idx="77">
                  <c:v>160.80576199757013</c:v>
                </c:pt>
                <c:pt idx="78">
                  <c:v>160.76236293915159</c:v>
                </c:pt>
                <c:pt idx="79">
                  <c:v>160.71896388073304</c:v>
                </c:pt>
                <c:pt idx="80">
                  <c:v>160.6755648223145</c:v>
                </c:pt>
                <c:pt idx="81">
                  <c:v>160.63216576389593</c:v>
                </c:pt>
                <c:pt idx="82">
                  <c:v>160.58876670547738</c:v>
                </c:pt>
                <c:pt idx="83">
                  <c:v>160.54536764705884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9-47B2-8E06-8D60A9353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197935"/>
        <c:axId val="931201247"/>
      </c:lineChart>
      <c:catAx>
        <c:axId val="128419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1201247"/>
        <c:crosses val="autoZero"/>
        <c:auto val="1"/>
        <c:lblAlgn val="ctr"/>
        <c:lblOffset val="100"/>
        <c:noMultiLvlLbl val="0"/>
      </c:catAx>
      <c:valAx>
        <c:axId val="93120124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419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Erreur</a:t>
            </a:r>
            <a:r>
              <a:rPr lang="en-US" baseline="0"/>
              <a:t> de prévision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Partie_2!$I$1</c:f>
              <c:strCache>
                <c:ptCount val="1"/>
                <c:pt idx="0">
                  <c:v>Erreur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Partie_2!$I$2:$I$85</c:f>
              <c:numCache>
                <c:formatCode>0.00</c:formatCode>
                <c:ptCount val="84"/>
                <c:pt idx="0">
                  <c:v>-1.7248066652034311</c:v>
                </c:pt>
                <c:pt idx="1">
                  <c:v>-11.404409237236308</c:v>
                </c:pt>
                <c:pt idx="2">
                  <c:v>-12.872345142602512</c:v>
                </c:pt>
                <c:pt idx="3">
                  <c:v>7.1430522853645755</c:v>
                </c:pt>
                <c:pt idx="4">
                  <c:v>9.788449713331687</c:v>
                </c:pt>
                <c:pt idx="5">
                  <c:v>-10.052819525367852</c:v>
                </c:pt>
                <c:pt idx="6">
                  <c:v>-8.7224220974007096</c:v>
                </c:pt>
                <c:pt idx="7">
                  <c:v>4.6829753305663928</c:v>
                </c:pt>
                <c:pt idx="8">
                  <c:v>18.71962275853349</c:v>
                </c:pt>
                <c:pt idx="9">
                  <c:v>11.608353519833912</c:v>
                </c:pt>
                <c:pt idx="10">
                  <c:v>-0.87999905219894003</c:v>
                </c:pt>
                <c:pt idx="11">
                  <c:v>-7.7571016242317796</c:v>
                </c:pt>
                <c:pt idx="12">
                  <c:v>-5.6600375295980143</c:v>
                </c:pt>
                <c:pt idx="13">
                  <c:v>13.960359898369092</c:v>
                </c:pt>
                <c:pt idx="14">
                  <c:v>-3.2075760069971295</c:v>
                </c:pt>
                <c:pt idx="15">
                  <c:v>4.8078214209699865</c:v>
                </c:pt>
                <c:pt idx="16">
                  <c:v>4.8532188489371038</c:v>
                </c:pt>
                <c:pt idx="17">
                  <c:v>0.9119496102375706</c:v>
                </c:pt>
                <c:pt idx="18">
                  <c:v>9.3423470382046787</c:v>
                </c:pt>
                <c:pt idx="19">
                  <c:v>-3.2522555338282189</c:v>
                </c:pt>
                <c:pt idx="20">
                  <c:v>-9.7156081058611221</c:v>
                </c:pt>
                <c:pt idx="21">
                  <c:v>19.073122655439334</c:v>
                </c:pt>
                <c:pt idx="22">
                  <c:v>-18.01522991659354</c:v>
                </c:pt>
                <c:pt idx="23">
                  <c:v>-4.0923324886264254</c:v>
                </c:pt>
                <c:pt idx="24">
                  <c:v>14.404731606007346</c:v>
                </c:pt>
                <c:pt idx="25">
                  <c:v>-11.47487096602552</c:v>
                </c:pt>
                <c:pt idx="26">
                  <c:v>8.8571931286082588</c:v>
                </c:pt>
                <c:pt idx="27">
                  <c:v>4.1725905565753578</c:v>
                </c:pt>
                <c:pt idx="28">
                  <c:v>-13.282012015457525</c:v>
                </c:pt>
                <c:pt idx="29">
                  <c:v>-3.0232812541570411</c:v>
                </c:pt>
                <c:pt idx="30">
                  <c:v>-1.592883826189933</c:v>
                </c:pt>
                <c:pt idx="31">
                  <c:v>-0.88748639822281916</c:v>
                </c:pt>
                <c:pt idx="32">
                  <c:v>13.449161029744261</c:v>
                </c:pt>
                <c:pt idx="33">
                  <c:v>-13.562108208955294</c:v>
                </c:pt>
                <c:pt idx="34">
                  <c:v>-5.0504607809881179</c:v>
                </c:pt>
                <c:pt idx="35">
                  <c:v>5.67243664697898</c:v>
                </c:pt>
                <c:pt idx="36">
                  <c:v>-9.7304992583872263</c:v>
                </c:pt>
                <c:pt idx="37">
                  <c:v>-0.11010183042012045</c:v>
                </c:pt>
                <c:pt idx="38">
                  <c:v>-6.2780377357863415</c:v>
                </c:pt>
                <c:pt idx="39">
                  <c:v>2.6373596921807803</c:v>
                </c:pt>
                <c:pt idx="40">
                  <c:v>-4.1172428798521139</c:v>
                </c:pt>
                <c:pt idx="41">
                  <c:v>5.3414878814483302</c:v>
                </c:pt>
                <c:pt idx="42">
                  <c:v>-5.2281146905845617</c:v>
                </c:pt>
                <c:pt idx="43">
                  <c:v>3.4772827373825805</c:v>
                </c:pt>
                <c:pt idx="44">
                  <c:v>12.413930165349683</c:v>
                </c:pt>
                <c:pt idx="45">
                  <c:v>-6.1973390733498945</c:v>
                </c:pt>
                <c:pt idx="46">
                  <c:v>11.914308354617248</c:v>
                </c:pt>
                <c:pt idx="47">
                  <c:v>-4.2627942174156317</c:v>
                </c:pt>
                <c:pt idx="48">
                  <c:v>-6.5730122781843647E-2</c:v>
                </c:pt>
                <c:pt idx="49">
                  <c:v>5.2546673051852792</c:v>
                </c:pt>
                <c:pt idx="50">
                  <c:v>3.9867313998190355</c:v>
                </c:pt>
                <c:pt idx="51">
                  <c:v>2.1288277861515326E-3</c:v>
                </c:pt>
                <c:pt idx="52">
                  <c:v>10.647526255753291</c:v>
                </c:pt>
                <c:pt idx="53">
                  <c:v>1.2062570170537583</c:v>
                </c:pt>
                <c:pt idx="54">
                  <c:v>-5.0633455549791506</c:v>
                </c:pt>
                <c:pt idx="55">
                  <c:v>3.0420518729879689</c:v>
                </c:pt>
                <c:pt idx="56">
                  <c:v>-16.721300699044946</c:v>
                </c:pt>
                <c:pt idx="57">
                  <c:v>-0.93256993774448915</c:v>
                </c:pt>
                <c:pt idx="58">
                  <c:v>10.479077490222664</c:v>
                </c:pt>
                <c:pt idx="59">
                  <c:v>10.801974918189785</c:v>
                </c:pt>
                <c:pt idx="60">
                  <c:v>1.6990390128235333</c:v>
                </c:pt>
                <c:pt idx="61">
                  <c:v>-6.5805635592093097</c:v>
                </c:pt>
                <c:pt idx="62">
                  <c:v>-1.3484994645755535</c:v>
                </c:pt>
                <c:pt idx="63">
                  <c:v>-11.133102036608449</c:v>
                </c:pt>
                <c:pt idx="64">
                  <c:v>1.7122953913586798</c:v>
                </c:pt>
                <c:pt idx="65">
                  <c:v>-4.1289738473408875</c:v>
                </c:pt>
                <c:pt idx="66">
                  <c:v>3.9014235806262718</c:v>
                </c:pt>
                <c:pt idx="67">
                  <c:v>-0.59317899140663144</c:v>
                </c:pt>
                <c:pt idx="68">
                  <c:v>-8.6565315634395574</c:v>
                </c:pt>
                <c:pt idx="69">
                  <c:v>7.9321991978608821</c:v>
                </c:pt>
                <c:pt idx="70">
                  <c:v>4.3846625828052765E-2</c:v>
                </c:pt>
                <c:pt idx="71">
                  <c:v>-25.133255946204827</c:v>
                </c:pt>
                <c:pt idx="72">
                  <c:v>-3.2361918515710499</c:v>
                </c:pt>
                <c:pt idx="73">
                  <c:v>-3.2157944236039384</c:v>
                </c:pt>
                <c:pt idx="74">
                  <c:v>-2.0837303289701765</c:v>
                </c:pt>
                <c:pt idx="75">
                  <c:v>-3.2683329010030491</c:v>
                </c:pt>
                <c:pt idx="76">
                  <c:v>-6.6229354730359375</c:v>
                </c:pt>
                <c:pt idx="77">
                  <c:v>-22.664204711735465</c:v>
                </c:pt>
                <c:pt idx="78">
                  <c:v>3.6661927162316488</c:v>
                </c:pt>
                <c:pt idx="79">
                  <c:v>3.7715901441987683</c:v>
                </c:pt>
                <c:pt idx="80">
                  <c:v>8.608237572165848</c:v>
                </c:pt>
                <c:pt idx="81">
                  <c:v>-18.70303166653369</c:v>
                </c:pt>
                <c:pt idx="82">
                  <c:v>-31.791384238566565</c:v>
                </c:pt>
                <c:pt idx="83">
                  <c:v>1.3315131894005674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E-4ABA-855E-88A6C1EDE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204399"/>
        <c:axId val="947748703"/>
      </c:scatterChart>
      <c:valAx>
        <c:axId val="128020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748703"/>
        <c:crosses val="autoZero"/>
        <c:crossBetween val="midCat"/>
      </c:valAx>
      <c:valAx>
        <c:axId val="94774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020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900041336196472E-2"/>
          <c:y val="3.4123220202021104E-2"/>
          <c:w val="0.79570329672052698"/>
          <c:h val="0.90275374834841604"/>
        </c:manualLayout>
      </c:layout>
      <c:lineChart>
        <c:grouping val="standard"/>
        <c:varyColors val="0"/>
        <c:ser>
          <c:idx val="0"/>
          <c:order val="0"/>
          <c:tx>
            <c:strRef>
              <c:f>Partie_2!$C$1</c:f>
              <c:strCache>
                <c:ptCount val="1"/>
                <c:pt idx="0">
                  <c:v>Biere (Xt)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Partie_2!$C$2:$C$68</c:f>
              <c:numCache>
                <c:formatCode>General</c:formatCode>
                <c:ptCount val="67"/>
                <c:pt idx="0">
                  <c:v>164.1</c:v>
                </c:pt>
                <c:pt idx="1">
                  <c:v>142.80000000000001</c:v>
                </c:pt>
                <c:pt idx="2">
                  <c:v>157.9</c:v>
                </c:pt>
                <c:pt idx="3">
                  <c:v>159.19999999999999</c:v>
                </c:pt>
                <c:pt idx="4">
                  <c:v>162.19999999999999</c:v>
                </c:pt>
                <c:pt idx="5">
                  <c:v>123.1</c:v>
                </c:pt>
                <c:pt idx="6">
                  <c:v>130</c:v>
                </c:pt>
                <c:pt idx="7">
                  <c:v>150.1</c:v>
                </c:pt>
                <c:pt idx="8">
                  <c:v>169.4</c:v>
                </c:pt>
                <c:pt idx="9">
                  <c:v>179.7</c:v>
                </c:pt>
                <c:pt idx="10">
                  <c:v>182.1</c:v>
                </c:pt>
                <c:pt idx="11">
                  <c:v>194.3</c:v>
                </c:pt>
                <c:pt idx="12">
                  <c:v>161.4</c:v>
                </c:pt>
                <c:pt idx="13">
                  <c:v>169.4</c:v>
                </c:pt>
                <c:pt idx="14">
                  <c:v>168.8</c:v>
                </c:pt>
                <c:pt idx="15">
                  <c:v>158.1</c:v>
                </c:pt>
                <c:pt idx="16">
                  <c:v>158.5</c:v>
                </c:pt>
                <c:pt idx="17">
                  <c:v>135.30000000000001</c:v>
                </c:pt>
                <c:pt idx="18">
                  <c:v>149.30000000000001</c:v>
                </c:pt>
                <c:pt idx="19">
                  <c:v>143.4</c:v>
                </c:pt>
                <c:pt idx="20">
                  <c:v>142.19999999999999</c:v>
                </c:pt>
                <c:pt idx="21">
                  <c:v>188.4</c:v>
                </c:pt>
                <c:pt idx="22">
                  <c:v>166.2</c:v>
                </c:pt>
                <c:pt idx="23">
                  <c:v>199.2</c:v>
                </c:pt>
                <c:pt idx="24">
                  <c:v>182.7</c:v>
                </c:pt>
                <c:pt idx="25">
                  <c:v>145.19999999999999</c:v>
                </c:pt>
                <c:pt idx="26">
                  <c:v>182.1</c:v>
                </c:pt>
                <c:pt idx="27">
                  <c:v>158.69999999999999</c:v>
                </c:pt>
                <c:pt idx="28">
                  <c:v>141.6</c:v>
                </c:pt>
                <c:pt idx="29">
                  <c:v>132.6</c:v>
                </c:pt>
                <c:pt idx="30">
                  <c:v>139.6</c:v>
                </c:pt>
                <c:pt idx="31">
                  <c:v>147</c:v>
                </c:pt>
                <c:pt idx="32">
                  <c:v>166.6</c:v>
                </c:pt>
                <c:pt idx="33">
                  <c:v>157</c:v>
                </c:pt>
                <c:pt idx="34">
                  <c:v>180.4</c:v>
                </c:pt>
                <c:pt idx="35">
                  <c:v>210.2</c:v>
                </c:pt>
                <c:pt idx="36">
                  <c:v>159.80000000000001</c:v>
                </c:pt>
                <c:pt idx="37">
                  <c:v>157.80000000000001</c:v>
                </c:pt>
                <c:pt idx="38">
                  <c:v>168.2</c:v>
                </c:pt>
                <c:pt idx="39">
                  <c:v>158.4</c:v>
                </c:pt>
                <c:pt idx="40">
                  <c:v>152</c:v>
                </c:pt>
                <c:pt idx="41">
                  <c:v>142.19999999999999</c:v>
                </c:pt>
                <c:pt idx="42">
                  <c:v>137.19999999999999</c:v>
                </c:pt>
                <c:pt idx="43">
                  <c:v>152.6</c:v>
                </c:pt>
                <c:pt idx="44">
                  <c:v>166.8</c:v>
                </c:pt>
                <c:pt idx="45">
                  <c:v>165.6</c:v>
                </c:pt>
                <c:pt idx="46">
                  <c:v>198.6</c:v>
                </c:pt>
                <c:pt idx="47">
                  <c:v>201.5</c:v>
                </c:pt>
                <c:pt idx="48">
                  <c:v>170.7</c:v>
                </c:pt>
                <c:pt idx="49">
                  <c:v>164.4</c:v>
                </c:pt>
                <c:pt idx="50">
                  <c:v>179.7</c:v>
                </c:pt>
                <c:pt idx="51">
                  <c:v>157</c:v>
                </c:pt>
                <c:pt idx="52">
                  <c:v>168</c:v>
                </c:pt>
                <c:pt idx="53">
                  <c:v>139.30000000000001</c:v>
                </c:pt>
                <c:pt idx="54">
                  <c:v>138.6</c:v>
                </c:pt>
                <c:pt idx="55">
                  <c:v>153.4</c:v>
                </c:pt>
                <c:pt idx="56">
                  <c:v>138.9</c:v>
                </c:pt>
                <c:pt idx="57">
                  <c:v>172.1</c:v>
                </c:pt>
                <c:pt idx="58">
                  <c:v>198.4</c:v>
                </c:pt>
                <c:pt idx="59">
                  <c:v>217.8</c:v>
                </c:pt>
                <c:pt idx="60">
                  <c:v>173.7</c:v>
                </c:pt>
                <c:pt idx="61">
                  <c:v>153.80000000000001</c:v>
                </c:pt>
                <c:pt idx="62">
                  <c:v>175.6</c:v>
                </c:pt>
                <c:pt idx="63">
                  <c:v>147.1</c:v>
                </c:pt>
                <c:pt idx="64">
                  <c:v>160.30000000000001</c:v>
                </c:pt>
                <c:pt idx="65">
                  <c:v>135.19999999999999</c:v>
                </c:pt>
                <c:pt idx="66">
                  <c:v>148.80000000000001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78F-401E-AF2A-6025A8F74DAB}"/>
            </c:ext>
          </c:extLst>
        </c:ser>
        <c:ser>
          <c:idx val="1"/>
          <c:order val="1"/>
          <c:tx>
            <c:strRef>
              <c:f>Partie_2!$F$1</c:f>
              <c:strCache>
                <c:ptCount val="1"/>
                <c:pt idx="0">
                  <c:v>CVS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Partie_2!$F$2:$F$68</c:f>
              <c:numCache>
                <c:formatCode>0.00</c:formatCode>
                <c:ptCount val="67"/>
                <c:pt idx="0">
                  <c:v>157.22999999999999</c:v>
                </c:pt>
                <c:pt idx="1">
                  <c:v>147.65333333333336</c:v>
                </c:pt>
                <c:pt idx="2">
                  <c:v>146.28833333333336</c:v>
                </c:pt>
                <c:pt idx="3">
                  <c:v>166.40666666666667</c:v>
                </c:pt>
                <c:pt idx="4">
                  <c:v>169.15499999999997</c:v>
                </c:pt>
                <c:pt idx="5">
                  <c:v>149.41666666666666</c:v>
                </c:pt>
                <c:pt idx="6">
                  <c:v>150.85</c:v>
                </c:pt>
                <c:pt idx="7">
                  <c:v>164.35833333333332</c:v>
                </c:pt>
                <c:pt idx="8">
                  <c:v>178.49791666666667</c:v>
                </c:pt>
                <c:pt idx="9">
                  <c:v>171.48958333333331</c:v>
                </c:pt>
                <c:pt idx="10">
                  <c:v>159.10416666666666</c:v>
                </c:pt>
                <c:pt idx="11">
                  <c:v>152.33000000000001</c:v>
                </c:pt>
                <c:pt idx="12">
                  <c:v>154.53</c:v>
                </c:pt>
                <c:pt idx="13">
                  <c:v>174.25333333333336</c:v>
                </c:pt>
                <c:pt idx="14">
                  <c:v>157.18833333333336</c:v>
                </c:pt>
                <c:pt idx="15">
                  <c:v>165.30666666666667</c:v>
                </c:pt>
                <c:pt idx="16">
                  <c:v>165.45499999999998</c:v>
                </c:pt>
                <c:pt idx="17">
                  <c:v>161.61666666666667</c:v>
                </c:pt>
                <c:pt idx="18">
                  <c:v>170.15</c:v>
                </c:pt>
                <c:pt idx="19">
                  <c:v>157.65833333333333</c:v>
                </c:pt>
                <c:pt idx="20">
                  <c:v>151.29791666666665</c:v>
                </c:pt>
                <c:pt idx="21">
                  <c:v>180.18958333333333</c:v>
                </c:pt>
                <c:pt idx="22">
                  <c:v>143.20416666666665</c:v>
                </c:pt>
                <c:pt idx="23">
                  <c:v>157.22999999999999</c:v>
                </c:pt>
                <c:pt idx="24">
                  <c:v>175.82999999999998</c:v>
                </c:pt>
                <c:pt idx="25">
                  <c:v>150.05333333333334</c:v>
                </c:pt>
                <c:pt idx="26">
                  <c:v>170.48833333333334</c:v>
                </c:pt>
                <c:pt idx="27">
                  <c:v>165.90666666666667</c:v>
                </c:pt>
                <c:pt idx="28">
                  <c:v>148.55499999999998</c:v>
                </c:pt>
                <c:pt idx="29">
                  <c:v>158.91666666666666</c:v>
                </c:pt>
                <c:pt idx="30">
                  <c:v>160.44999999999999</c:v>
                </c:pt>
                <c:pt idx="31">
                  <c:v>161.25833333333333</c:v>
                </c:pt>
                <c:pt idx="32">
                  <c:v>175.69791666666666</c:v>
                </c:pt>
                <c:pt idx="33">
                  <c:v>148.78958333333333</c:v>
                </c:pt>
                <c:pt idx="34">
                  <c:v>157.40416666666667</c:v>
                </c:pt>
                <c:pt idx="35">
                  <c:v>168.23</c:v>
                </c:pt>
                <c:pt idx="36">
                  <c:v>152.93</c:v>
                </c:pt>
                <c:pt idx="37">
                  <c:v>162.65333333333336</c:v>
                </c:pt>
                <c:pt idx="38">
                  <c:v>156.58833333333334</c:v>
                </c:pt>
                <c:pt idx="39">
                  <c:v>165.60666666666668</c:v>
                </c:pt>
                <c:pt idx="40">
                  <c:v>158.95499999999998</c:v>
                </c:pt>
                <c:pt idx="41">
                  <c:v>168.51666666666665</c:v>
                </c:pt>
                <c:pt idx="42">
                  <c:v>158.04999999999998</c:v>
                </c:pt>
                <c:pt idx="43">
                  <c:v>166.85833333333332</c:v>
                </c:pt>
                <c:pt idx="44">
                  <c:v>175.89791666666667</c:v>
                </c:pt>
                <c:pt idx="45">
                  <c:v>157.38958333333332</c:v>
                </c:pt>
                <c:pt idx="46">
                  <c:v>175.60416666666666</c:v>
                </c:pt>
                <c:pt idx="47">
                  <c:v>159.53</c:v>
                </c:pt>
                <c:pt idx="48">
                  <c:v>163.82999999999998</c:v>
                </c:pt>
                <c:pt idx="49">
                  <c:v>169.25333333333336</c:v>
                </c:pt>
                <c:pt idx="50">
                  <c:v>168.08833333333334</c:v>
                </c:pt>
                <c:pt idx="51">
                  <c:v>164.20666666666668</c:v>
                </c:pt>
                <c:pt idx="52">
                  <c:v>174.95499999999998</c:v>
                </c:pt>
                <c:pt idx="53">
                  <c:v>165.61666666666667</c:v>
                </c:pt>
                <c:pt idx="54">
                  <c:v>159.44999999999999</c:v>
                </c:pt>
                <c:pt idx="55">
                  <c:v>167.65833333333333</c:v>
                </c:pt>
                <c:pt idx="56">
                  <c:v>147.99791666666667</c:v>
                </c:pt>
                <c:pt idx="57">
                  <c:v>163.88958333333332</c:v>
                </c:pt>
                <c:pt idx="58">
                  <c:v>175.40416666666667</c:v>
                </c:pt>
                <c:pt idx="59">
                  <c:v>175.83</c:v>
                </c:pt>
                <c:pt idx="60">
                  <c:v>166.82999999999998</c:v>
                </c:pt>
                <c:pt idx="61">
                  <c:v>158.65333333333336</c:v>
                </c:pt>
                <c:pt idx="62">
                  <c:v>163.98833333333334</c:v>
                </c:pt>
                <c:pt idx="63">
                  <c:v>154.30666666666667</c:v>
                </c:pt>
                <c:pt idx="64">
                  <c:v>167.255</c:v>
                </c:pt>
                <c:pt idx="65">
                  <c:v>161.51666666666665</c:v>
                </c:pt>
                <c:pt idx="66">
                  <c:v>169.65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78F-401E-AF2A-6025A8F74DAB}"/>
            </c:ext>
          </c:extLst>
        </c:ser>
        <c:ser>
          <c:idx val="2"/>
          <c:order val="2"/>
          <c:tx>
            <c:strRef>
              <c:f>Partie_2!$G$1</c:f>
              <c:strCache>
                <c:ptCount val="1"/>
                <c:pt idx="0">
                  <c:v>Tendance sur série CVS (mt)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Partie_2!$G$2:$G$85</c:f>
              <c:numCache>
                <c:formatCode>0.00</c:formatCode>
                <c:ptCount val="84"/>
                <c:pt idx="0">
                  <c:v>159.1314733318701</c:v>
                </c:pt>
                <c:pt idx="1">
                  <c:v>159.23440923723632</c:v>
                </c:pt>
                <c:pt idx="2">
                  <c:v>159.33734514260252</c:v>
                </c:pt>
                <c:pt idx="3">
                  <c:v>159.44028104796874</c:v>
                </c:pt>
                <c:pt idx="4">
                  <c:v>159.54321695333496</c:v>
                </c:pt>
                <c:pt idx="5">
                  <c:v>159.64615285870119</c:v>
                </c:pt>
                <c:pt idx="6">
                  <c:v>159.74908876406738</c:v>
                </c:pt>
                <c:pt idx="7">
                  <c:v>159.8520246694336</c:v>
                </c:pt>
                <c:pt idx="8">
                  <c:v>159.95496057479983</c:v>
                </c:pt>
                <c:pt idx="9">
                  <c:v>160.05789648016605</c:v>
                </c:pt>
                <c:pt idx="10">
                  <c:v>160.16083238553227</c:v>
                </c:pt>
                <c:pt idx="11">
                  <c:v>160.26376829089847</c:v>
                </c:pt>
                <c:pt idx="12">
                  <c:v>160.36670419626469</c:v>
                </c:pt>
                <c:pt idx="13">
                  <c:v>160.46964010163092</c:v>
                </c:pt>
                <c:pt idx="14">
                  <c:v>160.57257600699714</c:v>
                </c:pt>
                <c:pt idx="15">
                  <c:v>160.67551191236333</c:v>
                </c:pt>
                <c:pt idx="16">
                  <c:v>160.77844781772956</c:v>
                </c:pt>
                <c:pt idx="17">
                  <c:v>160.88138372309578</c:v>
                </c:pt>
                <c:pt idx="18">
                  <c:v>160.984319628462</c:v>
                </c:pt>
                <c:pt idx="19">
                  <c:v>161.08725553382823</c:v>
                </c:pt>
                <c:pt idx="20">
                  <c:v>161.19019143919442</c:v>
                </c:pt>
                <c:pt idx="21">
                  <c:v>161.29312734456065</c:v>
                </c:pt>
                <c:pt idx="22">
                  <c:v>161.39606324992687</c:v>
                </c:pt>
                <c:pt idx="23">
                  <c:v>161.49899915529309</c:v>
                </c:pt>
                <c:pt idx="24">
                  <c:v>161.60193506065932</c:v>
                </c:pt>
                <c:pt idx="25">
                  <c:v>161.70487096602551</c:v>
                </c:pt>
                <c:pt idx="26">
                  <c:v>161.80780687139173</c:v>
                </c:pt>
                <c:pt idx="27">
                  <c:v>161.91074277675796</c:v>
                </c:pt>
                <c:pt idx="28">
                  <c:v>162.01367868212418</c:v>
                </c:pt>
                <c:pt idx="29">
                  <c:v>162.11661458749037</c:v>
                </c:pt>
                <c:pt idx="30">
                  <c:v>162.2195504928566</c:v>
                </c:pt>
                <c:pt idx="31">
                  <c:v>162.32248639822282</c:v>
                </c:pt>
                <c:pt idx="32">
                  <c:v>162.42542230358904</c:v>
                </c:pt>
                <c:pt idx="33">
                  <c:v>162.52835820895527</c:v>
                </c:pt>
                <c:pt idx="34">
                  <c:v>162.63129411432146</c:v>
                </c:pt>
                <c:pt idx="35">
                  <c:v>162.73423001968769</c:v>
                </c:pt>
                <c:pt idx="36">
                  <c:v>162.83716592505391</c:v>
                </c:pt>
                <c:pt idx="37">
                  <c:v>162.94010183042013</c:v>
                </c:pt>
                <c:pt idx="38">
                  <c:v>163.04303773578633</c:v>
                </c:pt>
                <c:pt idx="39">
                  <c:v>163.14597364115255</c:v>
                </c:pt>
                <c:pt idx="40">
                  <c:v>163.24890954651877</c:v>
                </c:pt>
                <c:pt idx="41">
                  <c:v>163.351845451885</c:v>
                </c:pt>
                <c:pt idx="42">
                  <c:v>163.45478135725122</c:v>
                </c:pt>
                <c:pt idx="43">
                  <c:v>163.55771726261742</c:v>
                </c:pt>
                <c:pt idx="44">
                  <c:v>163.66065316798364</c:v>
                </c:pt>
                <c:pt idx="45">
                  <c:v>163.76358907334986</c:v>
                </c:pt>
                <c:pt idx="46">
                  <c:v>163.86652497871609</c:v>
                </c:pt>
                <c:pt idx="47">
                  <c:v>163.96946088408231</c:v>
                </c:pt>
                <c:pt idx="48">
                  <c:v>164.0723967894485</c:v>
                </c:pt>
                <c:pt idx="49">
                  <c:v>164.17533269481473</c:v>
                </c:pt>
                <c:pt idx="50">
                  <c:v>164.27826860018095</c:v>
                </c:pt>
                <c:pt idx="51">
                  <c:v>164.38120450554717</c:v>
                </c:pt>
                <c:pt idx="52">
                  <c:v>164.48414041091337</c:v>
                </c:pt>
                <c:pt idx="53">
                  <c:v>164.58707631627959</c:v>
                </c:pt>
                <c:pt idx="54">
                  <c:v>164.69001222164582</c:v>
                </c:pt>
                <c:pt idx="55">
                  <c:v>164.79294812701204</c:v>
                </c:pt>
                <c:pt idx="56">
                  <c:v>164.89588403237826</c:v>
                </c:pt>
                <c:pt idx="57">
                  <c:v>164.99881993774446</c:v>
                </c:pt>
                <c:pt idx="58">
                  <c:v>165.10175584311068</c:v>
                </c:pt>
                <c:pt idx="59">
                  <c:v>165.2046917484769</c:v>
                </c:pt>
                <c:pt idx="60">
                  <c:v>165.30762765384313</c:v>
                </c:pt>
                <c:pt idx="61">
                  <c:v>165.41056355920932</c:v>
                </c:pt>
                <c:pt idx="62">
                  <c:v>165.51349946457555</c:v>
                </c:pt>
                <c:pt idx="63">
                  <c:v>165.61643536994177</c:v>
                </c:pt>
                <c:pt idx="64">
                  <c:v>165.71937127530799</c:v>
                </c:pt>
                <c:pt idx="65">
                  <c:v>165.82230718067422</c:v>
                </c:pt>
                <c:pt idx="66">
                  <c:v>165.92524308604041</c:v>
                </c:pt>
                <c:pt idx="67">
                  <c:v>166.02817899140663</c:v>
                </c:pt>
                <c:pt idx="68">
                  <c:v>166.13111489677286</c:v>
                </c:pt>
                <c:pt idx="69">
                  <c:v>166.23405080213908</c:v>
                </c:pt>
                <c:pt idx="70">
                  <c:v>166.33698670750528</c:v>
                </c:pt>
                <c:pt idx="71">
                  <c:v>166.4399226128715</c:v>
                </c:pt>
                <c:pt idx="72">
                  <c:v>166.54285851823772</c:v>
                </c:pt>
                <c:pt idx="73">
                  <c:v>166.64579442360395</c:v>
                </c:pt>
                <c:pt idx="74">
                  <c:v>166.74873032897017</c:v>
                </c:pt>
                <c:pt idx="75">
                  <c:v>166.85166623433636</c:v>
                </c:pt>
                <c:pt idx="76">
                  <c:v>166.95460213970259</c:v>
                </c:pt>
                <c:pt idx="77">
                  <c:v>167.05753804506881</c:v>
                </c:pt>
                <c:pt idx="78">
                  <c:v>167.16047395043503</c:v>
                </c:pt>
                <c:pt idx="79">
                  <c:v>167.26340985580123</c:v>
                </c:pt>
                <c:pt idx="80">
                  <c:v>167.36634576116745</c:v>
                </c:pt>
                <c:pt idx="81">
                  <c:v>167.46928166653367</c:v>
                </c:pt>
                <c:pt idx="82">
                  <c:v>167.5722175718999</c:v>
                </c:pt>
                <c:pt idx="83">
                  <c:v>167.67515347726612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78F-401E-AF2A-6025A8F74DAB}"/>
            </c:ext>
          </c:extLst>
        </c:ser>
        <c:ser>
          <c:idx val="3"/>
          <c:order val="3"/>
          <c:tx>
            <c:strRef>
              <c:f>Partie_2!$H$1</c:f>
              <c:strCache>
                <c:ptCount val="1"/>
                <c:pt idx="0">
                  <c:v>Prevision = mt + coef saisonniers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Partie_2!$H$2:$H$85</c:f>
              <c:numCache>
                <c:formatCode>0.00</c:formatCode>
                <c:ptCount val="84"/>
                <c:pt idx="0">
                  <c:v>165.82480666520343</c:v>
                </c:pt>
                <c:pt idx="1">
                  <c:v>154.20440923723632</c:v>
                </c:pt>
                <c:pt idx="2">
                  <c:v>170.77234514260252</c:v>
                </c:pt>
                <c:pt idx="3">
                  <c:v>152.05694771463541</c:v>
                </c:pt>
                <c:pt idx="4">
                  <c:v>152.4115502866683</c:v>
                </c:pt>
                <c:pt idx="5">
                  <c:v>133.15281952536785</c:v>
                </c:pt>
                <c:pt idx="6">
                  <c:v>138.72242209740071</c:v>
                </c:pt>
                <c:pt idx="7">
                  <c:v>145.4170246694336</c:v>
                </c:pt>
                <c:pt idx="8">
                  <c:v>150.68037724146652</c:v>
                </c:pt>
                <c:pt idx="9">
                  <c:v>168.09164648016608</c:v>
                </c:pt>
                <c:pt idx="10">
                  <c:v>182.97999905219893</c:v>
                </c:pt>
                <c:pt idx="11">
                  <c:v>202.05710162423179</c:v>
                </c:pt>
                <c:pt idx="12">
                  <c:v>167.06003752959802</c:v>
                </c:pt>
                <c:pt idx="13">
                  <c:v>155.43964010163091</c:v>
                </c:pt>
                <c:pt idx="14">
                  <c:v>172.00757600699714</c:v>
                </c:pt>
                <c:pt idx="15">
                  <c:v>153.29217857903001</c:v>
                </c:pt>
                <c:pt idx="16">
                  <c:v>153.6467811510629</c:v>
                </c:pt>
                <c:pt idx="17">
                  <c:v>134.38805038976244</c:v>
                </c:pt>
                <c:pt idx="18">
                  <c:v>139.95765296179533</c:v>
                </c:pt>
                <c:pt idx="19">
                  <c:v>146.65225553382822</c:v>
                </c:pt>
                <c:pt idx="20">
                  <c:v>151.91560810586111</c:v>
                </c:pt>
                <c:pt idx="21">
                  <c:v>169.32687734456067</c:v>
                </c:pt>
                <c:pt idx="22">
                  <c:v>184.21522991659353</c:v>
                </c:pt>
                <c:pt idx="23">
                  <c:v>203.29233248862641</c:v>
                </c:pt>
                <c:pt idx="24">
                  <c:v>168.29526839399264</c:v>
                </c:pt>
                <c:pt idx="25">
                  <c:v>156.67487096602551</c:v>
                </c:pt>
                <c:pt idx="26">
                  <c:v>173.24280687139174</c:v>
                </c:pt>
                <c:pt idx="27">
                  <c:v>154.52740944342463</c:v>
                </c:pt>
                <c:pt idx="28">
                  <c:v>154.88201201545752</c:v>
                </c:pt>
                <c:pt idx="29">
                  <c:v>135.62328125415704</c:v>
                </c:pt>
                <c:pt idx="30">
                  <c:v>141.19288382618993</c:v>
                </c:pt>
                <c:pt idx="31">
                  <c:v>147.88748639822282</c:v>
                </c:pt>
                <c:pt idx="32">
                  <c:v>153.15083897025573</c:v>
                </c:pt>
                <c:pt idx="33">
                  <c:v>170.56210820895529</c:v>
                </c:pt>
                <c:pt idx="34">
                  <c:v>185.45046078098812</c:v>
                </c:pt>
                <c:pt idx="35">
                  <c:v>204.52756335302101</c:v>
                </c:pt>
                <c:pt idx="36">
                  <c:v>169.53049925838724</c:v>
                </c:pt>
                <c:pt idx="37">
                  <c:v>157.91010183042013</c:v>
                </c:pt>
                <c:pt idx="38">
                  <c:v>174.47803773578633</c:v>
                </c:pt>
                <c:pt idx="39">
                  <c:v>155.76264030781923</c:v>
                </c:pt>
                <c:pt idx="40">
                  <c:v>156.11724287985211</c:v>
                </c:pt>
                <c:pt idx="41">
                  <c:v>136.85851211855166</c:v>
                </c:pt>
                <c:pt idx="42">
                  <c:v>142.42811469058455</c:v>
                </c:pt>
                <c:pt idx="43">
                  <c:v>149.12271726261741</c:v>
                </c:pt>
                <c:pt idx="44">
                  <c:v>154.38606983465033</c:v>
                </c:pt>
                <c:pt idx="45">
                  <c:v>171.79733907334989</c:v>
                </c:pt>
                <c:pt idx="46">
                  <c:v>186.68569164538275</c:v>
                </c:pt>
                <c:pt idx="47">
                  <c:v>205.76279421741563</c:v>
                </c:pt>
                <c:pt idx="48">
                  <c:v>170.76573012278183</c:v>
                </c:pt>
                <c:pt idx="49">
                  <c:v>159.14533269481473</c:v>
                </c:pt>
                <c:pt idx="50">
                  <c:v>175.71326860018095</c:v>
                </c:pt>
                <c:pt idx="51">
                  <c:v>156.99787117221385</c:v>
                </c:pt>
                <c:pt idx="52">
                  <c:v>157.35247374424671</c:v>
                </c:pt>
                <c:pt idx="53">
                  <c:v>138.09374298294625</c:v>
                </c:pt>
                <c:pt idx="54">
                  <c:v>143.66334555497914</c:v>
                </c:pt>
                <c:pt idx="55">
                  <c:v>150.35794812701204</c:v>
                </c:pt>
                <c:pt idx="56">
                  <c:v>155.62130069904495</c:v>
                </c:pt>
                <c:pt idx="57">
                  <c:v>173.03256993774448</c:v>
                </c:pt>
                <c:pt idx="58">
                  <c:v>187.92092250977734</c:v>
                </c:pt>
                <c:pt idx="59">
                  <c:v>206.99802508181023</c:v>
                </c:pt>
                <c:pt idx="60">
                  <c:v>172.00096098717646</c:v>
                </c:pt>
                <c:pt idx="61">
                  <c:v>160.38056355920932</c:v>
                </c:pt>
                <c:pt idx="62">
                  <c:v>176.94849946457555</c:v>
                </c:pt>
                <c:pt idx="63">
                  <c:v>158.23310203660844</c:v>
                </c:pt>
                <c:pt idx="64">
                  <c:v>158.58770460864133</c:v>
                </c:pt>
                <c:pt idx="65">
                  <c:v>139.32897384734088</c:v>
                </c:pt>
                <c:pt idx="66">
                  <c:v>144.89857641937374</c:v>
                </c:pt>
                <c:pt idx="67">
                  <c:v>151.59317899140663</c:v>
                </c:pt>
                <c:pt idx="68">
                  <c:v>156.85653156343955</c:v>
                </c:pt>
                <c:pt idx="69">
                  <c:v>174.26780080213911</c:v>
                </c:pt>
                <c:pt idx="70">
                  <c:v>189.15615337417194</c:v>
                </c:pt>
                <c:pt idx="71">
                  <c:v>208.23325594620482</c:v>
                </c:pt>
                <c:pt idx="72">
                  <c:v>173.23619185157105</c:v>
                </c:pt>
                <c:pt idx="73">
                  <c:v>161.61579442360394</c:v>
                </c:pt>
                <c:pt idx="74">
                  <c:v>178.18373032897017</c:v>
                </c:pt>
                <c:pt idx="75">
                  <c:v>159.46833290100304</c:v>
                </c:pt>
                <c:pt idx="76">
                  <c:v>159.82293547303593</c:v>
                </c:pt>
                <c:pt idx="77">
                  <c:v>140.56420471173547</c:v>
                </c:pt>
                <c:pt idx="78">
                  <c:v>146.13380728376836</c:v>
                </c:pt>
                <c:pt idx="79">
                  <c:v>152.82840985580123</c:v>
                </c:pt>
                <c:pt idx="80">
                  <c:v>158.09176242783414</c:v>
                </c:pt>
                <c:pt idx="81">
                  <c:v>175.5030316665337</c:v>
                </c:pt>
                <c:pt idx="82">
                  <c:v>190.39138423856656</c:v>
                </c:pt>
                <c:pt idx="83">
                  <c:v>209.46848681059944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78F-401E-AF2A-6025A8F74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624239"/>
        <c:axId val="669724671"/>
      </c:lineChart>
      <c:catAx>
        <c:axId val="65362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9724671"/>
        <c:crosses val="autoZero"/>
        <c:auto val="1"/>
        <c:lblAlgn val="ctr"/>
        <c:lblOffset val="100"/>
        <c:noMultiLvlLbl val="0"/>
      </c:catAx>
      <c:valAx>
        <c:axId val="669724671"/>
        <c:scaling>
          <c:orientation val="minMax"/>
          <c:max val="230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62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 entre la série intiale</a:t>
            </a:r>
            <a:r>
              <a:rPr lang="en-US" baseline="0"/>
              <a:t> et la série des prévisions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Partie_2!$C$1</c:f>
              <c:strCache>
                <c:ptCount val="1"/>
                <c:pt idx="0">
                  <c:v>Biere (Xt)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Partie_2!$C$2:$C$85</c:f>
              <c:numCache>
                <c:formatCode>General</c:formatCode>
                <c:ptCount val="84"/>
                <c:pt idx="0">
                  <c:v>164.1</c:v>
                </c:pt>
                <c:pt idx="1">
                  <c:v>142.80000000000001</c:v>
                </c:pt>
                <c:pt idx="2">
                  <c:v>157.9</c:v>
                </c:pt>
                <c:pt idx="3">
                  <c:v>159.19999999999999</c:v>
                </c:pt>
                <c:pt idx="4">
                  <c:v>162.19999999999999</c:v>
                </c:pt>
                <c:pt idx="5">
                  <c:v>123.1</c:v>
                </c:pt>
                <c:pt idx="6">
                  <c:v>130</c:v>
                </c:pt>
                <c:pt idx="7">
                  <c:v>150.1</c:v>
                </c:pt>
                <c:pt idx="8">
                  <c:v>169.4</c:v>
                </c:pt>
                <c:pt idx="9">
                  <c:v>179.7</c:v>
                </c:pt>
                <c:pt idx="10">
                  <c:v>182.1</c:v>
                </c:pt>
                <c:pt idx="11">
                  <c:v>194.3</c:v>
                </c:pt>
                <c:pt idx="12">
                  <c:v>161.4</c:v>
                </c:pt>
                <c:pt idx="13">
                  <c:v>169.4</c:v>
                </c:pt>
                <c:pt idx="14">
                  <c:v>168.8</c:v>
                </c:pt>
                <c:pt idx="15">
                  <c:v>158.1</c:v>
                </c:pt>
                <c:pt idx="16">
                  <c:v>158.5</c:v>
                </c:pt>
                <c:pt idx="17">
                  <c:v>135.30000000000001</c:v>
                </c:pt>
                <c:pt idx="18">
                  <c:v>149.30000000000001</c:v>
                </c:pt>
                <c:pt idx="19">
                  <c:v>143.4</c:v>
                </c:pt>
                <c:pt idx="20">
                  <c:v>142.19999999999999</c:v>
                </c:pt>
                <c:pt idx="21">
                  <c:v>188.4</c:v>
                </c:pt>
                <c:pt idx="22">
                  <c:v>166.2</c:v>
                </c:pt>
                <c:pt idx="23">
                  <c:v>199.2</c:v>
                </c:pt>
                <c:pt idx="24">
                  <c:v>182.7</c:v>
                </c:pt>
                <c:pt idx="25">
                  <c:v>145.19999999999999</c:v>
                </c:pt>
                <c:pt idx="26">
                  <c:v>182.1</c:v>
                </c:pt>
                <c:pt idx="27">
                  <c:v>158.69999999999999</c:v>
                </c:pt>
                <c:pt idx="28">
                  <c:v>141.6</c:v>
                </c:pt>
                <c:pt idx="29">
                  <c:v>132.6</c:v>
                </c:pt>
                <c:pt idx="30">
                  <c:v>139.6</c:v>
                </c:pt>
                <c:pt idx="31">
                  <c:v>147</c:v>
                </c:pt>
                <c:pt idx="32">
                  <c:v>166.6</c:v>
                </c:pt>
                <c:pt idx="33">
                  <c:v>157</c:v>
                </c:pt>
                <c:pt idx="34">
                  <c:v>180.4</c:v>
                </c:pt>
                <c:pt idx="35">
                  <c:v>210.2</c:v>
                </c:pt>
                <c:pt idx="36">
                  <c:v>159.80000000000001</c:v>
                </c:pt>
                <c:pt idx="37">
                  <c:v>157.80000000000001</c:v>
                </c:pt>
                <c:pt idx="38">
                  <c:v>168.2</c:v>
                </c:pt>
                <c:pt idx="39">
                  <c:v>158.4</c:v>
                </c:pt>
                <c:pt idx="40">
                  <c:v>152</c:v>
                </c:pt>
                <c:pt idx="41">
                  <c:v>142.19999999999999</c:v>
                </c:pt>
                <c:pt idx="42">
                  <c:v>137.19999999999999</c:v>
                </c:pt>
                <c:pt idx="43">
                  <c:v>152.6</c:v>
                </c:pt>
                <c:pt idx="44">
                  <c:v>166.8</c:v>
                </c:pt>
                <c:pt idx="45">
                  <c:v>165.6</c:v>
                </c:pt>
                <c:pt idx="46">
                  <c:v>198.6</c:v>
                </c:pt>
                <c:pt idx="47">
                  <c:v>201.5</c:v>
                </c:pt>
                <c:pt idx="48">
                  <c:v>170.7</c:v>
                </c:pt>
                <c:pt idx="49">
                  <c:v>164.4</c:v>
                </c:pt>
                <c:pt idx="50">
                  <c:v>179.7</c:v>
                </c:pt>
                <c:pt idx="51">
                  <c:v>157</c:v>
                </c:pt>
                <c:pt idx="52">
                  <c:v>168</c:v>
                </c:pt>
                <c:pt idx="53">
                  <c:v>139.30000000000001</c:v>
                </c:pt>
                <c:pt idx="54">
                  <c:v>138.6</c:v>
                </c:pt>
                <c:pt idx="55">
                  <c:v>153.4</c:v>
                </c:pt>
                <c:pt idx="56">
                  <c:v>138.9</c:v>
                </c:pt>
                <c:pt idx="57">
                  <c:v>172.1</c:v>
                </c:pt>
                <c:pt idx="58">
                  <c:v>198.4</c:v>
                </c:pt>
                <c:pt idx="59">
                  <c:v>217.8</c:v>
                </c:pt>
                <c:pt idx="60">
                  <c:v>173.7</c:v>
                </c:pt>
                <c:pt idx="61">
                  <c:v>153.80000000000001</c:v>
                </c:pt>
                <c:pt idx="62">
                  <c:v>175.6</c:v>
                </c:pt>
                <c:pt idx="63">
                  <c:v>147.1</c:v>
                </c:pt>
                <c:pt idx="64">
                  <c:v>160.30000000000001</c:v>
                </c:pt>
                <c:pt idx="65">
                  <c:v>135.19999999999999</c:v>
                </c:pt>
                <c:pt idx="66">
                  <c:v>148.80000000000001</c:v>
                </c:pt>
                <c:pt idx="67">
                  <c:v>151</c:v>
                </c:pt>
                <c:pt idx="68">
                  <c:v>148.19999999999999</c:v>
                </c:pt>
                <c:pt idx="69">
                  <c:v>182.2</c:v>
                </c:pt>
                <c:pt idx="70">
                  <c:v>189.2</c:v>
                </c:pt>
                <c:pt idx="71">
                  <c:v>183.1</c:v>
                </c:pt>
                <c:pt idx="72">
                  <c:v>170</c:v>
                </c:pt>
                <c:pt idx="73">
                  <c:v>158.4</c:v>
                </c:pt>
                <c:pt idx="74">
                  <c:v>176.1</c:v>
                </c:pt>
                <c:pt idx="75">
                  <c:v>156.19999999999999</c:v>
                </c:pt>
                <c:pt idx="76">
                  <c:v>153.19999999999999</c:v>
                </c:pt>
                <c:pt idx="77">
                  <c:v>117.9</c:v>
                </c:pt>
                <c:pt idx="78">
                  <c:v>149.80000000000001</c:v>
                </c:pt>
                <c:pt idx="79">
                  <c:v>156.6</c:v>
                </c:pt>
                <c:pt idx="80">
                  <c:v>166.7</c:v>
                </c:pt>
                <c:pt idx="81">
                  <c:v>156.80000000000001</c:v>
                </c:pt>
                <c:pt idx="82">
                  <c:v>158.6</c:v>
                </c:pt>
                <c:pt idx="83">
                  <c:v>210.8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B4-4277-92EA-665510E2174E}"/>
            </c:ext>
          </c:extLst>
        </c:ser>
        <c:ser>
          <c:idx val="1"/>
          <c:order val="1"/>
          <c:tx>
            <c:strRef>
              <c:f>Partie_2!$H$1</c:f>
              <c:strCache>
                <c:ptCount val="1"/>
                <c:pt idx="0">
                  <c:v>Prevision = mt + coef saisonniers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Partie_2!$H$2:$H$85</c:f>
              <c:numCache>
                <c:formatCode>0.00</c:formatCode>
                <c:ptCount val="84"/>
                <c:pt idx="0">
                  <c:v>165.82480666520343</c:v>
                </c:pt>
                <c:pt idx="1">
                  <c:v>154.20440923723632</c:v>
                </c:pt>
                <c:pt idx="2">
                  <c:v>170.77234514260252</c:v>
                </c:pt>
                <c:pt idx="3">
                  <c:v>152.05694771463541</c:v>
                </c:pt>
                <c:pt idx="4">
                  <c:v>152.4115502866683</c:v>
                </c:pt>
                <c:pt idx="5">
                  <c:v>133.15281952536785</c:v>
                </c:pt>
                <c:pt idx="6">
                  <c:v>138.72242209740071</c:v>
                </c:pt>
                <c:pt idx="7">
                  <c:v>145.4170246694336</c:v>
                </c:pt>
                <c:pt idx="8">
                  <c:v>150.68037724146652</c:v>
                </c:pt>
                <c:pt idx="9">
                  <c:v>168.09164648016608</c:v>
                </c:pt>
                <c:pt idx="10">
                  <c:v>182.97999905219893</c:v>
                </c:pt>
                <c:pt idx="11">
                  <c:v>202.05710162423179</c:v>
                </c:pt>
                <c:pt idx="12">
                  <c:v>167.06003752959802</c:v>
                </c:pt>
                <c:pt idx="13">
                  <c:v>155.43964010163091</c:v>
                </c:pt>
                <c:pt idx="14">
                  <c:v>172.00757600699714</c:v>
                </c:pt>
                <c:pt idx="15">
                  <c:v>153.29217857903001</c:v>
                </c:pt>
                <c:pt idx="16">
                  <c:v>153.6467811510629</c:v>
                </c:pt>
                <c:pt idx="17">
                  <c:v>134.38805038976244</c:v>
                </c:pt>
                <c:pt idx="18">
                  <c:v>139.95765296179533</c:v>
                </c:pt>
                <c:pt idx="19">
                  <c:v>146.65225553382822</c:v>
                </c:pt>
                <c:pt idx="20">
                  <c:v>151.91560810586111</c:v>
                </c:pt>
                <c:pt idx="21">
                  <c:v>169.32687734456067</c:v>
                </c:pt>
                <c:pt idx="22">
                  <c:v>184.21522991659353</c:v>
                </c:pt>
                <c:pt idx="23">
                  <c:v>203.29233248862641</c:v>
                </c:pt>
                <c:pt idx="24">
                  <c:v>168.29526839399264</c:v>
                </c:pt>
                <c:pt idx="25">
                  <c:v>156.67487096602551</c:v>
                </c:pt>
                <c:pt idx="26">
                  <c:v>173.24280687139174</c:v>
                </c:pt>
                <c:pt idx="27">
                  <c:v>154.52740944342463</c:v>
                </c:pt>
                <c:pt idx="28">
                  <c:v>154.88201201545752</c:v>
                </c:pt>
                <c:pt idx="29">
                  <c:v>135.62328125415704</c:v>
                </c:pt>
                <c:pt idx="30">
                  <c:v>141.19288382618993</c:v>
                </c:pt>
                <c:pt idx="31">
                  <c:v>147.88748639822282</c:v>
                </c:pt>
                <c:pt idx="32">
                  <c:v>153.15083897025573</c:v>
                </c:pt>
                <c:pt idx="33">
                  <c:v>170.56210820895529</c:v>
                </c:pt>
                <c:pt idx="34">
                  <c:v>185.45046078098812</c:v>
                </c:pt>
                <c:pt idx="35">
                  <c:v>204.52756335302101</c:v>
                </c:pt>
                <c:pt idx="36">
                  <c:v>169.53049925838724</c:v>
                </c:pt>
                <c:pt idx="37">
                  <c:v>157.91010183042013</c:v>
                </c:pt>
                <c:pt idx="38">
                  <c:v>174.47803773578633</c:v>
                </c:pt>
                <c:pt idx="39">
                  <c:v>155.76264030781923</c:v>
                </c:pt>
                <c:pt idx="40">
                  <c:v>156.11724287985211</c:v>
                </c:pt>
                <c:pt idx="41">
                  <c:v>136.85851211855166</c:v>
                </c:pt>
                <c:pt idx="42">
                  <c:v>142.42811469058455</c:v>
                </c:pt>
                <c:pt idx="43">
                  <c:v>149.12271726261741</c:v>
                </c:pt>
                <c:pt idx="44">
                  <c:v>154.38606983465033</c:v>
                </c:pt>
                <c:pt idx="45">
                  <c:v>171.79733907334989</c:v>
                </c:pt>
                <c:pt idx="46">
                  <c:v>186.68569164538275</c:v>
                </c:pt>
                <c:pt idx="47">
                  <c:v>205.76279421741563</c:v>
                </c:pt>
                <c:pt idx="48">
                  <c:v>170.76573012278183</c:v>
                </c:pt>
                <c:pt idx="49">
                  <c:v>159.14533269481473</c:v>
                </c:pt>
                <c:pt idx="50">
                  <c:v>175.71326860018095</c:v>
                </c:pt>
                <c:pt idx="51">
                  <c:v>156.99787117221385</c:v>
                </c:pt>
                <c:pt idx="52">
                  <c:v>157.35247374424671</c:v>
                </c:pt>
                <c:pt idx="53">
                  <c:v>138.09374298294625</c:v>
                </c:pt>
                <c:pt idx="54">
                  <c:v>143.66334555497914</c:v>
                </c:pt>
                <c:pt idx="55">
                  <c:v>150.35794812701204</c:v>
                </c:pt>
                <c:pt idx="56">
                  <c:v>155.62130069904495</c:v>
                </c:pt>
                <c:pt idx="57">
                  <c:v>173.03256993774448</c:v>
                </c:pt>
                <c:pt idx="58">
                  <c:v>187.92092250977734</c:v>
                </c:pt>
                <c:pt idx="59">
                  <c:v>206.99802508181023</c:v>
                </c:pt>
                <c:pt idx="60">
                  <c:v>172.00096098717646</c:v>
                </c:pt>
                <c:pt idx="61">
                  <c:v>160.38056355920932</c:v>
                </c:pt>
                <c:pt idx="62">
                  <c:v>176.94849946457555</c:v>
                </c:pt>
                <c:pt idx="63">
                  <c:v>158.23310203660844</c:v>
                </c:pt>
                <c:pt idx="64">
                  <c:v>158.58770460864133</c:v>
                </c:pt>
                <c:pt idx="65">
                  <c:v>139.32897384734088</c:v>
                </c:pt>
                <c:pt idx="66">
                  <c:v>144.89857641937374</c:v>
                </c:pt>
                <c:pt idx="67">
                  <c:v>151.59317899140663</c:v>
                </c:pt>
                <c:pt idx="68">
                  <c:v>156.85653156343955</c:v>
                </c:pt>
                <c:pt idx="69">
                  <c:v>174.26780080213911</c:v>
                </c:pt>
                <c:pt idx="70">
                  <c:v>189.15615337417194</c:v>
                </c:pt>
                <c:pt idx="71">
                  <c:v>208.23325594620482</c:v>
                </c:pt>
                <c:pt idx="72">
                  <c:v>173.23619185157105</c:v>
                </c:pt>
                <c:pt idx="73">
                  <c:v>161.61579442360394</c:v>
                </c:pt>
                <c:pt idx="74">
                  <c:v>178.18373032897017</c:v>
                </c:pt>
                <c:pt idx="75">
                  <c:v>159.46833290100304</c:v>
                </c:pt>
                <c:pt idx="76">
                  <c:v>159.82293547303593</c:v>
                </c:pt>
                <c:pt idx="77">
                  <c:v>140.56420471173547</c:v>
                </c:pt>
                <c:pt idx="78">
                  <c:v>146.13380728376836</c:v>
                </c:pt>
                <c:pt idx="79">
                  <c:v>152.82840985580123</c:v>
                </c:pt>
                <c:pt idx="80">
                  <c:v>158.09176242783414</c:v>
                </c:pt>
                <c:pt idx="81">
                  <c:v>175.5030316665337</c:v>
                </c:pt>
                <c:pt idx="82">
                  <c:v>190.39138423856656</c:v>
                </c:pt>
                <c:pt idx="83">
                  <c:v>209.46848681059944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9B4-4277-92EA-665510E21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468799"/>
        <c:axId val="669717599"/>
      </c:lineChart>
      <c:catAx>
        <c:axId val="665468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9717599"/>
        <c:crosses val="autoZero"/>
        <c:auto val="0"/>
        <c:lblAlgn val="ctr"/>
        <c:lblOffset val="100"/>
        <c:noMultiLvlLbl val="0"/>
      </c:catAx>
      <c:valAx>
        <c:axId val="669717599"/>
        <c:scaling>
          <c:orientation val="minMax"/>
          <c:max val="22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54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Lissage</a:t>
            </a:r>
            <a:r>
              <a:rPr lang="en-US" baseline="0"/>
              <a:t> exponentiel simple sur série CVS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Partie_3!$F$1</c:f>
              <c:strCache>
                <c:ptCount val="1"/>
                <c:pt idx="0">
                  <c:v>CVS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Partie_3!$F$2:$F$68</c:f>
              <c:numCache>
                <c:formatCode>0.00</c:formatCode>
                <c:ptCount val="67"/>
                <c:pt idx="0">
                  <c:v>157.22999999999999</c:v>
                </c:pt>
                <c:pt idx="1">
                  <c:v>147.65333333333336</c:v>
                </c:pt>
                <c:pt idx="2">
                  <c:v>146.28833333333336</c:v>
                </c:pt>
                <c:pt idx="3">
                  <c:v>166.40666666666667</c:v>
                </c:pt>
                <c:pt idx="4">
                  <c:v>169.15499999999997</c:v>
                </c:pt>
                <c:pt idx="5">
                  <c:v>149.41666666666666</c:v>
                </c:pt>
                <c:pt idx="6">
                  <c:v>150.85</c:v>
                </c:pt>
                <c:pt idx="7">
                  <c:v>164.35833333333332</c:v>
                </c:pt>
                <c:pt idx="8">
                  <c:v>178.49791666666667</c:v>
                </c:pt>
                <c:pt idx="9">
                  <c:v>171.48958333333331</c:v>
                </c:pt>
                <c:pt idx="10">
                  <c:v>159.10416666666666</c:v>
                </c:pt>
                <c:pt idx="11">
                  <c:v>152.33000000000001</c:v>
                </c:pt>
                <c:pt idx="12">
                  <c:v>154.53</c:v>
                </c:pt>
                <c:pt idx="13">
                  <c:v>174.25333333333336</c:v>
                </c:pt>
                <c:pt idx="14">
                  <c:v>157.18833333333336</c:v>
                </c:pt>
                <c:pt idx="15">
                  <c:v>165.30666666666667</c:v>
                </c:pt>
                <c:pt idx="16">
                  <c:v>165.45499999999998</c:v>
                </c:pt>
                <c:pt idx="17">
                  <c:v>161.61666666666667</c:v>
                </c:pt>
                <c:pt idx="18">
                  <c:v>170.15</c:v>
                </c:pt>
                <c:pt idx="19">
                  <c:v>157.65833333333333</c:v>
                </c:pt>
                <c:pt idx="20">
                  <c:v>151.29791666666665</c:v>
                </c:pt>
                <c:pt idx="21">
                  <c:v>180.18958333333333</c:v>
                </c:pt>
                <c:pt idx="22">
                  <c:v>143.20416666666665</c:v>
                </c:pt>
                <c:pt idx="23">
                  <c:v>157.22999999999999</c:v>
                </c:pt>
                <c:pt idx="24">
                  <c:v>175.82999999999998</c:v>
                </c:pt>
                <c:pt idx="25">
                  <c:v>150.05333333333334</c:v>
                </c:pt>
                <c:pt idx="26">
                  <c:v>170.48833333333334</c:v>
                </c:pt>
                <c:pt idx="27">
                  <c:v>165.90666666666667</c:v>
                </c:pt>
                <c:pt idx="28">
                  <c:v>148.55499999999998</c:v>
                </c:pt>
                <c:pt idx="29">
                  <c:v>158.91666666666666</c:v>
                </c:pt>
                <c:pt idx="30">
                  <c:v>160.44999999999999</c:v>
                </c:pt>
                <c:pt idx="31">
                  <c:v>161.25833333333333</c:v>
                </c:pt>
                <c:pt idx="32">
                  <c:v>175.69791666666666</c:v>
                </c:pt>
                <c:pt idx="33">
                  <c:v>148.78958333333333</c:v>
                </c:pt>
                <c:pt idx="34">
                  <c:v>157.40416666666667</c:v>
                </c:pt>
                <c:pt idx="35">
                  <c:v>168.23</c:v>
                </c:pt>
                <c:pt idx="36">
                  <c:v>152.93</c:v>
                </c:pt>
                <c:pt idx="37">
                  <c:v>162.65333333333336</c:v>
                </c:pt>
                <c:pt idx="38">
                  <c:v>156.58833333333334</c:v>
                </c:pt>
                <c:pt idx="39">
                  <c:v>165.60666666666668</c:v>
                </c:pt>
                <c:pt idx="40">
                  <c:v>158.95499999999998</c:v>
                </c:pt>
                <c:pt idx="41">
                  <c:v>168.51666666666665</c:v>
                </c:pt>
                <c:pt idx="42">
                  <c:v>158.04999999999998</c:v>
                </c:pt>
                <c:pt idx="43">
                  <c:v>166.85833333333332</c:v>
                </c:pt>
                <c:pt idx="44">
                  <c:v>175.89791666666667</c:v>
                </c:pt>
                <c:pt idx="45">
                  <c:v>157.38958333333332</c:v>
                </c:pt>
                <c:pt idx="46">
                  <c:v>175.60416666666666</c:v>
                </c:pt>
                <c:pt idx="47">
                  <c:v>159.53</c:v>
                </c:pt>
                <c:pt idx="48">
                  <c:v>163.82999999999998</c:v>
                </c:pt>
                <c:pt idx="49">
                  <c:v>169.25333333333336</c:v>
                </c:pt>
                <c:pt idx="50">
                  <c:v>168.08833333333334</c:v>
                </c:pt>
                <c:pt idx="51">
                  <c:v>164.20666666666668</c:v>
                </c:pt>
                <c:pt idx="52">
                  <c:v>174.95499999999998</c:v>
                </c:pt>
                <c:pt idx="53">
                  <c:v>165.61666666666667</c:v>
                </c:pt>
                <c:pt idx="54">
                  <c:v>159.44999999999999</c:v>
                </c:pt>
                <c:pt idx="55">
                  <c:v>167.65833333333333</c:v>
                </c:pt>
                <c:pt idx="56">
                  <c:v>147.99791666666667</c:v>
                </c:pt>
                <c:pt idx="57">
                  <c:v>163.88958333333332</c:v>
                </c:pt>
                <c:pt idx="58">
                  <c:v>175.40416666666667</c:v>
                </c:pt>
                <c:pt idx="59">
                  <c:v>175.83</c:v>
                </c:pt>
                <c:pt idx="60">
                  <c:v>166.82999999999998</c:v>
                </c:pt>
                <c:pt idx="61">
                  <c:v>158.65333333333336</c:v>
                </c:pt>
                <c:pt idx="62">
                  <c:v>163.98833333333334</c:v>
                </c:pt>
                <c:pt idx="63">
                  <c:v>154.30666666666667</c:v>
                </c:pt>
                <c:pt idx="64">
                  <c:v>167.255</c:v>
                </c:pt>
                <c:pt idx="65">
                  <c:v>161.51666666666665</c:v>
                </c:pt>
                <c:pt idx="66">
                  <c:v>169.65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4-4065-B731-79E1E16E4DDA}"/>
            </c:ext>
          </c:extLst>
        </c:ser>
        <c:ser>
          <c:idx val="1"/>
          <c:order val="1"/>
          <c:tx>
            <c:strRef>
              <c:f>Partie_3!$G$1</c:f>
              <c:strCache>
                <c:ptCount val="1"/>
                <c:pt idx="0">
                  <c:v>X^t (aplha=0.7)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Partie_3!$G$2:$G$85</c:f>
              <c:numCache>
                <c:formatCode>0.00</c:formatCode>
                <c:ptCount val="84"/>
                <c:pt idx="0">
                  <c:v>157.22999999999999</c:v>
                </c:pt>
                <c:pt idx="1">
                  <c:v>150.52633333333335</c:v>
                </c:pt>
                <c:pt idx="2">
                  <c:v>147.55973333333336</c:v>
                </c:pt>
                <c:pt idx="3">
                  <c:v>160.75258666666667</c:v>
                </c:pt>
                <c:pt idx="4">
                  <c:v>166.634276</c:v>
                </c:pt>
                <c:pt idx="5">
                  <c:v>154.58194946666666</c:v>
                </c:pt>
                <c:pt idx="6">
                  <c:v>151.96958483999998</c:v>
                </c:pt>
                <c:pt idx="7">
                  <c:v>160.64170878533332</c:v>
                </c:pt>
                <c:pt idx="8">
                  <c:v>173.14105430226667</c:v>
                </c:pt>
                <c:pt idx="9">
                  <c:v>171.98502462401331</c:v>
                </c:pt>
                <c:pt idx="10">
                  <c:v>162.96842405387065</c:v>
                </c:pt>
                <c:pt idx="11">
                  <c:v>155.52152721616119</c:v>
                </c:pt>
                <c:pt idx="12">
                  <c:v>154.82745816484837</c:v>
                </c:pt>
                <c:pt idx="13">
                  <c:v>168.42557078278787</c:v>
                </c:pt>
                <c:pt idx="14">
                  <c:v>160.55950456816973</c:v>
                </c:pt>
                <c:pt idx="15">
                  <c:v>163.88251803711759</c:v>
                </c:pt>
                <c:pt idx="16">
                  <c:v>164.98325541113527</c:v>
                </c:pt>
                <c:pt idx="17">
                  <c:v>162.62664329000725</c:v>
                </c:pt>
                <c:pt idx="18">
                  <c:v>167.89299298700217</c:v>
                </c:pt>
                <c:pt idx="19">
                  <c:v>160.728731229434</c:v>
                </c:pt>
                <c:pt idx="20">
                  <c:v>154.12716103549687</c:v>
                </c:pt>
                <c:pt idx="21">
                  <c:v>172.37085664398239</c:v>
                </c:pt>
                <c:pt idx="22">
                  <c:v>151.95417365986137</c:v>
                </c:pt>
                <c:pt idx="23">
                  <c:v>155.64725209795841</c:v>
                </c:pt>
                <c:pt idx="24">
                  <c:v>169.77517562938749</c:v>
                </c:pt>
                <c:pt idx="25">
                  <c:v>155.96988602214958</c:v>
                </c:pt>
                <c:pt idx="26">
                  <c:v>166.1327991399782</c:v>
                </c:pt>
                <c:pt idx="27">
                  <c:v>165.97450640866012</c:v>
                </c:pt>
                <c:pt idx="28">
                  <c:v>153.780851922598</c:v>
                </c:pt>
                <c:pt idx="29">
                  <c:v>157.37592224344607</c:v>
                </c:pt>
                <c:pt idx="30">
                  <c:v>159.52777667303383</c:v>
                </c:pt>
                <c:pt idx="31">
                  <c:v>160.73916633524345</c:v>
                </c:pt>
                <c:pt idx="32">
                  <c:v>171.21029156723969</c:v>
                </c:pt>
                <c:pt idx="33">
                  <c:v>155.51579580350523</c:v>
                </c:pt>
                <c:pt idx="34">
                  <c:v>156.83765540771822</c:v>
                </c:pt>
                <c:pt idx="35">
                  <c:v>164.81229662231544</c:v>
                </c:pt>
                <c:pt idx="36">
                  <c:v>156.49468898669465</c:v>
                </c:pt>
                <c:pt idx="37">
                  <c:v>160.80574002934173</c:v>
                </c:pt>
                <c:pt idx="38">
                  <c:v>157.85355534213585</c:v>
                </c:pt>
                <c:pt idx="39">
                  <c:v>163.28073326930743</c:v>
                </c:pt>
                <c:pt idx="40">
                  <c:v>160.25271998079222</c:v>
                </c:pt>
                <c:pt idx="41">
                  <c:v>166.03748266090432</c:v>
                </c:pt>
                <c:pt idx="42">
                  <c:v>160.44624479827127</c:v>
                </c:pt>
                <c:pt idx="43">
                  <c:v>164.93470677281471</c:v>
                </c:pt>
                <c:pt idx="44">
                  <c:v>172.60895369851107</c:v>
                </c:pt>
                <c:pt idx="45">
                  <c:v>161.95539444288664</c:v>
                </c:pt>
                <c:pt idx="46">
                  <c:v>171.50953499953266</c:v>
                </c:pt>
                <c:pt idx="47">
                  <c:v>163.1238604998598</c:v>
                </c:pt>
                <c:pt idx="48">
                  <c:v>163.61815814995794</c:v>
                </c:pt>
                <c:pt idx="49">
                  <c:v>167.56278077832073</c:v>
                </c:pt>
                <c:pt idx="50">
                  <c:v>167.93066756682956</c:v>
                </c:pt>
                <c:pt idx="51">
                  <c:v>165.32386693671555</c:v>
                </c:pt>
                <c:pt idx="52">
                  <c:v>172.06566008101464</c:v>
                </c:pt>
                <c:pt idx="53">
                  <c:v>167.55136469097107</c:v>
                </c:pt>
                <c:pt idx="54">
                  <c:v>161.88040940729132</c:v>
                </c:pt>
                <c:pt idx="55">
                  <c:v>165.92495615552073</c:v>
                </c:pt>
                <c:pt idx="56">
                  <c:v>153.37602851332289</c:v>
                </c:pt>
                <c:pt idx="57">
                  <c:v>160.73551688733019</c:v>
                </c:pt>
                <c:pt idx="58">
                  <c:v>171.00357173286574</c:v>
                </c:pt>
                <c:pt idx="59">
                  <c:v>174.38207151985972</c:v>
                </c:pt>
                <c:pt idx="60">
                  <c:v>169.09562145595791</c:v>
                </c:pt>
                <c:pt idx="61">
                  <c:v>161.78601977012073</c:v>
                </c:pt>
                <c:pt idx="62">
                  <c:v>163.32763926436957</c:v>
                </c:pt>
                <c:pt idx="63">
                  <c:v>157.01295844597755</c:v>
                </c:pt>
                <c:pt idx="64">
                  <c:v>164.18238753379325</c:v>
                </c:pt>
                <c:pt idx="65">
                  <c:v>162.31638292680464</c:v>
                </c:pt>
                <c:pt idx="66">
                  <c:v>167.4499148780414</c:v>
                </c:pt>
                <c:pt idx="67">
                  <c:v>167.4499148780414</c:v>
                </c:pt>
                <c:pt idx="68">
                  <c:v>167.4499148780414</c:v>
                </c:pt>
                <c:pt idx="69">
                  <c:v>167.4499148780414</c:v>
                </c:pt>
                <c:pt idx="70">
                  <c:v>167.4499148780414</c:v>
                </c:pt>
                <c:pt idx="71">
                  <c:v>167.4499148780414</c:v>
                </c:pt>
                <c:pt idx="72">
                  <c:v>167.4499148780414</c:v>
                </c:pt>
                <c:pt idx="73">
                  <c:v>167.4499148780414</c:v>
                </c:pt>
                <c:pt idx="74">
                  <c:v>167.4499148780414</c:v>
                </c:pt>
                <c:pt idx="75">
                  <c:v>167.4499148780414</c:v>
                </c:pt>
                <c:pt idx="76">
                  <c:v>167.4499148780414</c:v>
                </c:pt>
                <c:pt idx="77">
                  <c:v>167.4499148780414</c:v>
                </c:pt>
                <c:pt idx="78">
                  <c:v>167.4499148780414</c:v>
                </c:pt>
                <c:pt idx="79">
                  <c:v>167.4499148780414</c:v>
                </c:pt>
                <c:pt idx="80">
                  <c:v>167.4499148780414</c:v>
                </c:pt>
                <c:pt idx="81">
                  <c:v>167.4499148780414</c:v>
                </c:pt>
                <c:pt idx="82">
                  <c:v>167.4499148780414</c:v>
                </c:pt>
                <c:pt idx="83">
                  <c:v>167.4499148780414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4-4065-B731-79E1E16E4DDA}"/>
            </c:ext>
          </c:extLst>
        </c:ser>
        <c:ser>
          <c:idx val="2"/>
          <c:order val="2"/>
          <c:tx>
            <c:strRef>
              <c:f>Partie_3!$J$1</c:f>
              <c:strCache>
                <c:ptCount val="1"/>
                <c:pt idx="0">
                  <c:v>Borne INF IDC (alpha=0.7)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Partie_3!$J$2:$J$85</c:f>
              <c:numCache>
                <c:formatCode>General</c:formatCode>
                <c:ptCount val="84"/>
                <c:pt idx="67" formatCode="0.00">
                  <c:v>146.04606959431811</c:v>
                </c:pt>
                <c:pt idx="68" formatCode="0.00">
                  <c:v>146.04606959431811</c:v>
                </c:pt>
                <c:pt idx="69" formatCode="0.00">
                  <c:v>146.04606959431811</c:v>
                </c:pt>
                <c:pt idx="70" formatCode="0.00">
                  <c:v>146.04606959431811</c:v>
                </c:pt>
                <c:pt idx="71" formatCode="0.00">
                  <c:v>146.04606959431811</c:v>
                </c:pt>
                <c:pt idx="72" formatCode="0.00">
                  <c:v>146.04606959431811</c:v>
                </c:pt>
                <c:pt idx="73" formatCode="0.00">
                  <c:v>146.04606959431811</c:v>
                </c:pt>
                <c:pt idx="74" formatCode="0.00">
                  <c:v>146.04606959431811</c:v>
                </c:pt>
                <c:pt idx="75" formatCode="0.00">
                  <c:v>146.04606959431811</c:v>
                </c:pt>
                <c:pt idx="76" formatCode="0.00">
                  <c:v>146.04606959431811</c:v>
                </c:pt>
                <c:pt idx="77" formatCode="0.00">
                  <c:v>146.04606959431811</c:v>
                </c:pt>
                <c:pt idx="78" formatCode="0.00">
                  <c:v>146.04606959431811</c:v>
                </c:pt>
                <c:pt idx="79" formatCode="0.00">
                  <c:v>146.04606959431811</c:v>
                </c:pt>
                <c:pt idx="80" formatCode="0.00">
                  <c:v>146.04606959431811</c:v>
                </c:pt>
                <c:pt idx="81" formatCode="0.00">
                  <c:v>146.04606959431811</c:v>
                </c:pt>
                <c:pt idx="82" formatCode="0.00">
                  <c:v>146.04606959431811</c:v>
                </c:pt>
                <c:pt idx="83" formatCode="0.00">
                  <c:v>146.04606959431811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74-4065-B731-79E1E16E4DDA}"/>
            </c:ext>
          </c:extLst>
        </c:ser>
        <c:ser>
          <c:idx val="3"/>
          <c:order val="3"/>
          <c:tx>
            <c:strRef>
              <c:f>Partie_3!$K$1</c:f>
              <c:strCache>
                <c:ptCount val="1"/>
                <c:pt idx="0">
                  <c:v>Borne SUP IDC (alpha=0.7)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Partie_3!$K$2:$K$85</c:f>
              <c:numCache>
                <c:formatCode>0.00</c:formatCode>
                <c:ptCount val="84"/>
                <c:pt idx="67">
                  <c:v>188.85376016176468</c:v>
                </c:pt>
                <c:pt idx="68">
                  <c:v>188.85376016176468</c:v>
                </c:pt>
                <c:pt idx="69">
                  <c:v>188.85376016176468</c:v>
                </c:pt>
                <c:pt idx="70">
                  <c:v>188.85376016176468</c:v>
                </c:pt>
                <c:pt idx="71">
                  <c:v>188.85376016176468</c:v>
                </c:pt>
                <c:pt idx="72">
                  <c:v>188.85376016176468</c:v>
                </c:pt>
                <c:pt idx="73">
                  <c:v>188.85376016176468</c:v>
                </c:pt>
                <c:pt idx="74">
                  <c:v>188.85376016176468</c:v>
                </c:pt>
                <c:pt idx="75">
                  <c:v>188.85376016176468</c:v>
                </c:pt>
                <c:pt idx="76">
                  <c:v>188.85376016176468</c:v>
                </c:pt>
                <c:pt idx="77">
                  <c:v>188.85376016176468</c:v>
                </c:pt>
                <c:pt idx="78">
                  <c:v>188.85376016176468</c:v>
                </c:pt>
                <c:pt idx="79">
                  <c:v>188.85376016176468</c:v>
                </c:pt>
                <c:pt idx="80">
                  <c:v>188.85376016176468</c:v>
                </c:pt>
                <c:pt idx="81">
                  <c:v>188.85376016176468</c:v>
                </c:pt>
                <c:pt idx="82">
                  <c:v>188.85376016176468</c:v>
                </c:pt>
                <c:pt idx="83">
                  <c:v>188.85376016176468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74-4065-B731-79E1E16E4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26335"/>
        <c:axId val="274256815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Partie_3!$H$1</c15:sqref>
                        </c15:formulaRef>
                      </c:ext>
                    </c:extLst>
                    <c:strCache>
                      <c:ptCount val="1"/>
                      <c:pt idx="0">
                        <c:v>X^t (alpha=0.01)</c:v>
                      </c:pt>
                    </c:strCache>
                  </c:strRef>
                </c:tx>
                <c:spPr>
                  <a:ln w="28575" cap="rnd">
                    <a:solidFill>
                      <a:srgbClr val="ED17DE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Partie_3!$H$2:$H$85</c15:sqref>
                        </c15:formulaRef>
                      </c:ext>
                    </c:extLst>
                    <c:numCache>
                      <c:formatCode>0.00</c:formatCode>
                      <c:ptCount val="84"/>
                      <c:pt idx="0">
                        <c:v>157.22999999999999</c:v>
                      </c:pt>
                      <c:pt idx="1">
                        <c:v>157.1342333333333</c:v>
                      </c:pt>
                      <c:pt idx="2">
                        <c:v>157.02577433333329</c:v>
                      </c:pt>
                      <c:pt idx="3">
                        <c:v>157.1195832566666</c:v>
                      </c:pt>
                      <c:pt idx="4">
                        <c:v>157.23993742409994</c:v>
                      </c:pt>
                      <c:pt idx="5">
                        <c:v>157.16170471652561</c:v>
                      </c:pt>
                      <c:pt idx="6">
                        <c:v>157.09858766936034</c:v>
                      </c:pt>
                      <c:pt idx="7">
                        <c:v>157.17118512600007</c:v>
                      </c:pt>
                      <c:pt idx="8">
                        <c:v>157.38445244140672</c:v>
                      </c:pt>
                      <c:pt idx="9">
                        <c:v>157.52550375032601</c:v>
                      </c:pt>
                      <c:pt idx="10">
                        <c:v>157.5412903794894</c:v>
                      </c:pt>
                      <c:pt idx="11">
                        <c:v>157.4891774756945</c:v>
                      </c:pt>
                      <c:pt idx="12">
                        <c:v>157.45958570093757</c:v>
                      </c:pt>
                      <c:pt idx="13">
                        <c:v>157.62752317726154</c:v>
                      </c:pt>
                      <c:pt idx="14">
                        <c:v>157.62313127882226</c:v>
                      </c:pt>
                      <c:pt idx="15">
                        <c:v>157.69996663270069</c:v>
                      </c:pt>
                      <c:pt idx="16">
                        <c:v>157.7775169663737</c:v>
                      </c:pt>
                      <c:pt idx="17">
                        <c:v>157.81590846337662</c:v>
                      </c:pt>
                      <c:pt idx="18">
                        <c:v>157.93924937874286</c:v>
                      </c:pt>
                      <c:pt idx="19">
                        <c:v>157.93644021828877</c:v>
                      </c:pt>
                      <c:pt idx="20">
                        <c:v>157.87005498277256</c:v>
                      </c:pt>
                      <c:pt idx="21">
                        <c:v>158.09325026627818</c:v>
                      </c:pt>
                      <c:pt idx="22">
                        <c:v>157.94435943028205</c:v>
                      </c:pt>
                      <c:pt idx="23">
                        <c:v>157.93721583597923</c:v>
                      </c:pt>
                      <c:pt idx="24">
                        <c:v>158.11614367761942</c:v>
                      </c:pt>
                      <c:pt idx="25">
                        <c:v>158.03551557417654</c:v>
                      </c:pt>
                      <c:pt idx="26">
                        <c:v>158.16004375176811</c:v>
                      </c:pt>
                      <c:pt idx="27">
                        <c:v>158.23750998091708</c:v>
                      </c:pt>
                      <c:pt idx="28">
                        <c:v>158.14068488110789</c:v>
                      </c:pt>
                      <c:pt idx="29">
                        <c:v>158.14844469896349</c:v>
                      </c:pt>
                      <c:pt idx="30">
                        <c:v>158.17146025197385</c:v>
                      </c:pt>
                      <c:pt idx="31">
                        <c:v>158.20232898278744</c:v>
                      </c:pt>
                      <c:pt idx="32">
                        <c:v>158.37728485962623</c:v>
                      </c:pt>
                      <c:pt idx="33">
                        <c:v>158.28140784436332</c:v>
                      </c:pt>
                      <c:pt idx="34">
                        <c:v>158.27263543258633</c:v>
                      </c:pt>
                      <c:pt idx="35">
                        <c:v>158.37220907826045</c:v>
                      </c:pt>
                      <c:pt idx="36">
                        <c:v>158.31778698747786</c:v>
                      </c:pt>
                      <c:pt idx="37">
                        <c:v>158.3611424509364</c:v>
                      </c:pt>
                      <c:pt idx="38">
                        <c:v>158.34341435976037</c:v>
                      </c:pt>
                      <c:pt idx="39">
                        <c:v>158.41604688282945</c:v>
                      </c:pt>
                      <c:pt idx="40">
                        <c:v>158.42143641400116</c:v>
                      </c:pt>
                      <c:pt idx="41">
                        <c:v>158.52238871652781</c:v>
                      </c:pt>
                      <c:pt idx="42">
                        <c:v>158.51766482936253</c:v>
                      </c:pt>
                      <c:pt idx="43">
                        <c:v>158.60107151440224</c:v>
                      </c:pt>
                      <c:pt idx="44">
                        <c:v>158.77403996592489</c:v>
                      </c:pt>
                      <c:pt idx="45">
                        <c:v>158.76019539959896</c:v>
                      </c:pt>
                      <c:pt idx="46">
                        <c:v>158.92863511226963</c:v>
                      </c:pt>
                      <c:pt idx="47">
                        <c:v>158.93464876114695</c:v>
                      </c:pt>
                      <c:pt idx="48">
                        <c:v>158.98360227353547</c:v>
                      </c:pt>
                      <c:pt idx="49">
                        <c:v>159.08629958413343</c:v>
                      </c:pt>
                      <c:pt idx="50">
                        <c:v>159.17631992162541</c:v>
                      </c:pt>
                      <c:pt idx="51">
                        <c:v>159.22662338907583</c:v>
                      </c:pt>
                      <c:pt idx="52">
                        <c:v>159.38390715518506</c:v>
                      </c:pt>
                      <c:pt idx="53">
                        <c:v>159.44623475029988</c:v>
                      </c:pt>
                      <c:pt idx="54">
                        <c:v>159.44627240279689</c:v>
                      </c:pt>
                      <c:pt idx="55">
                        <c:v>159.52839301210224</c:v>
                      </c:pt>
                      <c:pt idx="56">
                        <c:v>159.41308824864791</c:v>
                      </c:pt>
                      <c:pt idx="57">
                        <c:v>159.45785319949476</c:v>
                      </c:pt>
                      <c:pt idx="58">
                        <c:v>159.61731633416647</c:v>
                      </c:pt>
                      <c:pt idx="59">
                        <c:v>159.77944317082481</c:v>
                      </c:pt>
                      <c:pt idx="60">
                        <c:v>159.84994873911654</c:v>
                      </c:pt>
                      <c:pt idx="61">
                        <c:v>159.83798258505871</c:v>
                      </c:pt>
                      <c:pt idx="62">
                        <c:v>159.87948609254144</c:v>
                      </c:pt>
                      <c:pt idx="63">
                        <c:v>159.82375789828271</c:v>
                      </c:pt>
                      <c:pt idx="64">
                        <c:v>159.89807031929988</c:v>
                      </c:pt>
                      <c:pt idx="65">
                        <c:v>159.91425628277352</c:v>
                      </c:pt>
                      <c:pt idx="66">
                        <c:v>160.01161371994579</c:v>
                      </c:pt>
                      <c:pt idx="67">
                        <c:v>160.01161371994579</c:v>
                      </c:pt>
                      <c:pt idx="68">
                        <c:v>160.01161371994579</c:v>
                      </c:pt>
                      <c:pt idx="69">
                        <c:v>160.01161371994579</c:v>
                      </c:pt>
                      <c:pt idx="70">
                        <c:v>160.01161371994579</c:v>
                      </c:pt>
                      <c:pt idx="71">
                        <c:v>160.01161371994579</c:v>
                      </c:pt>
                      <c:pt idx="72">
                        <c:v>160.01161371994579</c:v>
                      </c:pt>
                      <c:pt idx="73">
                        <c:v>160.01161371994579</c:v>
                      </c:pt>
                      <c:pt idx="74">
                        <c:v>160.01161371994579</c:v>
                      </c:pt>
                      <c:pt idx="75">
                        <c:v>160.01161371994579</c:v>
                      </c:pt>
                      <c:pt idx="76">
                        <c:v>160.01161371994579</c:v>
                      </c:pt>
                      <c:pt idx="77">
                        <c:v>160.01161371994579</c:v>
                      </c:pt>
                      <c:pt idx="78">
                        <c:v>160.01161371994579</c:v>
                      </c:pt>
                      <c:pt idx="79">
                        <c:v>160.01161371994579</c:v>
                      </c:pt>
                      <c:pt idx="80">
                        <c:v>160.01161371994579</c:v>
                      </c:pt>
                      <c:pt idx="81">
                        <c:v>160.01161371994579</c:v>
                      </c:pt>
                      <c:pt idx="82">
                        <c:v>160.01161371994579</c:v>
                      </c:pt>
                      <c:pt idx="83">
                        <c:v>160.01161371994579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474-4065-B731-79E1E16E4DD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Partie_3!$I$1</c15:sqref>
                        </c15:formulaRef>
                      </c:ext>
                    </c:extLst>
                    <c:strCache>
                      <c:ptCount val="1"/>
                      <c:pt idx="0">
                        <c:v>X^t (alpha=0.99)</c:v>
                      </c:pt>
                    </c:strCache>
                  </c:strRef>
                </c:tx>
                <c:spPr>
                  <a:ln w="28575" cap="rnd">
                    <a:solidFill>
                      <a:srgbClr val="FDE973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Partie_3!$I$2:$I$85</c15:sqref>
                        </c15:formulaRef>
                      </c:ext>
                    </c:extLst>
                    <c:numCache>
                      <c:formatCode>0.00</c:formatCode>
                      <c:ptCount val="84"/>
                      <c:pt idx="0">
                        <c:v>157.22999999999999</c:v>
                      </c:pt>
                      <c:pt idx="1">
                        <c:v>147.74910000000006</c:v>
                      </c:pt>
                      <c:pt idx="2">
                        <c:v>146.30294100000003</c:v>
                      </c:pt>
                      <c:pt idx="3">
                        <c:v>166.20562941</c:v>
                      </c:pt>
                      <c:pt idx="4">
                        <c:v>169.12550629409998</c:v>
                      </c:pt>
                      <c:pt idx="5">
                        <c:v>149.61375506294098</c:v>
                      </c:pt>
                      <c:pt idx="6">
                        <c:v>150.83763755062941</c:v>
                      </c:pt>
                      <c:pt idx="7">
                        <c:v>164.22312637550627</c:v>
                      </c:pt>
                      <c:pt idx="8">
                        <c:v>178.35516876375507</c:v>
                      </c:pt>
                      <c:pt idx="9">
                        <c:v>171.55823918763753</c:v>
                      </c:pt>
                      <c:pt idx="10">
                        <c:v>159.22870739187638</c:v>
                      </c:pt>
                      <c:pt idx="11">
                        <c:v>152.39898707391876</c:v>
                      </c:pt>
                      <c:pt idx="12">
                        <c:v>154.5086898707392</c:v>
                      </c:pt>
                      <c:pt idx="13">
                        <c:v>174.0558868987074</c:v>
                      </c:pt>
                      <c:pt idx="14">
                        <c:v>157.35700886898709</c:v>
                      </c:pt>
                      <c:pt idx="15">
                        <c:v>165.22717008868989</c:v>
                      </c:pt>
                      <c:pt idx="16">
                        <c:v>165.45272170088688</c:v>
                      </c:pt>
                      <c:pt idx="17">
                        <c:v>161.65502721700889</c:v>
                      </c:pt>
                      <c:pt idx="18">
                        <c:v>170.06505027217008</c:v>
                      </c:pt>
                      <c:pt idx="19">
                        <c:v>157.78240050272171</c:v>
                      </c:pt>
                      <c:pt idx="20">
                        <c:v>151.36276150502721</c:v>
                      </c:pt>
                      <c:pt idx="21">
                        <c:v>179.90131511505027</c:v>
                      </c:pt>
                      <c:pt idx="22">
                        <c:v>143.57113815115051</c:v>
                      </c:pt>
                      <c:pt idx="23">
                        <c:v>157.09341138151149</c:v>
                      </c:pt>
                      <c:pt idx="24">
                        <c:v>175.64263411381512</c:v>
                      </c:pt>
                      <c:pt idx="25">
                        <c:v>150.30922634113819</c:v>
                      </c:pt>
                      <c:pt idx="26">
                        <c:v>170.28654226341141</c:v>
                      </c:pt>
                      <c:pt idx="27">
                        <c:v>165.95046542263412</c:v>
                      </c:pt>
                      <c:pt idx="28">
                        <c:v>148.72895465422633</c:v>
                      </c:pt>
                      <c:pt idx="29">
                        <c:v>158.81478954654224</c:v>
                      </c:pt>
                      <c:pt idx="30">
                        <c:v>160.43364789546541</c:v>
                      </c:pt>
                      <c:pt idx="31">
                        <c:v>161.25008647895464</c:v>
                      </c:pt>
                      <c:pt idx="32">
                        <c:v>175.55343836478954</c:v>
                      </c:pt>
                      <c:pt idx="33">
                        <c:v>149.05722188364788</c:v>
                      </c:pt>
                      <c:pt idx="34">
                        <c:v>157.3206972188365</c:v>
                      </c:pt>
                      <c:pt idx="35">
                        <c:v>168.12090697218835</c:v>
                      </c:pt>
                      <c:pt idx="36">
                        <c:v>153.08190906972189</c:v>
                      </c:pt>
                      <c:pt idx="37">
                        <c:v>162.55761909069724</c:v>
                      </c:pt>
                      <c:pt idx="38">
                        <c:v>156.64802619090696</c:v>
                      </c:pt>
                      <c:pt idx="39">
                        <c:v>165.51708026190909</c:v>
                      </c:pt>
                      <c:pt idx="40">
                        <c:v>159.02062080261908</c:v>
                      </c:pt>
                      <c:pt idx="41">
                        <c:v>168.42170620802617</c:v>
                      </c:pt>
                      <c:pt idx="42">
                        <c:v>158.15371706208023</c:v>
                      </c:pt>
                      <c:pt idx="43">
                        <c:v>166.77128717062078</c:v>
                      </c:pt>
                      <c:pt idx="44">
                        <c:v>175.80665037170621</c:v>
                      </c:pt>
                      <c:pt idx="45">
                        <c:v>157.57375400371706</c:v>
                      </c:pt>
                      <c:pt idx="46">
                        <c:v>175.42386254003716</c:v>
                      </c:pt>
                      <c:pt idx="47">
                        <c:v>159.68893862540037</c:v>
                      </c:pt>
                      <c:pt idx="48">
                        <c:v>163.78858938625396</c:v>
                      </c:pt>
                      <c:pt idx="49">
                        <c:v>169.19868589386257</c:v>
                      </c:pt>
                      <c:pt idx="50">
                        <c:v>168.09943685893865</c:v>
                      </c:pt>
                      <c:pt idx="51">
                        <c:v>164.24559436858939</c:v>
                      </c:pt>
                      <c:pt idx="52">
                        <c:v>174.84790594368587</c:v>
                      </c:pt>
                      <c:pt idx="53">
                        <c:v>165.70897905943684</c:v>
                      </c:pt>
                      <c:pt idx="54">
                        <c:v>159.51258979059435</c:v>
                      </c:pt>
                      <c:pt idx="55">
                        <c:v>167.57687589790595</c:v>
                      </c:pt>
                      <c:pt idx="56">
                        <c:v>148.19370625897906</c:v>
                      </c:pt>
                      <c:pt idx="57">
                        <c:v>163.73262456258979</c:v>
                      </c:pt>
                      <c:pt idx="58">
                        <c:v>175.2874512456259</c:v>
                      </c:pt>
                      <c:pt idx="59">
                        <c:v>175.82457451245628</c:v>
                      </c:pt>
                      <c:pt idx="60">
                        <c:v>166.91994574512455</c:v>
                      </c:pt>
                      <c:pt idx="61">
                        <c:v>158.73599945745127</c:v>
                      </c:pt>
                      <c:pt idx="62">
                        <c:v>163.93580999457453</c:v>
                      </c:pt>
                      <c:pt idx="63">
                        <c:v>154.40295809994575</c:v>
                      </c:pt>
                      <c:pt idx="64">
                        <c:v>167.12647958099944</c:v>
                      </c:pt>
                      <c:pt idx="65">
                        <c:v>161.57276479580997</c:v>
                      </c:pt>
                      <c:pt idx="66">
                        <c:v>169.56922764795809</c:v>
                      </c:pt>
                      <c:pt idx="67">
                        <c:v>169.56922764795809</c:v>
                      </c:pt>
                      <c:pt idx="68">
                        <c:v>169.56922764795809</c:v>
                      </c:pt>
                      <c:pt idx="69">
                        <c:v>169.56922764795809</c:v>
                      </c:pt>
                      <c:pt idx="70">
                        <c:v>169.56922764795809</c:v>
                      </c:pt>
                      <c:pt idx="71">
                        <c:v>169.56922764795809</c:v>
                      </c:pt>
                      <c:pt idx="72">
                        <c:v>169.56922764795809</c:v>
                      </c:pt>
                      <c:pt idx="73">
                        <c:v>169.56922764795809</c:v>
                      </c:pt>
                      <c:pt idx="74">
                        <c:v>169.56922764795809</c:v>
                      </c:pt>
                      <c:pt idx="75">
                        <c:v>169.56922764795809</c:v>
                      </c:pt>
                      <c:pt idx="76">
                        <c:v>169.56922764795809</c:v>
                      </c:pt>
                      <c:pt idx="77">
                        <c:v>169.56922764795809</c:v>
                      </c:pt>
                      <c:pt idx="78">
                        <c:v>169.56922764795809</c:v>
                      </c:pt>
                      <c:pt idx="79">
                        <c:v>169.56922764795809</c:v>
                      </c:pt>
                      <c:pt idx="80">
                        <c:v>169.56922764795809</c:v>
                      </c:pt>
                      <c:pt idx="81">
                        <c:v>169.56922764795809</c:v>
                      </c:pt>
                      <c:pt idx="82">
                        <c:v>169.56922764795809</c:v>
                      </c:pt>
                      <c:pt idx="83">
                        <c:v>169.56922764795809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474-4065-B731-79E1E16E4DDA}"/>
                  </c:ext>
                </c:extLst>
              </c15:ser>
            </c15:filteredLineSeries>
          </c:ext>
        </c:extLst>
      </c:lineChart>
      <c:catAx>
        <c:axId val="200026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4256815"/>
        <c:crosses val="autoZero"/>
        <c:auto val="1"/>
        <c:lblAlgn val="ctr"/>
        <c:lblOffset val="100"/>
        <c:noMultiLvlLbl val="0"/>
      </c:catAx>
      <c:valAx>
        <c:axId val="274256815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02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 de LES avec différentes</a:t>
            </a:r>
            <a:r>
              <a:rPr lang="en-US" baseline="0"/>
              <a:t> valeurs de alpha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Partie_3!$F$1</c:f>
              <c:strCache>
                <c:ptCount val="1"/>
                <c:pt idx="0">
                  <c:v>CVS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Partie_3!$F$2:$F$68</c:f>
              <c:numCache>
                <c:formatCode>0.00</c:formatCode>
                <c:ptCount val="67"/>
                <c:pt idx="0">
                  <c:v>157.22999999999999</c:v>
                </c:pt>
                <c:pt idx="1">
                  <c:v>147.65333333333336</c:v>
                </c:pt>
                <c:pt idx="2">
                  <c:v>146.28833333333336</c:v>
                </c:pt>
                <c:pt idx="3">
                  <c:v>166.40666666666667</c:v>
                </c:pt>
                <c:pt idx="4">
                  <c:v>169.15499999999997</c:v>
                </c:pt>
                <c:pt idx="5">
                  <c:v>149.41666666666666</c:v>
                </c:pt>
                <c:pt idx="6">
                  <c:v>150.85</c:v>
                </c:pt>
                <c:pt idx="7">
                  <c:v>164.35833333333332</c:v>
                </c:pt>
                <c:pt idx="8">
                  <c:v>178.49791666666667</c:v>
                </c:pt>
                <c:pt idx="9">
                  <c:v>171.48958333333331</c:v>
                </c:pt>
                <c:pt idx="10">
                  <c:v>159.10416666666666</c:v>
                </c:pt>
                <c:pt idx="11">
                  <c:v>152.33000000000001</c:v>
                </c:pt>
                <c:pt idx="12">
                  <c:v>154.53</c:v>
                </c:pt>
                <c:pt idx="13">
                  <c:v>174.25333333333336</c:v>
                </c:pt>
                <c:pt idx="14">
                  <c:v>157.18833333333336</c:v>
                </c:pt>
                <c:pt idx="15">
                  <c:v>165.30666666666667</c:v>
                </c:pt>
                <c:pt idx="16">
                  <c:v>165.45499999999998</c:v>
                </c:pt>
                <c:pt idx="17">
                  <c:v>161.61666666666667</c:v>
                </c:pt>
                <c:pt idx="18">
                  <c:v>170.15</c:v>
                </c:pt>
                <c:pt idx="19">
                  <c:v>157.65833333333333</c:v>
                </c:pt>
                <c:pt idx="20">
                  <c:v>151.29791666666665</c:v>
                </c:pt>
                <c:pt idx="21">
                  <c:v>180.18958333333333</c:v>
                </c:pt>
                <c:pt idx="22">
                  <c:v>143.20416666666665</c:v>
                </c:pt>
                <c:pt idx="23">
                  <c:v>157.22999999999999</c:v>
                </c:pt>
                <c:pt idx="24">
                  <c:v>175.82999999999998</c:v>
                </c:pt>
                <c:pt idx="25">
                  <c:v>150.05333333333334</c:v>
                </c:pt>
                <c:pt idx="26">
                  <c:v>170.48833333333334</c:v>
                </c:pt>
                <c:pt idx="27">
                  <c:v>165.90666666666667</c:v>
                </c:pt>
                <c:pt idx="28">
                  <c:v>148.55499999999998</c:v>
                </c:pt>
                <c:pt idx="29">
                  <c:v>158.91666666666666</c:v>
                </c:pt>
                <c:pt idx="30">
                  <c:v>160.44999999999999</c:v>
                </c:pt>
                <c:pt idx="31">
                  <c:v>161.25833333333333</c:v>
                </c:pt>
                <c:pt idx="32">
                  <c:v>175.69791666666666</c:v>
                </c:pt>
                <c:pt idx="33">
                  <c:v>148.78958333333333</c:v>
                </c:pt>
                <c:pt idx="34">
                  <c:v>157.40416666666667</c:v>
                </c:pt>
                <c:pt idx="35">
                  <c:v>168.23</c:v>
                </c:pt>
                <c:pt idx="36">
                  <c:v>152.93</c:v>
                </c:pt>
                <c:pt idx="37">
                  <c:v>162.65333333333336</c:v>
                </c:pt>
                <c:pt idx="38">
                  <c:v>156.58833333333334</c:v>
                </c:pt>
                <c:pt idx="39">
                  <c:v>165.60666666666668</c:v>
                </c:pt>
                <c:pt idx="40">
                  <c:v>158.95499999999998</c:v>
                </c:pt>
                <c:pt idx="41">
                  <c:v>168.51666666666665</c:v>
                </c:pt>
                <c:pt idx="42">
                  <c:v>158.04999999999998</c:v>
                </c:pt>
                <c:pt idx="43">
                  <c:v>166.85833333333332</c:v>
                </c:pt>
                <c:pt idx="44">
                  <c:v>175.89791666666667</c:v>
                </c:pt>
                <c:pt idx="45">
                  <c:v>157.38958333333332</c:v>
                </c:pt>
                <c:pt idx="46">
                  <c:v>175.60416666666666</c:v>
                </c:pt>
                <c:pt idx="47">
                  <c:v>159.53</c:v>
                </c:pt>
                <c:pt idx="48">
                  <c:v>163.82999999999998</c:v>
                </c:pt>
                <c:pt idx="49">
                  <c:v>169.25333333333336</c:v>
                </c:pt>
                <c:pt idx="50">
                  <c:v>168.08833333333334</c:v>
                </c:pt>
                <c:pt idx="51">
                  <c:v>164.20666666666668</c:v>
                </c:pt>
                <c:pt idx="52">
                  <c:v>174.95499999999998</c:v>
                </c:pt>
                <c:pt idx="53">
                  <c:v>165.61666666666667</c:v>
                </c:pt>
                <c:pt idx="54">
                  <c:v>159.44999999999999</c:v>
                </c:pt>
                <c:pt idx="55">
                  <c:v>167.65833333333333</c:v>
                </c:pt>
                <c:pt idx="56">
                  <c:v>147.99791666666667</c:v>
                </c:pt>
                <c:pt idx="57">
                  <c:v>163.88958333333332</c:v>
                </c:pt>
                <c:pt idx="58">
                  <c:v>175.40416666666667</c:v>
                </c:pt>
                <c:pt idx="59">
                  <c:v>175.83</c:v>
                </c:pt>
                <c:pt idx="60">
                  <c:v>166.82999999999998</c:v>
                </c:pt>
                <c:pt idx="61">
                  <c:v>158.65333333333336</c:v>
                </c:pt>
                <c:pt idx="62">
                  <c:v>163.98833333333334</c:v>
                </c:pt>
                <c:pt idx="63">
                  <c:v>154.30666666666667</c:v>
                </c:pt>
                <c:pt idx="64">
                  <c:v>167.255</c:v>
                </c:pt>
                <c:pt idx="65">
                  <c:v>161.51666666666665</c:v>
                </c:pt>
                <c:pt idx="66">
                  <c:v>169.65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4-4065-B731-79E1E16E4DDA}"/>
            </c:ext>
          </c:extLst>
        </c:ser>
        <c:ser>
          <c:idx val="1"/>
          <c:order val="1"/>
          <c:tx>
            <c:strRef>
              <c:f>Partie_3!$G$1</c:f>
              <c:strCache>
                <c:ptCount val="1"/>
                <c:pt idx="0">
                  <c:v>X^t (aplha=0.7)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Partie_3!$G$2:$G$85</c:f>
              <c:numCache>
                <c:formatCode>0.00</c:formatCode>
                <c:ptCount val="84"/>
                <c:pt idx="0">
                  <c:v>157.22999999999999</c:v>
                </c:pt>
                <c:pt idx="1">
                  <c:v>150.52633333333335</c:v>
                </c:pt>
                <c:pt idx="2">
                  <c:v>147.55973333333336</c:v>
                </c:pt>
                <c:pt idx="3">
                  <c:v>160.75258666666667</c:v>
                </c:pt>
                <c:pt idx="4">
                  <c:v>166.634276</c:v>
                </c:pt>
                <c:pt idx="5">
                  <c:v>154.58194946666666</c:v>
                </c:pt>
                <c:pt idx="6">
                  <c:v>151.96958483999998</c:v>
                </c:pt>
                <c:pt idx="7">
                  <c:v>160.64170878533332</c:v>
                </c:pt>
                <c:pt idx="8">
                  <c:v>173.14105430226667</c:v>
                </c:pt>
                <c:pt idx="9">
                  <c:v>171.98502462401331</c:v>
                </c:pt>
                <c:pt idx="10">
                  <c:v>162.96842405387065</c:v>
                </c:pt>
                <c:pt idx="11">
                  <c:v>155.52152721616119</c:v>
                </c:pt>
                <c:pt idx="12">
                  <c:v>154.82745816484837</c:v>
                </c:pt>
                <c:pt idx="13">
                  <c:v>168.42557078278787</c:v>
                </c:pt>
                <c:pt idx="14">
                  <c:v>160.55950456816973</c:v>
                </c:pt>
                <c:pt idx="15">
                  <c:v>163.88251803711759</c:v>
                </c:pt>
                <c:pt idx="16">
                  <c:v>164.98325541113527</c:v>
                </c:pt>
                <c:pt idx="17">
                  <c:v>162.62664329000725</c:v>
                </c:pt>
                <c:pt idx="18">
                  <c:v>167.89299298700217</c:v>
                </c:pt>
                <c:pt idx="19">
                  <c:v>160.728731229434</c:v>
                </c:pt>
                <c:pt idx="20">
                  <c:v>154.12716103549687</c:v>
                </c:pt>
                <c:pt idx="21">
                  <c:v>172.37085664398239</c:v>
                </c:pt>
                <c:pt idx="22">
                  <c:v>151.95417365986137</c:v>
                </c:pt>
                <c:pt idx="23">
                  <c:v>155.64725209795841</c:v>
                </c:pt>
                <c:pt idx="24">
                  <c:v>169.77517562938749</c:v>
                </c:pt>
                <c:pt idx="25">
                  <c:v>155.96988602214958</c:v>
                </c:pt>
                <c:pt idx="26">
                  <c:v>166.1327991399782</c:v>
                </c:pt>
                <c:pt idx="27">
                  <c:v>165.97450640866012</c:v>
                </c:pt>
                <c:pt idx="28">
                  <c:v>153.780851922598</c:v>
                </c:pt>
                <c:pt idx="29">
                  <c:v>157.37592224344607</c:v>
                </c:pt>
                <c:pt idx="30">
                  <c:v>159.52777667303383</c:v>
                </c:pt>
                <c:pt idx="31">
                  <c:v>160.73916633524345</c:v>
                </c:pt>
                <c:pt idx="32">
                  <c:v>171.21029156723969</c:v>
                </c:pt>
                <c:pt idx="33">
                  <c:v>155.51579580350523</c:v>
                </c:pt>
                <c:pt idx="34">
                  <c:v>156.83765540771822</c:v>
                </c:pt>
                <c:pt idx="35">
                  <c:v>164.81229662231544</c:v>
                </c:pt>
                <c:pt idx="36">
                  <c:v>156.49468898669465</c:v>
                </c:pt>
                <c:pt idx="37">
                  <c:v>160.80574002934173</c:v>
                </c:pt>
                <c:pt idx="38">
                  <c:v>157.85355534213585</c:v>
                </c:pt>
                <c:pt idx="39">
                  <c:v>163.28073326930743</c:v>
                </c:pt>
                <c:pt idx="40">
                  <c:v>160.25271998079222</c:v>
                </c:pt>
                <c:pt idx="41">
                  <c:v>166.03748266090432</c:v>
                </c:pt>
                <c:pt idx="42">
                  <c:v>160.44624479827127</c:v>
                </c:pt>
                <c:pt idx="43">
                  <c:v>164.93470677281471</c:v>
                </c:pt>
                <c:pt idx="44">
                  <c:v>172.60895369851107</c:v>
                </c:pt>
                <c:pt idx="45">
                  <c:v>161.95539444288664</c:v>
                </c:pt>
                <c:pt idx="46">
                  <c:v>171.50953499953266</c:v>
                </c:pt>
                <c:pt idx="47">
                  <c:v>163.1238604998598</c:v>
                </c:pt>
                <c:pt idx="48">
                  <c:v>163.61815814995794</c:v>
                </c:pt>
                <c:pt idx="49">
                  <c:v>167.56278077832073</c:v>
                </c:pt>
                <c:pt idx="50">
                  <c:v>167.93066756682956</c:v>
                </c:pt>
                <c:pt idx="51">
                  <c:v>165.32386693671555</c:v>
                </c:pt>
                <c:pt idx="52">
                  <c:v>172.06566008101464</c:v>
                </c:pt>
                <c:pt idx="53">
                  <c:v>167.55136469097107</c:v>
                </c:pt>
                <c:pt idx="54">
                  <c:v>161.88040940729132</c:v>
                </c:pt>
                <c:pt idx="55">
                  <c:v>165.92495615552073</c:v>
                </c:pt>
                <c:pt idx="56">
                  <c:v>153.37602851332289</c:v>
                </c:pt>
                <c:pt idx="57">
                  <c:v>160.73551688733019</c:v>
                </c:pt>
                <c:pt idx="58">
                  <c:v>171.00357173286574</c:v>
                </c:pt>
                <c:pt idx="59">
                  <c:v>174.38207151985972</c:v>
                </c:pt>
                <c:pt idx="60">
                  <c:v>169.09562145595791</c:v>
                </c:pt>
                <c:pt idx="61">
                  <c:v>161.78601977012073</c:v>
                </c:pt>
                <c:pt idx="62">
                  <c:v>163.32763926436957</c:v>
                </c:pt>
                <c:pt idx="63">
                  <c:v>157.01295844597755</c:v>
                </c:pt>
                <c:pt idx="64">
                  <c:v>164.18238753379325</c:v>
                </c:pt>
                <c:pt idx="65">
                  <c:v>162.31638292680464</c:v>
                </c:pt>
                <c:pt idx="66">
                  <c:v>167.4499148780414</c:v>
                </c:pt>
                <c:pt idx="67">
                  <c:v>167.4499148780414</c:v>
                </c:pt>
                <c:pt idx="68">
                  <c:v>167.4499148780414</c:v>
                </c:pt>
                <c:pt idx="69">
                  <c:v>167.4499148780414</c:v>
                </c:pt>
                <c:pt idx="70">
                  <c:v>167.4499148780414</c:v>
                </c:pt>
                <c:pt idx="71">
                  <c:v>167.4499148780414</c:v>
                </c:pt>
                <c:pt idx="72">
                  <c:v>167.4499148780414</c:v>
                </c:pt>
                <c:pt idx="73">
                  <c:v>167.4499148780414</c:v>
                </c:pt>
                <c:pt idx="74">
                  <c:v>167.4499148780414</c:v>
                </c:pt>
                <c:pt idx="75">
                  <c:v>167.4499148780414</c:v>
                </c:pt>
                <c:pt idx="76">
                  <c:v>167.4499148780414</c:v>
                </c:pt>
                <c:pt idx="77">
                  <c:v>167.4499148780414</c:v>
                </c:pt>
                <c:pt idx="78">
                  <c:v>167.4499148780414</c:v>
                </c:pt>
                <c:pt idx="79">
                  <c:v>167.4499148780414</c:v>
                </c:pt>
                <c:pt idx="80">
                  <c:v>167.4499148780414</c:v>
                </c:pt>
                <c:pt idx="81">
                  <c:v>167.4499148780414</c:v>
                </c:pt>
                <c:pt idx="82">
                  <c:v>167.4499148780414</c:v>
                </c:pt>
                <c:pt idx="83">
                  <c:v>167.4499148780414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4-4065-B731-79E1E16E4DDA}"/>
            </c:ext>
          </c:extLst>
        </c:ser>
        <c:ser>
          <c:idx val="4"/>
          <c:order val="4"/>
          <c:tx>
            <c:strRef>
              <c:f>Partie_3!$H$1</c:f>
              <c:strCache>
                <c:ptCount val="1"/>
                <c:pt idx="0">
                  <c:v>X^t (alpha=0.01)</c:v>
                </c:pt>
              </c:strCache>
            </c:strRef>
          </c:tx>
          <c:spPr>
            <a:ln w="28575" cap="rnd">
              <a:solidFill>
                <a:srgbClr val="ED17DE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Partie_3!$H$2:$H$85</c:f>
              <c:numCache>
                <c:formatCode>0.00</c:formatCode>
                <c:ptCount val="84"/>
                <c:pt idx="0">
                  <c:v>157.22999999999999</c:v>
                </c:pt>
                <c:pt idx="1">
                  <c:v>157.1342333333333</c:v>
                </c:pt>
                <c:pt idx="2">
                  <c:v>157.02577433333329</c:v>
                </c:pt>
                <c:pt idx="3">
                  <c:v>157.1195832566666</c:v>
                </c:pt>
                <c:pt idx="4">
                  <c:v>157.23993742409994</c:v>
                </c:pt>
                <c:pt idx="5">
                  <c:v>157.16170471652561</c:v>
                </c:pt>
                <c:pt idx="6">
                  <c:v>157.09858766936034</c:v>
                </c:pt>
                <c:pt idx="7">
                  <c:v>157.17118512600007</c:v>
                </c:pt>
                <c:pt idx="8">
                  <c:v>157.38445244140672</c:v>
                </c:pt>
                <c:pt idx="9">
                  <c:v>157.52550375032601</c:v>
                </c:pt>
                <c:pt idx="10">
                  <c:v>157.5412903794894</c:v>
                </c:pt>
                <c:pt idx="11">
                  <c:v>157.4891774756945</c:v>
                </c:pt>
                <c:pt idx="12">
                  <c:v>157.45958570093757</c:v>
                </c:pt>
                <c:pt idx="13">
                  <c:v>157.62752317726154</c:v>
                </c:pt>
                <c:pt idx="14">
                  <c:v>157.62313127882226</c:v>
                </c:pt>
                <c:pt idx="15">
                  <c:v>157.69996663270069</c:v>
                </c:pt>
                <c:pt idx="16">
                  <c:v>157.7775169663737</c:v>
                </c:pt>
                <c:pt idx="17">
                  <c:v>157.81590846337662</c:v>
                </c:pt>
                <c:pt idx="18">
                  <c:v>157.93924937874286</c:v>
                </c:pt>
                <c:pt idx="19">
                  <c:v>157.93644021828877</c:v>
                </c:pt>
                <c:pt idx="20">
                  <c:v>157.87005498277256</c:v>
                </c:pt>
                <c:pt idx="21">
                  <c:v>158.09325026627818</c:v>
                </c:pt>
                <c:pt idx="22">
                  <c:v>157.94435943028205</c:v>
                </c:pt>
                <c:pt idx="23">
                  <c:v>157.93721583597923</c:v>
                </c:pt>
                <c:pt idx="24">
                  <c:v>158.11614367761942</c:v>
                </c:pt>
                <c:pt idx="25">
                  <c:v>158.03551557417654</c:v>
                </c:pt>
                <c:pt idx="26">
                  <c:v>158.16004375176811</c:v>
                </c:pt>
                <c:pt idx="27">
                  <c:v>158.23750998091708</c:v>
                </c:pt>
                <c:pt idx="28">
                  <c:v>158.14068488110789</c:v>
                </c:pt>
                <c:pt idx="29">
                  <c:v>158.14844469896349</c:v>
                </c:pt>
                <c:pt idx="30">
                  <c:v>158.17146025197385</c:v>
                </c:pt>
                <c:pt idx="31">
                  <c:v>158.20232898278744</c:v>
                </c:pt>
                <c:pt idx="32">
                  <c:v>158.37728485962623</c:v>
                </c:pt>
                <c:pt idx="33">
                  <c:v>158.28140784436332</c:v>
                </c:pt>
                <c:pt idx="34">
                  <c:v>158.27263543258633</c:v>
                </c:pt>
                <c:pt idx="35">
                  <c:v>158.37220907826045</c:v>
                </c:pt>
                <c:pt idx="36">
                  <c:v>158.31778698747786</c:v>
                </c:pt>
                <c:pt idx="37">
                  <c:v>158.3611424509364</c:v>
                </c:pt>
                <c:pt idx="38">
                  <c:v>158.34341435976037</c:v>
                </c:pt>
                <c:pt idx="39">
                  <c:v>158.41604688282945</c:v>
                </c:pt>
                <c:pt idx="40">
                  <c:v>158.42143641400116</c:v>
                </c:pt>
                <c:pt idx="41">
                  <c:v>158.52238871652781</c:v>
                </c:pt>
                <c:pt idx="42">
                  <c:v>158.51766482936253</c:v>
                </c:pt>
                <c:pt idx="43">
                  <c:v>158.60107151440224</c:v>
                </c:pt>
                <c:pt idx="44">
                  <c:v>158.77403996592489</c:v>
                </c:pt>
                <c:pt idx="45">
                  <c:v>158.76019539959896</c:v>
                </c:pt>
                <c:pt idx="46">
                  <c:v>158.92863511226963</c:v>
                </c:pt>
                <c:pt idx="47">
                  <c:v>158.93464876114695</c:v>
                </c:pt>
                <c:pt idx="48">
                  <c:v>158.98360227353547</c:v>
                </c:pt>
                <c:pt idx="49">
                  <c:v>159.08629958413343</c:v>
                </c:pt>
                <c:pt idx="50">
                  <c:v>159.17631992162541</c:v>
                </c:pt>
                <c:pt idx="51">
                  <c:v>159.22662338907583</c:v>
                </c:pt>
                <c:pt idx="52">
                  <c:v>159.38390715518506</c:v>
                </c:pt>
                <c:pt idx="53">
                  <c:v>159.44623475029988</c:v>
                </c:pt>
                <c:pt idx="54">
                  <c:v>159.44627240279689</c:v>
                </c:pt>
                <c:pt idx="55">
                  <c:v>159.52839301210224</c:v>
                </c:pt>
                <c:pt idx="56">
                  <c:v>159.41308824864791</c:v>
                </c:pt>
                <c:pt idx="57">
                  <c:v>159.45785319949476</c:v>
                </c:pt>
                <c:pt idx="58">
                  <c:v>159.61731633416647</c:v>
                </c:pt>
                <c:pt idx="59">
                  <c:v>159.77944317082481</c:v>
                </c:pt>
                <c:pt idx="60">
                  <c:v>159.84994873911654</c:v>
                </c:pt>
                <c:pt idx="61">
                  <c:v>159.83798258505871</c:v>
                </c:pt>
                <c:pt idx="62">
                  <c:v>159.87948609254144</c:v>
                </c:pt>
                <c:pt idx="63">
                  <c:v>159.82375789828271</c:v>
                </c:pt>
                <c:pt idx="64">
                  <c:v>159.89807031929988</c:v>
                </c:pt>
                <c:pt idx="65">
                  <c:v>159.91425628277352</c:v>
                </c:pt>
                <c:pt idx="66">
                  <c:v>160.01161371994579</c:v>
                </c:pt>
                <c:pt idx="67">
                  <c:v>160.01161371994579</c:v>
                </c:pt>
                <c:pt idx="68">
                  <c:v>160.01161371994579</c:v>
                </c:pt>
                <c:pt idx="69">
                  <c:v>160.01161371994579</c:v>
                </c:pt>
                <c:pt idx="70">
                  <c:v>160.01161371994579</c:v>
                </c:pt>
                <c:pt idx="71">
                  <c:v>160.01161371994579</c:v>
                </c:pt>
                <c:pt idx="72">
                  <c:v>160.01161371994579</c:v>
                </c:pt>
                <c:pt idx="73">
                  <c:v>160.01161371994579</c:v>
                </c:pt>
                <c:pt idx="74">
                  <c:v>160.01161371994579</c:v>
                </c:pt>
                <c:pt idx="75">
                  <c:v>160.01161371994579</c:v>
                </c:pt>
                <c:pt idx="76">
                  <c:v>160.01161371994579</c:v>
                </c:pt>
                <c:pt idx="77">
                  <c:v>160.01161371994579</c:v>
                </c:pt>
                <c:pt idx="78">
                  <c:v>160.01161371994579</c:v>
                </c:pt>
                <c:pt idx="79">
                  <c:v>160.01161371994579</c:v>
                </c:pt>
                <c:pt idx="80">
                  <c:v>160.01161371994579</c:v>
                </c:pt>
                <c:pt idx="81">
                  <c:v>160.01161371994579</c:v>
                </c:pt>
                <c:pt idx="82">
                  <c:v>160.01161371994579</c:v>
                </c:pt>
                <c:pt idx="83">
                  <c:v>160.01161371994579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74-4065-B731-79E1E16E4DDA}"/>
            </c:ext>
          </c:extLst>
        </c:ser>
        <c:ser>
          <c:idx val="5"/>
          <c:order val="5"/>
          <c:tx>
            <c:strRef>
              <c:f>Partie_3!$I$1</c:f>
              <c:strCache>
                <c:ptCount val="1"/>
                <c:pt idx="0">
                  <c:v>X^t (alpha=0.99)</c:v>
                </c:pt>
              </c:strCache>
            </c:strRef>
          </c:tx>
          <c:spPr>
            <a:ln w="28575" cap="rnd">
              <a:solidFill>
                <a:srgbClr val="FDE97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Partie_3!$I$2:$I$85</c:f>
              <c:numCache>
                <c:formatCode>0.00</c:formatCode>
                <c:ptCount val="84"/>
                <c:pt idx="0">
                  <c:v>157.22999999999999</c:v>
                </c:pt>
                <c:pt idx="1">
                  <c:v>147.74910000000006</c:v>
                </c:pt>
                <c:pt idx="2">
                  <c:v>146.30294100000003</c:v>
                </c:pt>
                <c:pt idx="3">
                  <c:v>166.20562941</c:v>
                </c:pt>
                <c:pt idx="4">
                  <c:v>169.12550629409998</c:v>
                </c:pt>
                <c:pt idx="5">
                  <c:v>149.61375506294098</c:v>
                </c:pt>
                <c:pt idx="6">
                  <c:v>150.83763755062941</c:v>
                </c:pt>
                <c:pt idx="7">
                  <c:v>164.22312637550627</c:v>
                </c:pt>
                <c:pt idx="8">
                  <c:v>178.35516876375507</c:v>
                </c:pt>
                <c:pt idx="9">
                  <c:v>171.55823918763753</c:v>
                </c:pt>
                <c:pt idx="10">
                  <c:v>159.22870739187638</c:v>
                </c:pt>
                <c:pt idx="11">
                  <c:v>152.39898707391876</c:v>
                </c:pt>
                <c:pt idx="12">
                  <c:v>154.5086898707392</c:v>
                </c:pt>
                <c:pt idx="13">
                  <c:v>174.0558868987074</c:v>
                </c:pt>
                <c:pt idx="14">
                  <c:v>157.35700886898709</c:v>
                </c:pt>
                <c:pt idx="15">
                  <c:v>165.22717008868989</c:v>
                </c:pt>
                <c:pt idx="16">
                  <c:v>165.45272170088688</c:v>
                </c:pt>
                <c:pt idx="17">
                  <c:v>161.65502721700889</c:v>
                </c:pt>
                <c:pt idx="18">
                  <c:v>170.06505027217008</c:v>
                </c:pt>
                <c:pt idx="19">
                  <c:v>157.78240050272171</c:v>
                </c:pt>
                <c:pt idx="20">
                  <c:v>151.36276150502721</c:v>
                </c:pt>
                <c:pt idx="21">
                  <c:v>179.90131511505027</c:v>
                </c:pt>
                <c:pt idx="22">
                  <c:v>143.57113815115051</c:v>
                </c:pt>
                <c:pt idx="23">
                  <c:v>157.09341138151149</c:v>
                </c:pt>
                <c:pt idx="24">
                  <c:v>175.64263411381512</c:v>
                </c:pt>
                <c:pt idx="25">
                  <c:v>150.30922634113819</c:v>
                </c:pt>
                <c:pt idx="26">
                  <c:v>170.28654226341141</c:v>
                </c:pt>
                <c:pt idx="27">
                  <c:v>165.95046542263412</c:v>
                </c:pt>
                <c:pt idx="28">
                  <c:v>148.72895465422633</c:v>
                </c:pt>
                <c:pt idx="29">
                  <c:v>158.81478954654224</c:v>
                </c:pt>
                <c:pt idx="30">
                  <c:v>160.43364789546541</c:v>
                </c:pt>
                <c:pt idx="31">
                  <c:v>161.25008647895464</c:v>
                </c:pt>
                <c:pt idx="32">
                  <c:v>175.55343836478954</c:v>
                </c:pt>
                <c:pt idx="33">
                  <c:v>149.05722188364788</c:v>
                </c:pt>
                <c:pt idx="34">
                  <c:v>157.3206972188365</c:v>
                </c:pt>
                <c:pt idx="35">
                  <c:v>168.12090697218835</c:v>
                </c:pt>
                <c:pt idx="36">
                  <c:v>153.08190906972189</c:v>
                </c:pt>
                <c:pt idx="37">
                  <c:v>162.55761909069724</c:v>
                </c:pt>
                <c:pt idx="38">
                  <c:v>156.64802619090696</c:v>
                </c:pt>
                <c:pt idx="39">
                  <c:v>165.51708026190909</c:v>
                </c:pt>
                <c:pt idx="40">
                  <c:v>159.02062080261908</c:v>
                </c:pt>
                <c:pt idx="41">
                  <c:v>168.42170620802617</c:v>
                </c:pt>
                <c:pt idx="42">
                  <c:v>158.15371706208023</c:v>
                </c:pt>
                <c:pt idx="43">
                  <c:v>166.77128717062078</c:v>
                </c:pt>
                <c:pt idx="44">
                  <c:v>175.80665037170621</c:v>
                </c:pt>
                <c:pt idx="45">
                  <c:v>157.57375400371706</c:v>
                </c:pt>
                <c:pt idx="46">
                  <c:v>175.42386254003716</c:v>
                </c:pt>
                <c:pt idx="47">
                  <c:v>159.68893862540037</c:v>
                </c:pt>
                <c:pt idx="48">
                  <c:v>163.78858938625396</c:v>
                </c:pt>
                <c:pt idx="49">
                  <c:v>169.19868589386257</c:v>
                </c:pt>
                <c:pt idx="50">
                  <c:v>168.09943685893865</c:v>
                </c:pt>
                <c:pt idx="51">
                  <c:v>164.24559436858939</c:v>
                </c:pt>
                <c:pt idx="52">
                  <c:v>174.84790594368587</c:v>
                </c:pt>
                <c:pt idx="53">
                  <c:v>165.70897905943684</c:v>
                </c:pt>
                <c:pt idx="54">
                  <c:v>159.51258979059435</c:v>
                </c:pt>
                <c:pt idx="55">
                  <c:v>167.57687589790595</c:v>
                </c:pt>
                <c:pt idx="56">
                  <c:v>148.19370625897906</c:v>
                </c:pt>
                <c:pt idx="57">
                  <c:v>163.73262456258979</c:v>
                </c:pt>
                <c:pt idx="58">
                  <c:v>175.2874512456259</c:v>
                </c:pt>
                <c:pt idx="59">
                  <c:v>175.82457451245628</c:v>
                </c:pt>
                <c:pt idx="60">
                  <c:v>166.91994574512455</c:v>
                </c:pt>
                <c:pt idx="61">
                  <c:v>158.73599945745127</c:v>
                </c:pt>
                <c:pt idx="62">
                  <c:v>163.93580999457453</c:v>
                </c:pt>
                <c:pt idx="63">
                  <c:v>154.40295809994575</c:v>
                </c:pt>
                <c:pt idx="64">
                  <c:v>167.12647958099944</c:v>
                </c:pt>
                <c:pt idx="65">
                  <c:v>161.57276479580997</c:v>
                </c:pt>
                <c:pt idx="66">
                  <c:v>169.56922764795809</c:v>
                </c:pt>
                <c:pt idx="67">
                  <c:v>169.56922764795809</c:v>
                </c:pt>
                <c:pt idx="68">
                  <c:v>169.56922764795809</c:v>
                </c:pt>
                <c:pt idx="69">
                  <c:v>169.56922764795809</c:v>
                </c:pt>
                <c:pt idx="70">
                  <c:v>169.56922764795809</c:v>
                </c:pt>
                <c:pt idx="71">
                  <c:v>169.56922764795809</c:v>
                </c:pt>
                <c:pt idx="72">
                  <c:v>169.56922764795809</c:v>
                </c:pt>
                <c:pt idx="73">
                  <c:v>169.56922764795809</c:v>
                </c:pt>
                <c:pt idx="74">
                  <c:v>169.56922764795809</c:v>
                </c:pt>
                <c:pt idx="75">
                  <c:v>169.56922764795809</c:v>
                </c:pt>
                <c:pt idx="76">
                  <c:v>169.56922764795809</c:v>
                </c:pt>
                <c:pt idx="77">
                  <c:v>169.56922764795809</c:v>
                </c:pt>
                <c:pt idx="78">
                  <c:v>169.56922764795809</c:v>
                </c:pt>
                <c:pt idx="79">
                  <c:v>169.56922764795809</c:v>
                </c:pt>
                <c:pt idx="80">
                  <c:v>169.56922764795809</c:v>
                </c:pt>
                <c:pt idx="81">
                  <c:v>169.56922764795809</c:v>
                </c:pt>
                <c:pt idx="82">
                  <c:v>169.56922764795809</c:v>
                </c:pt>
                <c:pt idx="83">
                  <c:v>169.56922764795809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74-4065-B731-79E1E16E4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26335"/>
        <c:axId val="27425681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Partie_3!$J$1</c15:sqref>
                        </c15:formulaRef>
                      </c:ext>
                    </c:extLst>
                    <c:strCache>
                      <c:ptCount val="1"/>
                      <c:pt idx="0">
                        <c:v>Borne INF IDC (alpha=0.7)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Partie_3!$J$2:$J$85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67" formatCode="0.00">
                        <c:v>146.04606959431811</c:v>
                      </c:pt>
                      <c:pt idx="68" formatCode="0.00">
                        <c:v>146.04606959431811</c:v>
                      </c:pt>
                      <c:pt idx="69" formatCode="0.00">
                        <c:v>146.04606959431811</c:v>
                      </c:pt>
                      <c:pt idx="70" formatCode="0.00">
                        <c:v>146.04606959431811</c:v>
                      </c:pt>
                      <c:pt idx="71" formatCode="0.00">
                        <c:v>146.04606959431811</c:v>
                      </c:pt>
                      <c:pt idx="72" formatCode="0.00">
                        <c:v>146.04606959431811</c:v>
                      </c:pt>
                      <c:pt idx="73" formatCode="0.00">
                        <c:v>146.04606959431811</c:v>
                      </c:pt>
                      <c:pt idx="74" formatCode="0.00">
                        <c:v>146.04606959431811</c:v>
                      </c:pt>
                      <c:pt idx="75" formatCode="0.00">
                        <c:v>146.04606959431811</c:v>
                      </c:pt>
                      <c:pt idx="76" formatCode="0.00">
                        <c:v>146.04606959431811</c:v>
                      </c:pt>
                      <c:pt idx="77" formatCode="0.00">
                        <c:v>146.04606959431811</c:v>
                      </c:pt>
                      <c:pt idx="78" formatCode="0.00">
                        <c:v>146.04606959431811</c:v>
                      </c:pt>
                      <c:pt idx="79" formatCode="0.00">
                        <c:v>146.04606959431811</c:v>
                      </c:pt>
                      <c:pt idx="80" formatCode="0.00">
                        <c:v>146.04606959431811</c:v>
                      </c:pt>
                      <c:pt idx="81" formatCode="0.00">
                        <c:v>146.04606959431811</c:v>
                      </c:pt>
                      <c:pt idx="82" formatCode="0.00">
                        <c:v>146.04606959431811</c:v>
                      </c:pt>
                      <c:pt idx="83" formatCode="0.00">
                        <c:v>146.04606959431811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474-4065-B731-79E1E16E4DD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Partie_3!$K$1</c15:sqref>
                        </c15:formulaRef>
                      </c:ext>
                    </c:extLst>
                    <c:strCache>
                      <c:ptCount val="1"/>
                      <c:pt idx="0">
                        <c:v>Borne SUP IDC (alpha=0.7)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Partie_3!$K$2:$K$85</c15:sqref>
                        </c15:formulaRef>
                      </c:ext>
                    </c:extLst>
                    <c:numCache>
                      <c:formatCode>0.00</c:formatCode>
                      <c:ptCount val="84"/>
                      <c:pt idx="67">
                        <c:v>188.85376016176468</c:v>
                      </c:pt>
                      <c:pt idx="68">
                        <c:v>188.85376016176468</c:v>
                      </c:pt>
                      <c:pt idx="69">
                        <c:v>188.85376016176468</c:v>
                      </c:pt>
                      <c:pt idx="70">
                        <c:v>188.85376016176468</c:v>
                      </c:pt>
                      <c:pt idx="71">
                        <c:v>188.85376016176468</c:v>
                      </c:pt>
                      <c:pt idx="72">
                        <c:v>188.85376016176468</c:v>
                      </c:pt>
                      <c:pt idx="73">
                        <c:v>188.85376016176468</c:v>
                      </c:pt>
                      <c:pt idx="74">
                        <c:v>188.85376016176468</c:v>
                      </c:pt>
                      <c:pt idx="75">
                        <c:v>188.85376016176468</c:v>
                      </c:pt>
                      <c:pt idx="76">
                        <c:v>188.85376016176468</c:v>
                      </c:pt>
                      <c:pt idx="77">
                        <c:v>188.85376016176468</c:v>
                      </c:pt>
                      <c:pt idx="78">
                        <c:v>188.85376016176468</c:v>
                      </c:pt>
                      <c:pt idx="79">
                        <c:v>188.85376016176468</c:v>
                      </c:pt>
                      <c:pt idx="80">
                        <c:v>188.85376016176468</c:v>
                      </c:pt>
                      <c:pt idx="81">
                        <c:v>188.85376016176468</c:v>
                      </c:pt>
                      <c:pt idx="82">
                        <c:v>188.85376016176468</c:v>
                      </c:pt>
                      <c:pt idx="83">
                        <c:v>188.85376016176468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474-4065-B731-79E1E16E4DDA}"/>
                  </c:ext>
                </c:extLst>
              </c15:ser>
            </c15:filteredLineSeries>
          </c:ext>
        </c:extLst>
      </c:lineChart>
      <c:catAx>
        <c:axId val="200026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4256815"/>
        <c:crosses val="autoZero"/>
        <c:auto val="1"/>
        <c:lblAlgn val="ctr"/>
        <c:lblOffset val="100"/>
        <c:noMultiLvlLbl val="0"/>
      </c:catAx>
      <c:valAx>
        <c:axId val="274256815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02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</a:t>
            </a:r>
            <a:r>
              <a:rPr lang="en-US" baseline="0"/>
              <a:t> entre les prévisions par LES de paramètre alpha = 0.7 et les valeurs réelles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Partie_3!$C$1</c:f>
              <c:strCache>
                <c:ptCount val="1"/>
                <c:pt idx="0">
                  <c:v>Biere (Xt)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Partie_3!$C$2:$C$85</c:f>
              <c:numCache>
                <c:formatCode>General</c:formatCode>
                <c:ptCount val="84"/>
                <c:pt idx="0">
                  <c:v>164.1</c:v>
                </c:pt>
                <c:pt idx="1">
                  <c:v>142.80000000000001</c:v>
                </c:pt>
                <c:pt idx="2">
                  <c:v>157.9</c:v>
                </c:pt>
                <c:pt idx="3">
                  <c:v>159.19999999999999</c:v>
                </c:pt>
                <c:pt idx="4">
                  <c:v>162.19999999999999</c:v>
                </c:pt>
                <c:pt idx="5">
                  <c:v>123.1</c:v>
                </c:pt>
                <c:pt idx="6">
                  <c:v>130</c:v>
                </c:pt>
                <c:pt idx="7">
                  <c:v>150.1</c:v>
                </c:pt>
                <c:pt idx="8">
                  <c:v>169.4</c:v>
                </c:pt>
                <c:pt idx="9">
                  <c:v>179.7</c:v>
                </c:pt>
                <c:pt idx="10">
                  <c:v>182.1</c:v>
                </c:pt>
                <c:pt idx="11">
                  <c:v>194.3</c:v>
                </c:pt>
                <c:pt idx="12">
                  <c:v>161.4</c:v>
                </c:pt>
                <c:pt idx="13">
                  <c:v>169.4</c:v>
                </c:pt>
                <c:pt idx="14">
                  <c:v>168.8</c:v>
                </c:pt>
                <c:pt idx="15">
                  <c:v>158.1</c:v>
                </c:pt>
                <c:pt idx="16">
                  <c:v>158.5</c:v>
                </c:pt>
                <c:pt idx="17">
                  <c:v>135.30000000000001</c:v>
                </c:pt>
                <c:pt idx="18">
                  <c:v>149.30000000000001</c:v>
                </c:pt>
                <c:pt idx="19">
                  <c:v>143.4</c:v>
                </c:pt>
                <c:pt idx="20">
                  <c:v>142.19999999999999</c:v>
                </c:pt>
                <c:pt idx="21">
                  <c:v>188.4</c:v>
                </c:pt>
                <c:pt idx="22">
                  <c:v>166.2</c:v>
                </c:pt>
                <c:pt idx="23">
                  <c:v>199.2</c:v>
                </c:pt>
                <c:pt idx="24">
                  <c:v>182.7</c:v>
                </c:pt>
                <c:pt idx="25">
                  <c:v>145.19999999999999</c:v>
                </c:pt>
                <c:pt idx="26">
                  <c:v>182.1</c:v>
                </c:pt>
                <c:pt idx="27">
                  <c:v>158.69999999999999</c:v>
                </c:pt>
                <c:pt idx="28">
                  <c:v>141.6</c:v>
                </c:pt>
                <c:pt idx="29">
                  <c:v>132.6</c:v>
                </c:pt>
                <c:pt idx="30">
                  <c:v>139.6</c:v>
                </c:pt>
                <c:pt idx="31">
                  <c:v>147</c:v>
                </c:pt>
                <c:pt idx="32">
                  <c:v>166.6</c:v>
                </c:pt>
                <c:pt idx="33">
                  <c:v>157</c:v>
                </c:pt>
                <c:pt idx="34">
                  <c:v>180.4</c:v>
                </c:pt>
                <c:pt idx="35">
                  <c:v>210.2</c:v>
                </c:pt>
                <c:pt idx="36">
                  <c:v>159.80000000000001</c:v>
                </c:pt>
                <c:pt idx="37">
                  <c:v>157.80000000000001</c:v>
                </c:pt>
                <c:pt idx="38">
                  <c:v>168.2</c:v>
                </c:pt>
                <c:pt idx="39">
                  <c:v>158.4</c:v>
                </c:pt>
                <c:pt idx="40">
                  <c:v>152</c:v>
                </c:pt>
                <c:pt idx="41">
                  <c:v>142.19999999999999</c:v>
                </c:pt>
                <c:pt idx="42">
                  <c:v>137.19999999999999</c:v>
                </c:pt>
                <c:pt idx="43">
                  <c:v>152.6</c:v>
                </c:pt>
                <c:pt idx="44">
                  <c:v>166.8</c:v>
                </c:pt>
                <c:pt idx="45">
                  <c:v>165.6</c:v>
                </c:pt>
                <c:pt idx="46">
                  <c:v>198.6</c:v>
                </c:pt>
                <c:pt idx="47">
                  <c:v>201.5</c:v>
                </c:pt>
                <c:pt idx="48">
                  <c:v>170.7</c:v>
                </c:pt>
                <c:pt idx="49">
                  <c:v>164.4</c:v>
                </c:pt>
                <c:pt idx="50">
                  <c:v>179.7</c:v>
                </c:pt>
                <c:pt idx="51">
                  <c:v>157</c:v>
                </c:pt>
                <c:pt idx="52">
                  <c:v>168</c:v>
                </c:pt>
                <c:pt idx="53">
                  <c:v>139.30000000000001</c:v>
                </c:pt>
                <c:pt idx="54">
                  <c:v>138.6</c:v>
                </c:pt>
                <c:pt idx="55">
                  <c:v>153.4</c:v>
                </c:pt>
                <c:pt idx="56">
                  <c:v>138.9</c:v>
                </c:pt>
                <c:pt idx="57">
                  <c:v>172.1</c:v>
                </c:pt>
                <c:pt idx="58">
                  <c:v>198.4</c:v>
                </c:pt>
                <c:pt idx="59">
                  <c:v>217.8</c:v>
                </c:pt>
                <c:pt idx="60">
                  <c:v>173.7</c:v>
                </c:pt>
                <c:pt idx="61">
                  <c:v>153.80000000000001</c:v>
                </c:pt>
                <c:pt idx="62">
                  <c:v>175.6</c:v>
                </c:pt>
                <c:pt idx="63">
                  <c:v>147.1</c:v>
                </c:pt>
                <c:pt idx="64">
                  <c:v>160.30000000000001</c:v>
                </c:pt>
                <c:pt idx="65">
                  <c:v>135.19999999999999</c:v>
                </c:pt>
                <c:pt idx="66">
                  <c:v>148.80000000000001</c:v>
                </c:pt>
                <c:pt idx="67">
                  <c:v>151</c:v>
                </c:pt>
                <c:pt idx="68">
                  <c:v>148.19999999999999</c:v>
                </c:pt>
                <c:pt idx="69">
                  <c:v>182.2</c:v>
                </c:pt>
                <c:pt idx="70">
                  <c:v>189.2</c:v>
                </c:pt>
                <c:pt idx="71">
                  <c:v>183.1</c:v>
                </c:pt>
                <c:pt idx="72">
                  <c:v>170</c:v>
                </c:pt>
                <c:pt idx="73">
                  <c:v>158.4</c:v>
                </c:pt>
                <c:pt idx="74">
                  <c:v>176.1</c:v>
                </c:pt>
                <c:pt idx="75">
                  <c:v>156.19999999999999</c:v>
                </c:pt>
                <c:pt idx="76">
                  <c:v>153.19999999999999</c:v>
                </c:pt>
                <c:pt idx="77">
                  <c:v>117.9</c:v>
                </c:pt>
                <c:pt idx="78">
                  <c:v>149.80000000000001</c:v>
                </c:pt>
                <c:pt idx="79">
                  <c:v>156.6</c:v>
                </c:pt>
                <c:pt idx="80">
                  <c:v>166.7</c:v>
                </c:pt>
                <c:pt idx="81">
                  <c:v>156.80000000000001</c:v>
                </c:pt>
                <c:pt idx="82">
                  <c:v>158.6</c:v>
                </c:pt>
                <c:pt idx="83">
                  <c:v>210.8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0-45CA-A994-4CFD0B891F53}"/>
            </c:ext>
          </c:extLst>
        </c:ser>
        <c:ser>
          <c:idx val="1"/>
          <c:order val="1"/>
          <c:tx>
            <c:strRef>
              <c:f>Partie_3!$L$1</c:f>
              <c:strCache>
                <c:ptCount val="1"/>
                <c:pt idx="0">
                  <c:v>Prévision = X^t + coef saisonniers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Partie_3!$L$2:$L$85</c:f>
              <c:numCache>
                <c:formatCode>0.00</c:formatCode>
                <c:ptCount val="84"/>
                <c:pt idx="0">
                  <c:v>163.92333333333332</c:v>
                </c:pt>
                <c:pt idx="1">
                  <c:v>145.49633333333335</c:v>
                </c:pt>
                <c:pt idx="2">
                  <c:v>158.99473333333336</c:v>
                </c:pt>
                <c:pt idx="3">
                  <c:v>153.36925333333335</c:v>
                </c:pt>
                <c:pt idx="4">
                  <c:v>159.50260933333334</c:v>
                </c:pt>
                <c:pt idx="5">
                  <c:v>128.08861613333332</c:v>
                </c:pt>
                <c:pt idx="6">
                  <c:v>130.94291817333331</c:v>
                </c:pt>
                <c:pt idx="7">
                  <c:v>146.20670878533332</c:v>
                </c:pt>
                <c:pt idx="8">
                  <c:v>163.86647096893336</c:v>
                </c:pt>
                <c:pt idx="9">
                  <c:v>180.01877462401333</c:v>
                </c:pt>
                <c:pt idx="10">
                  <c:v>185.78759072053731</c:v>
                </c:pt>
                <c:pt idx="11">
                  <c:v>197.31486054949451</c:v>
                </c:pt>
                <c:pt idx="12">
                  <c:v>161.52079149818169</c:v>
                </c:pt>
                <c:pt idx="13">
                  <c:v>163.39557078278787</c:v>
                </c:pt>
                <c:pt idx="14">
                  <c:v>171.99450456816973</c:v>
                </c:pt>
                <c:pt idx="15">
                  <c:v>156.49918470378427</c:v>
                </c:pt>
                <c:pt idx="16">
                  <c:v>157.85158874446861</c:v>
                </c:pt>
                <c:pt idx="17">
                  <c:v>136.13330995667391</c:v>
                </c:pt>
                <c:pt idx="18">
                  <c:v>146.8663263203355</c:v>
                </c:pt>
                <c:pt idx="19">
                  <c:v>146.293731229434</c:v>
                </c:pt>
                <c:pt idx="20">
                  <c:v>144.85257770216356</c:v>
                </c:pt>
                <c:pt idx="21">
                  <c:v>180.40460664398242</c:v>
                </c:pt>
                <c:pt idx="22">
                  <c:v>174.77334032652803</c:v>
                </c:pt>
                <c:pt idx="23">
                  <c:v>197.44058543129174</c:v>
                </c:pt>
                <c:pt idx="24">
                  <c:v>176.46850896272082</c:v>
                </c:pt>
                <c:pt idx="25">
                  <c:v>150.93988602214958</c:v>
                </c:pt>
                <c:pt idx="26">
                  <c:v>177.56779913997821</c:v>
                </c:pt>
                <c:pt idx="27">
                  <c:v>158.59117307532679</c:v>
                </c:pt>
                <c:pt idx="28">
                  <c:v>146.64918525593134</c:v>
                </c:pt>
                <c:pt idx="29">
                  <c:v>130.88258891011273</c:v>
                </c:pt>
                <c:pt idx="30">
                  <c:v>138.50111000636716</c:v>
                </c:pt>
                <c:pt idx="31">
                  <c:v>146.30416633524345</c:v>
                </c:pt>
                <c:pt idx="32">
                  <c:v>161.93570823390638</c:v>
                </c:pt>
                <c:pt idx="33">
                  <c:v>163.54954580350525</c:v>
                </c:pt>
                <c:pt idx="34">
                  <c:v>179.65682207438488</c:v>
                </c:pt>
                <c:pt idx="35">
                  <c:v>206.60562995564877</c:v>
                </c:pt>
                <c:pt idx="36">
                  <c:v>163.18802232002798</c:v>
                </c:pt>
                <c:pt idx="37">
                  <c:v>155.77574002934173</c:v>
                </c:pt>
                <c:pt idx="38">
                  <c:v>169.28855534213585</c:v>
                </c:pt>
                <c:pt idx="39">
                  <c:v>155.89739993597411</c:v>
                </c:pt>
                <c:pt idx="40">
                  <c:v>153.12105331412556</c:v>
                </c:pt>
                <c:pt idx="41">
                  <c:v>139.54414932757098</c:v>
                </c:pt>
                <c:pt idx="42">
                  <c:v>139.4195781316046</c:v>
                </c:pt>
                <c:pt idx="43">
                  <c:v>150.4997067728147</c:v>
                </c:pt>
                <c:pt idx="44">
                  <c:v>163.33437036517776</c:v>
                </c:pt>
                <c:pt idx="45">
                  <c:v>169.98914444288667</c:v>
                </c:pt>
                <c:pt idx="46">
                  <c:v>194.32870166619932</c:v>
                </c:pt>
                <c:pt idx="47">
                  <c:v>204.91719383319312</c:v>
                </c:pt>
                <c:pt idx="48">
                  <c:v>170.31149148329126</c:v>
                </c:pt>
                <c:pt idx="49">
                  <c:v>162.53278077832073</c:v>
                </c:pt>
                <c:pt idx="50">
                  <c:v>179.36566756682956</c:v>
                </c:pt>
                <c:pt idx="51">
                  <c:v>157.94053360338222</c:v>
                </c:pt>
                <c:pt idx="52">
                  <c:v>164.93399341434798</c:v>
                </c:pt>
                <c:pt idx="53">
                  <c:v>141.05803135763773</c:v>
                </c:pt>
                <c:pt idx="54">
                  <c:v>140.85374274062465</c:v>
                </c:pt>
                <c:pt idx="55">
                  <c:v>151.48995615552073</c:v>
                </c:pt>
                <c:pt idx="56">
                  <c:v>144.10144517998958</c:v>
                </c:pt>
                <c:pt idx="57">
                  <c:v>168.76926688733022</c:v>
                </c:pt>
                <c:pt idx="58">
                  <c:v>193.8227383995324</c:v>
                </c:pt>
                <c:pt idx="59">
                  <c:v>216.17540485319304</c:v>
                </c:pt>
                <c:pt idx="60">
                  <c:v>175.78895478929124</c:v>
                </c:pt>
                <c:pt idx="61">
                  <c:v>156.75601977012073</c:v>
                </c:pt>
                <c:pt idx="62">
                  <c:v>174.76263926436957</c:v>
                </c:pt>
                <c:pt idx="63">
                  <c:v>149.62962511264422</c:v>
                </c:pt>
                <c:pt idx="64">
                  <c:v>157.05072086712659</c:v>
                </c:pt>
                <c:pt idx="65">
                  <c:v>135.8230495934713</c:v>
                </c:pt>
                <c:pt idx="66">
                  <c:v>146.42324821137473</c:v>
                </c:pt>
                <c:pt idx="67">
                  <c:v>153.0149148780414</c:v>
                </c:pt>
                <c:pt idx="68">
                  <c:v>158.17533154470809</c:v>
                </c:pt>
                <c:pt idx="69">
                  <c:v>175.48366487804142</c:v>
                </c:pt>
                <c:pt idx="70">
                  <c:v>190.26908154470806</c:v>
                </c:pt>
                <c:pt idx="71">
                  <c:v>209.24324821137472</c:v>
                </c:pt>
                <c:pt idx="72">
                  <c:v>174.14324821137473</c:v>
                </c:pt>
                <c:pt idx="73">
                  <c:v>162.4199148780414</c:v>
                </c:pt>
                <c:pt idx="74">
                  <c:v>178.8849148780414</c:v>
                </c:pt>
                <c:pt idx="75">
                  <c:v>160.06658154470807</c:v>
                </c:pt>
                <c:pt idx="76">
                  <c:v>160.31824821137474</c:v>
                </c:pt>
                <c:pt idx="77">
                  <c:v>140.95658154470806</c:v>
                </c:pt>
                <c:pt idx="78">
                  <c:v>146.42324821137473</c:v>
                </c:pt>
                <c:pt idx="79">
                  <c:v>153.0149148780414</c:v>
                </c:pt>
                <c:pt idx="80">
                  <c:v>158.17533154470809</c:v>
                </c:pt>
                <c:pt idx="81">
                  <c:v>175.48366487804142</c:v>
                </c:pt>
                <c:pt idx="82">
                  <c:v>190.26908154470806</c:v>
                </c:pt>
                <c:pt idx="83">
                  <c:v>209.24324821137472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0-45CA-A994-4CFD0B891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639695"/>
        <c:axId val="440848527"/>
      </c:lineChart>
      <c:catAx>
        <c:axId val="324639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848527"/>
        <c:crosses val="autoZero"/>
        <c:auto val="1"/>
        <c:lblAlgn val="ctr"/>
        <c:lblOffset val="100"/>
        <c:noMultiLvlLbl val="0"/>
      </c:catAx>
      <c:valAx>
        <c:axId val="44084852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463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4</xdr:row>
      <xdr:rowOff>106680</xdr:rowOff>
    </xdr:from>
    <xdr:to>
      <xdr:col>16</xdr:col>
      <xdr:colOff>480060</xdr:colOff>
      <xdr:row>22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1C5957-EC26-4EB5-9BB0-ABBDC8325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0.05379</cdr:x>
      <cdr:y>0.22664</cdr:y>
    </cdr:from>
    <cdr:to>
      <cdr:x>0.98353</cdr:x>
      <cdr:y>0.22897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AB4EB06-D586-46D4-9501-62EE8C04D7A3}"/>
            </a:ext>
          </a:extLst>
        </cdr:cNvPr>
        <cdr:cNvCxnSpPr/>
      </cdr:nvCxnSpPr>
      <cdr:spPr>
        <a:xfrm xmlns:a="http://schemas.openxmlformats.org/drawingml/2006/main" flipV="1">
          <a:off x="373380" y="739140"/>
          <a:ext cx="6454140" cy="762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0.05671</cdr:x>
      <cdr:y>0.67445</cdr:y>
    </cdr:from>
    <cdr:to>
      <cdr:x>0.98646</cdr:x>
      <cdr:y>0.67679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6AF7A3B6-C16C-4F23-B32D-9E3FB9E948D7}"/>
            </a:ext>
          </a:extLst>
        </cdr:cNvPr>
        <cdr:cNvCxnSpPr/>
      </cdr:nvCxnSpPr>
      <cdr:spPr>
        <a:xfrm xmlns:a="http://schemas.openxmlformats.org/drawingml/2006/main" flipV="1">
          <a:off x="393700" y="2199640"/>
          <a:ext cx="6454140" cy="762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37909</xdr:colOff>
      <xdr:row>54</xdr:row>
      <xdr:rowOff>42931</xdr:rowOff>
    </xdr:from>
    <xdr:to>
      <xdr:col>35</xdr:col>
      <xdr:colOff>525887</xdr:colOff>
      <xdr:row>74</xdr:row>
      <xdr:rowOff>118057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BE8BD1-E816-4E62-82E8-E48E5F7A7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13115</xdr:colOff>
      <xdr:row>1</xdr:row>
      <xdr:rowOff>159494</xdr:rowOff>
    </xdr:from>
    <xdr:to>
      <xdr:col>36</xdr:col>
      <xdr:colOff>507641</xdr:colOff>
      <xdr:row>26</xdr:row>
      <xdr:rowOff>64394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DCE464-7A6C-476E-AF53-790A616E4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53662</xdr:colOff>
      <xdr:row>4</xdr:row>
      <xdr:rowOff>32197</xdr:rowOff>
    </xdr:from>
    <xdr:to>
      <xdr:col>30</xdr:col>
      <xdr:colOff>88112</xdr:colOff>
      <xdr:row>24</xdr:row>
      <xdr:rowOff>139199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958B625-0133-4B58-9178-39035FFFF3AE}"/>
            </a:ext>
          </a:extLst>
        </xdr:cNvPr>
        <xdr:cNvCxnSpPr/>
      </xdr:nvCxnSpPr>
      <xdr:spPr>
        <a:xfrm>
          <a:off x="22248254" y="762000"/>
          <a:ext cx="34450" cy="375601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148798</xdr:colOff>
      <xdr:row>3</xdr:row>
      <xdr:rowOff>135516</xdr:rowOff>
    </xdr:from>
    <xdr:to>
      <xdr:col>34</xdr:col>
      <xdr:colOff>482959</xdr:colOff>
      <xdr:row>5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DAA9534-5527-49C3-A990-8EE0B9D499BD}"/>
            </a:ext>
          </a:extLst>
        </xdr:cNvPr>
        <xdr:cNvSpPr txBox="1"/>
      </xdr:nvSpPr>
      <xdr:spPr>
        <a:xfrm>
          <a:off x="22343390" y="682868"/>
          <a:ext cx="2781146" cy="2293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Prévisions de</a:t>
          </a:r>
          <a:r>
            <a:rPr lang="en-US" sz="1100" b="1" baseline="0"/>
            <a:t> août 1979 à décembre 1980</a:t>
          </a:r>
          <a:endParaRPr lang="en-US" sz="1100" b="1"/>
        </a:p>
      </xdr:txBody>
    </xdr:sp>
    <xdr:clientData/>
  </xdr:twoCellAnchor>
  <xdr:twoCellAnchor>
    <xdr:from>
      <xdr:col>21</xdr:col>
      <xdr:colOff>483648</xdr:colOff>
      <xdr:row>3</xdr:row>
      <xdr:rowOff>51802</xdr:rowOff>
    </xdr:from>
    <xdr:to>
      <xdr:col>28</xdr:col>
      <xdr:colOff>321970</xdr:colOff>
      <xdr:row>4</xdr:row>
      <xdr:rowOff>128788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B935304-D477-4F4E-B7FA-56C99EB4912A}"/>
            </a:ext>
          </a:extLst>
        </xdr:cNvPr>
        <xdr:cNvSpPr txBox="1"/>
      </xdr:nvSpPr>
      <xdr:spPr>
        <a:xfrm>
          <a:off x="17172521" y="599154"/>
          <a:ext cx="4120548" cy="2594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Production de bière entre janvier</a:t>
          </a:r>
          <a:r>
            <a:rPr lang="en-US" sz="1100" b="1" baseline="0"/>
            <a:t> 1974 et juillet 1979 </a:t>
          </a:r>
        </a:p>
      </xdr:txBody>
    </xdr:sp>
    <xdr:clientData/>
  </xdr:twoCellAnchor>
  <xdr:twoCellAnchor>
    <xdr:from>
      <xdr:col>16</xdr:col>
      <xdr:colOff>601012</xdr:colOff>
      <xdr:row>27</xdr:row>
      <xdr:rowOff>150253</xdr:rowOff>
    </xdr:from>
    <xdr:to>
      <xdr:col>36</xdr:col>
      <xdr:colOff>407830</xdr:colOff>
      <xdr:row>52</xdr:row>
      <xdr:rowOff>75125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9A760D-4C20-4878-A391-42C4A087A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505113</xdr:colOff>
      <xdr:row>30</xdr:row>
      <xdr:rowOff>62534</xdr:rowOff>
    </xdr:from>
    <xdr:to>
      <xdr:col>34</xdr:col>
      <xdr:colOff>227527</xdr:colOff>
      <xdr:row>31</xdr:row>
      <xdr:rowOff>109469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4924A59-5D38-4793-A946-BF28845713F4}"/>
            </a:ext>
          </a:extLst>
        </xdr:cNvPr>
        <xdr:cNvSpPr txBox="1"/>
      </xdr:nvSpPr>
      <xdr:spPr>
        <a:xfrm>
          <a:off x="22087958" y="5536055"/>
          <a:ext cx="2781146" cy="2293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Prévisions de</a:t>
          </a:r>
          <a:r>
            <a:rPr lang="en-US" sz="1100" b="1" baseline="0"/>
            <a:t> août 1979 à décembre 1980</a:t>
          </a:r>
          <a:endParaRPr lang="en-US" sz="1100" b="1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0.65077</cdr:x>
      <cdr:y>0.12919</cdr:y>
    </cdr:from>
    <cdr:to>
      <cdr:x>0.65215</cdr:x>
      <cdr:y>0.93881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7A6B6A7-D032-41D1-AC16-DFCA78CFA367}"/>
            </a:ext>
          </a:extLst>
        </cdr:cNvPr>
        <cdr:cNvCxnSpPr/>
      </cdr:nvCxnSpPr>
      <cdr:spPr>
        <a:xfrm xmlns:a="http://schemas.openxmlformats.org/drawingml/2006/main">
          <a:off x="7836442" y="579550"/>
          <a:ext cx="16619" cy="36320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72879</xdr:colOff>
      <xdr:row>0</xdr:row>
      <xdr:rowOff>118598</xdr:rowOff>
    </xdr:from>
    <xdr:to>
      <xdr:col>26</xdr:col>
      <xdr:colOff>423985</xdr:colOff>
      <xdr:row>18</xdr:row>
      <xdr:rowOff>88118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30F30-4919-4DD4-BD4C-1200FDCE4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37</xdr:row>
      <xdr:rowOff>45720</xdr:rowOff>
    </xdr:from>
    <xdr:to>
      <xdr:col>26</xdr:col>
      <xdr:colOff>342900</xdr:colOff>
      <xdr:row>55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102C2B-32AC-4D56-A503-67D6325A1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112482</xdr:colOff>
      <xdr:row>57</xdr:row>
      <xdr:rowOff>28695</xdr:rowOff>
    </xdr:from>
    <xdr:to>
      <xdr:col>30</xdr:col>
      <xdr:colOff>604630</xdr:colOff>
      <xdr:row>79</xdr:row>
      <xdr:rowOff>24848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0EAC0F-865F-4842-8173-00F5A19CE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480391</xdr:colOff>
      <xdr:row>60</xdr:row>
      <xdr:rowOff>140805</xdr:rowOff>
    </xdr:from>
    <xdr:to>
      <xdr:col>29</xdr:col>
      <xdr:colOff>74543</xdr:colOff>
      <xdr:row>62</xdr:row>
      <xdr:rowOff>16566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2F39AA9-5FA6-4EDD-A103-E47938CD46EB}"/>
            </a:ext>
          </a:extLst>
        </xdr:cNvPr>
        <xdr:cNvSpPr txBox="1"/>
      </xdr:nvSpPr>
      <xdr:spPr>
        <a:xfrm>
          <a:off x="20830761" y="11073848"/>
          <a:ext cx="2658717" cy="2401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Prévisions de</a:t>
          </a:r>
          <a:r>
            <a:rPr lang="en-US" sz="1100" b="1" baseline="0"/>
            <a:t> août 1979 à décembre 1980</a:t>
          </a:r>
          <a:endParaRPr lang="en-US" sz="1100" b="1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0.86278</cdr:x>
      <cdr:y>0.58148</cdr:y>
    </cdr:from>
    <cdr:to>
      <cdr:x>0.9576</cdr:x>
      <cdr:y>0.65002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38F29A-D9E5-4097-AA0F-03B221256961}"/>
            </a:ext>
          </a:extLst>
        </cdr:cNvPr>
        <cdr:cNvSpPr txBox="1"/>
      </cdr:nvSpPr>
      <cdr:spPr>
        <a:xfrm xmlns:a="http://schemas.openxmlformats.org/drawingml/2006/main">
          <a:off x="7159648" y="1967414"/>
          <a:ext cx="786848" cy="231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i="1"/>
            <a:t>alpha=0.7</a:t>
          </a:r>
        </a:p>
      </cdr:txBody>
    </cdr:sp>
  </cdr:relSizeAnchor>
  <cdr:relSizeAnchor xmlns:cdr="http://schemas.openxmlformats.org/drawingml/2006/chartDrawing">
    <cdr:from>
      <cdr:x>0.64075</cdr:x>
      <cdr:y>0.14574</cdr:y>
    </cdr:from>
    <cdr:to>
      <cdr:x>0.64275</cdr:x>
      <cdr:y>0.91685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958B625-0133-4B58-9178-39035FFFF3AE}"/>
            </a:ext>
          </a:extLst>
        </cdr:cNvPr>
        <cdr:cNvCxnSpPr/>
      </cdr:nvCxnSpPr>
      <cdr:spPr>
        <a:xfrm xmlns:a="http://schemas.openxmlformats.org/drawingml/2006/main">
          <a:off x="7034122" y="583680"/>
          <a:ext cx="21916" cy="30882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topLeftCell="A24" workbookViewId="0">
      <selection activeCell="F2" sqref="F2"/>
    </sheetView>
  </sheetViews>
  <sheetFormatPr baseColWidth="10" defaultColWidth="8.7265625" defaultRowHeight="14.5" x14ac:dyDescent="0.35"/>
  <cols>
    <col min="4" max="4" width="12.81640625" customWidth="1"/>
    <col min="5" max="5" width="13.90625" customWidth="1"/>
  </cols>
  <sheetData>
    <row r="1" spans="1:5" x14ac:dyDescent="0.35">
      <c r="A1" s="2" t="s">
        <v>88</v>
      </c>
      <c r="B1" s="2" t="s">
        <v>84</v>
      </c>
      <c r="C1" s="1" t="s">
        <v>92</v>
      </c>
      <c r="D1" s="2" t="s">
        <v>93</v>
      </c>
      <c r="E1" s="2"/>
    </row>
    <row r="2" spans="1:5" x14ac:dyDescent="0.35">
      <c r="A2">
        <v>1</v>
      </c>
      <c r="B2" t="s">
        <v>0</v>
      </c>
      <c r="C2">
        <v>164.1</v>
      </c>
      <c r="D2" s="3">
        <f t="shared" ref="D2:D33" si="0">M$27+M$26*A2</f>
        <v>164.14748949579834</v>
      </c>
    </row>
    <row r="3" spans="1:5" x14ac:dyDescent="0.35">
      <c r="A3">
        <f>A2+1</f>
        <v>2</v>
      </c>
      <c r="B3" t="s">
        <v>1</v>
      </c>
      <c r="C3">
        <v>142.80000000000001</v>
      </c>
      <c r="D3" s="3">
        <f t="shared" si="0"/>
        <v>164.1040904373798</v>
      </c>
    </row>
    <row r="4" spans="1:5" x14ac:dyDescent="0.35">
      <c r="A4">
        <f>A3+1</f>
        <v>3</v>
      </c>
      <c r="B4" t="s">
        <v>2</v>
      </c>
      <c r="C4">
        <v>157.9</v>
      </c>
      <c r="D4" s="3">
        <f t="shared" si="0"/>
        <v>164.06069137896125</v>
      </c>
    </row>
    <row r="5" spans="1:5" x14ac:dyDescent="0.35">
      <c r="A5">
        <f t="shared" ref="A5:A68" si="1">A4+1</f>
        <v>4</v>
      </c>
      <c r="B5" t="s">
        <v>3</v>
      </c>
      <c r="C5">
        <v>159.19999999999999</v>
      </c>
      <c r="D5" s="3">
        <f t="shared" si="0"/>
        <v>164.01729232054268</v>
      </c>
    </row>
    <row r="6" spans="1:5" x14ac:dyDescent="0.35">
      <c r="A6">
        <f t="shared" si="1"/>
        <v>5</v>
      </c>
      <c r="B6" t="s">
        <v>4</v>
      </c>
      <c r="C6">
        <v>162.19999999999999</v>
      </c>
      <c r="D6" s="3">
        <f t="shared" si="0"/>
        <v>163.97389326212414</v>
      </c>
    </row>
    <row r="7" spans="1:5" x14ac:dyDescent="0.35">
      <c r="A7">
        <f t="shared" si="1"/>
        <v>6</v>
      </c>
      <c r="B7" t="s">
        <v>5</v>
      </c>
      <c r="C7">
        <v>123.1</v>
      </c>
      <c r="D7" s="3">
        <f t="shared" si="0"/>
        <v>163.93049420370559</v>
      </c>
    </row>
    <row r="8" spans="1:5" x14ac:dyDescent="0.35">
      <c r="A8">
        <f t="shared" si="1"/>
        <v>7</v>
      </c>
      <c r="B8" t="s">
        <v>6</v>
      </c>
      <c r="C8">
        <v>130</v>
      </c>
      <c r="D8" s="3">
        <f t="shared" si="0"/>
        <v>163.88709514528705</v>
      </c>
    </row>
    <row r="9" spans="1:5" x14ac:dyDescent="0.35">
      <c r="A9">
        <f t="shared" si="1"/>
        <v>8</v>
      </c>
      <c r="B9" t="s">
        <v>7</v>
      </c>
      <c r="C9">
        <v>150.1</v>
      </c>
      <c r="D9" s="3">
        <f t="shared" si="0"/>
        <v>163.8436960868685</v>
      </c>
    </row>
    <row r="10" spans="1:5" x14ac:dyDescent="0.35">
      <c r="A10">
        <f t="shared" si="1"/>
        <v>9</v>
      </c>
      <c r="B10" t="s">
        <v>8</v>
      </c>
      <c r="C10">
        <v>169.4</v>
      </c>
      <c r="D10" s="3">
        <f t="shared" si="0"/>
        <v>163.80029702844996</v>
      </c>
    </row>
    <row r="11" spans="1:5" x14ac:dyDescent="0.35">
      <c r="A11">
        <f t="shared" si="1"/>
        <v>10</v>
      </c>
      <c r="B11" t="s">
        <v>9</v>
      </c>
      <c r="C11">
        <v>179.7</v>
      </c>
      <c r="D11" s="3">
        <f t="shared" si="0"/>
        <v>163.75689797003139</v>
      </c>
    </row>
    <row r="12" spans="1:5" x14ac:dyDescent="0.35">
      <c r="A12">
        <f t="shared" si="1"/>
        <v>11</v>
      </c>
      <c r="B12" t="s">
        <v>10</v>
      </c>
      <c r="C12">
        <v>182.1</v>
      </c>
      <c r="D12" s="3">
        <f t="shared" si="0"/>
        <v>163.71349891161285</v>
      </c>
    </row>
    <row r="13" spans="1:5" x14ac:dyDescent="0.35">
      <c r="A13">
        <f t="shared" si="1"/>
        <v>12</v>
      </c>
      <c r="B13" t="s">
        <v>11</v>
      </c>
      <c r="C13">
        <v>194.3</v>
      </c>
      <c r="D13" s="3">
        <f t="shared" si="0"/>
        <v>163.6700998531943</v>
      </c>
      <c r="E13" s="3"/>
    </row>
    <row r="14" spans="1:5" x14ac:dyDescent="0.35">
      <c r="A14">
        <f t="shared" si="1"/>
        <v>13</v>
      </c>
      <c r="B14" t="s">
        <v>12</v>
      </c>
      <c r="C14">
        <v>161.4</v>
      </c>
      <c r="D14" s="3">
        <f t="shared" si="0"/>
        <v>163.62670079477576</v>
      </c>
    </row>
    <row r="15" spans="1:5" x14ac:dyDescent="0.35">
      <c r="A15">
        <f t="shared" si="1"/>
        <v>14</v>
      </c>
      <c r="B15" t="s">
        <v>13</v>
      </c>
      <c r="C15">
        <v>169.4</v>
      </c>
      <c r="D15" s="3">
        <f t="shared" si="0"/>
        <v>163.58330173635721</v>
      </c>
    </row>
    <row r="16" spans="1:5" x14ac:dyDescent="0.35">
      <c r="A16">
        <f t="shared" si="1"/>
        <v>15</v>
      </c>
      <c r="B16" t="s">
        <v>14</v>
      </c>
      <c r="C16">
        <v>168.8</v>
      </c>
      <c r="D16" s="3">
        <f t="shared" si="0"/>
        <v>163.53990267793867</v>
      </c>
    </row>
    <row r="17" spans="1:13" x14ac:dyDescent="0.35">
      <c r="A17">
        <f t="shared" si="1"/>
        <v>16</v>
      </c>
      <c r="B17" t="s">
        <v>15</v>
      </c>
      <c r="C17">
        <v>158.1</v>
      </c>
      <c r="D17" s="3">
        <f t="shared" si="0"/>
        <v>163.49650361952013</v>
      </c>
    </row>
    <row r="18" spans="1:13" x14ac:dyDescent="0.35">
      <c r="A18">
        <f t="shared" si="1"/>
        <v>17</v>
      </c>
      <c r="B18" t="s">
        <v>16</v>
      </c>
      <c r="C18">
        <v>158.5</v>
      </c>
      <c r="D18" s="3">
        <f t="shared" si="0"/>
        <v>163.45310456110155</v>
      </c>
    </row>
    <row r="19" spans="1:13" x14ac:dyDescent="0.35">
      <c r="A19">
        <f t="shared" si="1"/>
        <v>18</v>
      </c>
      <c r="B19" t="s">
        <v>17</v>
      </c>
      <c r="C19">
        <v>135.30000000000001</v>
      </c>
      <c r="D19" s="3">
        <f t="shared" si="0"/>
        <v>163.40970550268301</v>
      </c>
    </row>
    <row r="20" spans="1:13" x14ac:dyDescent="0.35">
      <c r="A20">
        <f t="shared" si="1"/>
        <v>19</v>
      </c>
      <c r="B20" t="s">
        <v>18</v>
      </c>
      <c r="C20">
        <v>149.30000000000001</v>
      </c>
      <c r="D20" s="3">
        <f t="shared" si="0"/>
        <v>163.36630644426447</v>
      </c>
    </row>
    <row r="21" spans="1:13" x14ac:dyDescent="0.35">
      <c r="A21">
        <f t="shared" si="1"/>
        <v>20</v>
      </c>
      <c r="B21" t="s">
        <v>19</v>
      </c>
      <c r="C21">
        <v>143.4</v>
      </c>
      <c r="D21" s="3">
        <f t="shared" si="0"/>
        <v>163.32290738584592</v>
      </c>
    </row>
    <row r="22" spans="1:13" x14ac:dyDescent="0.35">
      <c r="A22">
        <f t="shared" si="1"/>
        <v>21</v>
      </c>
      <c r="B22" t="s">
        <v>20</v>
      </c>
      <c r="C22">
        <v>142.19999999999999</v>
      </c>
      <c r="D22" s="3">
        <f t="shared" si="0"/>
        <v>163.27950832742738</v>
      </c>
    </row>
    <row r="23" spans="1:13" x14ac:dyDescent="0.35">
      <c r="A23">
        <f t="shared" si="1"/>
        <v>22</v>
      </c>
      <c r="B23" t="s">
        <v>21</v>
      </c>
      <c r="C23">
        <v>188.4</v>
      </c>
      <c r="D23" s="3">
        <f t="shared" si="0"/>
        <v>163.23610926900884</v>
      </c>
    </row>
    <row r="24" spans="1:13" x14ac:dyDescent="0.35">
      <c r="A24">
        <f t="shared" si="1"/>
        <v>23</v>
      </c>
      <c r="B24" t="s">
        <v>22</v>
      </c>
      <c r="C24">
        <v>166.2</v>
      </c>
      <c r="D24" s="3">
        <f t="shared" si="0"/>
        <v>163.19271021059026</v>
      </c>
      <c r="H24" s="4" t="s">
        <v>95</v>
      </c>
      <c r="I24" t="s">
        <v>94</v>
      </c>
    </row>
    <row r="25" spans="1:13" x14ac:dyDescent="0.35">
      <c r="A25">
        <f t="shared" si="1"/>
        <v>24</v>
      </c>
      <c r="B25" t="s">
        <v>23</v>
      </c>
      <c r="C25">
        <v>199.2</v>
      </c>
      <c r="D25" s="3">
        <f t="shared" si="0"/>
        <v>163.14931115217172</v>
      </c>
    </row>
    <row r="26" spans="1:13" x14ac:dyDescent="0.35">
      <c r="A26">
        <f t="shared" si="1"/>
        <v>25</v>
      </c>
      <c r="B26" t="s">
        <v>24</v>
      </c>
      <c r="C26">
        <v>182.7</v>
      </c>
      <c r="D26" s="3">
        <f t="shared" si="0"/>
        <v>163.10591209375318</v>
      </c>
      <c r="I26" t="s">
        <v>85</v>
      </c>
      <c r="J26">
        <f>(84^2-1)/84</f>
        <v>83.988095238095241</v>
      </c>
      <c r="L26" t="s">
        <v>89</v>
      </c>
      <c r="M26">
        <f>J28/J26</f>
        <v>-4.3399058418548089E-2</v>
      </c>
    </row>
    <row r="27" spans="1:13" x14ac:dyDescent="0.35">
      <c r="A27">
        <f t="shared" si="1"/>
        <v>26</v>
      </c>
      <c r="B27" t="s">
        <v>25</v>
      </c>
      <c r="C27">
        <v>145.19999999999999</v>
      </c>
      <c r="D27" s="3">
        <f t="shared" si="0"/>
        <v>163.06251303533463</v>
      </c>
      <c r="I27" t="s">
        <v>86</v>
      </c>
      <c r="J27">
        <f>AVERAGE(A2:A85)</f>
        <v>42.5</v>
      </c>
      <c r="L27" t="s">
        <v>90</v>
      </c>
      <c r="M27">
        <f>M28-M26*J27</f>
        <v>164.19088855421688</v>
      </c>
    </row>
    <row r="28" spans="1:13" x14ac:dyDescent="0.35">
      <c r="A28">
        <f t="shared" si="1"/>
        <v>27</v>
      </c>
      <c r="B28" t="s">
        <v>26</v>
      </c>
      <c r="C28">
        <v>182.1</v>
      </c>
      <c r="D28" s="3">
        <f t="shared" si="0"/>
        <v>163.01911397691609</v>
      </c>
      <c r="I28" t="s">
        <v>87</v>
      </c>
      <c r="J28">
        <f>(1/84)*SUM((A2:A65 - J27)*(C2:C65-M28))</f>
        <v>-3.645004251700676</v>
      </c>
      <c r="L28" t="s">
        <v>91</v>
      </c>
      <c r="M28">
        <f>AVERAGE(C2:C85)</f>
        <v>162.34642857142859</v>
      </c>
    </row>
    <row r="29" spans="1:13" x14ac:dyDescent="0.35">
      <c r="A29">
        <f t="shared" si="1"/>
        <v>28</v>
      </c>
      <c r="B29" t="s">
        <v>27</v>
      </c>
      <c r="C29">
        <v>158.69999999999999</v>
      </c>
      <c r="D29" s="3">
        <f t="shared" si="0"/>
        <v>162.97571491849754</v>
      </c>
      <c r="H29" s="4"/>
      <c r="I29" s="5"/>
    </row>
    <row r="30" spans="1:13" x14ac:dyDescent="0.35">
      <c r="A30">
        <f t="shared" si="1"/>
        <v>29</v>
      </c>
      <c r="B30" t="s">
        <v>28</v>
      </c>
      <c r="C30">
        <v>141.6</v>
      </c>
      <c r="D30" s="3">
        <f t="shared" si="0"/>
        <v>162.932315860079</v>
      </c>
    </row>
    <row r="31" spans="1:13" x14ac:dyDescent="0.35">
      <c r="A31">
        <f t="shared" si="1"/>
        <v>30</v>
      </c>
      <c r="B31" t="s">
        <v>29</v>
      </c>
      <c r="C31">
        <v>132.6</v>
      </c>
      <c r="D31" s="3">
        <f t="shared" si="0"/>
        <v>162.88891680166043</v>
      </c>
    </row>
    <row r="32" spans="1:13" x14ac:dyDescent="0.35">
      <c r="A32">
        <f t="shared" si="1"/>
        <v>31</v>
      </c>
      <c r="B32" t="s">
        <v>30</v>
      </c>
      <c r="C32">
        <v>139.6</v>
      </c>
      <c r="D32" s="3">
        <f t="shared" si="0"/>
        <v>162.84551774324189</v>
      </c>
    </row>
    <row r="33" spans="1:4" x14ac:dyDescent="0.35">
      <c r="A33">
        <f t="shared" si="1"/>
        <v>32</v>
      </c>
      <c r="B33" t="s">
        <v>31</v>
      </c>
      <c r="C33">
        <v>147</v>
      </c>
      <c r="D33" s="3">
        <f t="shared" si="0"/>
        <v>162.80211868482334</v>
      </c>
    </row>
    <row r="34" spans="1:4" x14ac:dyDescent="0.35">
      <c r="A34">
        <f t="shared" si="1"/>
        <v>33</v>
      </c>
      <c r="B34" t="s">
        <v>32</v>
      </c>
      <c r="C34">
        <v>166.6</v>
      </c>
      <c r="D34" s="3">
        <f t="shared" ref="D34:D65" si="2">M$27+M$26*A34</f>
        <v>162.7587196264048</v>
      </c>
    </row>
    <row r="35" spans="1:4" x14ac:dyDescent="0.35">
      <c r="A35">
        <f t="shared" si="1"/>
        <v>34</v>
      </c>
      <c r="B35" t="s">
        <v>33</v>
      </c>
      <c r="C35">
        <v>157</v>
      </c>
      <c r="D35" s="3">
        <f t="shared" si="2"/>
        <v>162.71532056798625</v>
      </c>
    </row>
    <row r="36" spans="1:4" x14ac:dyDescent="0.35">
      <c r="A36">
        <f t="shared" si="1"/>
        <v>35</v>
      </c>
      <c r="B36" t="s">
        <v>34</v>
      </c>
      <c r="C36">
        <v>180.4</v>
      </c>
      <c r="D36" s="3">
        <f t="shared" si="2"/>
        <v>162.67192150956771</v>
      </c>
    </row>
    <row r="37" spans="1:4" x14ac:dyDescent="0.35">
      <c r="A37">
        <f t="shared" si="1"/>
        <v>36</v>
      </c>
      <c r="B37" t="s">
        <v>35</v>
      </c>
      <c r="C37">
        <v>210.2</v>
      </c>
      <c r="D37" s="3">
        <f t="shared" si="2"/>
        <v>162.62852245114914</v>
      </c>
    </row>
    <row r="38" spans="1:4" x14ac:dyDescent="0.35">
      <c r="A38">
        <f t="shared" si="1"/>
        <v>37</v>
      </c>
      <c r="B38" t="s">
        <v>36</v>
      </c>
      <c r="C38">
        <v>159.80000000000001</v>
      </c>
      <c r="D38" s="3">
        <f t="shared" si="2"/>
        <v>162.58512339273059</v>
      </c>
    </row>
    <row r="39" spans="1:4" x14ac:dyDescent="0.35">
      <c r="A39">
        <f t="shared" si="1"/>
        <v>38</v>
      </c>
      <c r="B39" t="s">
        <v>37</v>
      </c>
      <c r="C39">
        <v>157.80000000000001</v>
      </c>
      <c r="D39" s="3">
        <f t="shared" si="2"/>
        <v>162.54172433431205</v>
      </c>
    </row>
    <row r="40" spans="1:4" x14ac:dyDescent="0.35">
      <c r="A40">
        <f t="shared" si="1"/>
        <v>39</v>
      </c>
      <c r="B40" t="s">
        <v>38</v>
      </c>
      <c r="C40">
        <v>168.2</v>
      </c>
      <c r="D40" s="3">
        <f t="shared" si="2"/>
        <v>162.49832527589351</v>
      </c>
    </row>
    <row r="41" spans="1:4" x14ac:dyDescent="0.35">
      <c r="A41">
        <f t="shared" si="1"/>
        <v>40</v>
      </c>
      <c r="B41" t="s">
        <v>39</v>
      </c>
      <c r="C41">
        <v>158.4</v>
      </c>
      <c r="D41" s="3">
        <f t="shared" si="2"/>
        <v>162.45492621747496</v>
      </c>
    </row>
    <row r="42" spans="1:4" x14ac:dyDescent="0.35">
      <c r="A42">
        <f t="shared" si="1"/>
        <v>41</v>
      </c>
      <c r="B42" t="s">
        <v>40</v>
      </c>
      <c r="C42">
        <v>152</v>
      </c>
      <c r="D42" s="3">
        <f t="shared" si="2"/>
        <v>162.41152715905642</v>
      </c>
    </row>
    <row r="43" spans="1:4" x14ac:dyDescent="0.35">
      <c r="A43">
        <f t="shared" si="1"/>
        <v>42</v>
      </c>
      <c r="B43" t="s">
        <v>41</v>
      </c>
      <c r="C43">
        <v>142.19999999999999</v>
      </c>
      <c r="D43" s="3">
        <f t="shared" si="2"/>
        <v>162.36812810063788</v>
      </c>
    </row>
    <row r="44" spans="1:4" x14ac:dyDescent="0.35">
      <c r="A44">
        <f t="shared" si="1"/>
        <v>43</v>
      </c>
      <c r="B44" t="s">
        <v>42</v>
      </c>
      <c r="C44">
        <v>137.19999999999999</v>
      </c>
      <c r="D44" s="3">
        <f t="shared" si="2"/>
        <v>162.3247290422193</v>
      </c>
    </row>
    <row r="45" spans="1:4" x14ac:dyDescent="0.35">
      <c r="A45">
        <f t="shared" si="1"/>
        <v>44</v>
      </c>
      <c r="B45" t="s">
        <v>43</v>
      </c>
      <c r="C45">
        <v>152.6</v>
      </c>
      <c r="D45" s="3">
        <f t="shared" si="2"/>
        <v>162.28132998380076</v>
      </c>
    </row>
    <row r="46" spans="1:4" x14ac:dyDescent="0.35">
      <c r="A46">
        <f t="shared" si="1"/>
        <v>45</v>
      </c>
      <c r="B46" t="s">
        <v>44</v>
      </c>
      <c r="C46">
        <v>166.8</v>
      </c>
      <c r="D46" s="3">
        <f t="shared" si="2"/>
        <v>162.23793092538222</v>
      </c>
    </row>
    <row r="47" spans="1:4" x14ac:dyDescent="0.35">
      <c r="A47">
        <f t="shared" si="1"/>
        <v>46</v>
      </c>
      <c r="B47" t="s">
        <v>45</v>
      </c>
      <c r="C47">
        <v>165.6</v>
      </c>
      <c r="D47" s="3">
        <f t="shared" si="2"/>
        <v>162.19453186696367</v>
      </c>
    </row>
    <row r="48" spans="1:4" x14ac:dyDescent="0.35">
      <c r="A48">
        <f t="shared" si="1"/>
        <v>47</v>
      </c>
      <c r="B48" t="s">
        <v>46</v>
      </c>
      <c r="C48">
        <v>198.6</v>
      </c>
      <c r="D48" s="3">
        <f t="shared" si="2"/>
        <v>162.15113280854513</v>
      </c>
    </row>
    <row r="49" spans="1:4" x14ac:dyDescent="0.35">
      <c r="A49">
        <f t="shared" si="1"/>
        <v>48</v>
      </c>
      <c r="B49" t="s">
        <v>47</v>
      </c>
      <c r="C49">
        <v>201.5</v>
      </c>
      <c r="D49" s="3">
        <f t="shared" si="2"/>
        <v>162.10773375012658</v>
      </c>
    </row>
    <row r="50" spans="1:4" x14ac:dyDescent="0.35">
      <c r="A50">
        <f t="shared" si="1"/>
        <v>49</v>
      </c>
      <c r="B50" t="s">
        <v>48</v>
      </c>
      <c r="C50">
        <v>170.7</v>
      </c>
      <c r="D50" s="3">
        <f t="shared" si="2"/>
        <v>162.06433469170804</v>
      </c>
    </row>
    <row r="51" spans="1:4" x14ac:dyDescent="0.35">
      <c r="A51">
        <f t="shared" si="1"/>
        <v>50</v>
      </c>
      <c r="B51" t="s">
        <v>49</v>
      </c>
      <c r="C51">
        <v>164.4</v>
      </c>
      <c r="D51" s="3">
        <f t="shared" si="2"/>
        <v>162.02093563328947</v>
      </c>
    </row>
    <row r="52" spans="1:4" x14ac:dyDescent="0.35">
      <c r="A52">
        <f t="shared" si="1"/>
        <v>51</v>
      </c>
      <c r="B52" t="s">
        <v>50</v>
      </c>
      <c r="C52">
        <v>179.7</v>
      </c>
      <c r="D52" s="3">
        <f t="shared" si="2"/>
        <v>161.97753657487092</v>
      </c>
    </row>
    <row r="53" spans="1:4" x14ac:dyDescent="0.35">
      <c r="A53">
        <f t="shared" si="1"/>
        <v>52</v>
      </c>
      <c r="B53" t="s">
        <v>51</v>
      </c>
      <c r="C53">
        <v>157</v>
      </c>
      <c r="D53" s="3">
        <f t="shared" si="2"/>
        <v>161.93413751645238</v>
      </c>
    </row>
    <row r="54" spans="1:4" x14ac:dyDescent="0.35">
      <c r="A54">
        <f t="shared" si="1"/>
        <v>53</v>
      </c>
      <c r="B54" t="s">
        <v>52</v>
      </c>
      <c r="C54">
        <v>168</v>
      </c>
      <c r="D54" s="3">
        <f t="shared" si="2"/>
        <v>161.89073845803384</v>
      </c>
    </row>
    <row r="55" spans="1:4" x14ac:dyDescent="0.35">
      <c r="A55">
        <f t="shared" si="1"/>
        <v>54</v>
      </c>
      <c r="B55" t="s">
        <v>53</v>
      </c>
      <c r="C55">
        <v>139.30000000000001</v>
      </c>
      <c r="D55" s="3">
        <f t="shared" si="2"/>
        <v>161.84733939961529</v>
      </c>
    </row>
    <row r="56" spans="1:4" x14ac:dyDescent="0.35">
      <c r="A56">
        <f t="shared" si="1"/>
        <v>55</v>
      </c>
      <c r="B56" t="s">
        <v>54</v>
      </c>
      <c r="C56">
        <v>138.6</v>
      </c>
      <c r="D56" s="3">
        <f t="shared" si="2"/>
        <v>161.80394034119675</v>
      </c>
    </row>
    <row r="57" spans="1:4" x14ac:dyDescent="0.35">
      <c r="A57">
        <f t="shared" si="1"/>
        <v>56</v>
      </c>
      <c r="B57" t="s">
        <v>55</v>
      </c>
      <c r="C57">
        <v>153.4</v>
      </c>
      <c r="D57" s="3">
        <f t="shared" si="2"/>
        <v>161.76054128277818</v>
      </c>
    </row>
    <row r="58" spans="1:4" x14ac:dyDescent="0.35">
      <c r="A58">
        <f t="shared" si="1"/>
        <v>57</v>
      </c>
      <c r="B58" t="s">
        <v>56</v>
      </c>
      <c r="C58">
        <v>138.9</v>
      </c>
      <c r="D58" s="3">
        <f t="shared" si="2"/>
        <v>161.71714222435963</v>
      </c>
    </row>
    <row r="59" spans="1:4" x14ac:dyDescent="0.35">
      <c r="A59">
        <f t="shared" si="1"/>
        <v>58</v>
      </c>
      <c r="B59" t="s">
        <v>57</v>
      </c>
      <c r="C59">
        <v>172.1</v>
      </c>
      <c r="D59" s="3">
        <f t="shared" si="2"/>
        <v>161.67374316594109</v>
      </c>
    </row>
    <row r="60" spans="1:4" x14ac:dyDescent="0.35">
      <c r="A60">
        <f t="shared" si="1"/>
        <v>59</v>
      </c>
      <c r="B60" t="s">
        <v>58</v>
      </c>
      <c r="C60">
        <v>198.4</v>
      </c>
      <c r="D60" s="3">
        <f t="shared" si="2"/>
        <v>161.63034410752255</v>
      </c>
    </row>
    <row r="61" spans="1:4" x14ac:dyDescent="0.35">
      <c r="A61">
        <f t="shared" si="1"/>
        <v>60</v>
      </c>
      <c r="B61" t="s">
        <v>59</v>
      </c>
      <c r="C61">
        <v>217.8</v>
      </c>
      <c r="D61" s="3">
        <f t="shared" si="2"/>
        <v>161.586945049104</v>
      </c>
    </row>
    <row r="62" spans="1:4" x14ac:dyDescent="0.35">
      <c r="A62">
        <f t="shared" si="1"/>
        <v>61</v>
      </c>
      <c r="B62" t="s">
        <v>60</v>
      </c>
      <c r="C62">
        <v>173.7</v>
      </c>
      <c r="D62" s="3">
        <f t="shared" si="2"/>
        <v>161.54354599068546</v>
      </c>
    </row>
    <row r="63" spans="1:4" x14ac:dyDescent="0.35">
      <c r="A63">
        <f t="shared" si="1"/>
        <v>62</v>
      </c>
      <c r="B63" t="s">
        <v>61</v>
      </c>
      <c r="C63">
        <v>153.80000000000001</v>
      </c>
      <c r="D63" s="3">
        <f t="shared" si="2"/>
        <v>161.50014693226692</v>
      </c>
    </row>
    <row r="64" spans="1:4" x14ac:dyDescent="0.35">
      <c r="A64">
        <f t="shared" si="1"/>
        <v>63</v>
      </c>
      <c r="B64" t="s">
        <v>62</v>
      </c>
      <c r="C64">
        <v>175.6</v>
      </c>
      <c r="D64" s="3">
        <f t="shared" si="2"/>
        <v>161.45674787384834</v>
      </c>
    </row>
    <row r="65" spans="1:4" x14ac:dyDescent="0.35">
      <c r="A65">
        <f t="shared" si="1"/>
        <v>64</v>
      </c>
      <c r="B65" t="s">
        <v>63</v>
      </c>
      <c r="C65">
        <v>147.1</v>
      </c>
      <c r="D65" s="3">
        <f t="shared" si="2"/>
        <v>161.4133488154298</v>
      </c>
    </row>
    <row r="66" spans="1:4" x14ac:dyDescent="0.35">
      <c r="A66">
        <f t="shared" si="1"/>
        <v>65</v>
      </c>
      <c r="B66" t="s">
        <v>64</v>
      </c>
      <c r="C66">
        <v>160.30000000000001</v>
      </c>
      <c r="D66" s="3">
        <f t="shared" ref="D66:D85" si="3">M$27+M$26*A66</f>
        <v>161.36994975701126</v>
      </c>
    </row>
    <row r="67" spans="1:4" x14ac:dyDescent="0.35">
      <c r="A67">
        <f t="shared" si="1"/>
        <v>66</v>
      </c>
      <c r="B67" t="s">
        <v>65</v>
      </c>
      <c r="C67">
        <v>135.19999999999999</v>
      </c>
      <c r="D67" s="3">
        <f t="shared" si="3"/>
        <v>161.32655069859271</v>
      </c>
    </row>
    <row r="68" spans="1:4" x14ac:dyDescent="0.35">
      <c r="A68">
        <f t="shared" si="1"/>
        <v>67</v>
      </c>
      <c r="B68" t="s">
        <v>66</v>
      </c>
      <c r="C68">
        <v>148.80000000000001</v>
      </c>
      <c r="D68" s="3">
        <f t="shared" si="3"/>
        <v>161.28315164017417</v>
      </c>
    </row>
    <row r="69" spans="1:4" x14ac:dyDescent="0.35">
      <c r="A69">
        <f t="shared" ref="A69:A85" si="4">A68+1</f>
        <v>68</v>
      </c>
      <c r="B69" t="s">
        <v>67</v>
      </c>
      <c r="C69">
        <v>151</v>
      </c>
      <c r="D69" s="3">
        <f t="shared" si="3"/>
        <v>161.23975258175562</v>
      </c>
    </row>
    <row r="70" spans="1:4" x14ac:dyDescent="0.35">
      <c r="A70">
        <f t="shared" si="4"/>
        <v>69</v>
      </c>
      <c r="B70" t="s">
        <v>68</v>
      </c>
      <c r="C70">
        <v>148.19999999999999</v>
      </c>
      <c r="D70" s="3">
        <f t="shared" si="3"/>
        <v>161.19635352333705</v>
      </c>
    </row>
    <row r="71" spans="1:4" x14ac:dyDescent="0.35">
      <c r="A71">
        <f t="shared" si="4"/>
        <v>70</v>
      </c>
      <c r="B71" t="s">
        <v>69</v>
      </c>
      <c r="C71">
        <v>182.2</v>
      </c>
      <c r="D71" s="3">
        <f t="shared" si="3"/>
        <v>161.15295446491851</v>
      </c>
    </row>
    <row r="72" spans="1:4" x14ac:dyDescent="0.35">
      <c r="A72">
        <f t="shared" si="4"/>
        <v>71</v>
      </c>
      <c r="B72" t="s">
        <v>70</v>
      </c>
      <c r="C72">
        <v>189.2</v>
      </c>
      <c r="D72" s="3">
        <f t="shared" si="3"/>
        <v>161.10955540649996</v>
      </c>
    </row>
    <row r="73" spans="1:4" x14ac:dyDescent="0.35">
      <c r="A73">
        <f t="shared" si="4"/>
        <v>72</v>
      </c>
      <c r="B73" t="s">
        <v>71</v>
      </c>
      <c r="C73">
        <v>183.1</v>
      </c>
      <c r="D73" s="3">
        <f t="shared" si="3"/>
        <v>161.06615634808142</v>
      </c>
    </row>
    <row r="74" spans="1:4" x14ac:dyDescent="0.35">
      <c r="A74">
        <f t="shared" si="4"/>
        <v>73</v>
      </c>
      <c r="B74" t="s">
        <v>72</v>
      </c>
      <c r="C74">
        <v>170</v>
      </c>
      <c r="D74" s="3">
        <f t="shared" si="3"/>
        <v>161.02275728966288</v>
      </c>
    </row>
    <row r="75" spans="1:4" x14ac:dyDescent="0.35">
      <c r="A75">
        <f t="shared" si="4"/>
        <v>74</v>
      </c>
      <c r="B75" t="s">
        <v>73</v>
      </c>
      <c r="C75">
        <v>158.4</v>
      </c>
      <c r="D75" s="3">
        <f t="shared" si="3"/>
        <v>160.97935823124433</v>
      </c>
    </row>
    <row r="76" spans="1:4" x14ac:dyDescent="0.35">
      <c r="A76">
        <f t="shared" si="4"/>
        <v>75</v>
      </c>
      <c r="B76" t="s">
        <v>74</v>
      </c>
      <c r="C76">
        <v>176.1</v>
      </c>
      <c r="D76" s="3">
        <f t="shared" si="3"/>
        <v>160.93595917282579</v>
      </c>
    </row>
    <row r="77" spans="1:4" x14ac:dyDescent="0.35">
      <c r="A77">
        <f t="shared" si="4"/>
        <v>76</v>
      </c>
      <c r="B77" t="s">
        <v>75</v>
      </c>
      <c r="C77">
        <v>156.19999999999999</v>
      </c>
      <c r="D77" s="3">
        <f t="shared" si="3"/>
        <v>160.89256011440722</v>
      </c>
    </row>
    <row r="78" spans="1:4" x14ac:dyDescent="0.35">
      <c r="A78">
        <f t="shared" si="4"/>
        <v>77</v>
      </c>
      <c r="B78" t="s">
        <v>76</v>
      </c>
      <c r="C78">
        <v>153.19999999999999</v>
      </c>
      <c r="D78" s="3">
        <f t="shared" si="3"/>
        <v>160.84916105598867</v>
      </c>
    </row>
    <row r="79" spans="1:4" x14ac:dyDescent="0.35">
      <c r="A79">
        <f t="shared" si="4"/>
        <v>78</v>
      </c>
      <c r="B79" t="s">
        <v>77</v>
      </c>
      <c r="C79">
        <v>117.9</v>
      </c>
      <c r="D79" s="3">
        <f t="shared" si="3"/>
        <v>160.80576199757013</v>
      </c>
    </row>
    <row r="80" spans="1:4" x14ac:dyDescent="0.35">
      <c r="A80">
        <f t="shared" si="4"/>
        <v>79</v>
      </c>
      <c r="B80" t="s">
        <v>78</v>
      </c>
      <c r="C80">
        <v>149.80000000000001</v>
      </c>
      <c r="D80" s="3">
        <f t="shared" si="3"/>
        <v>160.76236293915159</v>
      </c>
    </row>
    <row r="81" spans="1:4" x14ac:dyDescent="0.35">
      <c r="A81">
        <f t="shared" si="4"/>
        <v>80</v>
      </c>
      <c r="B81" t="s">
        <v>79</v>
      </c>
      <c r="C81">
        <v>156.6</v>
      </c>
      <c r="D81" s="3">
        <f t="shared" si="3"/>
        <v>160.71896388073304</v>
      </c>
    </row>
    <row r="82" spans="1:4" x14ac:dyDescent="0.35">
      <c r="A82">
        <f t="shared" si="4"/>
        <v>81</v>
      </c>
      <c r="B82" t="s">
        <v>80</v>
      </c>
      <c r="C82">
        <v>166.7</v>
      </c>
      <c r="D82" s="3">
        <f t="shared" si="3"/>
        <v>160.6755648223145</v>
      </c>
    </row>
    <row r="83" spans="1:4" x14ac:dyDescent="0.35">
      <c r="A83">
        <f t="shared" si="4"/>
        <v>82</v>
      </c>
      <c r="B83" t="s">
        <v>81</v>
      </c>
      <c r="C83">
        <v>156.80000000000001</v>
      </c>
      <c r="D83" s="3">
        <f t="shared" si="3"/>
        <v>160.63216576389593</v>
      </c>
    </row>
    <row r="84" spans="1:4" x14ac:dyDescent="0.35">
      <c r="A84">
        <f t="shared" si="4"/>
        <v>83</v>
      </c>
      <c r="B84" t="s">
        <v>82</v>
      </c>
      <c r="C84">
        <v>158.6</v>
      </c>
      <c r="D84" s="3">
        <f t="shared" si="3"/>
        <v>160.58876670547738</v>
      </c>
    </row>
    <row r="85" spans="1:4" x14ac:dyDescent="0.35">
      <c r="A85">
        <f t="shared" si="4"/>
        <v>84</v>
      </c>
      <c r="B85" t="s">
        <v>83</v>
      </c>
      <c r="C85">
        <v>210.8</v>
      </c>
      <c r="D85" s="3">
        <f t="shared" si="3"/>
        <v>160.54536764705884</v>
      </c>
    </row>
    <row r="86" spans="1:4" x14ac:dyDescent="0.35">
      <c r="D86" s="3"/>
    </row>
    <row r="87" spans="1:4" x14ac:dyDescent="0.35">
      <c r="D87" s="3"/>
    </row>
    <row r="88" spans="1:4" x14ac:dyDescent="0.35">
      <c r="D88" s="3"/>
    </row>
    <row r="89" spans="1:4" x14ac:dyDescent="0.35">
      <c r="D89" s="3"/>
    </row>
    <row r="90" spans="1:4" x14ac:dyDescent="0.35">
      <c r="D90" s="3"/>
    </row>
    <row r="91" spans="1:4" x14ac:dyDescent="0.35">
      <c r="D91" s="3"/>
    </row>
    <row r="92" spans="1:4" x14ac:dyDescent="0.35">
      <c r="D92" s="3"/>
    </row>
    <row r="93" spans="1:4" x14ac:dyDescent="0.35">
      <c r="D93" s="3"/>
    </row>
    <row r="94" spans="1:4" x14ac:dyDescent="0.35">
      <c r="D94" s="3"/>
    </row>
    <row r="95" spans="1:4" x14ac:dyDescent="0.35">
      <c r="D95" s="3"/>
    </row>
    <row r="96" spans="1:4" x14ac:dyDescent="0.35">
      <c r="D96" s="3"/>
    </row>
    <row r="97" spans="4:4" x14ac:dyDescent="0.35">
      <c r="D97" s="3"/>
    </row>
    <row r="98" spans="4:4" x14ac:dyDescent="0.35">
      <c r="D98" s="3"/>
    </row>
    <row r="99" spans="4:4" x14ac:dyDescent="0.35">
      <c r="D99" s="3"/>
    </row>
    <row r="100" spans="4:4" x14ac:dyDescent="0.35">
      <c r="D100" s="3"/>
    </row>
    <row r="101" spans="4:4" x14ac:dyDescent="0.35">
      <c r="D101" s="3"/>
    </row>
    <row r="102" spans="4:4" x14ac:dyDescent="0.35">
      <c r="D102" s="3"/>
    </row>
    <row r="103" spans="4:4" x14ac:dyDescent="0.35">
      <c r="D103" s="3"/>
    </row>
    <row r="104" spans="4:4" x14ac:dyDescent="0.35">
      <c r="D104" s="3"/>
    </row>
    <row r="105" spans="4:4" x14ac:dyDescent="0.35">
      <c r="D105" s="3"/>
    </row>
    <row r="106" spans="4:4" x14ac:dyDescent="0.35">
      <c r="D106" s="3"/>
    </row>
    <row r="107" spans="4:4" x14ac:dyDescent="0.35">
      <c r="D107" s="3"/>
    </row>
    <row r="108" spans="4:4" x14ac:dyDescent="0.35">
      <c r="D108" s="3"/>
    </row>
    <row r="109" spans="4:4" x14ac:dyDescent="0.35">
      <c r="D109" s="3"/>
    </row>
    <row r="110" spans="4:4" x14ac:dyDescent="0.35">
      <c r="D110" s="3"/>
    </row>
    <row r="111" spans="4:4" x14ac:dyDescent="0.35">
      <c r="D111" s="3"/>
    </row>
    <row r="112" spans="4:4" x14ac:dyDescent="0.35">
      <c r="D112" s="3"/>
    </row>
    <row r="113" spans="4:4" x14ac:dyDescent="0.35">
      <c r="D113" s="3"/>
    </row>
    <row r="114" spans="4:4" x14ac:dyDescent="0.35">
      <c r="D114" s="3"/>
    </row>
    <row r="115" spans="4:4" x14ac:dyDescent="0.35">
      <c r="D115" s="3"/>
    </row>
    <row r="116" spans="4:4" x14ac:dyDescent="0.35">
      <c r="D116" s="3"/>
    </row>
    <row r="117" spans="4:4" x14ac:dyDescent="0.35">
      <c r="D117" s="3"/>
    </row>
    <row r="118" spans="4:4" x14ac:dyDescent="0.35">
      <c r="D118" s="3"/>
    </row>
    <row r="119" spans="4:4" x14ac:dyDescent="0.35">
      <c r="D119" s="3"/>
    </row>
    <row r="120" spans="4:4" x14ac:dyDescent="0.35">
      <c r="D120" s="3"/>
    </row>
    <row r="121" spans="4:4" x14ac:dyDescent="0.35">
      <c r="D121" s="3"/>
    </row>
    <row r="122" spans="4:4" x14ac:dyDescent="0.35">
      <c r="D122" s="3"/>
    </row>
    <row r="123" spans="4:4" x14ac:dyDescent="0.35">
      <c r="D123" s="3"/>
    </row>
    <row r="124" spans="4:4" x14ac:dyDescent="0.35">
      <c r="D124" s="3"/>
    </row>
    <row r="125" spans="4:4" x14ac:dyDescent="0.35">
      <c r="D125" s="3"/>
    </row>
    <row r="126" spans="4:4" x14ac:dyDescent="0.35">
      <c r="D126" s="3"/>
    </row>
    <row r="127" spans="4:4" x14ac:dyDescent="0.35">
      <c r="D127" s="3"/>
    </row>
    <row r="128" spans="4:4" x14ac:dyDescent="0.35">
      <c r="D128" s="3"/>
    </row>
    <row r="129" spans="4:4" x14ac:dyDescent="0.35">
      <c r="D129" s="3"/>
    </row>
    <row r="130" spans="4:4" x14ac:dyDescent="0.35">
      <c r="D130" s="3"/>
    </row>
    <row r="131" spans="4:4" x14ac:dyDescent="0.35">
      <c r="D131" s="3"/>
    </row>
    <row r="132" spans="4:4" x14ac:dyDescent="0.35">
      <c r="D132" s="3"/>
    </row>
    <row r="133" spans="4:4" x14ac:dyDescent="0.35">
      <c r="D133" s="3"/>
    </row>
    <row r="134" spans="4:4" x14ac:dyDescent="0.35">
      <c r="D134" s="3"/>
    </row>
    <row r="135" spans="4:4" x14ac:dyDescent="0.35">
      <c r="D135" s="3"/>
    </row>
    <row r="136" spans="4:4" x14ac:dyDescent="0.35">
      <c r="D136" s="3"/>
    </row>
    <row r="137" spans="4:4" x14ac:dyDescent="0.35">
      <c r="D137" s="3"/>
    </row>
    <row r="138" spans="4:4" x14ac:dyDescent="0.35">
      <c r="D138" s="3"/>
    </row>
    <row r="139" spans="4:4" x14ac:dyDescent="0.35">
      <c r="D139" s="3"/>
    </row>
    <row r="140" spans="4:4" x14ac:dyDescent="0.35">
      <c r="D140" s="3"/>
    </row>
    <row r="141" spans="4:4" x14ac:dyDescent="0.35">
      <c r="D141" s="3"/>
    </row>
    <row r="142" spans="4:4" x14ac:dyDescent="0.35">
      <c r="D142" s="3"/>
    </row>
    <row r="143" spans="4:4" x14ac:dyDescent="0.35">
      <c r="D143" s="3"/>
    </row>
    <row r="144" spans="4:4" x14ac:dyDescent="0.35">
      <c r="D144" s="3"/>
    </row>
    <row r="145" spans="4:4" x14ac:dyDescent="0.35">
      <c r="D145" s="3"/>
    </row>
    <row r="146" spans="4:4" x14ac:dyDescent="0.35">
      <c r="D146" s="3"/>
    </row>
    <row r="147" spans="4:4" x14ac:dyDescent="0.35">
      <c r="D147" s="3"/>
    </row>
    <row r="148" spans="4:4" x14ac:dyDescent="0.35">
      <c r="D148" s="3"/>
    </row>
    <row r="149" spans="4:4" x14ac:dyDescent="0.35">
      <c r="D149" s="3"/>
    </row>
    <row r="150" spans="4:4" x14ac:dyDescent="0.35">
      <c r="D150" s="3"/>
    </row>
    <row r="151" spans="4:4" x14ac:dyDescent="0.35">
      <c r="D151" s="3"/>
    </row>
    <row r="152" spans="4:4" x14ac:dyDescent="0.35">
      <c r="D152" s="3"/>
    </row>
    <row r="153" spans="4:4" x14ac:dyDescent="0.35">
      <c r="D153" s="3"/>
    </row>
    <row r="154" spans="4:4" x14ac:dyDescent="0.35">
      <c r="D154" s="3"/>
    </row>
    <row r="155" spans="4:4" x14ac:dyDescent="0.35">
      <c r="D155" s="3"/>
    </row>
    <row r="156" spans="4:4" x14ac:dyDescent="0.35">
      <c r="D156" s="3"/>
    </row>
    <row r="157" spans="4:4" x14ac:dyDescent="0.35">
      <c r="D157" s="3"/>
    </row>
    <row r="158" spans="4:4" x14ac:dyDescent="0.35">
      <c r="D158" s="3"/>
    </row>
    <row r="159" spans="4:4" x14ac:dyDescent="0.35">
      <c r="D159" s="3"/>
    </row>
    <row r="160" spans="4:4" x14ac:dyDescent="0.35">
      <c r="D160" s="3"/>
    </row>
    <row r="161" spans="4:4" x14ac:dyDescent="0.35">
      <c r="D161" s="3"/>
    </row>
    <row r="162" spans="4:4" x14ac:dyDescent="0.35">
      <c r="D162" s="3"/>
    </row>
    <row r="163" spans="4:4" x14ac:dyDescent="0.35">
      <c r="D163" s="3"/>
    </row>
    <row r="164" spans="4:4" x14ac:dyDescent="0.35">
      <c r="D164" s="3"/>
    </row>
    <row r="165" spans="4:4" x14ac:dyDescent="0.35">
      <c r="D165" s="3"/>
    </row>
    <row r="166" spans="4:4" x14ac:dyDescent="0.35">
      <c r="D166" s="3"/>
    </row>
    <row r="167" spans="4:4" x14ac:dyDescent="0.35">
      <c r="D167" s="3"/>
    </row>
    <row r="168" spans="4:4" x14ac:dyDescent="0.35">
      <c r="D168" s="3"/>
    </row>
    <row r="169" spans="4:4" x14ac:dyDescent="0.35">
      <c r="D169" s="3"/>
    </row>
    <row r="170" spans="4:4" x14ac:dyDescent="0.35">
      <c r="D170" s="3"/>
    </row>
    <row r="171" spans="4:4" x14ac:dyDescent="0.35">
      <c r="D171" s="3"/>
    </row>
    <row r="172" spans="4:4" x14ac:dyDescent="0.35">
      <c r="D172" s="3"/>
    </row>
    <row r="173" spans="4:4" x14ac:dyDescent="0.35">
      <c r="D173" s="3"/>
    </row>
    <row r="174" spans="4:4" x14ac:dyDescent="0.35">
      <c r="D174" s="3"/>
    </row>
    <row r="175" spans="4:4" x14ac:dyDescent="0.35">
      <c r="D175" s="3"/>
    </row>
    <row r="176" spans="4:4" x14ac:dyDescent="0.35">
      <c r="D176" s="3"/>
    </row>
    <row r="177" spans="4:4" x14ac:dyDescent="0.35">
      <c r="D177" s="3"/>
    </row>
    <row r="178" spans="4:4" x14ac:dyDescent="0.35">
      <c r="D178" s="3"/>
    </row>
    <row r="179" spans="4:4" x14ac:dyDescent="0.35">
      <c r="D179" s="3"/>
    </row>
    <row r="180" spans="4:4" x14ac:dyDescent="0.35">
      <c r="D180" s="3"/>
    </row>
    <row r="181" spans="4:4" x14ac:dyDescent="0.35">
      <c r="D181" s="3"/>
    </row>
    <row r="182" spans="4:4" x14ac:dyDescent="0.35">
      <c r="D182" s="3"/>
    </row>
    <row r="183" spans="4:4" x14ac:dyDescent="0.35">
      <c r="D183" s="3"/>
    </row>
    <row r="184" spans="4:4" x14ac:dyDescent="0.35">
      <c r="D184" s="3"/>
    </row>
    <row r="185" spans="4:4" x14ac:dyDescent="0.35">
      <c r="D185" s="3"/>
    </row>
    <row r="186" spans="4:4" x14ac:dyDescent="0.35">
      <c r="D186" s="3"/>
    </row>
    <row r="187" spans="4:4" x14ac:dyDescent="0.35">
      <c r="D187" s="3"/>
    </row>
    <row r="188" spans="4:4" x14ac:dyDescent="0.35">
      <c r="D188" s="3"/>
    </row>
    <row r="189" spans="4:4" x14ac:dyDescent="0.35">
      <c r="D189" s="3"/>
    </row>
    <row r="190" spans="4:4" x14ac:dyDescent="0.35">
      <c r="D190" s="3"/>
    </row>
    <row r="191" spans="4:4" x14ac:dyDescent="0.35">
      <c r="D191" s="3"/>
    </row>
    <row r="192" spans="4:4" x14ac:dyDescent="0.35">
      <c r="D192" s="3"/>
    </row>
    <row r="193" spans="4:4" x14ac:dyDescent="0.35">
      <c r="D193" s="3"/>
    </row>
    <row r="194" spans="4:4" x14ac:dyDescent="0.35">
      <c r="D194" s="3"/>
    </row>
    <row r="195" spans="4:4" x14ac:dyDescent="0.35">
      <c r="D195" s="3"/>
    </row>
    <row r="196" spans="4:4" x14ac:dyDescent="0.35">
      <c r="D196" s="3"/>
    </row>
    <row r="197" spans="4:4" x14ac:dyDescent="0.35">
      <c r="D197" s="3"/>
    </row>
    <row r="198" spans="4:4" x14ac:dyDescent="0.35">
      <c r="D198" s="3"/>
    </row>
    <row r="199" spans="4:4" x14ac:dyDescent="0.35">
      <c r="D199" s="3"/>
    </row>
    <row r="200" spans="4:4" x14ac:dyDescent="0.35">
      <c r="D200" s="3"/>
    </row>
    <row r="201" spans="4:4" x14ac:dyDescent="0.35">
      <c r="D201" s="3"/>
    </row>
    <row r="202" spans="4:4" x14ac:dyDescent="0.35">
      <c r="D202" s="3"/>
    </row>
    <row r="203" spans="4:4" x14ac:dyDescent="0.35">
      <c r="D203" s="3"/>
    </row>
    <row r="204" spans="4:4" x14ac:dyDescent="0.35">
      <c r="D204" s="3"/>
    </row>
    <row r="205" spans="4:4" x14ac:dyDescent="0.35">
      <c r="D205" s="3"/>
    </row>
    <row r="206" spans="4:4" x14ac:dyDescent="0.35">
      <c r="D206" s="3"/>
    </row>
    <row r="207" spans="4:4" x14ac:dyDescent="0.35">
      <c r="D207" s="3"/>
    </row>
    <row r="208" spans="4:4" x14ac:dyDescent="0.35">
      <c r="D208" s="3"/>
    </row>
    <row r="209" spans="4:4" x14ac:dyDescent="0.35">
      <c r="D209" s="3"/>
    </row>
    <row r="210" spans="4:4" x14ac:dyDescent="0.35">
      <c r="D210" s="3"/>
    </row>
    <row r="211" spans="4:4" x14ac:dyDescent="0.35">
      <c r="D211" s="3"/>
    </row>
    <row r="212" spans="4:4" x14ac:dyDescent="0.35">
      <c r="D212" s="3"/>
    </row>
    <row r="213" spans="4:4" x14ac:dyDescent="0.35">
      <c r="D213" s="3"/>
    </row>
    <row r="214" spans="4:4" x14ac:dyDescent="0.35">
      <c r="D214" s="3"/>
    </row>
    <row r="215" spans="4:4" x14ac:dyDescent="0.35">
      <c r="D215" s="3"/>
    </row>
    <row r="216" spans="4:4" x14ac:dyDescent="0.35">
      <c r="D216" s="3"/>
    </row>
    <row r="217" spans="4:4" x14ac:dyDescent="0.35">
      <c r="D217" s="3"/>
    </row>
    <row r="218" spans="4:4" x14ac:dyDescent="0.35">
      <c r="D218" s="3"/>
    </row>
    <row r="219" spans="4:4" x14ac:dyDescent="0.35">
      <c r="D219" s="3"/>
    </row>
    <row r="220" spans="4:4" x14ac:dyDescent="0.35">
      <c r="D220" s="3"/>
    </row>
    <row r="221" spans="4:4" x14ac:dyDescent="0.35">
      <c r="D221" s="3"/>
    </row>
    <row r="222" spans="4:4" x14ac:dyDescent="0.35">
      <c r="D222" s="3"/>
    </row>
    <row r="223" spans="4:4" x14ac:dyDescent="0.35">
      <c r="D223" s="3"/>
    </row>
    <row r="224" spans="4:4" x14ac:dyDescent="0.35">
      <c r="D224" s="3"/>
    </row>
    <row r="225" spans="4:4" x14ac:dyDescent="0.35">
      <c r="D225" s="3"/>
    </row>
    <row r="226" spans="4:4" x14ac:dyDescent="0.35">
      <c r="D226" s="3"/>
    </row>
    <row r="227" spans="4:4" x14ac:dyDescent="0.35">
      <c r="D227" s="3"/>
    </row>
    <row r="228" spans="4:4" x14ac:dyDescent="0.35">
      <c r="D228" s="3"/>
    </row>
    <row r="229" spans="4:4" x14ac:dyDescent="0.35">
      <c r="D229" s="3"/>
    </row>
    <row r="230" spans="4:4" x14ac:dyDescent="0.35">
      <c r="D230" s="3"/>
    </row>
    <row r="231" spans="4:4" x14ac:dyDescent="0.35">
      <c r="D231" s="3"/>
    </row>
    <row r="232" spans="4:4" x14ac:dyDescent="0.35">
      <c r="D232" s="3"/>
    </row>
    <row r="233" spans="4:4" x14ac:dyDescent="0.35">
      <c r="D233" s="3"/>
    </row>
    <row r="234" spans="4:4" x14ac:dyDescent="0.35">
      <c r="D234" s="3"/>
    </row>
    <row r="235" spans="4:4" x14ac:dyDescent="0.35">
      <c r="D235" s="3"/>
    </row>
    <row r="236" spans="4:4" x14ac:dyDescent="0.35">
      <c r="D236" s="3"/>
    </row>
    <row r="237" spans="4:4" x14ac:dyDescent="0.35">
      <c r="D237" s="3"/>
    </row>
    <row r="238" spans="4:4" x14ac:dyDescent="0.35">
      <c r="D238" s="3"/>
    </row>
    <row r="239" spans="4:4" x14ac:dyDescent="0.35">
      <c r="D239" s="3"/>
    </row>
    <row r="240" spans="4:4" x14ac:dyDescent="0.35">
      <c r="D240" s="3"/>
    </row>
    <row r="241" spans="4:4" x14ac:dyDescent="0.35">
      <c r="D241" s="3"/>
    </row>
    <row r="242" spans="4:4" x14ac:dyDescent="0.35">
      <c r="D242" s="3"/>
    </row>
    <row r="243" spans="4:4" x14ac:dyDescent="0.35">
      <c r="D243" s="3"/>
    </row>
    <row r="244" spans="4:4" x14ac:dyDescent="0.35">
      <c r="D244" s="3"/>
    </row>
    <row r="245" spans="4:4" x14ac:dyDescent="0.35">
      <c r="D245" s="3"/>
    </row>
    <row r="246" spans="4:4" x14ac:dyDescent="0.35">
      <c r="D246" s="3"/>
    </row>
    <row r="247" spans="4:4" x14ac:dyDescent="0.35">
      <c r="D247" s="3"/>
    </row>
    <row r="248" spans="4:4" x14ac:dyDescent="0.35">
      <c r="D248" s="3"/>
    </row>
    <row r="249" spans="4:4" x14ac:dyDescent="0.35">
      <c r="D249" s="3"/>
    </row>
    <row r="250" spans="4:4" x14ac:dyDescent="0.35">
      <c r="D250" s="3"/>
    </row>
    <row r="251" spans="4:4" x14ac:dyDescent="0.35">
      <c r="D251" s="3"/>
    </row>
    <row r="252" spans="4:4" x14ac:dyDescent="0.35">
      <c r="D252" s="3"/>
    </row>
    <row r="253" spans="4:4" x14ac:dyDescent="0.35">
      <c r="D253" s="3"/>
    </row>
    <row r="254" spans="4:4" x14ac:dyDescent="0.35">
      <c r="D254" s="3"/>
    </row>
    <row r="255" spans="4:4" x14ac:dyDescent="0.35">
      <c r="D255" s="3"/>
    </row>
    <row r="256" spans="4:4" x14ac:dyDescent="0.35">
      <c r="D256" s="3"/>
    </row>
    <row r="257" spans="4:4" x14ac:dyDescent="0.35">
      <c r="D257" s="3"/>
    </row>
    <row r="258" spans="4:4" x14ac:dyDescent="0.35">
      <c r="D258" s="3"/>
    </row>
    <row r="259" spans="4:4" x14ac:dyDescent="0.35">
      <c r="D259" s="3"/>
    </row>
    <row r="260" spans="4:4" x14ac:dyDescent="0.35">
      <c r="D260" s="3"/>
    </row>
    <row r="261" spans="4:4" x14ac:dyDescent="0.35">
      <c r="D261" s="3"/>
    </row>
  </sheetData>
  <sortState ref="F6:F17">
    <sortCondition ref="F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9"/>
  <sheetViews>
    <sheetView topLeftCell="L14" zoomScale="71" zoomScaleNormal="100" workbookViewId="0">
      <selection activeCell="F2" sqref="F2"/>
    </sheetView>
  </sheetViews>
  <sheetFormatPr baseColWidth="10" defaultColWidth="8.7265625" defaultRowHeight="14.5" x14ac:dyDescent="0.35"/>
  <cols>
    <col min="4" max="4" width="13.1796875" customWidth="1"/>
    <col min="5" max="5" width="21.54296875" customWidth="1"/>
    <col min="7" max="7" width="23.6328125" customWidth="1"/>
    <col min="8" max="8" width="28.81640625" customWidth="1"/>
    <col min="9" max="9" width="9.90625" customWidth="1"/>
    <col min="11" max="11" width="10.90625" customWidth="1"/>
    <col min="15" max="15" width="10.54296875" bestFit="1" customWidth="1"/>
  </cols>
  <sheetData>
    <row r="1" spans="1:10" x14ac:dyDescent="0.35">
      <c r="A1" s="2" t="s">
        <v>88</v>
      </c>
      <c r="B1" s="2" t="s">
        <v>84</v>
      </c>
      <c r="C1" s="1" t="s">
        <v>92</v>
      </c>
      <c r="D1" s="2" t="s">
        <v>96</v>
      </c>
      <c r="E1" s="6" t="s">
        <v>97</v>
      </c>
      <c r="F1" s="2" t="s">
        <v>112</v>
      </c>
      <c r="G1" s="2" t="s">
        <v>116</v>
      </c>
      <c r="H1" s="2" t="s">
        <v>117</v>
      </c>
      <c r="I1" s="2" t="s">
        <v>118</v>
      </c>
      <c r="J1" s="2" t="s">
        <v>123</v>
      </c>
    </row>
    <row r="2" spans="1:10" x14ac:dyDescent="0.35">
      <c r="A2">
        <v>1</v>
      </c>
      <c r="B2" t="s">
        <v>0</v>
      </c>
      <c r="C2">
        <v>164.1</v>
      </c>
      <c r="D2" s="3"/>
      <c r="F2" s="3">
        <f>C2-L$23</f>
        <v>157.22999999999999</v>
      </c>
      <c r="G2" s="10">
        <f>O$40+O$39*A2</f>
        <v>159.1314733318701</v>
      </c>
      <c r="H2" s="7">
        <f>G2+P$23</f>
        <v>165.82480666520343</v>
      </c>
      <c r="I2" s="3">
        <f>C2-H2</f>
        <v>-1.7248066652034311</v>
      </c>
      <c r="J2" s="3">
        <f>F2-G2</f>
        <v>-1.9014733318701076</v>
      </c>
    </row>
    <row r="3" spans="1:10" x14ac:dyDescent="0.35">
      <c r="A3">
        <f>A2+1</f>
        <v>2</v>
      </c>
      <c r="B3" t="s">
        <v>1</v>
      </c>
      <c r="C3">
        <v>142.80000000000001</v>
      </c>
      <c r="D3" s="3"/>
      <c r="F3" s="3">
        <f>C3-L$24</f>
        <v>147.65333333333336</v>
      </c>
      <c r="G3" s="10">
        <f t="shared" ref="G3:G66" si="0">O$39+O$40*A3</f>
        <v>159.23440923723632</v>
      </c>
      <c r="H3" s="7">
        <f>G3+P$24</f>
        <v>154.20440923723632</v>
      </c>
      <c r="I3" s="3">
        <f t="shared" ref="I3:I66" si="1">C3-H3</f>
        <v>-11.404409237236308</v>
      </c>
      <c r="J3" s="3">
        <f t="shared" ref="J3:J66" si="2">F3-G3</f>
        <v>-11.581075903902956</v>
      </c>
    </row>
    <row r="4" spans="1:10" x14ac:dyDescent="0.35">
      <c r="A4">
        <f>A3+1</f>
        <v>3</v>
      </c>
      <c r="B4" t="s">
        <v>2</v>
      </c>
      <c r="C4">
        <v>157.9</v>
      </c>
      <c r="D4" s="3"/>
      <c r="F4" s="3">
        <f>C4-L$25</f>
        <v>146.28833333333336</v>
      </c>
      <c r="G4" s="10">
        <f t="shared" si="0"/>
        <v>159.33734514260252</v>
      </c>
      <c r="H4" s="7">
        <f>G4+P$25</f>
        <v>170.77234514260252</v>
      </c>
      <c r="I4" s="3">
        <f t="shared" si="1"/>
        <v>-12.872345142602512</v>
      </c>
      <c r="J4" s="3">
        <f t="shared" si="2"/>
        <v>-13.04901180926916</v>
      </c>
    </row>
    <row r="5" spans="1:10" x14ac:dyDescent="0.35">
      <c r="A5">
        <f t="shared" ref="A5:A69" si="3">A4+1</f>
        <v>4</v>
      </c>
      <c r="B5" t="s">
        <v>3</v>
      </c>
      <c r="C5">
        <v>159.19999999999999</v>
      </c>
      <c r="D5" s="3"/>
      <c r="F5" s="3">
        <f>C5-L$26</f>
        <v>166.40666666666667</v>
      </c>
      <c r="G5" s="10">
        <f t="shared" si="0"/>
        <v>159.44028104796874</v>
      </c>
      <c r="H5" s="7">
        <f>G5+P$26</f>
        <v>152.05694771463541</v>
      </c>
      <c r="I5" s="3">
        <f t="shared" si="1"/>
        <v>7.1430522853645755</v>
      </c>
      <c r="J5" s="3">
        <f t="shared" si="2"/>
        <v>6.9663856186979274</v>
      </c>
    </row>
    <row r="6" spans="1:10" x14ac:dyDescent="0.35">
      <c r="A6">
        <f t="shared" si="3"/>
        <v>5</v>
      </c>
      <c r="B6" t="s">
        <v>4</v>
      </c>
      <c r="C6">
        <v>162.19999999999999</v>
      </c>
      <c r="D6" s="3"/>
      <c r="F6" s="3">
        <f>C6-L$27</f>
        <v>169.15499999999997</v>
      </c>
      <c r="G6" s="10">
        <f t="shared" si="0"/>
        <v>159.54321695333496</v>
      </c>
      <c r="H6" s="7">
        <f>G6+P$27</f>
        <v>152.4115502866683</v>
      </c>
      <c r="I6" s="3">
        <f t="shared" si="1"/>
        <v>9.788449713331687</v>
      </c>
      <c r="J6" s="3">
        <f t="shared" si="2"/>
        <v>9.6117830466650105</v>
      </c>
    </row>
    <row r="7" spans="1:10" x14ac:dyDescent="0.35">
      <c r="A7">
        <f t="shared" si="3"/>
        <v>6</v>
      </c>
      <c r="B7" t="s">
        <v>5</v>
      </c>
      <c r="C7">
        <v>123.1</v>
      </c>
      <c r="D7" s="3"/>
      <c r="F7" s="3">
        <f>C7-L$28</f>
        <v>149.41666666666666</v>
      </c>
      <c r="G7" s="10">
        <f t="shared" si="0"/>
        <v>159.64615285870119</v>
      </c>
      <c r="H7" s="7">
        <f>G7+P$28</f>
        <v>133.15281952536785</v>
      </c>
      <c r="I7" s="3">
        <f t="shared" si="1"/>
        <v>-10.052819525367852</v>
      </c>
      <c r="J7" s="3">
        <f t="shared" si="2"/>
        <v>-10.229486192034528</v>
      </c>
    </row>
    <row r="8" spans="1:10" x14ac:dyDescent="0.35">
      <c r="A8">
        <f t="shared" si="3"/>
        <v>7</v>
      </c>
      <c r="B8" t="s">
        <v>6</v>
      </c>
      <c r="C8">
        <v>130</v>
      </c>
      <c r="D8" s="3"/>
      <c r="F8" s="3">
        <f>C8-L$29</f>
        <v>150.85</v>
      </c>
      <c r="G8" s="10">
        <f t="shared" si="0"/>
        <v>159.74908876406738</v>
      </c>
      <c r="H8" s="7">
        <f>G8+P$29</f>
        <v>138.72242209740071</v>
      </c>
      <c r="I8" s="3">
        <f t="shared" si="1"/>
        <v>-8.7224220974007096</v>
      </c>
      <c r="J8" s="3">
        <f t="shared" si="2"/>
        <v>-8.8990887640673861</v>
      </c>
    </row>
    <row r="9" spans="1:10" x14ac:dyDescent="0.35">
      <c r="A9">
        <f t="shared" si="3"/>
        <v>8</v>
      </c>
      <c r="B9" t="s">
        <v>7</v>
      </c>
      <c r="C9">
        <v>150.1</v>
      </c>
      <c r="D9" s="3"/>
      <c r="F9" s="3">
        <f>C9-L$30</f>
        <v>164.35833333333332</v>
      </c>
      <c r="G9" s="10">
        <f t="shared" si="0"/>
        <v>159.8520246694336</v>
      </c>
      <c r="H9" s="7">
        <f>G9+P$30</f>
        <v>145.4170246694336</v>
      </c>
      <c r="I9" s="3">
        <f t="shared" si="1"/>
        <v>4.6829753305663928</v>
      </c>
      <c r="J9" s="3">
        <f t="shared" si="2"/>
        <v>4.5063086638997163</v>
      </c>
    </row>
    <row r="10" spans="1:10" x14ac:dyDescent="0.35">
      <c r="A10">
        <f t="shared" si="3"/>
        <v>9</v>
      </c>
      <c r="B10" t="s">
        <v>8</v>
      </c>
      <c r="C10">
        <v>169.4</v>
      </c>
      <c r="D10" s="3"/>
      <c r="F10" s="3">
        <f>C10-L$31</f>
        <v>178.49791666666667</v>
      </c>
      <c r="G10" s="10">
        <f t="shared" si="0"/>
        <v>159.95496057479983</v>
      </c>
      <c r="H10" s="7">
        <f>G10+P$31</f>
        <v>150.68037724146652</v>
      </c>
      <c r="I10" s="3">
        <f t="shared" si="1"/>
        <v>18.71962275853349</v>
      </c>
      <c r="J10" s="3">
        <f t="shared" si="2"/>
        <v>18.542956091866841</v>
      </c>
    </row>
    <row r="11" spans="1:10" x14ac:dyDescent="0.35">
      <c r="A11">
        <f t="shared" si="3"/>
        <v>10</v>
      </c>
      <c r="B11" t="s">
        <v>9</v>
      </c>
      <c r="C11">
        <v>179.7</v>
      </c>
      <c r="D11" s="3"/>
      <c r="F11" s="3">
        <f>C11-L$32</f>
        <v>171.48958333333331</v>
      </c>
      <c r="G11" s="10">
        <f t="shared" si="0"/>
        <v>160.05789648016605</v>
      </c>
      <c r="H11" s="7">
        <f>G11+P$32</f>
        <v>168.09164648016608</v>
      </c>
      <c r="I11" s="3">
        <f t="shared" si="1"/>
        <v>11.608353519833912</v>
      </c>
      <c r="J11" s="3">
        <f t="shared" si="2"/>
        <v>11.431686853167264</v>
      </c>
    </row>
    <row r="12" spans="1:10" x14ac:dyDescent="0.35">
      <c r="A12">
        <f t="shared" si="3"/>
        <v>11</v>
      </c>
      <c r="B12" t="s">
        <v>10</v>
      </c>
      <c r="C12">
        <v>182.1</v>
      </c>
      <c r="D12" s="3"/>
      <c r="F12" s="3">
        <f>C12-L$33</f>
        <v>159.10416666666666</v>
      </c>
      <c r="G12" s="10">
        <f t="shared" si="0"/>
        <v>160.16083238553227</v>
      </c>
      <c r="H12" s="7">
        <f>G12+P$33</f>
        <v>182.97999905219893</v>
      </c>
      <c r="I12" s="3">
        <f t="shared" si="1"/>
        <v>-0.87999905219894003</v>
      </c>
      <c r="J12" s="3">
        <f t="shared" si="2"/>
        <v>-1.0566657188656166</v>
      </c>
    </row>
    <row r="13" spans="1:10" x14ac:dyDescent="0.35">
      <c r="A13">
        <f t="shared" si="3"/>
        <v>12</v>
      </c>
      <c r="B13" t="s">
        <v>11</v>
      </c>
      <c r="C13">
        <v>194.3</v>
      </c>
      <c r="D13" s="3">
        <f>AVERAGE(C2:C13)</f>
        <v>159.57500000000002</v>
      </c>
      <c r="E13" s="3">
        <f>C13-D13</f>
        <v>34.724999999999994</v>
      </c>
      <c r="F13" s="3">
        <f>C13-L$34</f>
        <v>152.33000000000001</v>
      </c>
      <c r="G13" s="10">
        <f t="shared" si="0"/>
        <v>160.26376829089847</v>
      </c>
      <c r="H13" s="7">
        <f>G13+P$34</f>
        <v>202.05710162423179</v>
      </c>
      <c r="I13" s="3">
        <f t="shared" si="1"/>
        <v>-7.7571016242317796</v>
      </c>
      <c r="J13" s="3">
        <f t="shared" si="2"/>
        <v>-7.9337682908984561</v>
      </c>
    </row>
    <row r="14" spans="1:10" x14ac:dyDescent="0.35">
      <c r="A14">
        <f t="shared" si="3"/>
        <v>13</v>
      </c>
      <c r="B14" t="s">
        <v>12</v>
      </c>
      <c r="C14">
        <v>161.4</v>
      </c>
      <c r="D14" s="3">
        <f t="shared" ref="D14:D68" si="4">AVERAGE(C3:C14)</f>
        <v>159.35</v>
      </c>
      <c r="E14" s="3">
        <f t="shared" ref="E14:E66" si="5">C14-D14</f>
        <v>2.0500000000000114</v>
      </c>
      <c r="F14" s="3">
        <f>C14-L$23</f>
        <v>154.53</v>
      </c>
      <c r="G14" s="10">
        <f t="shared" si="0"/>
        <v>160.36670419626469</v>
      </c>
      <c r="H14" s="7">
        <f t="shared" ref="H14" si="6">G14+P$23</f>
        <v>167.06003752959802</v>
      </c>
      <c r="I14" s="3">
        <f t="shared" si="1"/>
        <v>-5.6600375295980143</v>
      </c>
      <c r="J14" s="3">
        <f t="shared" si="2"/>
        <v>-5.8367041962646908</v>
      </c>
    </row>
    <row r="15" spans="1:10" x14ac:dyDescent="0.35">
      <c r="A15">
        <f t="shared" si="3"/>
        <v>14</v>
      </c>
      <c r="B15" t="s">
        <v>13</v>
      </c>
      <c r="C15">
        <v>169.4</v>
      </c>
      <c r="D15" s="3">
        <f t="shared" si="4"/>
        <v>161.56666666666669</v>
      </c>
      <c r="E15" s="3">
        <f t="shared" si="5"/>
        <v>7.8333333333333144</v>
      </c>
      <c r="F15" s="3">
        <f>C15-L$24</f>
        <v>174.25333333333336</v>
      </c>
      <c r="G15" s="10">
        <f t="shared" si="0"/>
        <v>160.46964010163092</v>
      </c>
      <c r="H15" s="7">
        <f t="shared" ref="H15" si="7">G15+P$24</f>
        <v>155.43964010163091</v>
      </c>
      <c r="I15" s="3">
        <f t="shared" si="1"/>
        <v>13.960359898369092</v>
      </c>
      <c r="J15" s="3">
        <f t="shared" si="2"/>
        <v>13.783693231702443</v>
      </c>
    </row>
    <row r="16" spans="1:10" x14ac:dyDescent="0.35">
      <c r="A16">
        <f t="shared" si="3"/>
        <v>15</v>
      </c>
      <c r="B16" t="s">
        <v>14</v>
      </c>
      <c r="C16">
        <v>168.8</v>
      </c>
      <c r="D16" s="3">
        <f t="shared" si="4"/>
        <v>162.47499999999999</v>
      </c>
      <c r="E16" s="3">
        <f t="shared" si="5"/>
        <v>6.3250000000000171</v>
      </c>
      <c r="F16" s="3">
        <f>C16-L$25</f>
        <v>157.18833333333336</v>
      </c>
      <c r="G16" s="10">
        <f t="shared" si="0"/>
        <v>160.57257600699714</v>
      </c>
      <c r="H16" s="7">
        <f t="shared" ref="H16" si="8">G16+P$25</f>
        <v>172.00757600699714</v>
      </c>
      <c r="I16" s="3">
        <f t="shared" si="1"/>
        <v>-3.2075760069971295</v>
      </c>
      <c r="J16" s="3">
        <f t="shared" si="2"/>
        <v>-3.3842426736637776</v>
      </c>
    </row>
    <row r="17" spans="1:16" x14ac:dyDescent="0.35">
      <c r="A17">
        <f t="shared" si="3"/>
        <v>16</v>
      </c>
      <c r="B17" t="s">
        <v>15</v>
      </c>
      <c r="C17">
        <v>158.1</v>
      </c>
      <c r="D17" s="3">
        <f t="shared" si="4"/>
        <v>162.38333333333333</v>
      </c>
      <c r="E17" s="3">
        <f t="shared" si="5"/>
        <v>-4.2833333333333314</v>
      </c>
      <c r="F17" s="3">
        <f>C17-L$26</f>
        <v>165.30666666666667</v>
      </c>
      <c r="G17" s="10">
        <f t="shared" si="0"/>
        <v>160.67551191236333</v>
      </c>
      <c r="H17" s="7">
        <f t="shared" ref="H17" si="9">G17+P$26</f>
        <v>153.29217857903001</v>
      </c>
      <c r="I17" s="3">
        <f t="shared" si="1"/>
        <v>4.8078214209699865</v>
      </c>
      <c r="J17" s="3">
        <f t="shared" si="2"/>
        <v>4.6311547543033384</v>
      </c>
    </row>
    <row r="18" spans="1:16" x14ac:dyDescent="0.35">
      <c r="A18">
        <f t="shared" si="3"/>
        <v>17</v>
      </c>
      <c r="B18" t="s">
        <v>16</v>
      </c>
      <c r="C18">
        <v>158.5</v>
      </c>
      <c r="D18" s="3">
        <f t="shared" si="4"/>
        <v>162.07500000000002</v>
      </c>
      <c r="E18" s="3">
        <f t="shared" si="5"/>
        <v>-3.5750000000000171</v>
      </c>
      <c r="F18" s="3">
        <f>C18-L$27</f>
        <v>165.45499999999998</v>
      </c>
      <c r="G18" s="10">
        <f t="shared" si="0"/>
        <v>160.77844781772956</v>
      </c>
      <c r="H18" s="7">
        <f t="shared" ref="H18" si="10">G18+P$27</f>
        <v>153.6467811510629</v>
      </c>
      <c r="I18" s="3">
        <f t="shared" si="1"/>
        <v>4.8532188489371038</v>
      </c>
      <c r="J18" s="3">
        <f t="shared" si="2"/>
        <v>4.6765521822704272</v>
      </c>
    </row>
    <row r="19" spans="1:16" x14ac:dyDescent="0.35">
      <c r="A19">
        <f t="shared" si="3"/>
        <v>18</v>
      </c>
      <c r="B19" t="s">
        <v>17</v>
      </c>
      <c r="C19">
        <v>135.30000000000001</v>
      </c>
      <c r="D19" s="3">
        <f t="shared" si="4"/>
        <v>163.09166666666667</v>
      </c>
      <c r="E19" s="3">
        <f t="shared" si="5"/>
        <v>-27.791666666666657</v>
      </c>
      <c r="F19" s="3">
        <f>C19-L$28</f>
        <v>161.61666666666667</v>
      </c>
      <c r="G19" s="10">
        <f t="shared" si="0"/>
        <v>160.88138372309578</v>
      </c>
      <c r="H19" s="7">
        <f t="shared" ref="H19" si="11">G19+P$28</f>
        <v>134.38805038976244</v>
      </c>
      <c r="I19" s="3">
        <f t="shared" si="1"/>
        <v>0.9119496102375706</v>
      </c>
      <c r="J19" s="3">
        <f t="shared" si="2"/>
        <v>0.73528294357089408</v>
      </c>
    </row>
    <row r="20" spans="1:16" x14ac:dyDescent="0.35">
      <c r="A20">
        <f t="shared" si="3"/>
        <v>19</v>
      </c>
      <c r="B20" t="s">
        <v>18</v>
      </c>
      <c r="C20">
        <v>149.30000000000001</v>
      </c>
      <c r="D20" s="3">
        <f t="shared" si="4"/>
        <v>164.7</v>
      </c>
      <c r="E20" s="3">
        <f t="shared" si="5"/>
        <v>-15.399999999999977</v>
      </c>
      <c r="F20" s="3">
        <f>C20-L$29</f>
        <v>170.15</v>
      </c>
      <c r="G20" s="10">
        <f t="shared" si="0"/>
        <v>160.984319628462</v>
      </c>
      <c r="H20" s="7">
        <f t="shared" ref="H20" si="12">G20+P$29</f>
        <v>139.95765296179533</v>
      </c>
      <c r="I20" s="3">
        <f t="shared" si="1"/>
        <v>9.3423470382046787</v>
      </c>
      <c r="J20" s="3">
        <f t="shared" si="2"/>
        <v>9.1656803715380022</v>
      </c>
    </row>
    <row r="21" spans="1:16" x14ac:dyDescent="0.35">
      <c r="A21">
        <f t="shared" si="3"/>
        <v>20</v>
      </c>
      <c r="B21" t="s">
        <v>19</v>
      </c>
      <c r="C21">
        <v>143.4</v>
      </c>
      <c r="D21" s="3">
        <f t="shared" si="4"/>
        <v>164.14166666666665</v>
      </c>
      <c r="E21" s="3">
        <f t="shared" si="5"/>
        <v>-20.741666666666646</v>
      </c>
      <c r="F21" s="3">
        <f>C21-L$30</f>
        <v>157.65833333333333</v>
      </c>
      <c r="G21" s="10">
        <f t="shared" si="0"/>
        <v>161.08725553382823</v>
      </c>
      <c r="H21" s="7">
        <f t="shared" ref="H21" si="13">G21+P$30</f>
        <v>146.65225553382822</v>
      </c>
      <c r="I21" s="3">
        <f t="shared" si="1"/>
        <v>-3.2522555338282189</v>
      </c>
      <c r="J21" s="3">
        <f t="shared" si="2"/>
        <v>-3.4289222004948954</v>
      </c>
    </row>
    <row r="22" spans="1:16" x14ac:dyDescent="0.35">
      <c r="A22">
        <f t="shared" si="3"/>
        <v>21</v>
      </c>
      <c r="B22" t="s">
        <v>20</v>
      </c>
      <c r="C22">
        <v>142.19999999999999</v>
      </c>
      <c r="D22" s="3">
        <f t="shared" si="4"/>
        <v>161.87499999999997</v>
      </c>
      <c r="E22" s="3">
        <f t="shared" si="5"/>
        <v>-19.674999999999983</v>
      </c>
      <c r="F22" s="3">
        <f>C22-L$31</f>
        <v>151.29791666666665</v>
      </c>
      <c r="G22" s="10">
        <f t="shared" si="0"/>
        <v>161.19019143919442</v>
      </c>
      <c r="H22" s="7">
        <f t="shared" ref="H22" si="14">G22+P$31</f>
        <v>151.91560810586111</v>
      </c>
      <c r="I22" s="3">
        <f t="shared" si="1"/>
        <v>-9.7156081058611221</v>
      </c>
      <c r="J22" s="3">
        <f t="shared" si="2"/>
        <v>-9.8922747725277702</v>
      </c>
      <c r="K22" s="5" t="s">
        <v>98</v>
      </c>
      <c r="O22" s="5" t="s">
        <v>121</v>
      </c>
    </row>
    <row r="23" spans="1:16" x14ac:dyDescent="0.35">
      <c r="A23">
        <f t="shared" si="3"/>
        <v>22</v>
      </c>
      <c r="B23" t="s">
        <v>21</v>
      </c>
      <c r="C23">
        <v>188.4</v>
      </c>
      <c r="D23" s="3">
        <f t="shared" si="4"/>
        <v>162.6</v>
      </c>
      <c r="E23" s="3">
        <f t="shared" si="5"/>
        <v>25.800000000000011</v>
      </c>
      <c r="F23" s="3">
        <f>C23-L$32</f>
        <v>180.18958333333333</v>
      </c>
      <c r="G23" s="10">
        <f t="shared" si="0"/>
        <v>161.29312734456065</v>
      </c>
      <c r="H23" s="7">
        <f t="shared" ref="H23" si="15">G23+P$32</f>
        <v>169.32687734456067</v>
      </c>
      <c r="I23" s="3">
        <f t="shared" si="1"/>
        <v>19.073122655439334</v>
      </c>
      <c r="J23" s="3">
        <f t="shared" si="2"/>
        <v>18.896455988772686</v>
      </c>
      <c r="K23" t="s">
        <v>99</v>
      </c>
      <c r="L23" s="3">
        <f t="shared" ref="L23:L29" si="16">AVERAGE(E14,E26,E38,E50,E62)</f>
        <v>6.869999999999993</v>
      </c>
      <c r="O23" t="s">
        <v>99</v>
      </c>
      <c r="P23" s="3">
        <f t="shared" ref="P23:P34" si="17">L23-L$36</f>
        <v>6.6933333333333263</v>
      </c>
    </row>
    <row r="24" spans="1:16" x14ac:dyDescent="0.35">
      <c r="A24">
        <f t="shared" si="3"/>
        <v>23</v>
      </c>
      <c r="B24" t="s">
        <v>22</v>
      </c>
      <c r="C24">
        <v>166.2</v>
      </c>
      <c r="D24" s="3">
        <f t="shared" si="4"/>
        <v>161.27500000000003</v>
      </c>
      <c r="E24" s="3">
        <f t="shared" si="5"/>
        <v>4.9249999999999545</v>
      </c>
      <c r="F24" s="3">
        <f>C24-L$33</f>
        <v>143.20416666666665</v>
      </c>
      <c r="G24" s="10">
        <f t="shared" si="0"/>
        <v>161.39606324992687</v>
      </c>
      <c r="H24" s="7">
        <f t="shared" ref="H24" si="18">G24+P$33</f>
        <v>184.21522991659353</v>
      </c>
      <c r="I24" s="3">
        <f t="shared" si="1"/>
        <v>-18.01522991659354</v>
      </c>
      <c r="J24" s="3">
        <f t="shared" si="2"/>
        <v>-18.191896583260217</v>
      </c>
      <c r="K24" t="s">
        <v>100</v>
      </c>
      <c r="L24" s="3">
        <f t="shared" si="16"/>
        <v>-4.8533333333333415</v>
      </c>
      <c r="O24" t="s">
        <v>100</v>
      </c>
      <c r="P24" s="3">
        <f t="shared" si="17"/>
        <v>-5.0300000000000082</v>
      </c>
    </row>
    <row r="25" spans="1:16" x14ac:dyDescent="0.35">
      <c r="A25">
        <f t="shared" si="3"/>
        <v>24</v>
      </c>
      <c r="B25" t="s">
        <v>23</v>
      </c>
      <c r="C25">
        <v>199.2</v>
      </c>
      <c r="D25" s="3">
        <f t="shared" si="4"/>
        <v>161.68333333333337</v>
      </c>
      <c r="E25" s="3">
        <f t="shared" si="5"/>
        <v>37.516666666666623</v>
      </c>
      <c r="F25" s="3">
        <f>C25-L$34</f>
        <v>157.22999999999999</v>
      </c>
      <c r="G25" s="10">
        <f t="shared" si="0"/>
        <v>161.49899915529309</v>
      </c>
      <c r="H25" s="7">
        <f t="shared" ref="H25" si="19">G25+P$34</f>
        <v>203.29233248862641</v>
      </c>
      <c r="I25" s="3">
        <f t="shared" si="1"/>
        <v>-4.0923324886264254</v>
      </c>
      <c r="J25" s="3">
        <f t="shared" si="2"/>
        <v>-4.2689991552931019</v>
      </c>
      <c r="K25" t="s">
        <v>101</v>
      </c>
      <c r="L25" s="3">
        <f t="shared" si="16"/>
        <v>11.611666666666661</v>
      </c>
      <c r="O25" t="s">
        <v>101</v>
      </c>
      <c r="P25" s="3">
        <f t="shared" si="17"/>
        <v>11.434999999999993</v>
      </c>
    </row>
    <row r="26" spans="1:16" x14ac:dyDescent="0.35">
      <c r="A26">
        <f t="shared" si="3"/>
        <v>25</v>
      </c>
      <c r="B26" t="s">
        <v>24</v>
      </c>
      <c r="C26">
        <v>182.7</v>
      </c>
      <c r="D26" s="3">
        <f>AVERAGE(C15:C26)</f>
        <v>163.45833333333337</v>
      </c>
      <c r="E26" s="3">
        <f>C26-D26</f>
        <v>19.241666666666617</v>
      </c>
      <c r="F26" s="3">
        <f>C26-L$23</f>
        <v>175.82999999999998</v>
      </c>
      <c r="G26" s="10">
        <f t="shared" si="0"/>
        <v>161.60193506065932</v>
      </c>
      <c r="H26" s="7">
        <f t="shared" ref="H26" si="20">G26+P$23</f>
        <v>168.29526839399264</v>
      </c>
      <c r="I26" s="3">
        <f t="shared" si="1"/>
        <v>14.404731606007346</v>
      </c>
      <c r="J26" s="3">
        <f t="shared" si="2"/>
        <v>14.228064939340669</v>
      </c>
      <c r="K26" t="s">
        <v>102</v>
      </c>
      <c r="L26" s="3">
        <f>AVERAGE(E17,E29,E41,E53,E65)</f>
        <v>-7.2066666666666723</v>
      </c>
      <c r="O26" t="s">
        <v>102</v>
      </c>
      <c r="P26" s="3">
        <f t="shared" si="17"/>
        <v>-7.3833333333333391</v>
      </c>
    </row>
    <row r="27" spans="1:16" x14ac:dyDescent="0.35">
      <c r="A27">
        <f t="shared" si="3"/>
        <v>26</v>
      </c>
      <c r="B27" t="s">
        <v>25</v>
      </c>
      <c r="C27">
        <v>145.19999999999999</v>
      </c>
      <c r="D27" s="3">
        <f t="shared" si="4"/>
        <v>161.44166666666669</v>
      </c>
      <c r="E27" s="3">
        <f t="shared" si="5"/>
        <v>-16.241666666666703</v>
      </c>
      <c r="F27" s="3">
        <f>C27-L$24</f>
        <v>150.05333333333334</v>
      </c>
      <c r="G27" s="10">
        <f t="shared" si="0"/>
        <v>161.70487096602551</v>
      </c>
      <c r="H27" s="7">
        <f t="shared" ref="H27" si="21">G27+P$24</f>
        <v>156.67487096602551</v>
      </c>
      <c r="I27" s="3">
        <f t="shared" si="1"/>
        <v>-11.47487096602552</v>
      </c>
      <c r="J27" s="3">
        <f t="shared" si="2"/>
        <v>-11.651537632692168</v>
      </c>
      <c r="K27" t="s">
        <v>103</v>
      </c>
      <c r="L27" s="3">
        <f t="shared" si="16"/>
        <v>-6.9549999999999956</v>
      </c>
      <c r="O27" t="s">
        <v>103</v>
      </c>
      <c r="P27" s="3">
        <f t="shared" si="17"/>
        <v>-7.1316666666666624</v>
      </c>
    </row>
    <row r="28" spans="1:16" x14ac:dyDescent="0.35">
      <c r="A28">
        <f t="shared" si="3"/>
        <v>27</v>
      </c>
      <c r="B28" t="s">
        <v>26</v>
      </c>
      <c r="C28">
        <v>182.1</v>
      </c>
      <c r="D28" s="3">
        <f t="shared" si="4"/>
        <v>162.55000000000001</v>
      </c>
      <c r="E28" s="3">
        <f t="shared" si="5"/>
        <v>19.549999999999983</v>
      </c>
      <c r="F28" s="3">
        <f>C28-L$25</f>
        <v>170.48833333333334</v>
      </c>
      <c r="G28" s="10">
        <f t="shared" si="0"/>
        <v>161.80780687139173</v>
      </c>
      <c r="H28" s="7">
        <f t="shared" ref="H28" si="22">G28+P$25</f>
        <v>173.24280687139174</v>
      </c>
      <c r="I28" s="3">
        <f t="shared" si="1"/>
        <v>8.8571931286082588</v>
      </c>
      <c r="J28" s="3">
        <f t="shared" si="2"/>
        <v>8.6805264619416107</v>
      </c>
      <c r="K28" t="s">
        <v>104</v>
      </c>
      <c r="L28" s="3">
        <f t="shared" si="16"/>
        <v>-26.316666666666663</v>
      </c>
      <c r="O28" t="s">
        <v>104</v>
      </c>
      <c r="P28" s="3">
        <f t="shared" si="17"/>
        <v>-26.493333333333329</v>
      </c>
    </row>
    <row r="29" spans="1:16" x14ac:dyDescent="0.35">
      <c r="A29">
        <f t="shared" si="3"/>
        <v>28</v>
      </c>
      <c r="B29" t="s">
        <v>27</v>
      </c>
      <c r="C29">
        <v>158.69999999999999</v>
      </c>
      <c r="D29" s="3">
        <f t="shared" si="4"/>
        <v>162.6</v>
      </c>
      <c r="E29" s="3">
        <f t="shared" si="5"/>
        <v>-3.9000000000000057</v>
      </c>
      <c r="F29" s="3">
        <f>C29-L$26</f>
        <v>165.90666666666667</v>
      </c>
      <c r="G29" s="10">
        <f t="shared" si="0"/>
        <v>161.91074277675796</v>
      </c>
      <c r="H29" s="7">
        <f t="shared" ref="H29" si="23">G29+P$26</f>
        <v>154.52740944342463</v>
      </c>
      <c r="I29" s="3">
        <f t="shared" si="1"/>
        <v>4.1725905565753578</v>
      </c>
      <c r="J29" s="3">
        <f t="shared" si="2"/>
        <v>3.9959238899087097</v>
      </c>
      <c r="K29" t="s">
        <v>105</v>
      </c>
      <c r="L29" s="3">
        <f t="shared" si="16"/>
        <v>-20.849999999999994</v>
      </c>
      <c r="O29" t="s">
        <v>105</v>
      </c>
      <c r="P29" s="3">
        <f t="shared" si="17"/>
        <v>-21.02666666666666</v>
      </c>
    </row>
    <row r="30" spans="1:16" x14ac:dyDescent="0.35">
      <c r="A30">
        <f t="shared" si="3"/>
        <v>29</v>
      </c>
      <c r="B30" t="s">
        <v>28</v>
      </c>
      <c r="C30">
        <v>141.6</v>
      </c>
      <c r="D30" s="3">
        <f t="shared" si="4"/>
        <v>161.19166666666666</v>
      </c>
      <c r="E30" s="3">
        <f t="shared" si="5"/>
        <v>-19.591666666666669</v>
      </c>
      <c r="F30" s="3">
        <f>C30-L$27</f>
        <v>148.55499999999998</v>
      </c>
      <c r="G30" s="10">
        <f t="shared" si="0"/>
        <v>162.01367868212418</v>
      </c>
      <c r="H30" s="7">
        <f t="shared" ref="H30" si="24">G30+P$27</f>
        <v>154.88201201545752</v>
      </c>
      <c r="I30" s="3">
        <f t="shared" si="1"/>
        <v>-13.282012015457525</v>
      </c>
      <c r="J30" s="3">
        <f t="shared" si="2"/>
        <v>-13.458678682124201</v>
      </c>
      <c r="K30" t="s">
        <v>106</v>
      </c>
      <c r="L30" s="3">
        <f>AVERAGE(E21,E33,E45,E57)</f>
        <v>-14.258333333333326</v>
      </c>
      <c r="O30" t="s">
        <v>106</v>
      </c>
      <c r="P30" s="3">
        <f t="shared" si="17"/>
        <v>-14.434999999999993</v>
      </c>
    </row>
    <row r="31" spans="1:16" x14ac:dyDescent="0.35">
      <c r="A31">
        <f t="shared" si="3"/>
        <v>30</v>
      </c>
      <c r="B31" t="s">
        <v>29</v>
      </c>
      <c r="C31">
        <v>132.6</v>
      </c>
      <c r="D31" s="3">
        <f t="shared" si="4"/>
        <v>160.96666666666667</v>
      </c>
      <c r="E31" s="3">
        <f t="shared" si="5"/>
        <v>-28.366666666666674</v>
      </c>
      <c r="F31" s="3">
        <f>C31-L$28</f>
        <v>158.91666666666666</v>
      </c>
      <c r="G31" s="10">
        <f t="shared" si="0"/>
        <v>162.11661458749037</v>
      </c>
      <c r="H31" s="7">
        <f t="shared" ref="H31" si="25">G31+P$28</f>
        <v>135.62328125415704</v>
      </c>
      <c r="I31" s="3">
        <f t="shared" si="1"/>
        <v>-3.0232812541570411</v>
      </c>
      <c r="J31" s="3">
        <f t="shared" si="2"/>
        <v>-3.1999479208237176</v>
      </c>
      <c r="K31" t="s">
        <v>107</v>
      </c>
      <c r="L31" s="3">
        <f>AVERAGE(E22,E34,E46,E58)</f>
        <v>-9.0979166666666558</v>
      </c>
      <c r="O31" t="s">
        <v>107</v>
      </c>
      <c r="P31" s="3">
        <f t="shared" si="17"/>
        <v>-9.2745833333333234</v>
      </c>
    </row>
    <row r="32" spans="1:16" x14ac:dyDescent="0.35">
      <c r="A32">
        <f t="shared" si="3"/>
        <v>31</v>
      </c>
      <c r="B32" t="s">
        <v>30</v>
      </c>
      <c r="C32">
        <v>139.6</v>
      </c>
      <c r="D32" s="3">
        <f t="shared" si="4"/>
        <v>160.15833333333333</v>
      </c>
      <c r="E32" s="3">
        <f t="shared" si="5"/>
        <v>-20.558333333333337</v>
      </c>
      <c r="F32" s="3">
        <f>C32-L$29</f>
        <v>160.44999999999999</v>
      </c>
      <c r="G32" s="10">
        <f t="shared" si="0"/>
        <v>162.2195504928566</v>
      </c>
      <c r="H32" s="7">
        <f t="shared" ref="H32" si="26">G32+P$29</f>
        <v>141.19288382618993</v>
      </c>
      <c r="I32" s="3">
        <f t="shared" si="1"/>
        <v>-1.592883826189933</v>
      </c>
      <c r="J32" s="3">
        <f t="shared" si="2"/>
        <v>-1.7695504928566095</v>
      </c>
      <c r="K32" t="s">
        <v>108</v>
      </c>
      <c r="L32" s="3">
        <f>AVERAGE(E23,E35,E47,E59)</f>
        <v>8.2104166666666814</v>
      </c>
      <c r="O32" t="s">
        <v>108</v>
      </c>
      <c r="P32" s="3">
        <f t="shared" si="17"/>
        <v>8.0337500000000137</v>
      </c>
    </row>
    <row r="33" spans="1:16" x14ac:dyDescent="0.35">
      <c r="A33">
        <f t="shared" si="3"/>
        <v>32</v>
      </c>
      <c r="B33" t="s">
        <v>31</v>
      </c>
      <c r="C33">
        <v>147</v>
      </c>
      <c r="D33" s="3">
        <f t="shared" si="4"/>
        <v>160.45833333333331</v>
      </c>
      <c r="E33" s="3">
        <f t="shared" si="5"/>
        <v>-13.458333333333314</v>
      </c>
      <c r="F33" s="3">
        <f>C33-L$30</f>
        <v>161.25833333333333</v>
      </c>
      <c r="G33" s="10">
        <f t="shared" si="0"/>
        <v>162.32248639822282</v>
      </c>
      <c r="H33" s="7">
        <f t="shared" ref="H33" si="27">G33+P$30</f>
        <v>147.88748639822282</v>
      </c>
      <c r="I33" s="3">
        <f t="shared" si="1"/>
        <v>-0.88748639822281916</v>
      </c>
      <c r="J33" s="3">
        <f t="shared" si="2"/>
        <v>-1.0641530648894957</v>
      </c>
      <c r="K33" t="s">
        <v>109</v>
      </c>
      <c r="L33" s="3">
        <f>AVERAGE(E24,E36,E48,E60)</f>
        <v>22.995833333333337</v>
      </c>
      <c r="O33" t="s">
        <v>109</v>
      </c>
      <c r="P33" s="3">
        <f t="shared" si="17"/>
        <v>22.819166666666671</v>
      </c>
    </row>
    <row r="34" spans="1:16" x14ac:dyDescent="0.35">
      <c r="A34">
        <f t="shared" si="3"/>
        <v>33</v>
      </c>
      <c r="B34" t="s">
        <v>32</v>
      </c>
      <c r="C34">
        <v>166.6</v>
      </c>
      <c r="D34" s="3">
        <f t="shared" si="4"/>
        <v>162.49166666666665</v>
      </c>
      <c r="E34" s="3">
        <f t="shared" si="5"/>
        <v>4.1083333333333485</v>
      </c>
      <c r="F34" s="3">
        <f>C34-L$31</f>
        <v>175.69791666666666</v>
      </c>
      <c r="G34" s="10">
        <f t="shared" si="0"/>
        <v>162.42542230358904</v>
      </c>
      <c r="H34" s="7">
        <f t="shared" ref="H34" si="28">G34+P$31</f>
        <v>153.15083897025573</v>
      </c>
      <c r="I34" s="3">
        <f t="shared" si="1"/>
        <v>13.449161029744261</v>
      </c>
      <c r="J34" s="3">
        <f t="shared" si="2"/>
        <v>13.272494363077612</v>
      </c>
      <c r="K34" t="s">
        <v>110</v>
      </c>
      <c r="L34" s="3">
        <f>AVERAGE(E13,E25,E37,E49,E61)</f>
        <v>41.969999999999992</v>
      </c>
      <c r="O34" t="s">
        <v>110</v>
      </c>
      <c r="P34" s="3">
        <f t="shared" si="17"/>
        <v>41.793333333333322</v>
      </c>
    </row>
    <row r="35" spans="1:16" x14ac:dyDescent="0.35">
      <c r="A35">
        <f t="shared" si="3"/>
        <v>34</v>
      </c>
      <c r="B35" t="s">
        <v>33</v>
      </c>
      <c r="C35">
        <v>157</v>
      </c>
      <c r="D35" s="3">
        <f t="shared" si="4"/>
        <v>159.87499999999997</v>
      </c>
      <c r="E35" s="3">
        <f t="shared" si="5"/>
        <v>-2.8749999999999716</v>
      </c>
      <c r="F35" s="3">
        <f>C35-L$32</f>
        <v>148.78958333333333</v>
      </c>
      <c r="G35" s="10">
        <f t="shared" si="0"/>
        <v>162.52835820895527</v>
      </c>
      <c r="H35" s="7">
        <f t="shared" ref="H35" si="29">G35+P$32</f>
        <v>170.56210820895529</v>
      </c>
      <c r="I35" s="3">
        <f t="shared" si="1"/>
        <v>-13.562108208955294</v>
      </c>
      <c r="J35" s="3">
        <f t="shared" si="2"/>
        <v>-13.738774875621942</v>
      </c>
      <c r="L35" s="3"/>
      <c r="O35" s="12" t="s">
        <v>120</v>
      </c>
      <c r="P35" s="13">
        <f>SUM(P23:P34)</f>
        <v>0</v>
      </c>
    </row>
    <row r="36" spans="1:16" x14ac:dyDescent="0.35">
      <c r="A36">
        <f t="shared" si="3"/>
        <v>35</v>
      </c>
      <c r="B36" t="s">
        <v>34</v>
      </c>
      <c r="C36">
        <v>180.4</v>
      </c>
      <c r="D36" s="3">
        <f t="shared" si="4"/>
        <v>161.05833333333331</v>
      </c>
      <c r="E36" s="3">
        <f t="shared" si="5"/>
        <v>19.341666666666697</v>
      </c>
      <c r="F36" s="3">
        <f>C36-L$33</f>
        <v>157.40416666666667</v>
      </c>
      <c r="G36" s="10">
        <f t="shared" si="0"/>
        <v>162.63129411432146</v>
      </c>
      <c r="H36" s="7">
        <f t="shared" ref="H36" si="30">G36+P$33</f>
        <v>185.45046078098812</v>
      </c>
      <c r="I36" s="3">
        <f t="shared" si="1"/>
        <v>-5.0504607809881179</v>
      </c>
      <c r="J36" s="3">
        <f t="shared" si="2"/>
        <v>-5.2271274476547944</v>
      </c>
      <c r="K36" t="s">
        <v>111</v>
      </c>
      <c r="L36" s="3">
        <f>AVERAGE(L23:L35)</f>
        <v>0.17666666666666705</v>
      </c>
      <c r="O36" t="s">
        <v>119</v>
      </c>
      <c r="P36" s="3">
        <f>AVERAGE(P23:P35)</f>
        <v>1.0931426704001542E-15</v>
      </c>
    </row>
    <row r="37" spans="1:16" x14ac:dyDescent="0.35">
      <c r="A37">
        <f t="shared" si="3"/>
        <v>36</v>
      </c>
      <c r="B37" t="s">
        <v>35</v>
      </c>
      <c r="C37">
        <v>210.2</v>
      </c>
      <c r="D37" s="3">
        <f t="shared" si="4"/>
        <v>161.97499999999999</v>
      </c>
      <c r="E37" s="3">
        <f t="shared" si="5"/>
        <v>48.224999999999994</v>
      </c>
      <c r="F37" s="3">
        <f>C37-L$34</f>
        <v>168.23</v>
      </c>
      <c r="G37" s="10">
        <f t="shared" si="0"/>
        <v>162.73423001968769</v>
      </c>
      <c r="H37" s="7">
        <f t="shared" ref="H37" si="31">G37+P$34</f>
        <v>204.52756335302101</v>
      </c>
      <c r="I37" s="3">
        <f t="shared" si="1"/>
        <v>5.67243664697898</v>
      </c>
      <c r="J37" s="3">
        <f t="shared" si="2"/>
        <v>5.4957699803123035</v>
      </c>
    </row>
    <row r="38" spans="1:16" x14ac:dyDescent="0.35">
      <c r="A38">
        <f t="shared" si="3"/>
        <v>37</v>
      </c>
      <c r="B38" t="s">
        <v>36</v>
      </c>
      <c r="C38">
        <v>159.80000000000001</v>
      </c>
      <c r="D38" s="3">
        <f t="shared" si="4"/>
        <v>160.06666666666666</v>
      </c>
      <c r="E38" s="3">
        <f t="shared" si="5"/>
        <v>-0.26666666666665151</v>
      </c>
      <c r="F38" s="3">
        <f>C38-L$23</f>
        <v>152.93</v>
      </c>
      <c r="G38" s="10">
        <f t="shared" si="0"/>
        <v>162.83716592505391</v>
      </c>
      <c r="H38" s="7">
        <f t="shared" ref="H38" si="32">G38+P$23</f>
        <v>169.53049925838724</v>
      </c>
      <c r="I38" s="3">
        <f t="shared" si="1"/>
        <v>-9.7304992583872263</v>
      </c>
      <c r="J38" s="3">
        <f t="shared" si="2"/>
        <v>-9.9071659250539028</v>
      </c>
      <c r="K38" s="5" t="s">
        <v>115</v>
      </c>
    </row>
    <row r="39" spans="1:16" x14ac:dyDescent="0.35">
      <c r="A39">
        <f t="shared" si="3"/>
        <v>38</v>
      </c>
      <c r="B39" t="s">
        <v>37</v>
      </c>
      <c r="C39">
        <v>157.80000000000001</v>
      </c>
      <c r="D39" s="3">
        <f t="shared" si="4"/>
        <v>161.11666666666667</v>
      </c>
      <c r="E39" s="3">
        <f t="shared" si="5"/>
        <v>-3.3166666666666629</v>
      </c>
      <c r="F39" s="3">
        <f>C39-L$24</f>
        <v>162.65333333333336</v>
      </c>
      <c r="G39" s="10">
        <f t="shared" si="0"/>
        <v>162.94010183042013</v>
      </c>
      <c r="H39" s="7">
        <f t="shared" ref="H39" si="33">G39+P$24</f>
        <v>157.91010183042013</v>
      </c>
      <c r="I39" s="3">
        <f t="shared" si="1"/>
        <v>-0.11010183042012045</v>
      </c>
      <c r="J39" s="3">
        <f t="shared" si="2"/>
        <v>-0.28676849708676855</v>
      </c>
      <c r="K39" t="s">
        <v>85</v>
      </c>
      <c r="L39">
        <f>_xlfn.VAR.S(A2:A68)</f>
        <v>379.66666666666669</v>
      </c>
      <c r="N39" t="s">
        <v>90</v>
      </c>
      <c r="O39" s="3">
        <f>L41-O40*L40</f>
        <v>159.02853742650387</v>
      </c>
    </row>
    <row r="40" spans="1:16" x14ac:dyDescent="0.35">
      <c r="A40">
        <f t="shared" si="3"/>
        <v>39</v>
      </c>
      <c r="B40" t="s">
        <v>38</v>
      </c>
      <c r="C40">
        <v>168.2</v>
      </c>
      <c r="D40" s="3">
        <f t="shared" si="4"/>
        <v>159.95833333333334</v>
      </c>
      <c r="E40" s="3">
        <f t="shared" si="5"/>
        <v>8.2416666666666458</v>
      </c>
      <c r="F40" s="3">
        <f>C40-L$25</f>
        <v>156.58833333333334</v>
      </c>
      <c r="G40" s="10">
        <f t="shared" si="0"/>
        <v>163.04303773578633</v>
      </c>
      <c r="H40" s="7">
        <f t="shared" ref="H40" si="34">G40+P$25</f>
        <v>174.47803773578633</v>
      </c>
      <c r="I40" s="3">
        <f t="shared" si="1"/>
        <v>-6.2780377357863415</v>
      </c>
      <c r="J40" s="3">
        <f t="shared" si="2"/>
        <v>-6.4547044024529896</v>
      </c>
      <c r="K40" t="s">
        <v>86</v>
      </c>
      <c r="L40">
        <f>AVERAGE(A2:A68)</f>
        <v>34</v>
      </c>
      <c r="N40" t="s">
        <v>89</v>
      </c>
      <c r="O40" s="3">
        <f>L42/L39</f>
        <v>0.10293590536621711</v>
      </c>
    </row>
    <row r="41" spans="1:16" x14ac:dyDescent="0.35">
      <c r="A41">
        <f t="shared" si="3"/>
        <v>40</v>
      </c>
      <c r="B41" t="s">
        <v>39</v>
      </c>
      <c r="C41">
        <v>158.4</v>
      </c>
      <c r="D41" s="3">
        <f t="shared" si="4"/>
        <v>159.93333333333334</v>
      </c>
      <c r="E41" s="3">
        <f t="shared" si="5"/>
        <v>-1.5333333333333314</v>
      </c>
      <c r="F41" s="3">
        <f>C41-L$26</f>
        <v>165.60666666666668</v>
      </c>
      <c r="G41" s="10">
        <f t="shared" si="0"/>
        <v>163.14597364115255</v>
      </c>
      <c r="H41" s="7">
        <f t="shared" ref="H41" si="35">G41+P$26</f>
        <v>155.76264030781923</v>
      </c>
      <c r="I41" s="3">
        <f t="shared" si="1"/>
        <v>2.6373596921807803</v>
      </c>
      <c r="J41" s="3">
        <f t="shared" si="2"/>
        <v>2.4606930255141322</v>
      </c>
      <c r="K41" t="s">
        <v>113</v>
      </c>
      <c r="L41" s="3">
        <f>AVERAGE(F2:F68)</f>
        <v>162.52835820895527</v>
      </c>
    </row>
    <row r="42" spans="1:16" x14ac:dyDescent="0.35">
      <c r="A42">
        <f t="shared" si="3"/>
        <v>41</v>
      </c>
      <c r="B42" t="s">
        <v>40</v>
      </c>
      <c r="C42">
        <v>152</v>
      </c>
      <c r="D42" s="3">
        <f t="shared" si="4"/>
        <v>160.79999999999998</v>
      </c>
      <c r="E42" s="3">
        <f t="shared" si="5"/>
        <v>-8.7999999999999829</v>
      </c>
      <c r="F42" s="3">
        <f>C42-L$27</f>
        <v>158.95499999999998</v>
      </c>
      <c r="G42" s="10">
        <f t="shared" si="0"/>
        <v>163.24890954651877</v>
      </c>
      <c r="H42" s="7">
        <f t="shared" ref="H42" si="36">G42+P$27</f>
        <v>156.11724287985211</v>
      </c>
      <c r="I42" s="3">
        <f t="shared" si="1"/>
        <v>-4.1172428798521139</v>
      </c>
      <c r="J42" s="3">
        <f t="shared" si="2"/>
        <v>-4.2939095465187904</v>
      </c>
      <c r="K42" t="s">
        <v>114</v>
      </c>
      <c r="L42">
        <f>_xlfn.COVARIANCE.S(A2:A68,F2:F68)</f>
        <v>39.081332070707099</v>
      </c>
      <c r="N42" s="5" t="s">
        <v>122</v>
      </c>
    </row>
    <row r="43" spans="1:16" x14ac:dyDescent="0.35">
      <c r="A43">
        <f t="shared" si="3"/>
        <v>42</v>
      </c>
      <c r="B43" t="s">
        <v>41</v>
      </c>
      <c r="C43">
        <v>142.19999999999999</v>
      </c>
      <c r="D43" s="3">
        <f t="shared" si="4"/>
        <v>161.6</v>
      </c>
      <c r="E43" s="3">
        <f t="shared" si="5"/>
        <v>-19.400000000000006</v>
      </c>
      <c r="F43" s="3">
        <f>C43-L$28</f>
        <v>168.51666666666665</v>
      </c>
      <c r="G43" s="10">
        <f t="shared" si="0"/>
        <v>163.351845451885</v>
      </c>
      <c r="H43" s="7">
        <f t="shared" ref="H43" si="37">G43+P$28</f>
        <v>136.85851211855166</v>
      </c>
      <c r="I43" s="3">
        <f t="shared" si="1"/>
        <v>5.3414878814483302</v>
      </c>
      <c r="J43" s="3">
        <f t="shared" si="2"/>
        <v>5.1648212147816537</v>
      </c>
    </row>
    <row r="44" spans="1:16" x14ac:dyDescent="0.35">
      <c r="A44">
        <f t="shared" si="3"/>
        <v>43</v>
      </c>
      <c r="B44" t="s">
        <v>42</v>
      </c>
      <c r="C44">
        <v>137.19999999999999</v>
      </c>
      <c r="D44" s="3">
        <f t="shared" si="4"/>
        <v>161.4</v>
      </c>
      <c r="E44" s="3">
        <f t="shared" si="5"/>
        <v>-24.200000000000017</v>
      </c>
      <c r="F44" s="3">
        <f>C44-L$29</f>
        <v>158.04999999999998</v>
      </c>
      <c r="G44" s="10">
        <f t="shared" si="0"/>
        <v>163.45478135725122</v>
      </c>
      <c r="H44" s="7">
        <f t="shared" ref="H44" si="38">G44+P$29</f>
        <v>142.42811469058455</v>
      </c>
      <c r="I44" s="3">
        <f t="shared" si="1"/>
        <v>-5.2281146905845617</v>
      </c>
      <c r="J44" s="3">
        <f t="shared" si="2"/>
        <v>-5.4047813572512382</v>
      </c>
    </row>
    <row r="45" spans="1:16" x14ac:dyDescent="0.35">
      <c r="A45">
        <f t="shared" si="3"/>
        <v>44</v>
      </c>
      <c r="B45" t="s">
        <v>43</v>
      </c>
      <c r="C45">
        <v>152.6</v>
      </c>
      <c r="D45" s="3">
        <f t="shared" si="4"/>
        <v>161.86666666666667</v>
      </c>
      <c r="E45" s="3">
        <f t="shared" si="5"/>
        <v>-9.2666666666666799</v>
      </c>
      <c r="F45" s="3">
        <f>C45-L$30</f>
        <v>166.85833333333332</v>
      </c>
      <c r="G45" s="10">
        <f t="shared" si="0"/>
        <v>163.55771726261742</v>
      </c>
      <c r="H45" s="7">
        <f t="shared" ref="H45" si="39">G45+P$30</f>
        <v>149.12271726261741</v>
      </c>
      <c r="I45" s="3">
        <f t="shared" si="1"/>
        <v>3.4772827373825805</v>
      </c>
      <c r="J45" s="3">
        <f t="shared" si="2"/>
        <v>3.300616070715904</v>
      </c>
    </row>
    <row r="46" spans="1:16" x14ac:dyDescent="0.35">
      <c r="A46">
        <f t="shared" si="3"/>
        <v>45</v>
      </c>
      <c r="B46" t="s">
        <v>44</v>
      </c>
      <c r="C46">
        <v>166.8</v>
      </c>
      <c r="D46" s="3">
        <f t="shared" si="4"/>
        <v>161.88333333333333</v>
      </c>
      <c r="E46" s="3">
        <f t="shared" si="5"/>
        <v>4.9166666666666856</v>
      </c>
      <c r="F46" s="3">
        <f>C46-L$31</f>
        <v>175.89791666666667</v>
      </c>
      <c r="G46" s="10">
        <f t="shared" si="0"/>
        <v>163.66065316798364</v>
      </c>
      <c r="H46" s="7">
        <f t="shared" ref="H46" si="40">G46+P$31</f>
        <v>154.38606983465033</v>
      </c>
      <c r="I46" s="3">
        <f t="shared" si="1"/>
        <v>12.413930165349683</v>
      </c>
      <c r="J46" s="3">
        <f t="shared" si="2"/>
        <v>12.237263498683035</v>
      </c>
    </row>
    <row r="47" spans="1:16" x14ac:dyDescent="0.35">
      <c r="A47">
        <f t="shared" si="3"/>
        <v>46</v>
      </c>
      <c r="B47" t="s">
        <v>45</v>
      </c>
      <c r="C47">
        <v>165.6</v>
      </c>
      <c r="D47" s="3">
        <f t="shared" si="4"/>
        <v>162.6</v>
      </c>
      <c r="E47" s="3">
        <f t="shared" si="5"/>
        <v>3</v>
      </c>
      <c r="F47" s="3">
        <f>C47-L$32</f>
        <v>157.38958333333332</v>
      </c>
      <c r="G47" s="10">
        <f t="shared" si="0"/>
        <v>163.76358907334986</v>
      </c>
      <c r="H47" s="7">
        <f t="shared" ref="H47" si="41">G47+P$32</f>
        <v>171.79733907334989</v>
      </c>
      <c r="I47" s="3">
        <f t="shared" si="1"/>
        <v>-6.1973390733498945</v>
      </c>
      <c r="J47" s="3">
        <f t="shared" si="2"/>
        <v>-6.3740057400165426</v>
      </c>
    </row>
    <row r="48" spans="1:16" x14ac:dyDescent="0.35">
      <c r="A48">
        <f t="shared" si="3"/>
        <v>47</v>
      </c>
      <c r="B48" t="s">
        <v>46</v>
      </c>
      <c r="C48">
        <v>198.6</v>
      </c>
      <c r="D48" s="3">
        <f t="shared" si="4"/>
        <v>164.11666666666665</v>
      </c>
      <c r="E48" s="3">
        <f t="shared" si="5"/>
        <v>34.483333333333348</v>
      </c>
      <c r="F48" s="3">
        <f>C48-L$33</f>
        <v>175.60416666666666</v>
      </c>
      <c r="G48" s="10">
        <f t="shared" si="0"/>
        <v>163.86652497871609</v>
      </c>
      <c r="H48" s="7">
        <f t="shared" ref="H48" si="42">G48+P$33</f>
        <v>186.68569164538275</v>
      </c>
      <c r="I48" s="3">
        <f t="shared" si="1"/>
        <v>11.914308354617248</v>
      </c>
      <c r="J48" s="3">
        <f t="shared" si="2"/>
        <v>11.737641687950571</v>
      </c>
    </row>
    <row r="49" spans="1:10" x14ac:dyDescent="0.35">
      <c r="A49">
        <f t="shared" si="3"/>
        <v>48</v>
      </c>
      <c r="B49" t="s">
        <v>47</v>
      </c>
      <c r="C49">
        <v>201.5</v>
      </c>
      <c r="D49" s="3">
        <f t="shared" si="4"/>
        <v>163.39166666666665</v>
      </c>
      <c r="E49" s="3">
        <f t="shared" si="5"/>
        <v>38.108333333333348</v>
      </c>
      <c r="F49" s="3">
        <f>C49-L$34</f>
        <v>159.53</v>
      </c>
      <c r="G49" s="10">
        <f t="shared" si="0"/>
        <v>163.96946088408231</v>
      </c>
      <c r="H49" s="7">
        <f t="shared" ref="H49" si="43">G49+P$34</f>
        <v>205.76279421741563</v>
      </c>
      <c r="I49" s="3">
        <f t="shared" si="1"/>
        <v>-4.2627942174156317</v>
      </c>
      <c r="J49" s="3">
        <f t="shared" si="2"/>
        <v>-4.4394608840823082</v>
      </c>
    </row>
    <row r="50" spans="1:10" x14ac:dyDescent="0.35">
      <c r="A50">
        <f t="shared" si="3"/>
        <v>49</v>
      </c>
      <c r="B50" t="s">
        <v>48</v>
      </c>
      <c r="C50">
        <v>170.7</v>
      </c>
      <c r="D50" s="3">
        <f t="shared" si="4"/>
        <v>164.29999999999998</v>
      </c>
      <c r="E50" s="3">
        <f t="shared" si="5"/>
        <v>6.4000000000000057</v>
      </c>
      <c r="F50" s="3">
        <f>C50-L$23</f>
        <v>163.82999999999998</v>
      </c>
      <c r="G50" s="10">
        <f t="shared" si="0"/>
        <v>164.0723967894485</v>
      </c>
      <c r="H50" s="7">
        <f t="shared" ref="H50" si="44">G50+P$23</f>
        <v>170.76573012278183</v>
      </c>
      <c r="I50" s="3">
        <f t="shared" si="1"/>
        <v>-6.5730122781843647E-2</v>
      </c>
      <c r="J50" s="3">
        <f t="shared" si="2"/>
        <v>-0.24239678944852017</v>
      </c>
    </row>
    <row r="51" spans="1:10" x14ac:dyDescent="0.35">
      <c r="A51">
        <f t="shared" si="3"/>
        <v>50</v>
      </c>
      <c r="B51" t="s">
        <v>49</v>
      </c>
      <c r="C51">
        <v>164.4</v>
      </c>
      <c r="D51" s="3">
        <f t="shared" si="4"/>
        <v>164.85</v>
      </c>
      <c r="E51" s="3">
        <f t="shared" si="5"/>
        <v>-0.44999999999998863</v>
      </c>
      <c r="F51" s="3">
        <f>C51-L$24</f>
        <v>169.25333333333336</v>
      </c>
      <c r="G51" s="10">
        <f t="shared" si="0"/>
        <v>164.17533269481473</v>
      </c>
      <c r="H51" s="7">
        <f t="shared" ref="H51" si="45">G51+P$24</f>
        <v>159.14533269481473</v>
      </c>
      <c r="I51" s="3">
        <f t="shared" si="1"/>
        <v>5.2546673051852792</v>
      </c>
      <c r="J51" s="3">
        <f t="shared" si="2"/>
        <v>5.0780006385186311</v>
      </c>
    </row>
    <row r="52" spans="1:10" x14ac:dyDescent="0.35">
      <c r="A52">
        <f t="shared" si="3"/>
        <v>51</v>
      </c>
      <c r="B52" t="s">
        <v>50</v>
      </c>
      <c r="C52">
        <v>179.7</v>
      </c>
      <c r="D52" s="3">
        <f t="shared" si="4"/>
        <v>165.80833333333334</v>
      </c>
      <c r="E52" s="3">
        <f t="shared" si="5"/>
        <v>13.891666666666652</v>
      </c>
      <c r="F52" s="3">
        <f>C52-L$25</f>
        <v>168.08833333333334</v>
      </c>
      <c r="G52" s="10">
        <f t="shared" si="0"/>
        <v>164.27826860018095</v>
      </c>
      <c r="H52" s="7">
        <f t="shared" ref="H52" si="46">G52+P$25</f>
        <v>175.71326860018095</v>
      </c>
      <c r="I52" s="3">
        <f t="shared" si="1"/>
        <v>3.9867313998190355</v>
      </c>
      <c r="J52" s="3">
        <f t="shared" si="2"/>
        <v>3.8100647331523874</v>
      </c>
    </row>
    <row r="53" spans="1:10" x14ac:dyDescent="0.35">
      <c r="A53">
        <f t="shared" si="3"/>
        <v>52</v>
      </c>
      <c r="B53" t="s">
        <v>51</v>
      </c>
      <c r="C53">
        <v>157</v>
      </c>
      <c r="D53" s="3">
        <f t="shared" si="4"/>
        <v>165.69166666666669</v>
      </c>
      <c r="E53" s="3">
        <f t="shared" si="5"/>
        <v>-8.6916666666666913</v>
      </c>
      <c r="F53" s="3">
        <f>C53-L$26</f>
        <v>164.20666666666668</v>
      </c>
      <c r="G53" s="10">
        <f t="shared" si="0"/>
        <v>164.38120450554717</v>
      </c>
      <c r="H53" s="7">
        <f t="shared" ref="H53" si="47">G53+P$26</f>
        <v>156.99787117221385</v>
      </c>
      <c r="I53" s="3">
        <f t="shared" si="1"/>
        <v>2.1288277861515326E-3</v>
      </c>
      <c r="J53" s="3">
        <f t="shared" si="2"/>
        <v>-0.17453783888049657</v>
      </c>
    </row>
    <row r="54" spans="1:10" x14ac:dyDescent="0.35">
      <c r="A54">
        <f t="shared" si="3"/>
        <v>53</v>
      </c>
      <c r="B54" t="s">
        <v>52</v>
      </c>
      <c r="C54">
        <v>168</v>
      </c>
      <c r="D54" s="3">
        <f t="shared" si="4"/>
        <v>167.02500000000001</v>
      </c>
      <c r="E54" s="3">
        <f t="shared" si="5"/>
        <v>0.97499999999999432</v>
      </c>
      <c r="F54" s="3">
        <f>C54-L$27</f>
        <v>174.95499999999998</v>
      </c>
      <c r="G54" s="10">
        <f t="shared" si="0"/>
        <v>164.48414041091337</v>
      </c>
      <c r="H54" s="7">
        <f t="shared" ref="H54" si="48">G54+P$27</f>
        <v>157.35247374424671</v>
      </c>
      <c r="I54" s="3">
        <f t="shared" si="1"/>
        <v>10.647526255753291</v>
      </c>
      <c r="J54" s="3">
        <f t="shared" si="2"/>
        <v>10.470859589086615</v>
      </c>
    </row>
    <row r="55" spans="1:10" x14ac:dyDescent="0.35">
      <c r="A55">
        <f t="shared" si="3"/>
        <v>54</v>
      </c>
      <c r="B55" t="s">
        <v>53</v>
      </c>
      <c r="C55">
        <v>139.30000000000001</v>
      </c>
      <c r="D55" s="3">
        <f t="shared" si="4"/>
        <v>166.78333333333333</v>
      </c>
      <c r="E55" s="3">
        <f t="shared" si="5"/>
        <v>-27.48333333333332</v>
      </c>
      <c r="F55" s="3">
        <f>C55-L$28</f>
        <v>165.61666666666667</v>
      </c>
      <c r="G55" s="10">
        <f t="shared" si="0"/>
        <v>164.58707631627959</v>
      </c>
      <c r="H55" s="7">
        <f t="shared" ref="H55" si="49">G55+P$28</f>
        <v>138.09374298294625</v>
      </c>
      <c r="I55" s="3">
        <f t="shared" si="1"/>
        <v>1.2062570170537583</v>
      </c>
      <c r="J55" s="3">
        <f t="shared" si="2"/>
        <v>1.0295903503870818</v>
      </c>
    </row>
    <row r="56" spans="1:10" x14ac:dyDescent="0.35">
      <c r="A56">
        <f t="shared" si="3"/>
        <v>55</v>
      </c>
      <c r="B56" t="s">
        <v>54</v>
      </c>
      <c r="C56">
        <v>138.6</v>
      </c>
      <c r="D56" s="3">
        <f t="shared" si="4"/>
        <v>166.9</v>
      </c>
      <c r="E56" s="3">
        <f t="shared" si="5"/>
        <v>-28.300000000000011</v>
      </c>
      <c r="F56" s="3">
        <f>C56-L$29</f>
        <v>159.44999999999999</v>
      </c>
      <c r="G56" s="10">
        <f t="shared" si="0"/>
        <v>164.69001222164582</v>
      </c>
      <c r="H56" s="7">
        <f t="shared" ref="H56" si="50">G56+P$29</f>
        <v>143.66334555497914</v>
      </c>
      <c r="I56" s="3">
        <f t="shared" si="1"/>
        <v>-5.0633455549791506</v>
      </c>
      <c r="J56" s="3">
        <f t="shared" si="2"/>
        <v>-5.2400122216458271</v>
      </c>
    </row>
    <row r="57" spans="1:10" x14ac:dyDescent="0.35">
      <c r="A57">
        <f t="shared" si="3"/>
        <v>56</v>
      </c>
      <c r="B57" t="s">
        <v>55</v>
      </c>
      <c r="C57">
        <v>153.4</v>
      </c>
      <c r="D57" s="3">
        <f t="shared" si="4"/>
        <v>166.96666666666667</v>
      </c>
      <c r="E57" s="3">
        <f t="shared" si="5"/>
        <v>-13.566666666666663</v>
      </c>
      <c r="F57" s="3">
        <f>C57-L$30</f>
        <v>167.65833333333333</v>
      </c>
      <c r="G57" s="10">
        <f t="shared" si="0"/>
        <v>164.79294812701204</v>
      </c>
      <c r="H57" s="7">
        <f t="shared" ref="H57" si="51">G57+P$30</f>
        <v>150.35794812701204</v>
      </c>
      <c r="I57" s="3">
        <f t="shared" si="1"/>
        <v>3.0420518729879689</v>
      </c>
      <c r="J57" s="3">
        <f t="shared" si="2"/>
        <v>2.8653852063212923</v>
      </c>
    </row>
    <row r="58" spans="1:10" x14ac:dyDescent="0.35">
      <c r="A58">
        <f t="shared" si="3"/>
        <v>57</v>
      </c>
      <c r="B58" t="s">
        <v>56</v>
      </c>
      <c r="C58">
        <v>138.9</v>
      </c>
      <c r="D58" s="3">
        <f t="shared" si="4"/>
        <v>164.64166666666668</v>
      </c>
      <c r="E58" s="3">
        <f t="shared" si="5"/>
        <v>-25.741666666666674</v>
      </c>
      <c r="F58" s="3">
        <f>C58-L$31</f>
        <v>147.99791666666667</v>
      </c>
      <c r="G58" s="10">
        <f t="shared" si="0"/>
        <v>164.89588403237826</v>
      </c>
      <c r="H58" s="7">
        <f t="shared" ref="H58" si="52">G58+P$31</f>
        <v>155.62130069904495</v>
      </c>
      <c r="I58" s="3">
        <f t="shared" si="1"/>
        <v>-16.721300699044946</v>
      </c>
      <c r="J58" s="3">
        <f t="shared" si="2"/>
        <v>-16.897967365711594</v>
      </c>
    </row>
    <row r="59" spans="1:10" x14ac:dyDescent="0.35">
      <c r="A59">
        <f t="shared" si="3"/>
        <v>58</v>
      </c>
      <c r="B59" t="s">
        <v>57</v>
      </c>
      <c r="C59">
        <v>172.1</v>
      </c>
      <c r="D59" s="3">
        <f t="shared" si="4"/>
        <v>165.18333333333331</v>
      </c>
      <c r="E59" s="3">
        <f t="shared" si="5"/>
        <v>6.9166666666666856</v>
      </c>
      <c r="F59" s="3">
        <f>C59-L$32</f>
        <v>163.88958333333332</v>
      </c>
      <c r="G59" s="10">
        <f t="shared" si="0"/>
        <v>164.99881993774446</v>
      </c>
      <c r="H59" s="7">
        <f t="shared" ref="H59" si="53">G59+P$32</f>
        <v>173.03256993774448</v>
      </c>
      <c r="I59" s="3">
        <f t="shared" si="1"/>
        <v>-0.93256993774448915</v>
      </c>
      <c r="J59" s="3">
        <f t="shared" si="2"/>
        <v>-1.1092366044111373</v>
      </c>
    </row>
    <row r="60" spans="1:10" x14ac:dyDescent="0.35">
      <c r="A60">
        <f t="shared" si="3"/>
        <v>59</v>
      </c>
      <c r="B60" t="s">
        <v>58</v>
      </c>
      <c r="C60">
        <v>198.4</v>
      </c>
      <c r="D60" s="3">
        <f t="shared" si="4"/>
        <v>165.16666666666666</v>
      </c>
      <c r="E60" s="3">
        <f t="shared" si="5"/>
        <v>33.233333333333348</v>
      </c>
      <c r="F60" s="3">
        <f>C60-L$33</f>
        <v>175.40416666666667</v>
      </c>
      <c r="G60" s="10">
        <f t="shared" si="0"/>
        <v>165.10175584311068</v>
      </c>
      <c r="H60" s="7">
        <f t="shared" ref="H60" si="54">G60+P$33</f>
        <v>187.92092250977734</v>
      </c>
      <c r="I60" s="3">
        <f t="shared" si="1"/>
        <v>10.479077490222664</v>
      </c>
      <c r="J60" s="3">
        <f t="shared" si="2"/>
        <v>10.302410823555988</v>
      </c>
    </row>
    <row r="61" spans="1:10" x14ac:dyDescent="0.35">
      <c r="A61">
        <f t="shared" si="3"/>
        <v>60</v>
      </c>
      <c r="B61" t="s">
        <v>59</v>
      </c>
      <c r="C61">
        <v>217.8</v>
      </c>
      <c r="D61" s="3">
        <f t="shared" si="4"/>
        <v>166.52500000000001</v>
      </c>
      <c r="E61" s="3">
        <f t="shared" si="5"/>
        <v>51.275000000000006</v>
      </c>
      <c r="F61" s="3">
        <f>C61-L$34</f>
        <v>175.83</v>
      </c>
      <c r="G61" s="10">
        <f t="shared" si="0"/>
        <v>165.2046917484769</v>
      </c>
      <c r="H61" s="7">
        <f t="shared" ref="H61" si="55">G61+P$34</f>
        <v>206.99802508181023</v>
      </c>
      <c r="I61" s="3">
        <f t="shared" si="1"/>
        <v>10.801974918189785</v>
      </c>
      <c r="J61" s="3">
        <f t="shared" si="2"/>
        <v>10.625308251523109</v>
      </c>
    </row>
    <row r="62" spans="1:10" x14ac:dyDescent="0.35">
      <c r="A62">
        <f t="shared" si="3"/>
        <v>61</v>
      </c>
      <c r="B62" t="s">
        <v>60</v>
      </c>
      <c r="C62">
        <v>173.7</v>
      </c>
      <c r="D62" s="3">
        <f t="shared" si="4"/>
        <v>166.77500000000001</v>
      </c>
      <c r="E62" s="3">
        <f t="shared" si="5"/>
        <v>6.9249999999999829</v>
      </c>
      <c r="F62" s="3">
        <f>C62-L$23</f>
        <v>166.82999999999998</v>
      </c>
      <c r="G62" s="10">
        <f t="shared" si="0"/>
        <v>165.30762765384313</v>
      </c>
      <c r="H62" s="7">
        <f t="shared" ref="H62" si="56">G62+P$23</f>
        <v>172.00096098717646</v>
      </c>
      <c r="I62" s="3">
        <f t="shared" si="1"/>
        <v>1.6990390128235333</v>
      </c>
      <c r="J62" s="3">
        <f t="shared" si="2"/>
        <v>1.5223723461568568</v>
      </c>
    </row>
    <row r="63" spans="1:10" x14ac:dyDescent="0.35">
      <c r="A63">
        <f t="shared" si="3"/>
        <v>62</v>
      </c>
      <c r="B63" t="s">
        <v>61</v>
      </c>
      <c r="C63">
        <v>153.80000000000001</v>
      </c>
      <c r="D63" s="3">
        <f t="shared" si="4"/>
        <v>165.89166666666668</v>
      </c>
      <c r="E63" s="3">
        <f t="shared" si="5"/>
        <v>-12.091666666666669</v>
      </c>
      <c r="F63" s="3">
        <f>C63-L$24</f>
        <v>158.65333333333336</v>
      </c>
      <c r="G63" s="10">
        <f t="shared" si="0"/>
        <v>165.41056355920932</v>
      </c>
      <c r="H63" s="7">
        <f t="shared" ref="H63" si="57">G63+P$24</f>
        <v>160.38056355920932</v>
      </c>
      <c r="I63" s="3">
        <f t="shared" si="1"/>
        <v>-6.5805635592093097</v>
      </c>
      <c r="J63" s="3">
        <f t="shared" si="2"/>
        <v>-6.7572302258759578</v>
      </c>
    </row>
    <row r="64" spans="1:10" x14ac:dyDescent="0.35">
      <c r="A64">
        <f t="shared" si="3"/>
        <v>63</v>
      </c>
      <c r="B64" t="s">
        <v>62</v>
      </c>
      <c r="C64">
        <v>175.6</v>
      </c>
      <c r="D64" s="3">
        <f t="shared" si="4"/>
        <v>165.54999999999998</v>
      </c>
      <c r="E64" s="3">
        <f t="shared" si="5"/>
        <v>10.050000000000011</v>
      </c>
      <c r="F64" s="3">
        <f>C64-L$25</f>
        <v>163.98833333333334</v>
      </c>
      <c r="G64" s="10">
        <f t="shared" si="0"/>
        <v>165.51349946457555</v>
      </c>
      <c r="H64" s="7">
        <f t="shared" ref="H64" si="58">G64+P$25</f>
        <v>176.94849946457555</v>
      </c>
      <c r="I64" s="3">
        <f t="shared" si="1"/>
        <v>-1.3484994645755535</v>
      </c>
      <c r="J64" s="3">
        <f t="shared" si="2"/>
        <v>-1.5251661312422016</v>
      </c>
    </row>
    <row r="65" spans="1:14" x14ac:dyDescent="0.35">
      <c r="A65">
        <f t="shared" si="3"/>
        <v>64</v>
      </c>
      <c r="B65" t="s">
        <v>63</v>
      </c>
      <c r="C65">
        <v>147.1</v>
      </c>
      <c r="D65" s="3">
        <f t="shared" si="4"/>
        <v>164.72499999999999</v>
      </c>
      <c r="E65" s="3">
        <f t="shared" si="5"/>
        <v>-17.625</v>
      </c>
      <c r="F65" s="3">
        <f>C65-L$26</f>
        <v>154.30666666666667</v>
      </c>
      <c r="G65" s="10">
        <f t="shared" si="0"/>
        <v>165.61643536994177</v>
      </c>
      <c r="H65" s="7">
        <f t="shared" ref="H65" si="59">G65+P$26</f>
        <v>158.23310203660844</v>
      </c>
      <c r="I65" s="3">
        <f t="shared" si="1"/>
        <v>-11.133102036608449</v>
      </c>
      <c r="J65" s="3">
        <f t="shared" si="2"/>
        <v>-11.309768703275097</v>
      </c>
    </row>
    <row r="66" spans="1:14" x14ac:dyDescent="0.35">
      <c r="A66">
        <f t="shared" si="3"/>
        <v>65</v>
      </c>
      <c r="B66" t="s">
        <v>64</v>
      </c>
      <c r="C66">
        <v>160.30000000000001</v>
      </c>
      <c r="D66" s="3">
        <f t="shared" si="4"/>
        <v>164.08333333333331</v>
      </c>
      <c r="E66" s="3">
        <f t="shared" si="5"/>
        <v>-3.783333333333303</v>
      </c>
      <c r="F66" s="3">
        <f>C66-L$27</f>
        <v>167.255</v>
      </c>
      <c r="G66" s="10">
        <f t="shared" si="0"/>
        <v>165.71937127530799</v>
      </c>
      <c r="H66" s="7">
        <f t="shared" ref="H66" si="60">G66+P$27</f>
        <v>158.58770460864133</v>
      </c>
      <c r="I66" s="3">
        <f t="shared" si="1"/>
        <v>1.7122953913586798</v>
      </c>
      <c r="J66" s="3">
        <f t="shared" si="2"/>
        <v>1.5356287246920033</v>
      </c>
    </row>
    <row r="67" spans="1:14" x14ac:dyDescent="0.35">
      <c r="A67">
        <f t="shared" si="3"/>
        <v>66</v>
      </c>
      <c r="B67" t="s">
        <v>65</v>
      </c>
      <c r="C67">
        <v>135.19999999999999</v>
      </c>
      <c r="D67" s="3">
        <f t="shared" si="4"/>
        <v>163.74166666666665</v>
      </c>
      <c r="E67" s="3">
        <f>C67-D67</f>
        <v>-28.541666666666657</v>
      </c>
      <c r="F67" s="3">
        <f>C67-L$28</f>
        <v>161.51666666666665</v>
      </c>
      <c r="G67" s="10">
        <f t="shared" ref="G67" si="61">O$39+O$40*A67</f>
        <v>165.82230718067422</v>
      </c>
      <c r="H67" s="7">
        <f t="shared" ref="H67" si="62">G67+P$28</f>
        <v>139.32897384734088</v>
      </c>
      <c r="I67" s="3">
        <f t="shared" ref="I67:I85" si="63">C67-H67</f>
        <v>-4.1289738473408875</v>
      </c>
      <c r="J67" s="3">
        <f t="shared" ref="J67:J68" si="64">F67-G67</f>
        <v>-4.305640514007564</v>
      </c>
    </row>
    <row r="68" spans="1:14" x14ac:dyDescent="0.35">
      <c r="A68">
        <f t="shared" si="3"/>
        <v>67</v>
      </c>
      <c r="B68" t="s">
        <v>66</v>
      </c>
      <c r="C68">
        <v>148.80000000000001</v>
      </c>
      <c r="D68" s="3">
        <f t="shared" si="4"/>
        <v>164.59166666666664</v>
      </c>
      <c r="E68" s="3">
        <f>C68-D68</f>
        <v>-15.791666666666629</v>
      </c>
      <c r="F68" s="3">
        <f>C68-L$29</f>
        <v>169.65</v>
      </c>
      <c r="G68" s="10">
        <f>O$39+O$40*A68</f>
        <v>165.92524308604041</v>
      </c>
      <c r="H68" s="7">
        <f>G68+P$29</f>
        <v>144.89857641937374</v>
      </c>
      <c r="I68" s="3">
        <f t="shared" si="63"/>
        <v>3.9014235806262718</v>
      </c>
      <c r="J68" s="3">
        <f t="shared" si="64"/>
        <v>3.7247569139595953</v>
      </c>
      <c r="N68" s="14"/>
    </row>
    <row r="69" spans="1:14" x14ac:dyDescent="0.35">
      <c r="A69" s="8">
        <f t="shared" si="3"/>
        <v>68</v>
      </c>
      <c r="B69" s="8" t="s">
        <v>67</v>
      </c>
      <c r="C69" s="8">
        <v>151</v>
      </c>
      <c r="D69" s="3"/>
      <c r="E69" s="3"/>
      <c r="G69" s="9">
        <f t="shared" ref="G69:G85" si="65">O$39+O$40*A69</f>
        <v>166.02817899140663</v>
      </c>
      <c r="H69" s="11">
        <f>G69+P$30</f>
        <v>151.59317899140663</v>
      </c>
      <c r="I69" s="9">
        <f t="shared" si="63"/>
        <v>-0.59317899140663144</v>
      </c>
      <c r="N69" s="8"/>
    </row>
    <row r="70" spans="1:14" x14ac:dyDescent="0.35">
      <c r="A70" s="8">
        <f t="shared" ref="A70:A85" si="66">A69+1</f>
        <v>69</v>
      </c>
      <c r="B70" s="8" t="s">
        <v>68</v>
      </c>
      <c r="C70" s="8">
        <v>148.19999999999999</v>
      </c>
      <c r="D70" s="3"/>
      <c r="E70" s="3"/>
      <c r="G70" s="9">
        <f t="shared" si="65"/>
        <v>166.13111489677286</v>
      </c>
      <c r="H70" s="11">
        <f>G70+P$31</f>
        <v>156.85653156343955</v>
      </c>
      <c r="I70" s="9">
        <f t="shared" si="63"/>
        <v>-8.6565315634395574</v>
      </c>
      <c r="N70" s="15"/>
    </row>
    <row r="71" spans="1:14" x14ac:dyDescent="0.35">
      <c r="A71" s="8">
        <f t="shared" si="66"/>
        <v>70</v>
      </c>
      <c r="B71" s="8" t="s">
        <v>69</v>
      </c>
      <c r="C71" s="8">
        <v>182.2</v>
      </c>
      <c r="D71" s="3"/>
      <c r="E71" s="3"/>
      <c r="G71" s="9">
        <f t="shared" si="65"/>
        <v>166.23405080213908</v>
      </c>
      <c r="H71" s="11">
        <f>G71+P$32</f>
        <v>174.26780080213911</v>
      </c>
      <c r="I71" s="9">
        <f t="shared" si="63"/>
        <v>7.9321991978608821</v>
      </c>
      <c r="N71" s="16"/>
    </row>
    <row r="72" spans="1:14" x14ac:dyDescent="0.35">
      <c r="A72" s="8">
        <f t="shared" si="66"/>
        <v>71</v>
      </c>
      <c r="B72" s="8" t="s">
        <v>70</v>
      </c>
      <c r="C72" s="8">
        <v>189.2</v>
      </c>
      <c r="D72" s="3"/>
      <c r="E72" s="3"/>
      <c r="G72" s="9">
        <f t="shared" si="65"/>
        <v>166.33698670750528</v>
      </c>
      <c r="H72" s="11">
        <f>G72+P$33</f>
        <v>189.15615337417194</v>
      </c>
      <c r="I72" s="9">
        <f t="shared" si="63"/>
        <v>4.3846625828052765E-2</v>
      </c>
    </row>
    <row r="73" spans="1:14" x14ac:dyDescent="0.35">
      <c r="A73" s="8">
        <f t="shared" si="66"/>
        <v>72</v>
      </c>
      <c r="B73" s="8" t="s">
        <v>71</v>
      </c>
      <c r="C73" s="8">
        <v>183.1</v>
      </c>
      <c r="D73" s="3"/>
      <c r="E73" s="3"/>
      <c r="G73" s="9">
        <f t="shared" si="65"/>
        <v>166.4399226128715</v>
      </c>
      <c r="H73" s="11">
        <f>G73+P$34</f>
        <v>208.23325594620482</v>
      </c>
      <c r="I73" s="9">
        <f t="shared" si="63"/>
        <v>-25.133255946204827</v>
      </c>
    </row>
    <row r="74" spans="1:14" x14ac:dyDescent="0.35">
      <c r="A74" s="8">
        <f t="shared" si="66"/>
        <v>73</v>
      </c>
      <c r="B74" s="8" t="s">
        <v>72</v>
      </c>
      <c r="C74" s="8">
        <v>170</v>
      </c>
      <c r="D74" s="3"/>
      <c r="E74" s="3"/>
      <c r="G74" s="9">
        <f t="shared" si="65"/>
        <v>166.54285851823772</v>
      </c>
      <c r="H74" s="11">
        <f>G74+P$23</f>
        <v>173.23619185157105</v>
      </c>
      <c r="I74" s="9">
        <f t="shared" si="63"/>
        <v>-3.2361918515710499</v>
      </c>
    </row>
    <row r="75" spans="1:14" x14ac:dyDescent="0.35">
      <c r="A75" s="8">
        <f t="shared" si="66"/>
        <v>74</v>
      </c>
      <c r="B75" s="8" t="s">
        <v>73</v>
      </c>
      <c r="C75" s="8">
        <v>158.4</v>
      </c>
      <c r="D75" s="3"/>
      <c r="E75" s="3"/>
      <c r="G75" s="9">
        <f t="shared" si="65"/>
        <v>166.64579442360395</v>
      </c>
      <c r="H75" s="11">
        <f>G75+P$24</f>
        <v>161.61579442360394</v>
      </c>
      <c r="I75" s="9">
        <f t="shared" si="63"/>
        <v>-3.2157944236039384</v>
      </c>
    </row>
    <row r="76" spans="1:14" x14ac:dyDescent="0.35">
      <c r="A76" s="8">
        <f t="shared" si="66"/>
        <v>75</v>
      </c>
      <c r="B76" s="8" t="s">
        <v>74</v>
      </c>
      <c r="C76" s="8">
        <v>176.1</v>
      </c>
      <c r="D76" s="3"/>
      <c r="E76" s="3"/>
      <c r="G76" s="9">
        <f t="shared" si="65"/>
        <v>166.74873032897017</v>
      </c>
      <c r="H76" s="11">
        <f>G76+P$25</f>
        <v>178.18373032897017</v>
      </c>
      <c r="I76" s="9">
        <f t="shared" si="63"/>
        <v>-2.0837303289701765</v>
      </c>
    </row>
    <row r="77" spans="1:14" x14ac:dyDescent="0.35">
      <c r="A77" s="8">
        <f t="shared" si="66"/>
        <v>76</v>
      </c>
      <c r="B77" s="8" t="s">
        <v>75</v>
      </c>
      <c r="C77" s="8">
        <v>156.19999999999999</v>
      </c>
      <c r="D77" s="3"/>
      <c r="E77" s="3"/>
      <c r="G77" s="9">
        <f t="shared" si="65"/>
        <v>166.85166623433636</v>
      </c>
      <c r="H77" s="11">
        <f>G77+P$26</f>
        <v>159.46833290100304</v>
      </c>
      <c r="I77" s="9">
        <f t="shared" si="63"/>
        <v>-3.2683329010030491</v>
      </c>
    </row>
    <row r="78" spans="1:14" x14ac:dyDescent="0.35">
      <c r="A78" s="8">
        <f t="shared" si="66"/>
        <v>77</v>
      </c>
      <c r="B78" s="8" t="s">
        <v>76</v>
      </c>
      <c r="C78" s="8">
        <v>153.19999999999999</v>
      </c>
      <c r="D78" s="3"/>
      <c r="E78" s="3"/>
      <c r="G78" s="9">
        <f t="shared" si="65"/>
        <v>166.95460213970259</v>
      </c>
      <c r="H78" s="11">
        <f>G78+P$27</f>
        <v>159.82293547303593</v>
      </c>
      <c r="I78" s="9">
        <f t="shared" si="63"/>
        <v>-6.6229354730359375</v>
      </c>
    </row>
    <row r="79" spans="1:14" x14ac:dyDescent="0.35">
      <c r="A79" s="8">
        <f t="shared" si="66"/>
        <v>78</v>
      </c>
      <c r="B79" s="8" t="s">
        <v>77</v>
      </c>
      <c r="C79" s="8">
        <v>117.9</v>
      </c>
      <c r="D79" s="3"/>
      <c r="E79" s="3"/>
      <c r="G79" s="9">
        <f t="shared" si="65"/>
        <v>167.05753804506881</v>
      </c>
      <c r="H79" s="11">
        <f>G79+P$28</f>
        <v>140.56420471173547</v>
      </c>
      <c r="I79" s="9">
        <f t="shared" si="63"/>
        <v>-22.664204711735465</v>
      </c>
    </row>
    <row r="80" spans="1:14" x14ac:dyDescent="0.35">
      <c r="A80" s="8">
        <f t="shared" si="66"/>
        <v>79</v>
      </c>
      <c r="B80" s="8" t="s">
        <v>78</v>
      </c>
      <c r="C80" s="8">
        <v>149.80000000000001</v>
      </c>
      <c r="D80" s="3"/>
      <c r="E80" s="3"/>
      <c r="G80" s="9">
        <f t="shared" si="65"/>
        <v>167.16047395043503</v>
      </c>
      <c r="H80" s="11">
        <f>G80+P$29</f>
        <v>146.13380728376836</v>
      </c>
      <c r="I80" s="9">
        <f t="shared" si="63"/>
        <v>3.6661927162316488</v>
      </c>
    </row>
    <row r="81" spans="1:9" x14ac:dyDescent="0.35">
      <c r="A81" s="8">
        <f t="shared" si="66"/>
        <v>80</v>
      </c>
      <c r="B81" s="8" t="s">
        <v>79</v>
      </c>
      <c r="C81" s="8">
        <v>156.6</v>
      </c>
      <c r="D81" s="3"/>
      <c r="E81" s="3"/>
      <c r="G81" s="9">
        <f t="shared" si="65"/>
        <v>167.26340985580123</v>
      </c>
      <c r="H81" s="11">
        <f>G81+P$30</f>
        <v>152.82840985580123</v>
      </c>
      <c r="I81" s="9">
        <f t="shared" si="63"/>
        <v>3.7715901441987683</v>
      </c>
    </row>
    <row r="82" spans="1:9" x14ac:dyDescent="0.35">
      <c r="A82" s="8">
        <f t="shared" si="66"/>
        <v>81</v>
      </c>
      <c r="B82" s="8" t="s">
        <v>80</v>
      </c>
      <c r="C82" s="8">
        <v>166.7</v>
      </c>
      <c r="D82" s="3"/>
      <c r="E82" s="3"/>
      <c r="G82" s="9">
        <f t="shared" si="65"/>
        <v>167.36634576116745</v>
      </c>
      <c r="H82" s="11">
        <f>G82+P$31</f>
        <v>158.09176242783414</v>
      </c>
      <c r="I82" s="9">
        <f t="shared" si="63"/>
        <v>8.608237572165848</v>
      </c>
    </row>
    <row r="83" spans="1:9" x14ac:dyDescent="0.35">
      <c r="A83" s="8">
        <f t="shared" si="66"/>
        <v>82</v>
      </c>
      <c r="B83" s="8" t="s">
        <v>81</v>
      </c>
      <c r="C83" s="8">
        <v>156.80000000000001</v>
      </c>
      <c r="D83" s="3"/>
      <c r="E83" s="3"/>
      <c r="G83" s="9">
        <f t="shared" si="65"/>
        <v>167.46928166653367</v>
      </c>
      <c r="H83" s="11">
        <f>G83+P$32</f>
        <v>175.5030316665337</v>
      </c>
      <c r="I83" s="9">
        <f t="shared" si="63"/>
        <v>-18.70303166653369</v>
      </c>
    </row>
    <row r="84" spans="1:9" x14ac:dyDescent="0.35">
      <c r="A84" s="8">
        <f t="shared" si="66"/>
        <v>83</v>
      </c>
      <c r="B84" s="8" t="s">
        <v>82</v>
      </c>
      <c r="C84" s="8">
        <v>158.6</v>
      </c>
      <c r="D84" s="3"/>
      <c r="E84" s="3"/>
      <c r="G84" s="9">
        <f>O$39+O$40*A84</f>
        <v>167.5722175718999</v>
      </c>
      <c r="H84" s="11">
        <f>G84+P$33</f>
        <v>190.39138423856656</v>
      </c>
      <c r="I84" s="9">
        <f t="shared" si="63"/>
        <v>-31.791384238566565</v>
      </c>
    </row>
    <row r="85" spans="1:9" x14ac:dyDescent="0.35">
      <c r="A85" s="8">
        <f t="shared" si="66"/>
        <v>84</v>
      </c>
      <c r="B85" s="8" t="s">
        <v>83</v>
      </c>
      <c r="C85" s="8">
        <v>210.8</v>
      </c>
      <c r="D85" s="3"/>
      <c r="E85" s="3"/>
      <c r="G85" s="9">
        <f t="shared" si="65"/>
        <v>167.67515347726612</v>
      </c>
      <c r="H85" s="11">
        <f>G85+P$34</f>
        <v>209.46848681059944</v>
      </c>
      <c r="I85" s="9">
        <f t="shared" si="63"/>
        <v>1.3315131894005674</v>
      </c>
    </row>
    <row r="86" spans="1:9" x14ac:dyDescent="0.35">
      <c r="D86" s="3"/>
      <c r="E86" s="3"/>
    </row>
    <row r="87" spans="1:9" x14ac:dyDescent="0.35">
      <c r="D87" s="3"/>
      <c r="E87" s="3"/>
    </row>
    <row r="88" spans="1:9" x14ac:dyDescent="0.35">
      <c r="D88" s="3"/>
      <c r="E88" s="3"/>
    </row>
    <row r="89" spans="1:9" x14ac:dyDescent="0.35">
      <c r="D89" s="3"/>
      <c r="E89" s="3"/>
    </row>
    <row r="90" spans="1:9" x14ac:dyDescent="0.35">
      <c r="D90" s="3"/>
      <c r="E90" s="3"/>
    </row>
    <row r="91" spans="1:9" x14ac:dyDescent="0.35">
      <c r="D91" s="3"/>
      <c r="E91" s="3"/>
    </row>
    <row r="92" spans="1:9" x14ac:dyDescent="0.35">
      <c r="D92" s="3"/>
      <c r="E92" s="3"/>
    </row>
    <row r="93" spans="1:9" x14ac:dyDescent="0.35">
      <c r="D93" s="3"/>
      <c r="E93" s="3"/>
    </row>
    <row r="94" spans="1:9" x14ac:dyDescent="0.35">
      <c r="D94" s="3"/>
      <c r="E94" s="3"/>
    </row>
    <row r="95" spans="1:9" x14ac:dyDescent="0.35">
      <c r="D95" s="3"/>
      <c r="E95" s="3"/>
    </row>
    <row r="96" spans="1:9" x14ac:dyDescent="0.35">
      <c r="D96" s="3"/>
      <c r="E96" s="3"/>
    </row>
    <row r="97" spans="4:5" x14ac:dyDescent="0.35">
      <c r="D97" s="3"/>
      <c r="E97" s="3"/>
    </row>
    <row r="98" spans="4:5" x14ac:dyDescent="0.35">
      <c r="D98" s="3"/>
      <c r="E98" s="3"/>
    </row>
    <row r="99" spans="4:5" x14ac:dyDescent="0.35">
      <c r="D99" s="3"/>
      <c r="E99" s="3"/>
    </row>
    <row r="100" spans="4:5" x14ac:dyDescent="0.35">
      <c r="D100" s="3"/>
      <c r="E100" s="3"/>
    </row>
    <row r="101" spans="4:5" x14ac:dyDescent="0.35">
      <c r="D101" s="3"/>
      <c r="E101" s="3"/>
    </row>
    <row r="102" spans="4:5" x14ac:dyDescent="0.35">
      <c r="D102" s="3"/>
      <c r="E102" s="3"/>
    </row>
    <row r="103" spans="4:5" x14ac:dyDescent="0.35">
      <c r="D103" s="3"/>
      <c r="E103" s="3"/>
    </row>
    <row r="104" spans="4:5" x14ac:dyDescent="0.35">
      <c r="D104" s="3"/>
      <c r="E104" s="3"/>
    </row>
    <row r="105" spans="4:5" x14ac:dyDescent="0.35">
      <c r="D105" s="3"/>
      <c r="E105" s="3"/>
    </row>
    <row r="106" spans="4:5" x14ac:dyDescent="0.35">
      <c r="D106" s="3"/>
      <c r="E106" s="3"/>
    </row>
    <row r="107" spans="4:5" x14ac:dyDescent="0.35">
      <c r="D107" s="3"/>
      <c r="E107" s="3"/>
    </row>
    <row r="108" spans="4:5" x14ac:dyDescent="0.35">
      <c r="D108" s="3"/>
      <c r="E108" s="3"/>
    </row>
    <row r="109" spans="4:5" x14ac:dyDescent="0.35">
      <c r="D109" s="3"/>
      <c r="E109" s="3"/>
    </row>
    <row r="110" spans="4:5" x14ac:dyDescent="0.35">
      <c r="D110" s="3"/>
      <c r="E110" s="3"/>
    </row>
    <row r="111" spans="4:5" x14ac:dyDescent="0.35">
      <c r="D111" s="3"/>
      <c r="E111" s="3"/>
    </row>
    <row r="112" spans="4:5" x14ac:dyDescent="0.35">
      <c r="D112" s="3"/>
      <c r="E112" s="3"/>
    </row>
    <row r="113" spans="4:5" x14ac:dyDescent="0.35">
      <c r="D113" s="3"/>
      <c r="E113" s="3"/>
    </row>
    <row r="114" spans="4:5" x14ac:dyDescent="0.35">
      <c r="D114" s="3"/>
      <c r="E114" s="3"/>
    </row>
    <row r="115" spans="4:5" x14ac:dyDescent="0.35">
      <c r="D115" s="3"/>
      <c r="E115" s="3"/>
    </row>
    <row r="116" spans="4:5" x14ac:dyDescent="0.35">
      <c r="D116" s="3"/>
      <c r="E116" s="3"/>
    </row>
    <row r="117" spans="4:5" x14ac:dyDescent="0.35">
      <c r="D117" s="3"/>
      <c r="E117" s="3"/>
    </row>
    <row r="118" spans="4:5" x14ac:dyDescent="0.35">
      <c r="D118" s="3"/>
      <c r="E118" s="3"/>
    </row>
    <row r="119" spans="4:5" x14ac:dyDescent="0.35">
      <c r="D119" s="3"/>
      <c r="E119" s="3"/>
    </row>
    <row r="120" spans="4:5" x14ac:dyDescent="0.35">
      <c r="D120" s="3"/>
      <c r="E120" s="3"/>
    </row>
    <row r="121" spans="4:5" x14ac:dyDescent="0.35">
      <c r="D121" s="3"/>
      <c r="E121" s="3"/>
    </row>
    <row r="122" spans="4:5" x14ac:dyDescent="0.35">
      <c r="D122" s="3"/>
      <c r="E122" s="3"/>
    </row>
    <row r="123" spans="4:5" x14ac:dyDescent="0.35">
      <c r="D123" s="3"/>
      <c r="E123" s="3"/>
    </row>
    <row r="124" spans="4:5" x14ac:dyDescent="0.35">
      <c r="D124" s="3"/>
      <c r="E124" s="3"/>
    </row>
    <row r="125" spans="4:5" x14ac:dyDescent="0.35">
      <c r="D125" s="3"/>
      <c r="E125" s="3"/>
    </row>
    <row r="126" spans="4:5" x14ac:dyDescent="0.35">
      <c r="D126" s="3"/>
      <c r="E126" s="3"/>
    </row>
    <row r="127" spans="4:5" x14ac:dyDescent="0.35">
      <c r="D127" s="3"/>
      <c r="E127" s="3"/>
    </row>
    <row r="128" spans="4:5" x14ac:dyDescent="0.35">
      <c r="D128" s="3"/>
      <c r="E128" s="3"/>
    </row>
    <row r="129" spans="4:5" x14ac:dyDescent="0.35">
      <c r="D129" s="3"/>
      <c r="E129" s="3"/>
    </row>
    <row r="130" spans="4:5" x14ac:dyDescent="0.35">
      <c r="D130" s="3"/>
      <c r="E130" s="3"/>
    </row>
    <row r="131" spans="4:5" x14ac:dyDescent="0.35">
      <c r="D131" s="3"/>
      <c r="E131" s="3"/>
    </row>
    <row r="132" spans="4:5" x14ac:dyDescent="0.35">
      <c r="D132" s="3"/>
      <c r="E132" s="3"/>
    </row>
    <row r="133" spans="4:5" x14ac:dyDescent="0.35">
      <c r="D133" s="3"/>
      <c r="E133" s="3"/>
    </row>
    <row r="134" spans="4:5" x14ac:dyDescent="0.35">
      <c r="D134" s="3"/>
      <c r="E134" s="3"/>
    </row>
    <row r="135" spans="4:5" x14ac:dyDescent="0.35">
      <c r="D135" s="3"/>
      <c r="E135" s="3"/>
    </row>
    <row r="136" spans="4:5" x14ac:dyDescent="0.35">
      <c r="D136" s="3"/>
      <c r="E136" s="3"/>
    </row>
    <row r="137" spans="4:5" x14ac:dyDescent="0.35">
      <c r="D137" s="3"/>
      <c r="E137" s="3"/>
    </row>
    <row r="138" spans="4:5" x14ac:dyDescent="0.35">
      <c r="D138" s="3"/>
      <c r="E138" s="3"/>
    </row>
    <row r="139" spans="4:5" x14ac:dyDescent="0.35">
      <c r="D139" s="3"/>
      <c r="E139" s="3"/>
    </row>
    <row r="140" spans="4:5" x14ac:dyDescent="0.35">
      <c r="D140" s="3"/>
      <c r="E140" s="3"/>
    </row>
    <row r="141" spans="4:5" x14ac:dyDescent="0.35">
      <c r="D141" s="3"/>
      <c r="E141" s="3"/>
    </row>
    <row r="142" spans="4:5" x14ac:dyDescent="0.35">
      <c r="D142" s="3"/>
      <c r="E142" s="3"/>
    </row>
    <row r="143" spans="4:5" x14ac:dyDescent="0.35">
      <c r="D143" s="3"/>
      <c r="E143" s="3"/>
    </row>
    <row r="144" spans="4:5" x14ac:dyDescent="0.35">
      <c r="D144" s="3"/>
      <c r="E144" s="3"/>
    </row>
    <row r="145" spans="4:5" x14ac:dyDescent="0.35">
      <c r="D145" s="3"/>
      <c r="E145" s="3"/>
    </row>
    <row r="146" spans="4:5" x14ac:dyDescent="0.35">
      <c r="D146" s="3"/>
      <c r="E146" s="3"/>
    </row>
    <row r="147" spans="4:5" x14ac:dyDescent="0.35">
      <c r="D147" s="3"/>
      <c r="E147" s="3"/>
    </row>
    <row r="148" spans="4:5" x14ac:dyDescent="0.35">
      <c r="D148" s="3"/>
      <c r="E148" s="3"/>
    </row>
    <row r="149" spans="4:5" x14ac:dyDescent="0.35">
      <c r="D149" s="3"/>
      <c r="E149" s="3"/>
    </row>
    <row r="150" spans="4:5" x14ac:dyDescent="0.35">
      <c r="D150" s="3"/>
      <c r="E150" s="3"/>
    </row>
    <row r="151" spans="4:5" x14ac:dyDescent="0.35">
      <c r="D151" s="3"/>
      <c r="E151" s="3"/>
    </row>
    <row r="152" spans="4:5" x14ac:dyDescent="0.35">
      <c r="D152" s="3"/>
      <c r="E152" s="3"/>
    </row>
    <row r="153" spans="4:5" x14ac:dyDescent="0.35">
      <c r="D153" s="3"/>
      <c r="E153" s="3"/>
    </row>
    <row r="154" spans="4:5" x14ac:dyDescent="0.35">
      <c r="D154" s="3"/>
      <c r="E154" s="3"/>
    </row>
    <row r="155" spans="4:5" x14ac:dyDescent="0.35">
      <c r="D155" s="3"/>
      <c r="E155" s="3"/>
    </row>
    <row r="156" spans="4:5" x14ac:dyDescent="0.35">
      <c r="D156" s="3"/>
      <c r="E156" s="3"/>
    </row>
    <row r="157" spans="4:5" x14ac:dyDescent="0.35">
      <c r="D157" s="3"/>
      <c r="E157" s="3"/>
    </row>
    <row r="158" spans="4:5" x14ac:dyDescent="0.35">
      <c r="D158" s="3"/>
      <c r="E158" s="3"/>
    </row>
    <row r="159" spans="4:5" x14ac:dyDescent="0.35">
      <c r="D159" s="3"/>
      <c r="E159" s="3"/>
    </row>
    <row r="160" spans="4:5" x14ac:dyDescent="0.35">
      <c r="D160" s="3"/>
      <c r="E160" s="3"/>
    </row>
    <row r="161" spans="4:5" x14ac:dyDescent="0.35">
      <c r="D161" s="3"/>
      <c r="E161" s="3"/>
    </row>
    <row r="162" spans="4:5" x14ac:dyDescent="0.35">
      <c r="D162" s="3"/>
      <c r="E162" s="3"/>
    </row>
    <row r="163" spans="4:5" x14ac:dyDescent="0.35">
      <c r="D163" s="3"/>
      <c r="E163" s="3"/>
    </row>
    <row r="164" spans="4:5" x14ac:dyDescent="0.35">
      <c r="D164" s="3"/>
      <c r="E164" s="3"/>
    </row>
    <row r="165" spans="4:5" x14ac:dyDescent="0.35">
      <c r="D165" s="3"/>
      <c r="E165" s="3"/>
    </row>
    <row r="166" spans="4:5" x14ac:dyDescent="0.35">
      <c r="D166" s="3"/>
      <c r="E166" s="3"/>
    </row>
    <row r="167" spans="4:5" x14ac:dyDescent="0.35">
      <c r="D167" s="3"/>
      <c r="E167" s="3"/>
    </row>
    <row r="168" spans="4:5" x14ac:dyDescent="0.35">
      <c r="D168" s="3"/>
      <c r="E168" s="3"/>
    </row>
    <row r="169" spans="4:5" x14ac:dyDescent="0.35">
      <c r="D169" s="3"/>
      <c r="E169" s="3"/>
    </row>
    <row r="170" spans="4:5" x14ac:dyDescent="0.35">
      <c r="D170" s="3"/>
      <c r="E170" s="3"/>
    </row>
    <row r="171" spans="4:5" x14ac:dyDescent="0.35">
      <c r="D171" s="3"/>
      <c r="E171" s="3"/>
    </row>
    <row r="172" spans="4:5" x14ac:dyDescent="0.35">
      <c r="D172" s="3"/>
      <c r="E172" s="3"/>
    </row>
    <row r="173" spans="4:5" x14ac:dyDescent="0.35">
      <c r="D173" s="3"/>
      <c r="E173" s="3"/>
    </row>
    <row r="174" spans="4:5" x14ac:dyDescent="0.35">
      <c r="D174" s="3"/>
      <c r="E174" s="3"/>
    </row>
    <row r="175" spans="4:5" x14ac:dyDescent="0.35">
      <c r="D175" s="3"/>
      <c r="E175" s="3"/>
    </row>
    <row r="176" spans="4:5" x14ac:dyDescent="0.35">
      <c r="D176" s="3"/>
      <c r="E176" s="3"/>
    </row>
    <row r="177" spans="4:5" x14ac:dyDescent="0.35">
      <c r="D177" s="3"/>
      <c r="E177" s="3"/>
    </row>
    <row r="178" spans="4:5" x14ac:dyDescent="0.35">
      <c r="D178" s="3"/>
      <c r="E178" s="3"/>
    </row>
    <row r="179" spans="4:5" x14ac:dyDescent="0.35">
      <c r="D179" s="3"/>
      <c r="E179" s="3"/>
    </row>
    <row r="180" spans="4:5" x14ac:dyDescent="0.35">
      <c r="D180" s="3"/>
      <c r="E180" s="3"/>
    </row>
    <row r="181" spans="4:5" x14ac:dyDescent="0.35">
      <c r="D181" s="3"/>
      <c r="E181" s="3"/>
    </row>
    <row r="182" spans="4:5" x14ac:dyDescent="0.35">
      <c r="D182" s="3"/>
      <c r="E182" s="3"/>
    </row>
    <row r="183" spans="4:5" x14ac:dyDescent="0.35">
      <c r="D183" s="3"/>
      <c r="E183" s="3"/>
    </row>
    <row r="184" spans="4:5" x14ac:dyDescent="0.35">
      <c r="D184" s="3"/>
      <c r="E184" s="3"/>
    </row>
    <row r="185" spans="4:5" x14ac:dyDescent="0.35">
      <c r="D185" s="3"/>
      <c r="E185" s="3"/>
    </row>
    <row r="186" spans="4:5" x14ac:dyDescent="0.35">
      <c r="D186" s="3"/>
      <c r="E186" s="3"/>
    </row>
    <row r="187" spans="4:5" x14ac:dyDescent="0.35">
      <c r="D187" s="3"/>
      <c r="E187" s="3"/>
    </row>
    <row r="188" spans="4:5" x14ac:dyDescent="0.35">
      <c r="D188" s="3"/>
      <c r="E188" s="3"/>
    </row>
    <row r="189" spans="4:5" x14ac:dyDescent="0.35">
      <c r="D189" s="3"/>
      <c r="E189" s="3"/>
    </row>
    <row r="190" spans="4:5" x14ac:dyDescent="0.35">
      <c r="D190" s="3"/>
      <c r="E190" s="3"/>
    </row>
    <row r="191" spans="4:5" x14ac:dyDescent="0.35">
      <c r="D191" s="3"/>
      <c r="E191" s="3"/>
    </row>
    <row r="192" spans="4:5" x14ac:dyDescent="0.35">
      <c r="D192" s="3"/>
      <c r="E192" s="3"/>
    </row>
    <row r="193" spans="4:5" x14ac:dyDescent="0.35">
      <c r="D193" s="3"/>
      <c r="E193" s="3"/>
    </row>
    <row r="194" spans="4:5" x14ac:dyDescent="0.35">
      <c r="D194" s="3"/>
      <c r="E194" s="3"/>
    </row>
    <row r="195" spans="4:5" x14ac:dyDescent="0.35">
      <c r="D195" s="3"/>
      <c r="E195" s="3"/>
    </row>
    <row r="196" spans="4:5" x14ac:dyDescent="0.35">
      <c r="D196" s="3"/>
      <c r="E196" s="3"/>
    </row>
    <row r="197" spans="4:5" x14ac:dyDescent="0.35">
      <c r="D197" s="3"/>
      <c r="E197" s="3"/>
    </row>
    <row r="198" spans="4:5" x14ac:dyDescent="0.35">
      <c r="D198" s="3"/>
      <c r="E198" s="3"/>
    </row>
    <row r="199" spans="4:5" x14ac:dyDescent="0.35">
      <c r="D199" s="3"/>
      <c r="E199" s="3"/>
    </row>
    <row r="200" spans="4:5" x14ac:dyDescent="0.35">
      <c r="D200" s="3"/>
      <c r="E200" s="3"/>
    </row>
    <row r="201" spans="4:5" x14ac:dyDescent="0.35">
      <c r="D201" s="3"/>
      <c r="E201" s="3"/>
    </row>
    <row r="202" spans="4:5" x14ac:dyDescent="0.35">
      <c r="D202" s="3"/>
      <c r="E202" s="3"/>
    </row>
    <row r="203" spans="4:5" x14ac:dyDescent="0.35">
      <c r="D203" s="3"/>
      <c r="E203" s="3"/>
    </row>
    <row r="204" spans="4:5" x14ac:dyDescent="0.35">
      <c r="D204" s="3"/>
      <c r="E204" s="3"/>
    </row>
    <row r="205" spans="4:5" x14ac:dyDescent="0.35">
      <c r="D205" s="3"/>
      <c r="E205" s="3"/>
    </row>
    <row r="206" spans="4:5" x14ac:dyDescent="0.35">
      <c r="D206" s="3"/>
      <c r="E206" s="3"/>
    </row>
    <row r="207" spans="4:5" x14ac:dyDescent="0.35">
      <c r="D207" s="3"/>
      <c r="E207" s="3"/>
    </row>
    <row r="208" spans="4:5" x14ac:dyDescent="0.35">
      <c r="D208" s="3"/>
      <c r="E208" s="3"/>
    </row>
    <row r="209" spans="4:5" x14ac:dyDescent="0.35">
      <c r="D209" s="3"/>
      <c r="E209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"/>
  <sheetViews>
    <sheetView tabSelected="1" topLeftCell="K1" zoomScale="78" zoomScaleNormal="78" workbookViewId="0">
      <selection activeCell="P36" sqref="P36"/>
    </sheetView>
  </sheetViews>
  <sheetFormatPr baseColWidth="10" defaultColWidth="8.7265625" defaultRowHeight="14.5" x14ac:dyDescent="0.35"/>
  <cols>
    <col min="5" max="5" width="22.36328125" customWidth="1"/>
    <col min="7" max="7" width="13.54296875" customWidth="1"/>
    <col min="8" max="8" width="14.90625" customWidth="1"/>
    <col min="9" max="9" width="14.6328125" customWidth="1"/>
    <col min="10" max="10" width="23.08984375" customWidth="1"/>
    <col min="11" max="11" width="22.36328125" customWidth="1"/>
    <col min="12" max="13" width="30.6328125" customWidth="1"/>
    <col min="14" max="14" width="11.36328125" customWidth="1"/>
    <col min="16" max="16" width="15" customWidth="1"/>
    <col min="23" max="23" width="12.81640625" customWidth="1"/>
  </cols>
  <sheetData>
    <row r="1" spans="1:14" x14ac:dyDescent="0.35">
      <c r="A1" s="2" t="s">
        <v>88</v>
      </c>
      <c r="B1" s="2" t="s">
        <v>84</v>
      </c>
      <c r="C1" s="1" t="s">
        <v>92</v>
      </c>
      <c r="D1" s="2" t="s">
        <v>96</v>
      </c>
      <c r="E1" s="6" t="s">
        <v>97</v>
      </c>
      <c r="F1" s="2" t="s">
        <v>112</v>
      </c>
      <c r="G1" s="2" t="s">
        <v>129</v>
      </c>
      <c r="H1" s="2" t="s">
        <v>127</v>
      </c>
      <c r="I1" s="2" t="s">
        <v>128</v>
      </c>
      <c r="J1" s="2" t="s">
        <v>130</v>
      </c>
      <c r="K1" s="2" t="s">
        <v>131</v>
      </c>
      <c r="L1" s="2" t="s">
        <v>132</v>
      </c>
      <c r="M1" s="2" t="s">
        <v>118</v>
      </c>
      <c r="N1" s="2"/>
    </row>
    <row r="2" spans="1:14" x14ac:dyDescent="0.35">
      <c r="A2">
        <v>1</v>
      </c>
      <c r="B2" t="s">
        <v>0</v>
      </c>
      <c r="C2">
        <v>164.1</v>
      </c>
      <c r="D2" s="3"/>
      <c r="F2" s="3">
        <f>C2-P$23</f>
        <v>157.22999999999999</v>
      </c>
      <c r="G2" s="10">
        <f>F2</f>
        <v>157.22999999999999</v>
      </c>
      <c r="H2" s="10">
        <f>F2</f>
        <v>157.22999999999999</v>
      </c>
      <c r="I2" s="10">
        <f>H2</f>
        <v>157.22999999999999</v>
      </c>
      <c r="K2" s="3"/>
      <c r="L2" s="17">
        <f>G2+T$23</f>
        <v>163.92333333333332</v>
      </c>
      <c r="M2" s="17">
        <f>F2-L2</f>
        <v>-6.693333333333328</v>
      </c>
      <c r="N2" s="17"/>
    </row>
    <row r="3" spans="1:14" x14ac:dyDescent="0.35">
      <c r="A3">
        <f>A2+1</f>
        <v>2</v>
      </c>
      <c r="B3" t="s">
        <v>1</v>
      </c>
      <c r="C3">
        <v>142.80000000000001</v>
      </c>
      <c r="D3" s="3"/>
      <c r="F3" s="3">
        <f>C3-P$24</f>
        <v>147.65333333333336</v>
      </c>
      <c r="G3" s="10">
        <f>X$22*F3+(1-X$22)*G2</f>
        <v>150.52633333333335</v>
      </c>
      <c r="H3" s="10">
        <f>X$26*F3+(1-X$26)*H2</f>
        <v>157.1342333333333</v>
      </c>
      <c r="I3" s="10">
        <f>X$27*F3+(1-X$27)*I2</f>
        <v>147.74910000000006</v>
      </c>
      <c r="K3" s="3"/>
      <c r="L3" s="17">
        <f>G3+T$24</f>
        <v>145.49633333333335</v>
      </c>
      <c r="M3" s="17">
        <f t="shared" ref="M3:M66" si="0">F3-L3</f>
        <v>2.1570000000000107</v>
      </c>
      <c r="N3" s="17"/>
    </row>
    <row r="4" spans="1:14" x14ac:dyDescent="0.35">
      <c r="A4">
        <f>A3+1</f>
        <v>3</v>
      </c>
      <c r="B4" t="s">
        <v>2</v>
      </c>
      <c r="C4">
        <v>157.9</v>
      </c>
      <c r="D4" s="3"/>
      <c r="F4" s="3">
        <f>C4-P$25</f>
        <v>146.28833333333336</v>
      </c>
      <c r="G4" s="10">
        <f t="shared" ref="G3:G34" si="1">X$22*F4+(1-X$22)*G3</f>
        <v>147.55973333333336</v>
      </c>
      <c r="H4" s="10">
        <f t="shared" ref="H4:H67" si="2">X$26*F4+(1-X$26)*H3</f>
        <v>157.02577433333329</v>
      </c>
      <c r="I4" s="10">
        <f t="shared" ref="I4:I67" si="3">X$27*F4+(1-X$27)*I3</f>
        <v>146.30294100000003</v>
      </c>
      <c r="K4" s="3"/>
      <c r="L4" s="17">
        <f>G4+T$25</f>
        <v>158.99473333333336</v>
      </c>
      <c r="M4" s="17">
        <f t="shared" si="0"/>
        <v>-12.706400000000002</v>
      </c>
      <c r="N4" s="17"/>
    </row>
    <row r="5" spans="1:14" x14ac:dyDescent="0.35">
      <c r="A5">
        <f t="shared" ref="A5:A68" si="4">A4+1</f>
        <v>4</v>
      </c>
      <c r="B5" t="s">
        <v>3</v>
      </c>
      <c r="C5">
        <v>159.19999999999999</v>
      </c>
      <c r="D5" s="3"/>
      <c r="F5" s="3">
        <f>C5-P$26</f>
        <v>166.40666666666667</v>
      </c>
      <c r="G5" s="10">
        <f t="shared" si="1"/>
        <v>160.75258666666667</v>
      </c>
      <c r="H5" s="10">
        <f t="shared" si="2"/>
        <v>157.1195832566666</v>
      </c>
      <c r="I5" s="10">
        <f t="shared" si="3"/>
        <v>166.20562941</v>
      </c>
      <c r="K5" s="3"/>
      <c r="L5" s="17">
        <f>G5+T$26</f>
        <v>153.36925333333335</v>
      </c>
      <c r="M5" s="17">
        <f t="shared" si="0"/>
        <v>13.037413333333319</v>
      </c>
      <c r="N5" s="17"/>
    </row>
    <row r="6" spans="1:14" x14ac:dyDescent="0.35">
      <c r="A6">
        <f t="shared" si="4"/>
        <v>5</v>
      </c>
      <c r="B6" t="s">
        <v>4</v>
      </c>
      <c r="C6">
        <v>162.19999999999999</v>
      </c>
      <c r="D6" s="3"/>
      <c r="F6" s="3">
        <f>C6-P$27</f>
        <v>169.15499999999997</v>
      </c>
      <c r="G6" s="10">
        <f t="shared" si="1"/>
        <v>166.634276</v>
      </c>
      <c r="H6" s="10">
        <f t="shared" si="2"/>
        <v>157.23993742409994</v>
      </c>
      <c r="I6" s="10">
        <f t="shared" si="3"/>
        <v>169.12550629409998</v>
      </c>
      <c r="K6" s="3"/>
      <c r="L6" s="17">
        <f>G6+T$27</f>
        <v>159.50260933333334</v>
      </c>
      <c r="M6" s="17">
        <f t="shared" si="0"/>
        <v>9.6523906666666335</v>
      </c>
      <c r="N6" s="17"/>
    </row>
    <row r="7" spans="1:14" x14ac:dyDescent="0.35">
      <c r="A7">
        <f t="shared" si="4"/>
        <v>6</v>
      </c>
      <c r="B7" t="s">
        <v>5</v>
      </c>
      <c r="C7">
        <v>123.1</v>
      </c>
      <c r="D7" s="3"/>
      <c r="F7" s="3">
        <f>C7-P$28</f>
        <v>149.41666666666666</v>
      </c>
      <c r="G7" s="10">
        <f t="shared" si="1"/>
        <v>154.58194946666666</v>
      </c>
      <c r="H7" s="10">
        <f t="shared" si="2"/>
        <v>157.16170471652561</v>
      </c>
      <c r="I7" s="10">
        <f t="shared" si="3"/>
        <v>149.61375506294098</v>
      </c>
      <c r="K7" s="3"/>
      <c r="L7" s="17">
        <f>G7+T$28</f>
        <v>128.08861613333332</v>
      </c>
      <c r="M7" s="17">
        <f t="shared" si="0"/>
        <v>21.328050533333339</v>
      </c>
      <c r="N7" s="17"/>
    </row>
    <row r="8" spans="1:14" x14ac:dyDescent="0.35">
      <c r="A8">
        <f t="shared" si="4"/>
        <v>7</v>
      </c>
      <c r="B8" t="s">
        <v>6</v>
      </c>
      <c r="C8">
        <v>130</v>
      </c>
      <c r="D8" s="3"/>
      <c r="F8" s="3">
        <f>C8-P$29</f>
        <v>150.85</v>
      </c>
      <c r="G8" s="10">
        <f t="shared" si="1"/>
        <v>151.96958483999998</v>
      </c>
      <c r="H8" s="10">
        <f t="shared" si="2"/>
        <v>157.09858766936034</v>
      </c>
      <c r="I8" s="10">
        <f t="shared" si="3"/>
        <v>150.83763755062941</v>
      </c>
      <c r="K8" s="3"/>
      <c r="L8" s="17">
        <f>G8+T$29</f>
        <v>130.94291817333331</v>
      </c>
      <c r="M8" s="17">
        <f t="shared" si="0"/>
        <v>19.907081826666683</v>
      </c>
      <c r="N8" s="17"/>
    </row>
    <row r="9" spans="1:14" x14ac:dyDescent="0.35">
      <c r="A9">
        <f t="shared" si="4"/>
        <v>8</v>
      </c>
      <c r="B9" t="s">
        <v>7</v>
      </c>
      <c r="C9">
        <v>150.1</v>
      </c>
      <c r="D9" s="3"/>
      <c r="F9" s="3">
        <f>C9-P$30</f>
        <v>164.35833333333332</v>
      </c>
      <c r="G9" s="10">
        <f t="shared" si="1"/>
        <v>160.64170878533332</v>
      </c>
      <c r="H9" s="10">
        <f t="shared" si="2"/>
        <v>157.17118512600007</v>
      </c>
      <c r="I9" s="10">
        <f t="shared" si="3"/>
        <v>164.22312637550627</v>
      </c>
      <c r="K9" s="3"/>
      <c r="L9" s="17">
        <f>G9+T$30</f>
        <v>146.20670878533332</v>
      </c>
      <c r="M9" s="17">
        <f t="shared" si="0"/>
        <v>18.151624548000001</v>
      </c>
      <c r="N9" s="17"/>
    </row>
    <row r="10" spans="1:14" x14ac:dyDescent="0.35">
      <c r="A10">
        <f t="shared" si="4"/>
        <v>9</v>
      </c>
      <c r="B10" t="s">
        <v>8</v>
      </c>
      <c r="C10">
        <v>169.4</v>
      </c>
      <c r="D10" s="3"/>
      <c r="F10" s="3">
        <f>C10-P$31</f>
        <v>178.49791666666667</v>
      </c>
      <c r="G10" s="10">
        <f t="shared" si="1"/>
        <v>173.14105430226667</v>
      </c>
      <c r="H10" s="10">
        <f t="shared" si="2"/>
        <v>157.38445244140672</v>
      </c>
      <c r="I10" s="10">
        <f t="shared" si="3"/>
        <v>178.35516876375507</v>
      </c>
      <c r="K10" s="3"/>
      <c r="L10" s="17">
        <f>G10+T$31</f>
        <v>163.86647096893336</v>
      </c>
      <c r="M10" s="17">
        <f t="shared" si="0"/>
        <v>14.631445697733312</v>
      </c>
      <c r="N10" s="17"/>
    </row>
    <row r="11" spans="1:14" x14ac:dyDescent="0.35">
      <c r="A11">
        <f t="shared" si="4"/>
        <v>10</v>
      </c>
      <c r="B11" t="s">
        <v>9</v>
      </c>
      <c r="C11">
        <v>179.7</v>
      </c>
      <c r="D11" s="3"/>
      <c r="F11" s="3">
        <f>C11-P$32</f>
        <v>171.48958333333331</v>
      </c>
      <c r="G11" s="10">
        <f t="shared" si="1"/>
        <v>171.98502462401331</v>
      </c>
      <c r="H11" s="10">
        <f t="shared" si="2"/>
        <v>157.52550375032601</v>
      </c>
      <c r="I11" s="10">
        <f t="shared" si="3"/>
        <v>171.55823918763753</v>
      </c>
      <c r="K11" s="3"/>
      <c r="L11" s="17">
        <f>G11+T$32</f>
        <v>180.01877462401333</v>
      </c>
      <c r="M11" s="17">
        <f t="shared" si="0"/>
        <v>-8.5291912906800178</v>
      </c>
      <c r="N11" s="17"/>
    </row>
    <row r="12" spans="1:14" x14ac:dyDescent="0.35">
      <c r="A12">
        <f t="shared" si="4"/>
        <v>11</v>
      </c>
      <c r="B12" t="s">
        <v>10</v>
      </c>
      <c r="C12">
        <v>182.1</v>
      </c>
      <c r="D12" s="3"/>
      <c r="F12" s="3">
        <f>C12-P$33</f>
        <v>159.10416666666666</v>
      </c>
      <c r="G12" s="10">
        <f t="shared" si="1"/>
        <v>162.96842405387065</v>
      </c>
      <c r="H12" s="10">
        <f t="shared" si="2"/>
        <v>157.5412903794894</v>
      </c>
      <c r="I12" s="10">
        <f t="shared" si="3"/>
        <v>159.22870739187638</v>
      </c>
      <c r="K12" s="3"/>
      <c r="L12" s="17">
        <f>G12+T$33</f>
        <v>185.78759072053731</v>
      </c>
      <c r="M12" s="17">
        <f t="shared" si="0"/>
        <v>-26.683424053870652</v>
      </c>
      <c r="N12" s="17"/>
    </row>
    <row r="13" spans="1:14" x14ac:dyDescent="0.35">
      <c r="A13">
        <f t="shared" si="4"/>
        <v>12</v>
      </c>
      <c r="B13" t="s">
        <v>11</v>
      </c>
      <c r="C13">
        <v>194.3</v>
      </c>
      <c r="D13" s="3">
        <f>AVERAGE(C2:C13)</f>
        <v>159.57500000000002</v>
      </c>
      <c r="E13" s="3">
        <f t="shared" ref="E13:E44" si="5">C13-D13</f>
        <v>34.724999999999994</v>
      </c>
      <c r="F13" s="3">
        <f>C13-P$34</f>
        <v>152.33000000000001</v>
      </c>
      <c r="G13" s="10">
        <f t="shared" si="1"/>
        <v>155.52152721616119</v>
      </c>
      <c r="H13" s="10">
        <f t="shared" si="2"/>
        <v>157.4891774756945</v>
      </c>
      <c r="I13" s="10">
        <f t="shared" si="3"/>
        <v>152.39898707391876</v>
      </c>
      <c r="K13" s="3"/>
      <c r="L13" s="17">
        <f>G13+T$34</f>
        <v>197.31486054949451</v>
      </c>
      <c r="M13" s="17">
        <f t="shared" si="0"/>
        <v>-44.984860549494499</v>
      </c>
      <c r="N13" s="17"/>
    </row>
    <row r="14" spans="1:14" x14ac:dyDescent="0.35">
      <c r="A14">
        <f t="shared" si="4"/>
        <v>13</v>
      </c>
      <c r="B14" t="s">
        <v>12</v>
      </c>
      <c r="C14">
        <v>161.4</v>
      </c>
      <c r="D14" s="3">
        <f t="shared" ref="D14:D68" si="6">AVERAGE(C3:C14)</f>
        <v>159.35</v>
      </c>
      <c r="E14" s="3">
        <f t="shared" si="5"/>
        <v>2.0500000000000114</v>
      </c>
      <c r="F14" s="3">
        <f t="shared" ref="F14" si="7">C14-P$23</f>
        <v>154.53</v>
      </c>
      <c r="G14" s="10">
        <f t="shared" si="1"/>
        <v>154.82745816484837</v>
      </c>
      <c r="H14" s="10">
        <f t="shared" si="2"/>
        <v>157.45958570093757</v>
      </c>
      <c r="I14" s="10">
        <f t="shared" si="3"/>
        <v>154.5086898707392</v>
      </c>
      <c r="K14" s="3"/>
      <c r="L14" s="17">
        <f t="shared" ref="L14" si="8">G14+T$23</f>
        <v>161.52079149818169</v>
      </c>
      <c r="M14" s="17">
        <f t="shared" si="0"/>
        <v>-6.990791498181693</v>
      </c>
      <c r="N14" s="17"/>
    </row>
    <row r="15" spans="1:14" x14ac:dyDescent="0.35">
      <c r="A15">
        <f t="shared" si="4"/>
        <v>14</v>
      </c>
      <c r="B15" t="s">
        <v>13</v>
      </c>
      <c r="C15">
        <v>169.4</v>
      </c>
      <c r="D15" s="3">
        <f t="shared" si="6"/>
        <v>161.56666666666669</v>
      </c>
      <c r="E15" s="3">
        <f t="shared" si="5"/>
        <v>7.8333333333333144</v>
      </c>
      <c r="F15" s="3">
        <f t="shared" ref="F15" si="9">C15-P$24</f>
        <v>174.25333333333336</v>
      </c>
      <c r="G15" s="10">
        <f t="shared" si="1"/>
        <v>168.42557078278787</v>
      </c>
      <c r="H15" s="10">
        <f t="shared" si="2"/>
        <v>157.62752317726154</v>
      </c>
      <c r="I15" s="10">
        <f t="shared" si="3"/>
        <v>174.0558868987074</v>
      </c>
      <c r="K15" s="3"/>
      <c r="L15" s="17">
        <f t="shared" ref="L15" si="10">G15+T$24</f>
        <v>163.39557078278787</v>
      </c>
      <c r="M15" s="17">
        <f t="shared" si="0"/>
        <v>10.857762550545488</v>
      </c>
      <c r="N15" s="17"/>
    </row>
    <row r="16" spans="1:14" x14ac:dyDescent="0.35">
      <c r="A16">
        <f t="shared" si="4"/>
        <v>15</v>
      </c>
      <c r="B16" t="s">
        <v>14</v>
      </c>
      <c r="C16">
        <v>168.8</v>
      </c>
      <c r="D16" s="3">
        <f t="shared" si="6"/>
        <v>162.47499999999999</v>
      </c>
      <c r="E16" s="3">
        <f t="shared" si="5"/>
        <v>6.3250000000000171</v>
      </c>
      <c r="F16" s="3">
        <f t="shared" ref="F16" si="11">C16-P$25</f>
        <v>157.18833333333336</v>
      </c>
      <c r="G16" s="10">
        <f t="shared" si="1"/>
        <v>160.55950456816973</v>
      </c>
      <c r="H16" s="10">
        <f t="shared" si="2"/>
        <v>157.62313127882226</v>
      </c>
      <c r="I16" s="10">
        <f t="shared" si="3"/>
        <v>157.35700886898709</v>
      </c>
      <c r="K16" s="3"/>
      <c r="L16" s="17">
        <f t="shared" ref="L16" si="12">G16+T$25</f>
        <v>171.99450456816973</v>
      </c>
      <c r="M16" s="17">
        <f t="shared" si="0"/>
        <v>-14.80617123483637</v>
      </c>
      <c r="N16" s="17"/>
    </row>
    <row r="17" spans="1:24" x14ac:dyDescent="0.35">
      <c r="A17">
        <f t="shared" si="4"/>
        <v>16</v>
      </c>
      <c r="B17" t="s">
        <v>15</v>
      </c>
      <c r="C17">
        <v>158.1</v>
      </c>
      <c r="D17" s="3">
        <f t="shared" si="6"/>
        <v>162.38333333333333</v>
      </c>
      <c r="E17" s="3">
        <f t="shared" si="5"/>
        <v>-4.2833333333333314</v>
      </c>
      <c r="F17" s="3">
        <f t="shared" ref="F17" si="13">C17-P$26</f>
        <v>165.30666666666667</v>
      </c>
      <c r="G17" s="10">
        <f t="shared" si="1"/>
        <v>163.88251803711759</v>
      </c>
      <c r="H17" s="10">
        <f t="shared" si="2"/>
        <v>157.69996663270069</v>
      </c>
      <c r="I17" s="10">
        <f t="shared" si="3"/>
        <v>165.22717008868989</v>
      </c>
      <c r="K17" s="3"/>
      <c r="L17" s="17">
        <f t="shared" ref="L17" si="14">G17+T$26</f>
        <v>156.49918470378427</v>
      </c>
      <c r="M17" s="17">
        <f t="shared" si="0"/>
        <v>8.8074819628824059</v>
      </c>
      <c r="N17" s="17"/>
    </row>
    <row r="18" spans="1:24" x14ac:dyDescent="0.35">
      <c r="A18">
        <f t="shared" si="4"/>
        <v>17</v>
      </c>
      <c r="B18" t="s">
        <v>16</v>
      </c>
      <c r="C18">
        <v>158.5</v>
      </c>
      <c r="D18" s="3">
        <f t="shared" si="6"/>
        <v>162.07500000000002</v>
      </c>
      <c r="E18" s="3">
        <f t="shared" si="5"/>
        <v>-3.5750000000000171</v>
      </c>
      <c r="F18" s="3">
        <f t="shared" ref="F18" si="15">C18-P$27</f>
        <v>165.45499999999998</v>
      </c>
      <c r="G18" s="10">
        <f t="shared" si="1"/>
        <v>164.98325541113527</v>
      </c>
      <c r="H18" s="10">
        <f t="shared" si="2"/>
        <v>157.7775169663737</v>
      </c>
      <c r="I18" s="10">
        <f t="shared" si="3"/>
        <v>165.45272170088688</v>
      </c>
      <c r="K18" s="3"/>
      <c r="L18" s="17">
        <f t="shared" ref="L18" si="16">G18+T$27</f>
        <v>157.85158874446861</v>
      </c>
      <c r="M18" s="17">
        <f t="shared" si="0"/>
        <v>7.6034112555313698</v>
      </c>
      <c r="N18" s="17"/>
    </row>
    <row r="19" spans="1:24" x14ac:dyDescent="0.35">
      <c r="A19">
        <f t="shared" si="4"/>
        <v>18</v>
      </c>
      <c r="B19" t="s">
        <v>17</v>
      </c>
      <c r="C19">
        <v>135.30000000000001</v>
      </c>
      <c r="D19" s="3">
        <f t="shared" si="6"/>
        <v>163.09166666666667</v>
      </c>
      <c r="E19" s="3">
        <f t="shared" si="5"/>
        <v>-27.791666666666657</v>
      </c>
      <c r="F19" s="3">
        <f t="shared" ref="F19" si="17">C19-P$28</f>
        <v>161.61666666666667</v>
      </c>
      <c r="G19" s="10">
        <f t="shared" si="1"/>
        <v>162.62664329000725</v>
      </c>
      <c r="H19" s="10">
        <f t="shared" si="2"/>
        <v>157.81590846337662</v>
      </c>
      <c r="I19" s="10">
        <f t="shared" si="3"/>
        <v>161.65502721700889</v>
      </c>
      <c r="K19" s="3"/>
      <c r="L19" s="17">
        <f t="shared" ref="L19" si="18">G19+T$28</f>
        <v>136.13330995667391</v>
      </c>
      <c r="M19" s="17">
        <f t="shared" si="0"/>
        <v>25.483356709992762</v>
      </c>
      <c r="N19" s="17"/>
    </row>
    <row r="20" spans="1:24" x14ac:dyDescent="0.35">
      <c r="A20">
        <f t="shared" si="4"/>
        <v>19</v>
      </c>
      <c r="B20" t="s">
        <v>18</v>
      </c>
      <c r="C20">
        <v>149.30000000000001</v>
      </c>
      <c r="D20" s="3">
        <f t="shared" si="6"/>
        <v>164.7</v>
      </c>
      <c r="E20" s="3">
        <f t="shared" si="5"/>
        <v>-15.399999999999977</v>
      </c>
      <c r="F20" s="3">
        <f t="shared" ref="F20" si="19">C20-P$29</f>
        <v>170.15</v>
      </c>
      <c r="G20" s="10">
        <f t="shared" si="1"/>
        <v>167.89299298700217</v>
      </c>
      <c r="H20" s="10">
        <f t="shared" si="2"/>
        <v>157.93924937874286</v>
      </c>
      <c r="I20" s="10">
        <f t="shared" si="3"/>
        <v>170.06505027217008</v>
      </c>
      <c r="K20" s="3"/>
      <c r="L20" s="17">
        <f t="shared" ref="L20" si="20">G20+T$29</f>
        <v>146.8663263203355</v>
      </c>
      <c r="M20" s="17">
        <f t="shared" si="0"/>
        <v>23.283673679664503</v>
      </c>
      <c r="N20" s="17"/>
    </row>
    <row r="21" spans="1:24" x14ac:dyDescent="0.35">
      <c r="A21">
        <f t="shared" si="4"/>
        <v>20</v>
      </c>
      <c r="B21" t="s">
        <v>19</v>
      </c>
      <c r="C21">
        <v>143.4</v>
      </c>
      <c r="D21" s="3">
        <f t="shared" si="6"/>
        <v>164.14166666666665</v>
      </c>
      <c r="E21" s="3">
        <f t="shared" si="5"/>
        <v>-20.741666666666646</v>
      </c>
      <c r="F21" s="3">
        <f t="shared" ref="F21" si="21">C21-P$30</f>
        <v>157.65833333333333</v>
      </c>
      <c r="G21" s="10">
        <f t="shared" si="1"/>
        <v>160.728731229434</v>
      </c>
      <c r="H21" s="10">
        <f t="shared" si="2"/>
        <v>157.93644021828877</v>
      </c>
      <c r="I21" s="10">
        <f t="shared" si="3"/>
        <v>157.78240050272171</v>
      </c>
      <c r="K21" s="3"/>
      <c r="L21" s="17">
        <f t="shared" ref="L21" si="22">G21+T$30</f>
        <v>146.293731229434</v>
      </c>
      <c r="M21" s="17">
        <f t="shared" si="0"/>
        <v>11.36460210389933</v>
      </c>
      <c r="N21" s="17"/>
    </row>
    <row r="22" spans="1:24" x14ac:dyDescent="0.35">
      <c r="A22">
        <f t="shared" si="4"/>
        <v>21</v>
      </c>
      <c r="B22" t="s">
        <v>20</v>
      </c>
      <c r="C22">
        <v>142.19999999999999</v>
      </c>
      <c r="D22" s="3">
        <f t="shared" si="6"/>
        <v>161.87499999999997</v>
      </c>
      <c r="E22" s="3">
        <f t="shared" si="5"/>
        <v>-19.674999999999983</v>
      </c>
      <c r="F22" s="3">
        <f t="shared" ref="F22" si="23">C22-P$31</f>
        <v>151.29791666666665</v>
      </c>
      <c r="G22" s="10">
        <f t="shared" si="1"/>
        <v>154.12716103549687</v>
      </c>
      <c r="H22" s="10">
        <f t="shared" si="2"/>
        <v>157.87005498277256</v>
      </c>
      <c r="I22" s="10">
        <f t="shared" si="3"/>
        <v>151.36276150502721</v>
      </c>
      <c r="K22" s="3"/>
      <c r="L22" s="17">
        <f t="shared" ref="L22" si="24">G22+T$31</f>
        <v>144.85257770216356</v>
      </c>
      <c r="M22" s="17">
        <f t="shared" si="0"/>
        <v>6.4453389645030938</v>
      </c>
      <c r="N22" s="17"/>
      <c r="O22" s="5" t="s">
        <v>98</v>
      </c>
      <c r="S22" s="5" t="s">
        <v>121</v>
      </c>
      <c r="W22" s="20" t="s">
        <v>124</v>
      </c>
      <c r="X22" s="14">
        <v>0.7</v>
      </c>
    </row>
    <row r="23" spans="1:24" x14ac:dyDescent="0.35">
      <c r="A23">
        <f t="shared" si="4"/>
        <v>22</v>
      </c>
      <c r="B23" t="s">
        <v>21</v>
      </c>
      <c r="C23">
        <v>188.4</v>
      </c>
      <c r="D23" s="3">
        <f t="shared" si="6"/>
        <v>162.6</v>
      </c>
      <c r="E23" s="3">
        <f t="shared" si="5"/>
        <v>25.800000000000011</v>
      </c>
      <c r="F23" s="3">
        <f t="shared" ref="F23" si="25">C23-P$32</f>
        <v>180.18958333333333</v>
      </c>
      <c r="G23" s="10">
        <f t="shared" si="1"/>
        <v>172.37085664398239</v>
      </c>
      <c r="H23" s="10">
        <f t="shared" si="2"/>
        <v>158.09325026627818</v>
      </c>
      <c r="I23" s="10">
        <f t="shared" si="3"/>
        <v>179.90131511505027</v>
      </c>
      <c r="K23" s="3"/>
      <c r="L23" s="17">
        <f t="shared" ref="L23" si="26">G23+T$32</f>
        <v>180.40460664398242</v>
      </c>
      <c r="M23" s="17">
        <f t="shared" si="0"/>
        <v>-0.21502331064908731</v>
      </c>
      <c r="N23" s="17"/>
      <c r="O23" t="s">
        <v>99</v>
      </c>
      <c r="P23" s="3">
        <f t="shared" ref="P23:P29" si="27">AVERAGE(E14,E26,E38,E50,E62)</f>
        <v>6.869999999999993</v>
      </c>
      <c r="S23" t="s">
        <v>99</v>
      </c>
      <c r="T23" s="3">
        <f t="shared" ref="T23:T34" si="28">P23-P$36</f>
        <v>6.6933333333333263</v>
      </c>
      <c r="W23" t="s">
        <v>133</v>
      </c>
      <c r="X23">
        <f>_xlfn.STDEV.S(F2:F68)</f>
        <v>8.8494008965169968</v>
      </c>
    </row>
    <row r="24" spans="1:24" x14ac:dyDescent="0.35">
      <c r="A24">
        <f t="shared" si="4"/>
        <v>23</v>
      </c>
      <c r="B24" t="s">
        <v>22</v>
      </c>
      <c r="C24">
        <v>166.2</v>
      </c>
      <c r="D24" s="3">
        <f t="shared" si="6"/>
        <v>161.27500000000003</v>
      </c>
      <c r="E24" s="3">
        <f t="shared" si="5"/>
        <v>4.9249999999999545</v>
      </c>
      <c r="F24" s="3">
        <f t="shared" ref="F24" si="29">C24-P$33</f>
        <v>143.20416666666665</v>
      </c>
      <c r="G24" s="10">
        <f t="shared" si="1"/>
        <v>151.95417365986137</v>
      </c>
      <c r="H24" s="10">
        <f t="shared" si="2"/>
        <v>157.94435943028205</v>
      </c>
      <c r="I24" s="10">
        <f t="shared" si="3"/>
        <v>143.57113815115051</v>
      </c>
      <c r="K24" s="3"/>
      <c r="L24" s="17">
        <f t="shared" ref="L24" si="30">G24+T$33</f>
        <v>174.77334032652803</v>
      </c>
      <c r="M24" s="17">
        <f t="shared" si="0"/>
        <v>-31.569173659861377</v>
      </c>
      <c r="N24" s="17"/>
      <c r="O24" t="s">
        <v>100</v>
      </c>
      <c r="P24" s="3">
        <f t="shared" si="27"/>
        <v>-4.8533333333333415</v>
      </c>
      <c r="S24" t="s">
        <v>100</v>
      </c>
      <c r="T24" s="3">
        <f t="shared" si="28"/>
        <v>-5.0300000000000082</v>
      </c>
      <c r="W24" s="4" t="s">
        <v>125</v>
      </c>
      <c r="X24">
        <f>1.95*X23*SQRT(2/(2-X22))</f>
        <v>21.403845283723285</v>
      </c>
    </row>
    <row r="25" spans="1:24" x14ac:dyDescent="0.35">
      <c r="A25">
        <f t="shared" si="4"/>
        <v>24</v>
      </c>
      <c r="B25" t="s">
        <v>23</v>
      </c>
      <c r="C25">
        <v>199.2</v>
      </c>
      <c r="D25" s="3">
        <f t="shared" si="6"/>
        <v>161.68333333333337</v>
      </c>
      <c r="E25" s="3">
        <f t="shared" si="5"/>
        <v>37.516666666666623</v>
      </c>
      <c r="F25" s="3">
        <f t="shared" ref="F25" si="31">C25-P$34</f>
        <v>157.22999999999999</v>
      </c>
      <c r="G25" s="10">
        <f t="shared" si="1"/>
        <v>155.64725209795841</v>
      </c>
      <c r="H25" s="10">
        <f t="shared" si="2"/>
        <v>157.93721583597923</v>
      </c>
      <c r="I25" s="10">
        <f t="shared" si="3"/>
        <v>157.09341138151149</v>
      </c>
      <c r="K25" s="3"/>
      <c r="L25" s="17">
        <f t="shared" ref="L25" si="32">G25+T$34</f>
        <v>197.44058543129174</v>
      </c>
      <c r="M25" s="17">
        <f t="shared" si="0"/>
        <v>-40.210585431291747</v>
      </c>
      <c r="N25" s="17"/>
      <c r="O25" t="s">
        <v>101</v>
      </c>
      <c r="P25" s="3">
        <f t="shared" si="27"/>
        <v>11.611666666666661</v>
      </c>
      <c r="S25" t="s">
        <v>101</v>
      </c>
      <c r="T25" s="3">
        <f t="shared" si="28"/>
        <v>11.434999999999993</v>
      </c>
    </row>
    <row r="26" spans="1:24" x14ac:dyDescent="0.35">
      <c r="A26">
        <f t="shared" si="4"/>
        <v>25</v>
      </c>
      <c r="B26" t="s">
        <v>24</v>
      </c>
      <c r="C26">
        <v>182.7</v>
      </c>
      <c r="D26" s="3">
        <f>AVERAGE(C15:C26)</f>
        <v>163.45833333333337</v>
      </c>
      <c r="E26" s="3">
        <f t="shared" si="5"/>
        <v>19.241666666666617</v>
      </c>
      <c r="F26" s="3">
        <f t="shared" ref="F26" si="33">C26-P$23</f>
        <v>175.82999999999998</v>
      </c>
      <c r="G26" s="10">
        <f t="shared" si="1"/>
        <v>169.77517562938749</v>
      </c>
      <c r="H26" s="10">
        <f t="shared" si="2"/>
        <v>158.11614367761942</v>
      </c>
      <c r="I26" s="10">
        <f t="shared" si="3"/>
        <v>175.64263411381512</v>
      </c>
      <c r="K26" s="3"/>
      <c r="L26" s="17">
        <f t="shared" ref="L26" si="34">G26+T$23</f>
        <v>176.46850896272082</v>
      </c>
      <c r="M26" s="17">
        <f t="shared" si="0"/>
        <v>-0.63850896272083446</v>
      </c>
      <c r="N26" s="17"/>
      <c r="O26" t="s">
        <v>102</v>
      </c>
      <c r="P26" s="3">
        <f>AVERAGE(E17,E29,E41,E53,E65)</f>
        <v>-7.2066666666666723</v>
      </c>
      <c r="S26" t="s">
        <v>102</v>
      </c>
      <c r="T26" s="3">
        <f t="shared" si="28"/>
        <v>-7.3833333333333391</v>
      </c>
      <c r="W26" s="21" t="s">
        <v>126</v>
      </c>
      <c r="X26" s="18">
        <v>0.01</v>
      </c>
    </row>
    <row r="27" spans="1:24" x14ac:dyDescent="0.35">
      <c r="A27">
        <f t="shared" si="4"/>
        <v>26</v>
      </c>
      <c r="B27" t="s">
        <v>25</v>
      </c>
      <c r="C27">
        <v>145.19999999999999</v>
      </c>
      <c r="D27" s="3">
        <f t="shared" si="6"/>
        <v>161.44166666666669</v>
      </c>
      <c r="E27" s="3">
        <f t="shared" si="5"/>
        <v>-16.241666666666703</v>
      </c>
      <c r="F27" s="3">
        <f t="shared" ref="F27" si="35">C27-P$24</f>
        <v>150.05333333333334</v>
      </c>
      <c r="G27" s="10">
        <f t="shared" si="1"/>
        <v>155.96988602214958</v>
      </c>
      <c r="H27" s="10">
        <f t="shared" si="2"/>
        <v>158.03551557417654</v>
      </c>
      <c r="I27" s="10">
        <f t="shared" si="3"/>
        <v>150.30922634113819</v>
      </c>
      <c r="K27" s="3"/>
      <c r="L27" s="17">
        <f t="shared" ref="L27" si="36">G27+T$24</f>
        <v>150.93988602214958</v>
      </c>
      <c r="M27" s="17">
        <f t="shared" si="0"/>
        <v>-0.88655268881623783</v>
      </c>
      <c r="N27" s="17"/>
      <c r="O27" t="s">
        <v>103</v>
      </c>
      <c r="P27" s="3">
        <f t="shared" si="27"/>
        <v>-6.9549999999999956</v>
      </c>
      <c r="S27" t="s">
        <v>103</v>
      </c>
      <c r="T27" s="3">
        <f t="shared" si="28"/>
        <v>-7.1316666666666624</v>
      </c>
      <c r="W27" s="22" t="s">
        <v>126</v>
      </c>
      <c r="X27" s="19">
        <v>0.99</v>
      </c>
    </row>
    <row r="28" spans="1:24" x14ac:dyDescent="0.35">
      <c r="A28">
        <f t="shared" si="4"/>
        <v>27</v>
      </c>
      <c r="B28" t="s">
        <v>26</v>
      </c>
      <c r="C28">
        <v>182.1</v>
      </c>
      <c r="D28" s="3">
        <f t="shared" si="6"/>
        <v>162.55000000000001</v>
      </c>
      <c r="E28" s="3">
        <f t="shared" si="5"/>
        <v>19.549999999999983</v>
      </c>
      <c r="F28" s="3">
        <f t="shared" ref="F28" si="37">C28-P$25</f>
        <v>170.48833333333334</v>
      </c>
      <c r="G28" s="10">
        <f t="shared" si="1"/>
        <v>166.1327991399782</v>
      </c>
      <c r="H28" s="10">
        <f t="shared" si="2"/>
        <v>158.16004375176811</v>
      </c>
      <c r="I28" s="10">
        <f t="shared" si="3"/>
        <v>170.28654226341141</v>
      </c>
      <c r="K28" s="3"/>
      <c r="L28" s="17">
        <f t="shared" ref="L28" si="38">G28+T$25</f>
        <v>177.56779913997821</v>
      </c>
      <c r="M28" s="17">
        <f t="shared" si="0"/>
        <v>-7.0794658066448619</v>
      </c>
      <c r="N28" s="17"/>
      <c r="O28" t="s">
        <v>104</v>
      </c>
      <c r="P28" s="3">
        <f t="shared" si="27"/>
        <v>-26.316666666666663</v>
      </c>
      <c r="S28" t="s">
        <v>104</v>
      </c>
      <c r="T28" s="3">
        <f t="shared" si="28"/>
        <v>-26.493333333333329</v>
      </c>
    </row>
    <row r="29" spans="1:24" x14ac:dyDescent="0.35">
      <c r="A29">
        <f t="shared" si="4"/>
        <v>28</v>
      </c>
      <c r="B29" t="s">
        <v>27</v>
      </c>
      <c r="C29">
        <v>158.69999999999999</v>
      </c>
      <c r="D29" s="3">
        <f t="shared" si="6"/>
        <v>162.6</v>
      </c>
      <c r="E29" s="3">
        <f t="shared" si="5"/>
        <v>-3.9000000000000057</v>
      </c>
      <c r="F29" s="3">
        <f t="shared" ref="F29" si="39">C29-P$26</f>
        <v>165.90666666666667</v>
      </c>
      <c r="G29" s="10">
        <f t="shared" si="1"/>
        <v>165.97450640866012</v>
      </c>
      <c r="H29" s="10">
        <f t="shared" si="2"/>
        <v>158.23750998091708</v>
      </c>
      <c r="I29" s="10">
        <f t="shared" si="3"/>
        <v>165.95046542263412</v>
      </c>
      <c r="K29" s="3"/>
      <c r="L29" s="17">
        <f t="shared" ref="L29" si="40">G29+T$26</f>
        <v>158.59117307532679</v>
      </c>
      <c r="M29" s="17">
        <f t="shared" si="0"/>
        <v>7.3154935913398731</v>
      </c>
      <c r="N29" s="17"/>
      <c r="O29" t="s">
        <v>105</v>
      </c>
      <c r="P29" s="3">
        <f t="shared" si="27"/>
        <v>-20.849999999999994</v>
      </c>
      <c r="S29" t="s">
        <v>105</v>
      </c>
      <c r="T29" s="3">
        <f t="shared" si="28"/>
        <v>-21.02666666666666</v>
      </c>
    </row>
    <row r="30" spans="1:24" x14ac:dyDescent="0.35">
      <c r="A30">
        <f t="shared" si="4"/>
        <v>29</v>
      </c>
      <c r="B30" t="s">
        <v>28</v>
      </c>
      <c r="C30">
        <v>141.6</v>
      </c>
      <c r="D30" s="3">
        <f t="shared" si="6"/>
        <v>161.19166666666666</v>
      </c>
      <c r="E30" s="3">
        <f t="shared" si="5"/>
        <v>-19.591666666666669</v>
      </c>
      <c r="F30" s="3">
        <f t="shared" ref="F30" si="41">C30-P$27</f>
        <v>148.55499999999998</v>
      </c>
      <c r="G30" s="10">
        <f t="shared" si="1"/>
        <v>153.780851922598</v>
      </c>
      <c r="H30" s="10">
        <f t="shared" si="2"/>
        <v>158.14068488110789</v>
      </c>
      <c r="I30" s="10">
        <f t="shared" si="3"/>
        <v>148.72895465422633</v>
      </c>
      <c r="K30" s="3"/>
      <c r="L30" s="17">
        <f t="shared" ref="L30" si="42">G30+T$27</f>
        <v>146.64918525593134</v>
      </c>
      <c r="M30" s="17">
        <f t="shared" si="0"/>
        <v>1.9058147440686355</v>
      </c>
      <c r="N30" s="17"/>
      <c r="O30" t="s">
        <v>106</v>
      </c>
      <c r="P30" s="3">
        <f>AVERAGE(E21,E33,E45,E57)</f>
        <v>-14.258333333333326</v>
      </c>
      <c r="S30" t="s">
        <v>106</v>
      </c>
      <c r="T30" s="3">
        <f t="shared" si="28"/>
        <v>-14.434999999999993</v>
      </c>
    </row>
    <row r="31" spans="1:24" x14ac:dyDescent="0.35">
      <c r="A31">
        <f t="shared" si="4"/>
        <v>30</v>
      </c>
      <c r="B31" t="s">
        <v>29</v>
      </c>
      <c r="C31">
        <v>132.6</v>
      </c>
      <c r="D31" s="3">
        <f t="shared" si="6"/>
        <v>160.96666666666667</v>
      </c>
      <c r="E31" s="3">
        <f t="shared" si="5"/>
        <v>-28.366666666666674</v>
      </c>
      <c r="F31" s="3">
        <f t="shared" ref="F31" si="43">C31-P$28</f>
        <v>158.91666666666666</v>
      </c>
      <c r="G31" s="10">
        <f t="shared" si="1"/>
        <v>157.37592224344607</v>
      </c>
      <c r="H31" s="10">
        <f t="shared" si="2"/>
        <v>158.14844469896349</v>
      </c>
      <c r="I31" s="10">
        <f t="shared" si="3"/>
        <v>158.81478954654224</v>
      </c>
      <c r="K31" s="3"/>
      <c r="L31" s="17">
        <f t="shared" ref="L31" si="44">G31+T$28</f>
        <v>130.88258891011273</v>
      </c>
      <c r="M31" s="17">
        <f t="shared" si="0"/>
        <v>28.034077756553927</v>
      </c>
      <c r="N31" s="17"/>
      <c r="O31" t="s">
        <v>107</v>
      </c>
      <c r="P31" s="3">
        <f>AVERAGE(E22,E34,E46,E58)</f>
        <v>-9.0979166666666558</v>
      </c>
      <c r="S31" t="s">
        <v>107</v>
      </c>
      <c r="T31" s="3">
        <f t="shared" si="28"/>
        <v>-9.2745833333333234</v>
      </c>
    </row>
    <row r="32" spans="1:24" x14ac:dyDescent="0.35">
      <c r="A32">
        <f t="shared" si="4"/>
        <v>31</v>
      </c>
      <c r="B32" t="s">
        <v>30</v>
      </c>
      <c r="C32">
        <v>139.6</v>
      </c>
      <c r="D32" s="3">
        <f t="shared" si="6"/>
        <v>160.15833333333333</v>
      </c>
      <c r="E32" s="3">
        <f t="shared" si="5"/>
        <v>-20.558333333333337</v>
      </c>
      <c r="F32" s="3">
        <f t="shared" ref="F32" si="45">C32-P$29</f>
        <v>160.44999999999999</v>
      </c>
      <c r="G32" s="10">
        <f t="shared" si="1"/>
        <v>159.52777667303383</v>
      </c>
      <c r="H32" s="10">
        <f t="shared" si="2"/>
        <v>158.17146025197385</v>
      </c>
      <c r="I32" s="10">
        <f t="shared" si="3"/>
        <v>160.43364789546541</v>
      </c>
      <c r="K32" s="3"/>
      <c r="L32" s="17">
        <f t="shared" ref="L32" si="46">G32+T$29</f>
        <v>138.50111000636716</v>
      </c>
      <c r="M32" s="17">
        <f t="shared" si="0"/>
        <v>21.948889993632832</v>
      </c>
      <c r="N32" s="17"/>
      <c r="O32" t="s">
        <v>108</v>
      </c>
      <c r="P32" s="3">
        <f>AVERAGE(E23,E35,E47,E59)</f>
        <v>8.2104166666666814</v>
      </c>
      <c r="S32" t="s">
        <v>108</v>
      </c>
      <c r="T32" s="3">
        <f t="shared" si="28"/>
        <v>8.0337500000000137</v>
      </c>
    </row>
    <row r="33" spans="1:20" x14ac:dyDescent="0.35">
      <c r="A33">
        <f t="shared" si="4"/>
        <v>32</v>
      </c>
      <c r="B33" t="s">
        <v>31</v>
      </c>
      <c r="C33">
        <v>147</v>
      </c>
      <c r="D33" s="3">
        <f t="shared" si="6"/>
        <v>160.45833333333331</v>
      </c>
      <c r="E33" s="3">
        <f t="shared" si="5"/>
        <v>-13.458333333333314</v>
      </c>
      <c r="F33" s="3">
        <f t="shared" ref="F33" si="47">C33-P$30</f>
        <v>161.25833333333333</v>
      </c>
      <c r="G33" s="10">
        <f t="shared" si="1"/>
        <v>160.73916633524345</v>
      </c>
      <c r="H33" s="10">
        <f t="shared" si="2"/>
        <v>158.20232898278744</v>
      </c>
      <c r="I33" s="10">
        <f t="shared" si="3"/>
        <v>161.25008647895464</v>
      </c>
      <c r="K33" s="3"/>
      <c r="L33" s="17">
        <f>G33+T$30</f>
        <v>146.30416633524345</v>
      </c>
      <c r="M33" s="17">
        <f t="shared" si="0"/>
        <v>14.954166998089875</v>
      </c>
      <c r="N33" s="17"/>
      <c r="O33" t="s">
        <v>109</v>
      </c>
      <c r="P33" s="3">
        <f>AVERAGE(E24,E36,E48,E60)</f>
        <v>22.995833333333337</v>
      </c>
      <c r="S33" t="s">
        <v>109</v>
      </c>
      <c r="T33" s="3">
        <f t="shared" si="28"/>
        <v>22.819166666666671</v>
      </c>
    </row>
    <row r="34" spans="1:20" x14ac:dyDescent="0.35">
      <c r="A34">
        <f t="shared" si="4"/>
        <v>33</v>
      </c>
      <c r="B34" t="s">
        <v>32</v>
      </c>
      <c r="C34">
        <v>166.6</v>
      </c>
      <c r="D34" s="3">
        <f t="shared" si="6"/>
        <v>162.49166666666665</v>
      </c>
      <c r="E34" s="3">
        <f t="shared" si="5"/>
        <v>4.1083333333333485</v>
      </c>
      <c r="F34" s="3">
        <f t="shared" ref="F34" si="48">C34-P$31</f>
        <v>175.69791666666666</v>
      </c>
      <c r="G34" s="10">
        <f t="shared" si="1"/>
        <v>171.21029156723969</v>
      </c>
      <c r="H34" s="10">
        <f t="shared" si="2"/>
        <v>158.37728485962623</v>
      </c>
      <c r="I34" s="10">
        <f t="shared" si="3"/>
        <v>175.55343836478954</v>
      </c>
      <c r="K34" s="3"/>
      <c r="L34" s="17">
        <f t="shared" ref="L34" si="49">G34+T$31</f>
        <v>161.93570823390638</v>
      </c>
      <c r="M34" s="17">
        <f t="shared" si="0"/>
        <v>13.762208432760275</v>
      </c>
      <c r="N34" s="17"/>
      <c r="O34" t="s">
        <v>110</v>
      </c>
      <c r="P34" s="3">
        <f>AVERAGE(E13,E25,E37,E49,E61)</f>
        <v>41.969999999999992</v>
      </c>
      <c r="S34" t="s">
        <v>110</v>
      </c>
      <c r="T34" s="3">
        <f t="shared" si="28"/>
        <v>41.793333333333322</v>
      </c>
    </row>
    <row r="35" spans="1:20" x14ac:dyDescent="0.35">
      <c r="A35">
        <f t="shared" si="4"/>
        <v>34</v>
      </c>
      <c r="B35" t="s">
        <v>33</v>
      </c>
      <c r="C35">
        <v>157</v>
      </c>
      <c r="D35" s="3">
        <f t="shared" si="6"/>
        <v>159.87499999999997</v>
      </c>
      <c r="E35" s="3">
        <f t="shared" si="5"/>
        <v>-2.8749999999999716</v>
      </c>
      <c r="F35" s="3">
        <f t="shared" ref="F35" si="50">C35-P$32</f>
        <v>148.78958333333333</v>
      </c>
      <c r="G35" s="10">
        <f t="shared" ref="G35:G66" si="51">X$22*F35+(1-X$22)*G34</f>
        <v>155.51579580350523</v>
      </c>
      <c r="H35" s="10">
        <f t="shared" si="2"/>
        <v>158.28140784436332</v>
      </c>
      <c r="I35" s="10">
        <f t="shared" si="3"/>
        <v>149.05722188364788</v>
      </c>
      <c r="K35" s="3"/>
      <c r="L35" s="17">
        <f t="shared" ref="L35" si="52">G35+T$32</f>
        <v>163.54954580350525</v>
      </c>
      <c r="M35" s="17">
        <f t="shared" si="0"/>
        <v>-14.759962470171928</v>
      </c>
      <c r="N35" s="17"/>
      <c r="P35" s="3"/>
      <c r="S35" s="12" t="s">
        <v>120</v>
      </c>
      <c r="T35" s="13">
        <f>SUM(T23:T34)</f>
        <v>0</v>
      </c>
    </row>
    <row r="36" spans="1:20" x14ac:dyDescent="0.35">
      <c r="A36">
        <f t="shared" si="4"/>
        <v>35</v>
      </c>
      <c r="B36" t="s">
        <v>34</v>
      </c>
      <c r="C36">
        <v>180.4</v>
      </c>
      <c r="D36" s="3">
        <f t="shared" si="6"/>
        <v>161.05833333333331</v>
      </c>
      <c r="E36" s="3">
        <f t="shared" si="5"/>
        <v>19.341666666666697</v>
      </c>
      <c r="F36" s="3">
        <f t="shared" ref="F36" si="53">C36-P$33</f>
        <v>157.40416666666667</v>
      </c>
      <c r="G36" s="10">
        <f t="shared" si="51"/>
        <v>156.83765540771822</v>
      </c>
      <c r="H36" s="10">
        <f t="shared" si="2"/>
        <v>158.27263543258633</v>
      </c>
      <c r="I36" s="10">
        <f t="shared" si="3"/>
        <v>157.3206972188365</v>
      </c>
      <c r="K36" s="3"/>
      <c r="L36" s="17">
        <f t="shared" ref="L36" si="54">G36+T$33</f>
        <v>179.65682207438488</v>
      </c>
      <c r="M36" s="17">
        <f t="shared" si="0"/>
        <v>-22.252655407718208</v>
      </c>
      <c r="N36" s="17"/>
      <c r="O36" t="s">
        <v>111</v>
      </c>
      <c r="P36" s="3">
        <f>AVERAGE(P23:P35)</f>
        <v>0.17666666666666705</v>
      </c>
      <c r="S36" t="s">
        <v>119</v>
      </c>
      <c r="T36" s="3">
        <f>AVERAGE(T23:T35)</f>
        <v>1.0931426704001542E-15</v>
      </c>
    </row>
    <row r="37" spans="1:20" x14ac:dyDescent="0.35">
      <c r="A37">
        <f t="shared" si="4"/>
        <v>36</v>
      </c>
      <c r="B37" t="s">
        <v>35</v>
      </c>
      <c r="C37">
        <v>210.2</v>
      </c>
      <c r="D37" s="3">
        <f t="shared" si="6"/>
        <v>161.97499999999999</v>
      </c>
      <c r="E37" s="3">
        <f t="shared" si="5"/>
        <v>48.224999999999994</v>
      </c>
      <c r="F37" s="3">
        <f t="shared" ref="F37" si="55">C37-P$34</f>
        <v>168.23</v>
      </c>
      <c r="G37" s="10">
        <f t="shared" si="51"/>
        <v>164.81229662231544</v>
      </c>
      <c r="H37" s="10">
        <f t="shared" si="2"/>
        <v>158.37220907826045</v>
      </c>
      <c r="I37" s="10">
        <f t="shared" si="3"/>
        <v>168.12090697218835</v>
      </c>
      <c r="K37" s="3"/>
      <c r="L37" s="17">
        <f t="shared" ref="L37" si="56">G37+T$34</f>
        <v>206.60562995564877</v>
      </c>
      <c r="M37" s="17">
        <f t="shared" si="0"/>
        <v>-38.375629955648776</v>
      </c>
      <c r="N37" s="17"/>
    </row>
    <row r="38" spans="1:20" x14ac:dyDescent="0.35">
      <c r="A38">
        <f t="shared" si="4"/>
        <v>37</v>
      </c>
      <c r="B38" t="s">
        <v>36</v>
      </c>
      <c r="C38">
        <v>159.80000000000001</v>
      </c>
      <c r="D38" s="3">
        <f t="shared" si="6"/>
        <v>160.06666666666666</v>
      </c>
      <c r="E38" s="3">
        <f t="shared" si="5"/>
        <v>-0.26666666666665151</v>
      </c>
      <c r="F38" s="3">
        <f t="shared" ref="F38" si="57">C38-P$23</f>
        <v>152.93</v>
      </c>
      <c r="G38" s="10">
        <f t="shared" si="51"/>
        <v>156.49468898669465</v>
      </c>
      <c r="H38" s="10">
        <f t="shared" si="2"/>
        <v>158.31778698747786</v>
      </c>
      <c r="I38" s="10">
        <f t="shared" si="3"/>
        <v>153.08190906972189</v>
      </c>
      <c r="K38" s="3"/>
      <c r="L38" s="17">
        <f t="shared" ref="L38" si="58">G38+T$23</f>
        <v>163.18802232002798</v>
      </c>
      <c r="M38" s="17">
        <f t="shared" si="0"/>
        <v>-10.258022320027976</v>
      </c>
      <c r="N38" s="17"/>
      <c r="O38" s="5"/>
    </row>
    <row r="39" spans="1:20" x14ac:dyDescent="0.35">
      <c r="A39">
        <f t="shared" si="4"/>
        <v>38</v>
      </c>
      <c r="B39" t="s">
        <v>37</v>
      </c>
      <c r="C39">
        <v>157.80000000000001</v>
      </c>
      <c r="D39" s="3">
        <f t="shared" si="6"/>
        <v>161.11666666666667</v>
      </c>
      <c r="E39" s="3">
        <f t="shared" si="5"/>
        <v>-3.3166666666666629</v>
      </c>
      <c r="F39" s="3">
        <f t="shared" ref="F39" si="59">C39-P$24</f>
        <v>162.65333333333336</v>
      </c>
      <c r="G39" s="10">
        <f t="shared" si="51"/>
        <v>160.80574002934173</v>
      </c>
      <c r="H39" s="10">
        <f t="shared" si="2"/>
        <v>158.3611424509364</v>
      </c>
      <c r="I39" s="10">
        <f t="shared" si="3"/>
        <v>162.55761909069724</v>
      </c>
      <c r="K39" s="3"/>
      <c r="L39" s="17">
        <f t="shared" ref="L39" si="60">G39+T$24</f>
        <v>155.77574002934173</v>
      </c>
      <c r="M39" s="17">
        <f t="shared" si="0"/>
        <v>6.877593303991631</v>
      </c>
      <c r="N39" s="17"/>
      <c r="S39" s="3"/>
    </row>
    <row r="40" spans="1:20" x14ac:dyDescent="0.35">
      <c r="A40">
        <f t="shared" si="4"/>
        <v>39</v>
      </c>
      <c r="B40" t="s">
        <v>38</v>
      </c>
      <c r="C40">
        <v>168.2</v>
      </c>
      <c r="D40" s="3">
        <f t="shared" si="6"/>
        <v>159.95833333333334</v>
      </c>
      <c r="E40" s="3">
        <f t="shared" si="5"/>
        <v>8.2416666666666458</v>
      </c>
      <c r="F40" s="3">
        <f t="shared" ref="F40" si="61">C40-P$25</f>
        <v>156.58833333333334</v>
      </c>
      <c r="G40" s="10">
        <f t="shared" si="51"/>
        <v>157.85355534213585</v>
      </c>
      <c r="H40" s="10">
        <f t="shared" si="2"/>
        <v>158.34341435976037</v>
      </c>
      <c r="I40" s="10">
        <f t="shared" si="3"/>
        <v>156.64802619090696</v>
      </c>
      <c r="K40" s="3"/>
      <c r="L40" s="17">
        <f t="shared" ref="L40" si="62">G40+T$25</f>
        <v>169.28855534213585</v>
      </c>
      <c r="M40" s="17">
        <f t="shared" si="0"/>
        <v>-12.700222008802513</v>
      </c>
      <c r="N40" s="17"/>
      <c r="S40" s="3"/>
    </row>
    <row r="41" spans="1:20" x14ac:dyDescent="0.35">
      <c r="A41">
        <f t="shared" si="4"/>
        <v>40</v>
      </c>
      <c r="B41" t="s">
        <v>39</v>
      </c>
      <c r="C41">
        <v>158.4</v>
      </c>
      <c r="D41" s="3">
        <f t="shared" si="6"/>
        <v>159.93333333333334</v>
      </c>
      <c r="E41" s="3">
        <f t="shared" si="5"/>
        <v>-1.5333333333333314</v>
      </c>
      <c r="F41" s="3">
        <f t="shared" ref="F41" si="63">C41-P$26</f>
        <v>165.60666666666668</v>
      </c>
      <c r="G41" s="10">
        <f t="shared" si="51"/>
        <v>163.28073326930743</v>
      </c>
      <c r="H41" s="10">
        <f t="shared" si="2"/>
        <v>158.41604688282945</v>
      </c>
      <c r="I41" s="10">
        <f t="shared" si="3"/>
        <v>165.51708026190909</v>
      </c>
      <c r="K41" s="3"/>
      <c r="L41" s="17">
        <f t="shared" ref="L41" si="64">G41+T$26</f>
        <v>155.89739993597411</v>
      </c>
      <c r="M41" s="17">
        <f t="shared" si="0"/>
        <v>9.7092667306925762</v>
      </c>
      <c r="N41" s="17"/>
    </row>
    <row r="42" spans="1:20" x14ac:dyDescent="0.35">
      <c r="A42">
        <f t="shared" si="4"/>
        <v>41</v>
      </c>
      <c r="B42" t="s">
        <v>40</v>
      </c>
      <c r="C42">
        <v>152</v>
      </c>
      <c r="D42" s="3">
        <f t="shared" si="6"/>
        <v>160.79999999999998</v>
      </c>
      <c r="E42" s="3">
        <f t="shared" si="5"/>
        <v>-8.7999999999999829</v>
      </c>
      <c r="F42" s="3">
        <f t="shared" ref="F42" si="65">C42-P$27</f>
        <v>158.95499999999998</v>
      </c>
      <c r="G42" s="10">
        <f t="shared" si="51"/>
        <v>160.25271998079222</v>
      </c>
      <c r="H42" s="10">
        <f t="shared" si="2"/>
        <v>158.42143641400116</v>
      </c>
      <c r="I42" s="10">
        <f t="shared" si="3"/>
        <v>159.02062080261908</v>
      </c>
      <c r="K42" s="3"/>
      <c r="L42" s="17">
        <f t="shared" ref="L42" si="66">G42+T$27</f>
        <v>153.12105331412556</v>
      </c>
      <c r="M42" s="17">
        <f t="shared" si="0"/>
        <v>5.8339466858744231</v>
      </c>
      <c r="N42" s="17"/>
      <c r="R42" s="5"/>
    </row>
    <row r="43" spans="1:20" x14ac:dyDescent="0.35">
      <c r="A43">
        <f t="shared" si="4"/>
        <v>42</v>
      </c>
      <c r="B43" t="s">
        <v>41</v>
      </c>
      <c r="C43">
        <v>142.19999999999999</v>
      </c>
      <c r="D43" s="3">
        <f t="shared" si="6"/>
        <v>161.6</v>
      </c>
      <c r="E43" s="3">
        <f t="shared" si="5"/>
        <v>-19.400000000000006</v>
      </c>
      <c r="F43" s="3">
        <f t="shared" ref="F43" si="67">C43-P$28</f>
        <v>168.51666666666665</v>
      </c>
      <c r="G43" s="10">
        <f t="shared" si="51"/>
        <v>166.03748266090432</v>
      </c>
      <c r="H43" s="10">
        <f t="shared" si="2"/>
        <v>158.52238871652781</v>
      </c>
      <c r="I43" s="10">
        <f t="shared" si="3"/>
        <v>168.42170620802617</v>
      </c>
      <c r="K43" s="3"/>
      <c r="L43" s="17">
        <f t="shared" ref="L43" si="68">G43+T$28</f>
        <v>139.54414932757098</v>
      </c>
      <c r="M43" s="17">
        <f t="shared" si="0"/>
        <v>28.972517339095674</v>
      </c>
      <c r="N43" s="17"/>
    </row>
    <row r="44" spans="1:20" x14ac:dyDescent="0.35">
      <c r="A44">
        <f t="shared" si="4"/>
        <v>43</v>
      </c>
      <c r="B44" t="s">
        <v>42</v>
      </c>
      <c r="C44">
        <v>137.19999999999999</v>
      </c>
      <c r="D44" s="3">
        <f t="shared" si="6"/>
        <v>161.4</v>
      </c>
      <c r="E44" s="3">
        <f t="shared" si="5"/>
        <v>-24.200000000000017</v>
      </c>
      <c r="F44" s="3">
        <f t="shared" ref="F44" si="69">C44-P$29</f>
        <v>158.04999999999998</v>
      </c>
      <c r="G44" s="10">
        <f t="shared" si="51"/>
        <v>160.44624479827127</v>
      </c>
      <c r="H44" s="10">
        <f t="shared" si="2"/>
        <v>158.51766482936253</v>
      </c>
      <c r="I44" s="10">
        <f t="shared" si="3"/>
        <v>158.15371706208023</v>
      </c>
      <c r="K44" s="3"/>
      <c r="L44" s="17">
        <f t="shared" ref="L44" si="70">G44+T$29</f>
        <v>139.4195781316046</v>
      </c>
      <c r="M44" s="17">
        <f t="shared" si="0"/>
        <v>18.630421868395388</v>
      </c>
      <c r="N44" s="17"/>
    </row>
    <row r="45" spans="1:20" x14ac:dyDescent="0.35">
      <c r="A45">
        <f t="shared" si="4"/>
        <v>44</v>
      </c>
      <c r="B45" t="s">
        <v>43</v>
      </c>
      <c r="C45">
        <v>152.6</v>
      </c>
      <c r="D45" s="3">
        <f t="shared" si="6"/>
        <v>161.86666666666667</v>
      </c>
      <c r="E45" s="3">
        <f t="shared" ref="E45:E76" si="71">C45-D45</f>
        <v>-9.2666666666666799</v>
      </c>
      <c r="F45" s="3">
        <f t="shared" ref="F45" si="72">C45-P$30</f>
        <v>166.85833333333332</v>
      </c>
      <c r="G45" s="10">
        <f t="shared" si="51"/>
        <v>164.93470677281471</v>
      </c>
      <c r="H45" s="10">
        <f t="shared" si="2"/>
        <v>158.60107151440224</v>
      </c>
      <c r="I45" s="10">
        <f t="shared" si="3"/>
        <v>166.77128717062078</v>
      </c>
      <c r="K45" s="3"/>
      <c r="L45" s="17">
        <f t="shared" ref="L45" si="73">G45+T$30</f>
        <v>150.4997067728147</v>
      </c>
      <c r="M45" s="17">
        <f t="shared" si="0"/>
        <v>16.358626560518616</v>
      </c>
      <c r="N45" s="17"/>
    </row>
    <row r="46" spans="1:20" x14ac:dyDescent="0.35">
      <c r="A46">
        <f t="shared" si="4"/>
        <v>45</v>
      </c>
      <c r="B46" t="s">
        <v>44</v>
      </c>
      <c r="C46">
        <v>166.8</v>
      </c>
      <c r="D46" s="3">
        <f t="shared" si="6"/>
        <v>161.88333333333333</v>
      </c>
      <c r="E46" s="3">
        <f t="shared" si="71"/>
        <v>4.9166666666666856</v>
      </c>
      <c r="F46" s="3">
        <f t="shared" ref="F46" si="74">C46-P$31</f>
        <v>175.89791666666667</v>
      </c>
      <c r="G46" s="10">
        <f t="shared" si="51"/>
        <v>172.60895369851107</v>
      </c>
      <c r="H46" s="10">
        <f t="shared" si="2"/>
        <v>158.77403996592489</v>
      </c>
      <c r="I46" s="10">
        <f t="shared" si="3"/>
        <v>175.80665037170621</v>
      </c>
      <c r="K46" s="3"/>
      <c r="L46" s="17">
        <f t="shared" ref="L46" si="75">G46+T$31</f>
        <v>163.33437036517776</v>
      </c>
      <c r="M46" s="17">
        <f t="shared" si="0"/>
        <v>12.563546301488913</v>
      </c>
      <c r="N46" s="17"/>
    </row>
    <row r="47" spans="1:20" x14ac:dyDescent="0.35">
      <c r="A47">
        <f t="shared" si="4"/>
        <v>46</v>
      </c>
      <c r="B47" t="s">
        <v>45</v>
      </c>
      <c r="C47">
        <v>165.6</v>
      </c>
      <c r="D47" s="3">
        <f t="shared" si="6"/>
        <v>162.6</v>
      </c>
      <c r="E47" s="3">
        <f t="shared" si="71"/>
        <v>3</v>
      </c>
      <c r="F47" s="3">
        <f t="shared" ref="F47" si="76">C47-P$32</f>
        <v>157.38958333333332</v>
      </c>
      <c r="G47" s="10">
        <f t="shared" si="51"/>
        <v>161.95539444288664</v>
      </c>
      <c r="H47" s="10">
        <f t="shared" si="2"/>
        <v>158.76019539959896</v>
      </c>
      <c r="I47" s="10">
        <f t="shared" si="3"/>
        <v>157.57375400371706</v>
      </c>
      <c r="K47" s="3"/>
      <c r="L47" s="17">
        <f t="shared" ref="L47" si="77">G47+T$32</f>
        <v>169.98914444288667</v>
      </c>
      <c r="M47" s="17">
        <f t="shared" si="0"/>
        <v>-12.599561109553349</v>
      </c>
      <c r="N47" s="17"/>
    </row>
    <row r="48" spans="1:20" x14ac:dyDescent="0.35">
      <c r="A48">
        <f t="shared" si="4"/>
        <v>47</v>
      </c>
      <c r="B48" t="s">
        <v>46</v>
      </c>
      <c r="C48">
        <v>198.6</v>
      </c>
      <c r="D48" s="3">
        <f t="shared" si="6"/>
        <v>164.11666666666665</v>
      </c>
      <c r="E48" s="3">
        <f t="shared" si="71"/>
        <v>34.483333333333348</v>
      </c>
      <c r="F48" s="3">
        <f t="shared" ref="F48" si="78">C48-P$33</f>
        <v>175.60416666666666</v>
      </c>
      <c r="G48" s="10">
        <f t="shared" si="51"/>
        <v>171.50953499953266</v>
      </c>
      <c r="H48" s="10">
        <f t="shared" si="2"/>
        <v>158.92863511226963</v>
      </c>
      <c r="I48" s="10">
        <f t="shared" si="3"/>
        <v>175.42386254003716</v>
      </c>
      <c r="K48" s="3"/>
      <c r="L48" s="17">
        <f t="shared" ref="L48" si="79">G48+T$33</f>
        <v>194.32870166619932</v>
      </c>
      <c r="M48" s="17">
        <f t="shared" si="0"/>
        <v>-18.724534999532665</v>
      </c>
      <c r="N48" s="17"/>
    </row>
    <row r="49" spans="1:14" x14ac:dyDescent="0.35">
      <c r="A49">
        <f t="shared" si="4"/>
        <v>48</v>
      </c>
      <c r="B49" t="s">
        <v>47</v>
      </c>
      <c r="C49">
        <v>201.5</v>
      </c>
      <c r="D49" s="3">
        <f t="shared" si="6"/>
        <v>163.39166666666665</v>
      </c>
      <c r="E49" s="3">
        <f t="shared" si="71"/>
        <v>38.108333333333348</v>
      </c>
      <c r="F49" s="3">
        <f t="shared" ref="F49" si="80">C49-P$34</f>
        <v>159.53</v>
      </c>
      <c r="G49" s="10">
        <f t="shared" si="51"/>
        <v>163.1238604998598</v>
      </c>
      <c r="H49" s="10">
        <f t="shared" si="2"/>
        <v>158.93464876114695</v>
      </c>
      <c r="I49" s="10">
        <f t="shared" si="3"/>
        <v>159.68893862540037</v>
      </c>
      <c r="K49" s="3"/>
      <c r="L49" s="17">
        <f t="shared" ref="L49" si="81">G49+T$34</f>
        <v>204.91719383319312</v>
      </c>
      <c r="M49" s="17">
        <f t="shared" si="0"/>
        <v>-45.387193833193123</v>
      </c>
      <c r="N49" s="17"/>
    </row>
    <row r="50" spans="1:14" x14ac:dyDescent="0.35">
      <c r="A50">
        <f t="shared" si="4"/>
        <v>49</v>
      </c>
      <c r="B50" t="s">
        <v>48</v>
      </c>
      <c r="C50">
        <v>170.7</v>
      </c>
      <c r="D50" s="3">
        <f t="shared" si="6"/>
        <v>164.29999999999998</v>
      </c>
      <c r="E50" s="3">
        <f t="shared" si="71"/>
        <v>6.4000000000000057</v>
      </c>
      <c r="F50" s="3">
        <f t="shared" ref="F50" si="82">C50-P$23</f>
        <v>163.82999999999998</v>
      </c>
      <c r="G50" s="10">
        <f t="shared" si="51"/>
        <v>163.61815814995794</v>
      </c>
      <c r="H50" s="10">
        <f t="shared" si="2"/>
        <v>158.98360227353547</v>
      </c>
      <c r="I50" s="10">
        <f t="shared" si="3"/>
        <v>163.78858938625396</v>
      </c>
      <c r="K50" s="3"/>
      <c r="L50" s="17">
        <f t="shared" ref="L50" si="83">G50+T$23</f>
        <v>170.31149148329126</v>
      </c>
      <c r="M50" s="17">
        <f t="shared" si="0"/>
        <v>-6.4814914832912791</v>
      </c>
      <c r="N50" s="17"/>
    </row>
    <row r="51" spans="1:14" x14ac:dyDescent="0.35">
      <c r="A51">
        <f t="shared" si="4"/>
        <v>50</v>
      </c>
      <c r="B51" t="s">
        <v>49</v>
      </c>
      <c r="C51">
        <v>164.4</v>
      </c>
      <c r="D51" s="3">
        <f t="shared" si="6"/>
        <v>164.85</v>
      </c>
      <c r="E51" s="3">
        <f t="shared" si="71"/>
        <v>-0.44999999999998863</v>
      </c>
      <c r="F51" s="3">
        <f t="shared" ref="F51" si="84">C51-P$24</f>
        <v>169.25333333333336</v>
      </c>
      <c r="G51" s="10">
        <f t="shared" si="51"/>
        <v>167.56278077832073</v>
      </c>
      <c r="H51" s="10">
        <f t="shared" si="2"/>
        <v>159.08629958413343</v>
      </c>
      <c r="I51" s="10">
        <f t="shared" si="3"/>
        <v>169.19868589386257</v>
      </c>
      <c r="K51" s="3"/>
      <c r="L51" s="17">
        <f t="shared" ref="L51" si="85">G51+T$24</f>
        <v>162.53278077832073</v>
      </c>
      <c r="M51" s="17">
        <f t="shared" si="0"/>
        <v>6.720552555012631</v>
      </c>
      <c r="N51" s="17"/>
    </row>
    <row r="52" spans="1:14" x14ac:dyDescent="0.35">
      <c r="A52">
        <f t="shared" si="4"/>
        <v>51</v>
      </c>
      <c r="B52" t="s">
        <v>50</v>
      </c>
      <c r="C52">
        <v>179.7</v>
      </c>
      <c r="D52" s="3">
        <f t="shared" si="6"/>
        <v>165.80833333333334</v>
      </c>
      <c r="E52" s="3">
        <f t="shared" si="71"/>
        <v>13.891666666666652</v>
      </c>
      <c r="F52" s="3">
        <f t="shared" ref="F52" si="86">C52-P$25</f>
        <v>168.08833333333334</v>
      </c>
      <c r="G52" s="10">
        <f t="shared" si="51"/>
        <v>167.93066756682956</v>
      </c>
      <c r="H52" s="10">
        <f t="shared" si="2"/>
        <v>159.17631992162541</v>
      </c>
      <c r="I52" s="10">
        <f t="shared" si="3"/>
        <v>168.09943685893865</v>
      </c>
      <c r="K52" s="3"/>
      <c r="L52" s="17">
        <f t="shared" ref="L52" si="87">G52+T$25</f>
        <v>179.36566756682956</v>
      </c>
      <c r="M52" s="17">
        <f t="shared" si="0"/>
        <v>-11.277334233496219</v>
      </c>
      <c r="N52" s="17"/>
    </row>
    <row r="53" spans="1:14" x14ac:dyDescent="0.35">
      <c r="A53">
        <f t="shared" si="4"/>
        <v>52</v>
      </c>
      <c r="B53" t="s">
        <v>51</v>
      </c>
      <c r="C53">
        <v>157</v>
      </c>
      <c r="D53" s="3">
        <f t="shared" si="6"/>
        <v>165.69166666666669</v>
      </c>
      <c r="E53" s="3">
        <f t="shared" si="71"/>
        <v>-8.6916666666666913</v>
      </c>
      <c r="F53" s="3">
        <f t="shared" ref="F53" si="88">C53-P$26</f>
        <v>164.20666666666668</v>
      </c>
      <c r="G53" s="10">
        <f t="shared" si="51"/>
        <v>165.32386693671555</v>
      </c>
      <c r="H53" s="10">
        <f t="shared" si="2"/>
        <v>159.22662338907583</v>
      </c>
      <c r="I53" s="10">
        <f t="shared" si="3"/>
        <v>164.24559436858939</v>
      </c>
      <c r="K53" s="3"/>
      <c r="L53" s="17">
        <f t="shared" ref="L53" si="89">G53+T$26</f>
        <v>157.94053360338222</v>
      </c>
      <c r="M53" s="17">
        <f t="shared" si="0"/>
        <v>6.2661330632844567</v>
      </c>
      <c r="N53" s="17"/>
    </row>
    <row r="54" spans="1:14" x14ac:dyDescent="0.35">
      <c r="A54">
        <f t="shared" si="4"/>
        <v>53</v>
      </c>
      <c r="B54" t="s">
        <v>52</v>
      </c>
      <c r="C54">
        <v>168</v>
      </c>
      <c r="D54" s="3">
        <f t="shared" si="6"/>
        <v>167.02500000000001</v>
      </c>
      <c r="E54" s="3">
        <f t="shared" si="71"/>
        <v>0.97499999999999432</v>
      </c>
      <c r="F54" s="3">
        <f t="shared" ref="F54" si="90">C54-P$27</f>
        <v>174.95499999999998</v>
      </c>
      <c r="G54" s="10">
        <f t="shared" si="51"/>
        <v>172.06566008101464</v>
      </c>
      <c r="H54" s="10">
        <f t="shared" si="2"/>
        <v>159.38390715518506</v>
      </c>
      <c r="I54" s="10">
        <f t="shared" si="3"/>
        <v>174.84790594368587</v>
      </c>
      <c r="K54" s="3"/>
      <c r="L54" s="17">
        <f t="shared" ref="L54" si="91">G54+T$27</f>
        <v>164.93399341434798</v>
      </c>
      <c r="M54" s="17">
        <f t="shared" si="0"/>
        <v>10.021006585652003</v>
      </c>
      <c r="N54" s="17"/>
    </row>
    <row r="55" spans="1:14" x14ac:dyDescent="0.35">
      <c r="A55">
        <f t="shared" si="4"/>
        <v>54</v>
      </c>
      <c r="B55" t="s">
        <v>53</v>
      </c>
      <c r="C55">
        <v>139.30000000000001</v>
      </c>
      <c r="D55" s="3">
        <f t="shared" si="6"/>
        <v>166.78333333333333</v>
      </c>
      <c r="E55" s="3">
        <f t="shared" si="71"/>
        <v>-27.48333333333332</v>
      </c>
      <c r="F55" s="3">
        <f t="shared" ref="F55" si="92">C55-P$28</f>
        <v>165.61666666666667</v>
      </c>
      <c r="G55" s="10">
        <f t="shared" si="51"/>
        <v>167.55136469097107</v>
      </c>
      <c r="H55" s="10">
        <f t="shared" si="2"/>
        <v>159.44623475029988</v>
      </c>
      <c r="I55" s="10">
        <f t="shared" si="3"/>
        <v>165.70897905943684</v>
      </c>
      <c r="K55" s="3"/>
      <c r="L55" s="17">
        <f t="shared" ref="L55" si="93">G55+T$28</f>
        <v>141.05803135763773</v>
      </c>
      <c r="M55" s="17">
        <f t="shared" si="0"/>
        <v>24.558635309028944</v>
      </c>
      <c r="N55" s="17"/>
    </row>
    <row r="56" spans="1:14" x14ac:dyDescent="0.35">
      <c r="A56">
        <f t="shared" si="4"/>
        <v>55</v>
      </c>
      <c r="B56" t="s">
        <v>54</v>
      </c>
      <c r="C56">
        <v>138.6</v>
      </c>
      <c r="D56" s="3">
        <f t="shared" si="6"/>
        <v>166.9</v>
      </c>
      <c r="E56" s="3">
        <f t="shared" si="71"/>
        <v>-28.300000000000011</v>
      </c>
      <c r="F56" s="3">
        <f t="shared" ref="F56" si="94">C56-P$29</f>
        <v>159.44999999999999</v>
      </c>
      <c r="G56" s="10">
        <f t="shared" si="51"/>
        <v>161.88040940729132</v>
      </c>
      <c r="H56" s="10">
        <f t="shared" si="2"/>
        <v>159.44627240279689</v>
      </c>
      <c r="I56" s="10">
        <f t="shared" si="3"/>
        <v>159.51258979059435</v>
      </c>
      <c r="K56" s="3"/>
      <c r="L56" s="17">
        <f t="shared" ref="L56" si="95">G56+T$29</f>
        <v>140.85374274062465</v>
      </c>
      <c r="M56" s="17">
        <f t="shared" si="0"/>
        <v>18.596257259375335</v>
      </c>
      <c r="N56" s="17"/>
    </row>
    <row r="57" spans="1:14" x14ac:dyDescent="0.35">
      <c r="A57">
        <f t="shared" si="4"/>
        <v>56</v>
      </c>
      <c r="B57" t="s">
        <v>55</v>
      </c>
      <c r="C57">
        <v>153.4</v>
      </c>
      <c r="D57" s="3">
        <f t="shared" si="6"/>
        <v>166.96666666666667</v>
      </c>
      <c r="E57" s="3">
        <f t="shared" si="71"/>
        <v>-13.566666666666663</v>
      </c>
      <c r="F57" s="3">
        <f t="shared" ref="F57" si="96">C57-P$30</f>
        <v>167.65833333333333</v>
      </c>
      <c r="G57" s="10">
        <f t="shared" si="51"/>
        <v>165.92495615552073</v>
      </c>
      <c r="H57" s="10">
        <f t="shared" si="2"/>
        <v>159.52839301210224</v>
      </c>
      <c r="I57" s="10">
        <f t="shared" si="3"/>
        <v>167.57687589790595</v>
      </c>
      <c r="K57" s="3"/>
      <c r="L57" s="17">
        <f t="shared" ref="L57" si="97">G57+T$30</f>
        <v>151.48995615552073</v>
      </c>
      <c r="M57" s="17">
        <f t="shared" si="0"/>
        <v>16.168377177812602</v>
      </c>
      <c r="N57" s="17"/>
    </row>
    <row r="58" spans="1:14" x14ac:dyDescent="0.35">
      <c r="A58">
        <f t="shared" si="4"/>
        <v>57</v>
      </c>
      <c r="B58" t="s">
        <v>56</v>
      </c>
      <c r="C58">
        <v>138.9</v>
      </c>
      <c r="D58" s="3">
        <f t="shared" si="6"/>
        <v>164.64166666666668</v>
      </c>
      <c r="E58" s="3">
        <f t="shared" si="71"/>
        <v>-25.741666666666674</v>
      </c>
      <c r="F58" s="3">
        <f t="shared" ref="F58" si="98">C58-P$31</f>
        <v>147.99791666666667</v>
      </c>
      <c r="G58" s="10">
        <f t="shared" si="51"/>
        <v>153.37602851332289</v>
      </c>
      <c r="H58" s="10">
        <f t="shared" si="2"/>
        <v>159.41308824864791</v>
      </c>
      <c r="I58" s="10">
        <f t="shared" si="3"/>
        <v>148.19370625897906</v>
      </c>
      <c r="K58" s="3"/>
      <c r="L58" s="17">
        <f t="shared" ref="L58" si="99">G58+T$31</f>
        <v>144.10144517998958</v>
      </c>
      <c r="M58" s="17">
        <f t="shared" si="0"/>
        <v>3.8964714866770862</v>
      </c>
      <c r="N58" s="17"/>
    </row>
    <row r="59" spans="1:14" x14ac:dyDescent="0.35">
      <c r="A59">
        <f t="shared" si="4"/>
        <v>58</v>
      </c>
      <c r="B59" t="s">
        <v>57</v>
      </c>
      <c r="C59">
        <v>172.1</v>
      </c>
      <c r="D59" s="3">
        <f t="shared" si="6"/>
        <v>165.18333333333331</v>
      </c>
      <c r="E59" s="3">
        <f t="shared" si="71"/>
        <v>6.9166666666666856</v>
      </c>
      <c r="F59" s="3">
        <f t="shared" ref="F59" si="100">C59-P$32</f>
        <v>163.88958333333332</v>
      </c>
      <c r="G59" s="10">
        <f t="shared" si="51"/>
        <v>160.73551688733019</v>
      </c>
      <c r="H59" s="10">
        <f t="shared" si="2"/>
        <v>159.45785319949476</v>
      </c>
      <c r="I59" s="10">
        <f t="shared" si="3"/>
        <v>163.73262456258979</v>
      </c>
      <c r="K59" s="3"/>
      <c r="L59" s="17">
        <f t="shared" ref="L59" si="101">G59+T$32</f>
        <v>168.76926688733022</v>
      </c>
      <c r="M59" s="17">
        <f t="shared" si="0"/>
        <v>-4.8796835539968981</v>
      </c>
      <c r="N59" s="17"/>
    </row>
    <row r="60" spans="1:14" x14ac:dyDescent="0.35">
      <c r="A60">
        <f t="shared" si="4"/>
        <v>59</v>
      </c>
      <c r="B60" t="s">
        <v>58</v>
      </c>
      <c r="C60">
        <v>198.4</v>
      </c>
      <c r="D60" s="3">
        <f t="shared" si="6"/>
        <v>165.16666666666666</v>
      </c>
      <c r="E60" s="3">
        <f t="shared" si="71"/>
        <v>33.233333333333348</v>
      </c>
      <c r="F60" s="3">
        <f t="shared" ref="F60" si="102">C60-P$33</f>
        <v>175.40416666666667</v>
      </c>
      <c r="G60" s="10">
        <f t="shared" si="51"/>
        <v>171.00357173286574</v>
      </c>
      <c r="H60" s="10">
        <f t="shared" si="2"/>
        <v>159.61731633416647</v>
      </c>
      <c r="I60" s="10">
        <f t="shared" si="3"/>
        <v>175.2874512456259</v>
      </c>
      <c r="K60" s="3"/>
      <c r="L60" s="17">
        <f t="shared" ref="L60" si="103">G60+T$33</f>
        <v>193.8227383995324</v>
      </c>
      <c r="M60" s="17">
        <f t="shared" si="0"/>
        <v>-18.418571732865729</v>
      </c>
      <c r="N60" s="17"/>
    </row>
    <row r="61" spans="1:14" x14ac:dyDescent="0.35">
      <c r="A61">
        <f t="shared" si="4"/>
        <v>60</v>
      </c>
      <c r="B61" t="s">
        <v>59</v>
      </c>
      <c r="C61">
        <v>217.8</v>
      </c>
      <c r="D61" s="3">
        <f t="shared" si="6"/>
        <v>166.52500000000001</v>
      </c>
      <c r="E61" s="3">
        <f t="shared" si="71"/>
        <v>51.275000000000006</v>
      </c>
      <c r="F61" s="3">
        <f t="shared" ref="F61" si="104">C61-P$34</f>
        <v>175.83</v>
      </c>
      <c r="G61" s="10">
        <f t="shared" si="51"/>
        <v>174.38207151985972</v>
      </c>
      <c r="H61" s="10">
        <f t="shared" si="2"/>
        <v>159.77944317082481</v>
      </c>
      <c r="I61" s="10">
        <f t="shared" si="3"/>
        <v>175.82457451245628</v>
      </c>
      <c r="K61" s="3"/>
      <c r="L61" s="17">
        <f t="shared" ref="L61" si="105">G61+T$34</f>
        <v>216.17540485319304</v>
      </c>
      <c r="M61" s="17">
        <f t="shared" si="0"/>
        <v>-40.345404853193031</v>
      </c>
      <c r="N61" s="17"/>
    </row>
    <row r="62" spans="1:14" x14ac:dyDescent="0.35">
      <c r="A62">
        <f t="shared" si="4"/>
        <v>61</v>
      </c>
      <c r="B62" t="s">
        <v>60</v>
      </c>
      <c r="C62">
        <v>173.7</v>
      </c>
      <c r="D62" s="3">
        <f t="shared" si="6"/>
        <v>166.77500000000001</v>
      </c>
      <c r="E62" s="3">
        <f t="shared" si="71"/>
        <v>6.9249999999999829</v>
      </c>
      <c r="F62" s="3">
        <f t="shared" ref="F62" si="106">C62-P$23</f>
        <v>166.82999999999998</v>
      </c>
      <c r="G62" s="10">
        <f t="shared" si="51"/>
        <v>169.09562145595791</v>
      </c>
      <c r="H62" s="10">
        <f t="shared" si="2"/>
        <v>159.84994873911654</v>
      </c>
      <c r="I62" s="10">
        <f t="shared" si="3"/>
        <v>166.91994574512455</v>
      </c>
      <c r="K62" s="3"/>
      <c r="L62" s="17">
        <f t="shared" ref="L62" si="107">G62+T$23</f>
        <v>175.78895478929124</v>
      </c>
      <c r="M62" s="17">
        <f t="shared" si="0"/>
        <v>-8.9589547892912549</v>
      </c>
      <c r="N62" s="17"/>
    </row>
    <row r="63" spans="1:14" x14ac:dyDescent="0.35">
      <c r="A63">
        <f t="shared" si="4"/>
        <v>62</v>
      </c>
      <c r="B63" t="s">
        <v>61</v>
      </c>
      <c r="C63">
        <v>153.80000000000001</v>
      </c>
      <c r="D63" s="3">
        <f t="shared" si="6"/>
        <v>165.89166666666668</v>
      </c>
      <c r="E63" s="3">
        <f t="shared" si="71"/>
        <v>-12.091666666666669</v>
      </c>
      <c r="F63" s="3">
        <f t="shared" ref="F63" si="108">C63-P$24</f>
        <v>158.65333333333336</v>
      </c>
      <c r="G63" s="10">
        <f t="shared" si="51"/>
        <v>161.78601977012073</v>
      </c>
      <c r="H63" s="10">
        <f t="shared" si="2"/>
        <v>159.83798258505871</v>
      </c>
      <c r="I63" s="10">
        <f t="shared" si="3"/>
        <v>158.73599945745127</v>
      </c>
      <c r="K63" s="3"/>
      <c r="L63" s="17">
        <f t="shared" ref="L63" si="109">G63+T$24</f>
        <v>156.75601977012073</v>
      </c>
      <c r="M63" s="17">
        <f t="shared" si="0"/>
        <v>1.8973135632126343</v>
      </c>
      <c r="N63" s="17"/>
    </row>
    <row r="64" spans="1:14" x14ac:dyDescent="0.35">
      <c r="A64">
        <f t="shared" si="4"/>
        <v>63</v>
      </c>
      <c r="B64" t="s">
        <v>62</v>
      </c>
      <c r="C64">
        <v>175.6</v>
      </c>
      <c r="D64" s="3">
        <f t="shared" si="6"/>
        <v>165.54999999999998</v>
      </c>
      <c r="E64" s="3">
        <f t="shared" si="71"/>
        <v>10.050000000000011</v>
      </c>
      <c r="F64" s="3">
        <f t="shared" ref="F64" si="110">C64-P$25</f>
        <v>163.98833333333334</v>
      </c>
      <c r="G64" s="10">
        <f t="shared" si="51"/>
        <v>163.32763926436957</v>
      </c>
      <c r="H64" s="10">
        <f t="shared" si="2"/>
        <v>159.87948609254144</v>
      </c>
      <c r="I64" s="10">
        <f t="shared" si="3"/>
        <v>163.93580999457453</v>
      </c>
      <c r="K64" s="3"/>
      <c r="L64" s="17">
        <f t="shared" ref="L64" si="111">G64+T$25</f>
        <v>174.76263926436957</v>
      </c>
      <c r="M64" s="17">
        <f t="shared" si="0"/>
        <v>-10.774305931036224</v>
      </c>
      <c r="N64" s="17"/>
    </row>
    <row r="65" spans="1:18" x14ac:dyDescent="0.35">
      <c r="A65">
        <f t="shared" si="4"/>
        <v>64</v>
      </c>
      <c r="B65" t="s">
        <v>63</v>
      </c>
      <c r="C65">
        <v>147.1</v>
      </c>
      <c r="D65" s="3">
        <f t="shared" si="6"/>
        <v>164.72499999999999</v>
      </c>
      <c r="E65" s="3">
        <f t="shared" si="71"/>
        <v>-17.625</v>
      </c>
      <c r="F65" s="3">
        <f t="shared" ref="F65" si="112">C65-P$26</f>
        <v>154.30666666666667</v>
      </c>
      <c r="G65" s="10">
        <f t="shared" si="51"/>
        <v>157.01295844597755</v>
      </c>
      <c r="H65" s="10">
        <f t="shared" si="2"/>
        <v>159.82375789828271</v>
      </c>
      <c r="I65" s="10">
        <f t="shared" si="3"/>
        <v>154.40295809994575</v>
      </c>
      <c r="K65" s="3"/>
      <c r="L65" s="17">
        <f t="shared" ref="L65" si="113">G65+T$26</f>
        <v>149.62962511264422</v>
      </c>
      <c r="M65" s="17">
        <f t="shared" si="0"/>
        <v>4.6770415540224519</v>
      </c>
      <c r="N65" s="17"/>
    </row>
    <row r="66" spans="1:18" x14ac:dyDescent="0.35">
      <c r="A66">
        <f t="shared" si="4"/>
        <v>65</v>
      </c>
      <c r="B66" t="s">
        <v>64</v>
      </c>
      <c r="C66">
        <v>160.30000000000001</v>
      </c>
      <c r="D66" s="3">
        <f t="shared" si="6"/>
        <v>164.08333333333331</v>
      </c>
      <c r="E66" s="3">
        <f t="shared" si="71"/>
        <v>-3.783333333333303</v>
      </c>
      <c r="F66" s="3">
        <f t="shared" ref="F66" si="114">C66-P$27</f>
        <v>167.255</v>
      </c>
      <c r="G66" s="10">
        <f t="shared" si="51"/>
        <v>164.18238753379325</v>
      </c>
      <c r="H66" s="10">
        <f t="shared" si="2"/>
        <v>159.89807031929988</v>
      </c>
      <c r="I66" s="10">
        <f t="shared" si="3"/>
        <v>167.12647958099944</v>
      </c>
      <c r="K66" s="3"/>
      <c r="L66" s="17">
        <f t="shared" ref="L66" si="115">G66+T$27</f>
        <v>157.05072086712659</v>
      </c>
      <c r="M66" s="17">
        <f t="shared" si="0"/>
        <v>10.20427913287341</v>
      </c>
      <c r="N66" s="17"/>
    </row>
    <row r="67" spans="1:18" x14ac:dyDescent="0.35">
      <c r="A67">
        <f t="shared" si="4"/>
        <v>66</v>
      </c>
      <c r="B67" t="s">
        <v>65</v>
      </c>
      <c r="C67">
        <v>135.19999999999999</v>
      </c>
      <c r="D67" s="3">
        <f t="shared" si="6"/>
        <v>163.74166666666665</v>
      </c>
      <c r="E67" s="3">
        <f t="shared" si="71"/>
        <v>-28.541666666666657</v>
      </c>
      <c r="F67" s="3">
        <f t="shared" ref="F67" si="116">C67-P$28</f>
        <v>161.51666666666665</v>
      </c>
      <c r="G67" s="10">
        <f t="shared" ref="G67:G98" si="117">X$22*F67+(1-X$22)*G66</f>
        <v>162.31638292680464</v>
      </c>
      <c r="H67" s="10">
        <f t="shared" si="2"/>
        <v>159.91425628277352</v>
      </c>
      <c r="I67" s="10">
        <f t="shared" si="3"/>
        <v>161.57276479580997</v>
      </c>
      <c r="K67" s="3"/>
      <c r="L67" s="17">
        <f t="shared" ref="L67" si="118">G67+T$28</f>
        <v>135.8230495934713</v>
      </c>
      <c r="M67" s="17">
        <f t="shared" ref="M67:M85" si="119">F67-L67</f>
        <v>25.693617073195355</v>
      </c>
      <c r="N67" s="17"/>
    </row>
    <row r="68" spans="1:18" x14ac:dyDescent="0.35">
      <c r="A68">
        <f t="shared" si="4"/>
        <v>67</v>
      </c>
      <c r="B68" t="s">
        <v>66</v>
      </c>
      <c r="C68">
        <v>148.80000000000001</v>
      </c>
      <c r="D68" s="3">
        <f t="shared" si="6"/>
        <v>164.59166666666664</v>
      </c>
      <c r="E68" s="3">
        <f t="shared" si="71"/>
        <v>-15.791666666666629</v>
      </c>
      <c r="F68" s="3">
        <f t="shared" ref="F68" si="120">C68-P$29</f>
        <v>169.65</v>
      </c>
      <c r="G68" s="10">
        <f t="shared" si="117"/>
        <v>167.4499148780414</v>
      </c>
      <c r="H68" s="10">
        <f t="shared" ref="H68" si="121">X$26*F68+(1-X$26)*H67</f>
        <v>160.01161371994579</v>
      </c>
      <c r="I68" s="10">
        <f t="shared" ref="I68" si="122">X$27*F68+(1-X$27)*I67</f>
        <v>169.56922764795809</v>
      </c>
      <c r="K68" s="3"/>
      <c r="L68" s="17">
        <f t="shared" ref="L68" si="123">G68+T$29</f>
        <v>146.42324821137473</v>
      </c>
      <c r="M68" s="17">
        <f t="shared" si="119"/>
        <v>23.226751788625279</v>
      </c>
      <c r="N68" s="17"/>
      <c r="R68" s="14"/>
    </row>
    <row r="69" spans="1:18" x14ac:dyDescent="0.35">
      <c r="A69" s="8">
        <f t="shared" ref="A69:A85" si="124">A68+1</f>
        <v>68</v>
      </c>
      <c r="B69" s="8" t="s">
        <v>67</v>
      </c>
      <c r="C69" s="8">
        <v>151</v>
      </c>
      <c r="D69" s="3"/>
      <c r="E69" s="3"/>
      <c r="F69" s="9">
        <f t="shared" ref="F69" si="125">C69-P$30</f>
        <v>165.25833333333333</v>
      </c>
      <c r="G69" s="9">
        <f>G68</f>
        <v>167.4499148780414</v>
      </c>
      <c r="H69" s="9">
        <f>H68</f>
        <v>160.01161371994579</v>
      </c>
      <c r="I69" s="9">
        <f>I68</f>
        <v>169.56922764795809</v>
      </c>
      <c r="J69" s="9">
        <f t="shared" ref="J69:J85" si="126">G69-X$24</f>
        <v>146.04606959431811</v>
      </c>
      <c r="K69" s="9">
        <f t="shared" ref="K69:K85" si="127">G69+X$24</f>
        <v>188.85376016176468</v>
      </c>
      <c r="L69" s="23">
        <f t="shared" ref="L69" si="128">G69+T$30</f>
        <v>153.0149148780414</v>
      </c>
      <c r="M69" s="23">
        <f t="shared" si="119"/>
        <v>12.243418455291931</v>
      </c>
      <c r="N69" s="11"/>
      <c r="R69" s="8"/>
    </row>
    <row r="70" spans="1:18" x14ac:dyDescent="0.35">
      <c r="A70" s="8">
        <f t="shared" si="124"/>
        <v>69</v>
      </c>
      <c r="B70" s="8" t="s">
        <v>68</v>
      </c>
      <c r="C70" s="8">
        <v>148.19999999999999</v>
      </c>
      <c r="D70" s="3"/>
      <c r="E70" s="3"/>
      <c r="F70" s="9">
        <f t="shared" ref="F70" si="129">C70-P$31</f>
        <v>157.29791666666665</v>
      </c>
      <c r="G70" s="9">
        <f t="shared" ref="G70:G85" si="130">G69</f>
        <v>167.4499148780414</v>
      </c>
      <c r="H70" s="9">
        <f t="shared" ref="H70:H85" si="131">H69</f>
        <v>160.01161371994579</v>
      </c>
      <c r="I70" s="9">
        <f t="shared" ref="I70:I85" si="132">I69</f>
        <v>169.56922764795809</v>
      </c>
      <c r="J70" s="9">
        <f t="shared" si="126"/>
        <v>146.04606959431811</v>
      </c>
      <c r="K70" s="9">
        <f t="shared" si="127"/>
        <v>188.85376016176468</v>
      </c>
      <c r="L70" s="23">
        <f t="shared" ref="L70" si="133">G70+T$31</f>
        <v>158.17533154470809</v>
      </c>
      <c r="M70" s="23">
        <f t="shared" si="119"/>
        <v>-0.87741487804143503</v>
      </c>
      <c r="N70" s="11"/>
      <c r="R70" s="15"/>
    </row>
    <row r="71" spans="1:18" x14ac:dyDescent="0.35">
      <c r="A71" s="8">
        <f t="shared" si="124"/>
        <v>70</v>
      </c>
      <c r="B71" s="8" t="s">
        <v>69</v>
      </c>
      <c r="C71" s="8">
        <v>182.2</v>
      </c>
      <c r="D71" s="3"/>
      <c r="E71" s="3"/>
      <c r="F71" s="9">
        <f t="shared" ref="F71" si="134">C71-P$32</f>
        <v>173.98958333333331</v>
      </c>
      <c r="G71" s="9">
        <f t="shared" si="130"/>
        <v>167.4499148780414</v>
      </c>
      <c r="H71" s="9">
        <f t="shared" si="131"/>
        <v>160.01161371994579</v>
      </c>
      <c r="I71" s="9">
        <f t="shared" si="132"/>
        <v>169.56922764795809</v>
      </c>
      <c r="J71" s="9">
        <f t="shared" si="126"/>
        <v>146.04606959431811</v>
      </c>
      <c r="K71" s="9">
        <f t="shared" si="127"/>
        <v>188.85376016176468</v>
      </c>
      <c r="L71" s="23">
        <f t="shared" ref="L71" si="135">G71+T$32</f>
        <v>175.48366487804142</v>
      </c>
      <c r="M71" s="23">
        <f t="shared" si="119"/>
        <v>-1.4940815447081093</v>
      </c>
      <c r="N71" s="11"/>
      <c r="R71" s="16"/>
    </row>
    <row r="72" spans="1:18" x14ac:dyDescent="0.35">
      <c r="A72" s="8">
        <f t="shared" si="124"/>
        <v>71</v>
      </c>
      <c r="B72" s="8" t="s">
        <v>70</v>
      </c>
      <c r="C72" s="8">
        <v>189.2</v>
      </c>
      <c r="D72" s="3"/>
      <c r="E72" s="3"/>
      <c r="F72" s="9">
        <f t="shared" ref="F72" si="136">C72-P$33</f>
        <v>166.20416666666665</v>
      </c>
      <c r="G72" s="9">
        <f t="shared" si="130"/>
        <v>167.4499148780414</v>
      </c>
      <c r="H72" s="9">
        <f t="shared" si="131"/>
        <v>160.01161371994579</v>
      </c>
      <c r="I72" s="9">
        <f t="shared" si="132"/>
        <v>169.56922764795809</v>
      </c>
      <c r="J72" s="9">
        <f t="shared" si="126"/>
        <v>146.04606959431811</v>
      </c>
      <c r="K72" s="9">
        <f t="shared" si="127"/>
        <v>188.85376016176468</v>
      </c>
      <c r="L72" s="23">
        <f t="shared" ref="L72" si="137">G72+T$33</f>
        <v>190.26908154470806</v>
      </c>
      <c r="M72" s="23">
        <f t="shared" si="119"/>
        <v>-24.064914878041407</v>
      </c>
      <c r="N72" s="11"/>
    </row>
    <row r="73" spans="1:18" x14ac:dyDescent="0.35">
      <c r="A73" s="8">
        <f t="shared" si="124"/>
        <v>72</v>
      </c>
      <c r="B73" s="8" t="s">
        <v>71</v>
      </c>
      <c r="C73" s="8">
        <v>183.1</v>
      </c>
      <c r="D73" s="3"/>
      <c r="E73" s="3"/>
      <c r="F73" s="9">
        <f t="shared" ref="F73" si="138">C73-P$34</f>
        <v>141.13</v>
      </c>
      <c r="G73" s="9">
        <f t="shared" si="130"/>
        <v>167.4499148780414</v>
      </c>
      <c r="H73" s="9">
        <f t="shared" si="131"/>
        <v>160.01161371994579</v>
      </c>
      <c r="I73" s="9">
        <f t="shared" si="132"/>
        <v>169.56922764795809</v>
      </c>
      <c r="J73" s="9">
        <f t="shared" si="126"/>
        <v>146.04606959431811</v>
      </c>
      <c r="K73" s="9">
        <f t="shared" si="127"/>
        <v>188.85376016176468</v>
      </c>
      <c r="L73" s="23">
        <f t="shared" ref="L73" si="139">G73+T$34</f>
        <v>209.24324821137472</v>
      </c>
      <c r="M73" s="23">
        <f t="shared" si="119"/>
        <v>-68.113248211374724</v>
      </c>
      <c r="N73" s="11"/>
    </row>
    <row r="74" spans="1:18" x14ac:dyDescent="0.35">
      <c r="A74" s="8">
        <f t="shared" si="124"/>
        <v>73</v>
      </c>
      <c r="B74" s="8" t="s">
        <v>72</v>
      </c>
      <c r="C74" s="8">
        <v>170</v>
      </c>
      <c r="D74" s="3"/>
      <c r="E74" s="3"/>
      <c r="F74" s="9">
        <f t="shared" ref="F74" si="140">C74-P$23</f>
        <v>163.13</v>
      </c>
      <c r="G74" s="9">
        <f t="shared" si="130"/>
        <v>167.4499148780414</v>
      </c>
      <c r="H74" s="9">
        <f t="shared" si="131"/>
        <v>160.01161371994579</v>
      </c>
      <c r="I74" s="9">
        <f t="shared" si="132"/>
        <v>169.56922764795809</v>
      </c>
      <c r="J74" s="9">
        <f t="shared" si="126"/>
        <v>146.04606959431811</v>
      </c>
      <c r="K74" s="9">
        <f t="shared" si="127"/>
        <v>188.85376016176468</v>
      </c>
      <c r="L74" s="23">
        <f t="shared" ref="L74" si="141">G74+T$23</f>
        <v>174.14324821137473</v>
      </c>
      <c r="M74" s="23">
        <f t="shared" si="119"/>
        <v>-11.01324821137473</v>
      </c>
      <c r="N74" s="11"/>
    </row>
    <row r="75" spans="1:18" x14ac:dyDescent="0.35">
      <c r="A75" s="8">
        <f t="shared" si="124"/>
        <v>74</v>
      </c>
      <c r="B75" s="8" t="s">
        <v>73</v>
      </c>
      <c r="C75" s="8">
        <v>158.4</v>
      </c>
      <c r="D75" s="3"/>
      <c r="E75" s="3"/>
      <c r="F75" s="9">
        <f t="shared" ref="F75" si="142">C75-P$24</f>
        <v>163.25333333333336</v>
      </c>
      <c r="G75" s="9">
        <f t="shared" si="130"/>
        <v>167.4499148780414</v>
      </c>
      <c r="H75" s="9">
        <f t="shared" si="131"/>
        <v>160.01161371994579</v>
      </c>
      <c r="I75" s="9">
        <f t="shared" si="132"/>
        <v>169.56922764795809</v>
      </c>
      <c r="J75" s="9">
        <f t="shared" si="126"/>
        <v>146.04606959431811</v>
      </c>
      <c r="K75" s="9">
        <f t="shared" si="127"/>
        <v>188.85376016176468</v>
      </c>
      <c r="L75" s="23">
        <f t="shared" ref="L75" si="143">G75+T$24</f>
        <v>162.4199148780414</v>
      </c>
      <c r="M75" s="23">
        <f t="shared" si="119"/>
        <v>0.83341845529196235</v>
      </c>
      <c r="N75" s="11"/>
    </row>
    <row r="76" spans="1:18" x14ac:dyDescent="0.35">
      <c r="A76" s="8">
        <f t="shared" si="124"/>
        <v>75</v>
      </c>
      <c r="B76" s="8" t="s">
        <v>74</v>
      </c>
      <c r="C76" s="8">
        <v>176.1</v>
      </c>
      <c r="D76" s="3"/>
      <c r="E76" s="3"/>
      <c r="F76" s="9">
        <f t="shared" ref="F76" si="144">C76-P$25</f>
        <v>164.48833333333334</v>
      </c>
      <c r="G76" s="9">
        <f t="shared" si="130"/>
        <v>167.4499148780414</v>
      </c>
      <c r="H76" s="9">
        <f t="shared" si="131"/>
        <v>160.01161371994579</v>
      </c>
      <c r="I76" s="9">
        <f t="shared" si="132"/>
        <v>169.56922764795809</v>
      </c>
      <c r="J76" s="9">
        <f t="shared" si="126"/>
        <v>146.04606959431811</v>
      </c>
      <c r="K76" s="9">
        <f t="shared" si="127"/>
        <v>188.85376016176468</v>
      </c>
      <c r="L76" s="23">
        <f t="shared" ref="L76" si="145">G76+T$25</f>
        <v>178.8849148780414</v>
      </c>
      <c r="M76" s="23">
        <f t="shared" si="119"/>
        <v>-14.396581544708056</v>
      </c>
      <c r="N76" s="11"/>
    </row>
    <row r="77" spans="1:18" x14ac:dyDescent="0.35">
      <c r="A77" s="8">
        <f t="shared" si="124"/>
        <v>76</v>
      </c>
      <c r="B77" s="8" t="s">
        <v>75</v>
      </c>
      <c r="C77" s="8">
        <v>156.19999999999999</v>
      </c>
      <c r="D77" s="3"/>
      <c r="E77" s="3"/>
      <c r="F77" s="9">
        <f t="shared" ref="F77" si="146">C77-P$26</f>
        <v>163.40666666666667</v>
      </c>
      <c r="G77" s="9">
        <f t="shared" si="130"/>
        <v>167.4499148780414</v>
      </c>
      <c r="H77" s="9">
        <f t="shared" si="131"/>
        <v>160.01161371994579</v>
      </c>
      <c r="I77" s="9">
        <f t="shared" si="132"/>
        <v>169.56922764795809</v>
      </c>
      <c r="J77" s="9">
        <f t="shared" si="126"/>
        <v>146.04606959431811</v>
      </c>
      <c r="K77" s="9">
        <f t="shared" si="127"/>
        <v>188.85376016176468</v>
      </c>
      <c r="L77" s="23">
        <f t="shared" ref="L77" si="147">G77+T$26</f>
        <v>160.06658154470807</v>
      </c>
      <c r="M77" s="23">
        <f t="shared" si="119"/>
        <v>3.3400851219585945</v>
      </c>
      <c r="N77" s="11"/>
    </row>
    <row r="78" spans="1:18" x14ac:dyDescent="0.35">
      <c r="A78" s="8">
        <f t="shared" si="124"/>
        <v>77</v>
      </c>
      <c r="B78" s="8" t="s">
        <v>76</v>
      </c>
      <c r="C78" s="8">
        <v>153.19999999999999</v>
      </c>
      <c r="D78" s="3"/>
      <c r="E78" s="3"/>
      <c r="F78" s="9">
        <f t="shared" ref="F78" si="148">C78-P$27</f>
        <v>160.15499999999997</v>
      </c>
      <c r="G78" s="9">
        <f t="shared" si="130"/>
        <v>167.4499148780414</v>
      </c>
      <c r="H78" s="9">
        <f t="shared" si="131"/>
        <v>160.01161371994579</v>
      </c>
      <c r="I78" s="9">
        <f t="shared" si="132"/>
        <v>169.56922764795809</v>
      </c>
      <c r="J78" s="9">
        <f t="shared" si="126"/>
        <v>146.04606959431811</v>
      </c>
      <c r="K78" s="9">
        <f t="shared" si="127"/>
        <v>188.85376016176468</v>
      </c>
      <c r="L78" s="23">
        <f t="shared" ref="L78" si="149">G78+T$27</f>
        <v>160.31824821137474</v>
      </c>
      <c r="M78" s="23">
        <f t="shared" si="119"/>
        <v>-0.1632482113747642</v>
      </c>
      <c r="N78" s="11"/>
    </row>
    <row r="79" spans="1:18" x14ac:dyDescent="0.35">
      <c r="A79" s="8">
        <f t="shared" si="124"/>
        <v>78</v>
      </c>
      <c r="B79" s="8" t="s">
        <v>77</v>
      </c>
      <c r="C79" s="8">
        <v>117.9</v>
      </c>
      <c r="D79" s="3"/>
      <c r="E79" s="3"/>
      <c r="F79" s="9">
        <f t="shared" ref="F79" si="150">C79-P$28</f>
        <v>144.21666666666667</v>
      </c>
      <c r="G79" s="9">
        <f t="shared" si="130"/>
        <v>167.4499148780414</v>
      </c>
      <c r="H79" s="9">
        <f t="shared" si="131"/>
        <v>160.01161371994579</v>
      </c>
      <c r="I79" s="9">
        <f t="shared" si="132"/>
        <v>169.56922764795809</v>
      </c>
      <c r="J79" s="9">
        <f t="shared" si="126"/>
        <v>146.04606959431811</v>
      </c>
      <c r="K79" s="9">
        <f t="shared" si="127"/>
        <v>188.85376016176468</v>
      </c>
      <c r="L79" s="23">
        <f t="shared" ref="L79" si="151">G79+T$28</f>
        <v>140.95658154470806</v>
      </c>
      <c r="M79" s="23">
        <f t="shared" si="119"/>
        <v>3.2600851219586104</v>
      </c>
      <c r="N79" s="11"/>
    </row>
    <row r="80" spans="1:18" x14ac:dyDescent="0.35">
      <c r="A80" s="8">
        <f t="shared" si="124"/>
        <v>79</v>
      </c>
      <c r="B80" s="8" t="s">
        <v>78</v>
      </c>
      <c r="C80" s="8">
        <v>149.80000000000001</v>
      </c>
      <c r="D80" s="3"/>
      <c r="E80" s="3"/>
      <c r="F80" s="9">
        <f t="shared" ref="F80" si="152">C80-P$29</f>
        <v>170.65</v>
      </c>
      <c r="G80" s="9">
        <f t="shared" si="130"/>
        <v>167.4499148780414</v>
      </c>
      <c r="H80" s="9">
        <f t="shared" si="131"/>
        <v>160.01161371994579</v>
      </c>
      <c r="I80" s="9">
        <f t="shared" si="132"/>
        <v>169.56922764795809</v>
      </c>
      <c r="J80" s="9">
        <f t="shared" si="126"/>
        <v>146.04606959431811</v>
      </c>
      <c r="K80" s="9">
        <f t="shared" si="127"/>
        <v>188.85376016176468</v>
      </c>
      <c r="L80" s="23">
        <f t="shared" ref="L80" si="153">G80+T$29</f>
        <v>146.42324821137473</v>
      </c>
      <c r="M80" s="23">
        <f t="shared" si="119"/>
        <v>24.226751788625279</v>
      </c>
      <c r="N80" s="11"/>
    </row>
    <row r="81" spans="1:14" x14ac:dyDescent="0.35">
      <c r="A81" s="8">
        <f t="shared" si="124"/>
        <v>80</v>
      </c>
      <c r="B81" s="8" t="s">
        <v>79</v>
      </c>
      <c r="C81" s="8">
        <v>156.6</v>
      </c>
      <c r="D81" s="3"/>
      <c r="E81" s="3"/>
      <c r="F81" s="9">
        <f t="shared" ref="F81" si="154">C81-P$30</f>
        <v>170.85833333333332</v>
      </c>
      <c r="G81" s="9">
        <f t="shared" si="130"/>
        <v>167.4499148780414</v>
      </c>
      <c r="H81" s="9">
        <f t="shared" si="131"/>
        <v>160.01161371994579</v>
      </c>
      <c r="I81" s="9">
        <f t="shared" si="132"/>
        <v>169.56922764795809</v>
      </c>
      <c r="J81" s="9">
        <f t="shared" si="126"/>
        <v>146.04606959431811</v>
      </c>
      <c r="K81" s="9">
        <f t="shared" si="127"/>
        <v>188.85376016176468</v>
      </c>
      <c r="L81" s="23">
        <f t="shared" ref="L81" si="155">G81+T$30</f>
        <v>153.0149148780414</v>
      </c>
      <c r="M81" s="23">
        <f t="shared" si="119"/>
        <v>17.843418455291925</v>
      </c>
      <c r="N81" s="11"/>
    </row>
    <row r="82" spans="1:14" x14ac:dyDescent="0.35">
      <c r="A82" s="8">
        <f t="shared" si="124"/>
        <v>81</v>
      </c>
      <c r="B82" s="8" t="s">
        <v>80</v>
      </c>
      <c r="C82" s="8">
        <v>166.7</v>
      </c>
      <c r="D82" s="3"/>
      <c r="E82" s="3"/>
      <c r="F82" s="9">
        <f t="shared" ref="F82" si="156">C82-P$31</f>
        <v>175.79791666666665</v>
      </c>
      <c r="G82" s="9">
        <f t="shared" si="130"/>
        <v>167.4499148780414</v>
      </c>
      <c r="H82" s="9">
        <f t="shared" si="131"/>
        <v>160.01161371994579</v>
      </c>
      <c r="I82" s="9">
        <f t="shared" si="132"/>
        <v>169.56922764795809</v>
      </c>
      <c r="J82" s="9">
        <f t="shared" si="126"/>
        <v>146.04606959431811</v>
      </c>
      <c r="K82" s="9">
        <f t="shared" si="127"/>
        <v>188.85376016176468</v>
      </c>
      <c r="L82" s="23">
        <f t="shared" ref="L82" si="157">G82+T$31</f>
        <v>158.17533154470809</v>
      </c>
      <c r="M82" s="23">
        <f t="shared" si="119"/>
        <v>17.622585121958565</v>
      </c>
      <c r="N82" s="11"/>
    </row>
    <row r="83" spans="1:14" x14ac:dyDescent="0.35">
      <c r="A83" s="8">
        <f t="shared" si="124"/>
        <v>82</v>
      </c>
      <c r="B83" s="8" t="s">
        <v>81</v>
      </c>
      <c r="C83" s="8">
        <v>156.80000000000001</v>
      </c>
      <c r="D83" s="3"/>
      <c r="E83" s="3"/>
      <c r="F83" s="9">
        <f t="shared" ref="F83" si="158">C83-P$32</f>
        <v>148.58958333333334</v>
      </c>
      <c r="G83" s="9">
        <f t="shared" si="130"/>
        <v>167.4499148780414</v>
      </c>
      <c r="H83" s="9">
        <f t="shared" si="131"/>
        <v>160.01161371994579</v>
      </c>
      <c r="I83" s="9">
        <f t="shared" si="132"/>
        <v>169.56922764795809</v>
      </c>
      <c r="J83" s="9">
        <f t="shared" si="126"/>
        <v>146.04606959431811</v>
      </c>
      <c r="K83" s="9">
        <f t="shared" si="127"/>
        <v>188.85376016176468</v>
      </c>
      <c r="L83" s="23">
        <f t="shared" ref="L83" si="159">G83+T$32</f>
        <v>175.48366487804142</v>
      </c>
      <c r="M83" s="23">
        <f t="shared" si="119"/>
        <v>-26.894081544708087</v>
      </c>
      <c r="N83" s="11"/>
    </row>
    <row r="84" spans="1:14" x14ac:dyDescent="0.35">
      <c r="A84" s="8">
        <f t="shared" si="124"/>
        <v>83</v>
      </c>
      <c r="B84" s="8" t="s">
        <v>82</v>
      </c>
      <c r="C84" s="8">
        <v>158.6</v>
      </c>
      <c r="D84" s="3"/>
      <c r="E84" s="3"/>
      <c r="F84" s="9">
        <f t="shared" ref="F84" si="160">C84-P$33</f>
        <v>135.60416666666666</v>
      </c>
      <c r="G84" s="9">
        <f t="shared" si="130"/>
        <v>167.4499148780414</v>
      </c>
      <c r="H84" s="9">
        <f t="shared" si="131"/>
        <v>160.01161371994579</v>
      </c>
      <c r="I84" s="9">
        <f t="shared" si="132"/>
        <v>169.56922764795809</v>
      </c>
      <c r="J84" s="9">
        <f t="shared" si="126"/>
        <v>146.04606959431811</v>
      </c>
      <c r="K84" s="9">
        <f t="shared" si="127"/>
        <v>188.85376016176468</v>
      </c>
      <c r="L84" s="23">
        <f t="shared" ref="L84" si="161">G84+T$33</f>
        <v>190.26908154470806</v>
      </c>
      <c r="M84" s="23">
        <f t="shared" si="119"/>
        <v>-54.664914878041401</v>
      </c>
      <c r="N84" s="11"/>
    </row>
    <row r="85" spans="1:14" x14ac:dyDescent="0.35">
      <c r="A85" s="8">
        <f t="shared" si="124"/>
        <v>84</v>
      </c>
      <c r="B85" s="8" t="s">
        <v>83</v>
      </c>
      <c r="C85" s="8">
        <v>210.8</v>
      </c>
      <c r="D85" s="3"/>
      <c r="E85" s="3"/>
      <c r="F85" s="9">
        <f t="shared" ref="F85" si="162">C85-P$34</f>
        <v>168.83</v>
      </c>
      <c r="G85" s="9">
        <f t="shared" si="130"/>
        <v>167.4499148780414</v>
      </c>
      <c r="H85" s="9">
        <f t="shared" si="131"/>
        <v>160.01161371994579</v>
      </c>
      <c r="I85" s="9">
        <f t="shared" si="132"/>
        <v>169.56922764795809</v>
      </c>
      <c r="J85" s="9">
        <f t="shared" si="126"/>
        <v>146.04606959431811</v>
      </c>
      <c r="K85" s="9">
        <f t="shared" si="127"/>
        <v>188.85376016176468</v>
      </c>
      <c r="L85" s="23">
        <f t="shared" ref="L85" si="163">G85+T$34</f>
        <v>209.24324821137472</v>
      </c>
      <c r="M85" s="23">
        <f t="shared" si="119"/>
        <v>-40.413248211374707</v>
      </c>
      <c r="N85" s="11"/>
    </row>
    <row r="86" spans="1:14" x14ac:dyDescent="0.35">
      <c r="G86" s="9"/>
      <c r="H86" s="9"/>
      <c r="I86" s="9"/>
    </row>
    <row r="87" spans="1:14" x14ac:dyDescent="0.35">
      <c r="G87" s="9"/>
      <c r="H87" s="9"/>
      <c r="I87" s="9"/>
    </row>
    <row r="88" spans="1:14" x14ac:dyDescent="0.35">
      <c r="G88" s="9"/>
      <c r="H88" s="9"/>
      <c r="I88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beer_projet</vt:lpstr>
      <vt:lpstr>Partie_2</vt:lpstr>
      <vt:lpstr>Partie_3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LABAT Valentin</cp:lastModifiedBy>
  <dcterms:created xsi:type="dcterms:W3CDTF">2021-03-24T15:14:26Z</dcterms:created>
  <dcterms:modified xsi:type="dcterms:W3CDTF">2021-04-15T08:55:16Z</dcterms:modified>
</cp:coreProperties>
</file>