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isabellebrocas/Desktop/"/>
    </mc:Choice>
  </mc:AlternateContent>
  <xr:revisionPtr revIDLastSave="0" documentId="8_{21A4B7BA-10D5-A440-9A45-F70E73C526BE}" xr6:coauthVersionLast="47" xr6:coauthVersionMax="47" xr10:uidLastSave="{00000000-0000-0000-0000-000000000000}"/>
  <bookViews>
    <workbookView xWindow="2100" yWindow="500" windowWidth="27540" windowHeight="15720" xr2:uid="{00000000-000D-0000-FFFF-FFFF00000000}"/>
  </bookViews>
  <sheets>
    <sheet name="Dec2016" sheetId="7" r:id="rId1"/>
    <sheet name="Sheet3" sheetId="8" r:id="rId2"/>
    <sheet name="Oct2014" sheetId="6" r:id="rId3"/>
    <sheet name="All(NoExclusions)" sheetId="1" r:id="rId4"/>
    <sheet name="Data(WithExclusions)" sheetId="2" r:id="rId5"/>
    <sheet name="Sheet1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5" l="1"/>
  <c r="H33" i="5" s="1"/>
  <c r="G32" i="5"/>
  <c r="H32" i="5" s="1"/>
  <c r="G29" i="5"/>
  <c r="H29" i="5" s="1"/>
  <c r="G30" i="5"/>
  <c r="H30" i="5" s="1"/>
  <c r="G31" i="5"/>
  <c r="H31" i="5" s="1"/>
  <c r="G28" i="5"/>
  <c r="H28" i="5" s="1"/>
  <c r="E29" i="5"/>
  <c r="F29" i="5" s="1"/>
  <c r="E30" i="5"/>
  <c r="F30" i="5" s="1"/>
  <c r="E31" i="5"/>
  <c r="F31" i="5" s="1"/>
  <c r="E32" i="5"/>
  <c r="F32" i="5" s="1"/>
  <c r="E33" i="5"/>
  <c r="F33" i="5" s="1"/>
  <c r="E28" i="5"/>
  <c r="F28" i="5" s="1"/>
  <c r="G19" i="5"/>
  <c r="H19" i="5" s="1"/>
  <c r="G20" i="5"/>
  <c r="H20" i="5" s="1"/>
  <c r="G21" i="5"/>
  <c r="H21" i="5" s="1"/>
  <c r="G13" i="5"/>
  <c r="G14" i="5" s="1"/>
  <c r="G18" i="5"/>
  <c r="H18" i="5" s="1"/>
  <c r="E10" i="5"/>
  <c r="E19" i="5" s="1"/>
  <c r="F19" i="5" s="1"/>
  <c r="E11" i="5"/>
  <c r="E20" i="5"/>
  <c r="F20" i="5" s="1"/>
  <c r="E21" i="5"/>
  <c r="F21" i="5" s="1"/>
  <c r="E13" i="5"/>
  <c r="F13" i="5" s="1"/>
  <c r="E23" i="5"/>
  <c r="F23" i="5"/>
  <c r="E18" i="5"/>
  <c r="F18" i="5" s="1"/>
  <c r="C13" i="5"/>
  <c r="C14" i="5" s="1"/>
  <c r="C21" i="5"/>
  <c r="D21" i="5" s="1"/>
  <c r="C10" i="5"/>
  <c r="C19" i="5" s="1"/>
  <c r="D19" i="5" s="1"/>
  <c r="C11" i="5"/>
  <c r="C20" i="5" s="1"/>
  <c r="D20" i="5" s="1"/>
  <c r="C18" i="5"/>
  <c r="D18" i="5" s="1"/>
  <c r="H13" i="5"/>
  <c r="H10" i="5"/>
  <c r="F14" i="5"/>
  <c r="F12" i="5"/>
  <c r="F11" i="5"/>
  <c r="F10" i="5"/>
  <c r="D13" i="5"/>
  <c r="D10" i="5"/>
  <c r="D12" i="5"/>
  <c r="D9" i="5"/>
  <c r="F9" i="5"/>
  <c r="H12" i="5"/>
  <c r="H9" i="5"/>
  <c r="D11" i="5"/>
  <c r="AI96" i="2"/>
  <c r="AI95" i="2"/>
  <c r="AG96" i="2"/>
  <c r="AG95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4" i="2"/>
  <c r="AR3" i="2"/>
  <c r="AR2" i="2"/>
  <c r="AR94" i="2"/>
  <c r="AR93" i="2"/>
  <c r="AR89" i="2"/>
  <c r="AR88" i="2"/>
  <c r="AR86" i="2"/>
  <c r="AR85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G13" i="1"/>
  <c r="AG9" i="1"/>
  <c r="AG16" i="1"/>
  <c r="AG19" i="1"/>
  <c r="AG18" i="1"/>
  <c r="AG21" i="1"/>
  <c r="AG23" i="1"/>
  <c r="AG24" i="1"/>
  <c r="AG33" i="1"/>
  <c r="AG30" i="1"/>
  <c r="AG26" i="1"/>
  <c r="AG106" i="1"/>
  <c r="AG32" i="1"/>
  <c r="AG34" i="1"/>
  <c r="AG36" i="1"/>
  <c r="AG35" i="1"/>
  <c r="AG40" i="1"/>
  <c r="AG38" i="1"/>
  <c r="AG22" i="1"/>
  <c r="AG20" i="1"/>
  <c r="AG10" i="1"/>
  <c r="AG11" i="1"/>
  <c r="AG12" i="1"/>
  <c r="AG7" i="1"/>
  <c r="AG4" i="1"/>
  <c r="AG3" i="1"/>
  <c r="AG17" i="1"/>
  <c r="AG37" i="1"/>
  <c r="AG42" i="1"/>
  <c r="AG45" i="1"/>
  <c r="AG44" i="1"/>
  <c r="AG39" i="1"/>
  <c r="AG46" i="1"/>
  <c r="AG43" i="1"/>
  <c r="AG41" i="1"/>
  <c r="AG31" i="1"/>
  <c r="AG29" i="1"/>
  <c r="AG28" i="1"/>
  <c r="AG25" i="1"/>
  <c r="AG27" i="1"/>
  <c r="AG15" i="1"/>
  <c r="AG14" i="1"/>
  <c r="AG8" i="1"/>
  <c r="AG6" i="1"/>
  <c r="AG2" i="1"/>
  <c r="AG81" i="1"/>
  <c r="AG90" i="1"/>
  <c r="AG91" i="1"/>
  <c r="AG96" i="1"/>
  <c r="AG95" i="1"/>
  <c r="AG88" i="1"/>
  <c r="AG87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48" i="1"/>
  <c r="AG49" i="1"/>
  <c r="AG58" i="1"/>
  <c r="AG62" i="1"/>
  <c r="AG61" i="1"/>
  <c r="AG60" i="1"/>
  <c r="AG59" i="1"/>
  <c r="AG57" i="1"/>
  <c r="AG56" i="1"/>
  <c r="AG55" i="1"/>
  <c r="AG54" i="1"/>
  <c r="AG53" i="1"/>
  <c r="AG52" i="1"/>
  <c r="AG51" i="1"/>
  <c r="AG50" i="1"/>
  <c r="AG47" i="1"/>
  <c r="G23" i="5" l="1"/>
  <c r="H23" i="5" s="1"/>
  <c r="H14" i="5"/>
  <c r="C23" i="5"/>
  <c r="D23" i="5" s="1"/>
  <c r="D14" i="5"/>
  <c r="E22" i="5"/>
  <c r="F22" i="5" s="1"/>
  <c r="G22" i="5"/>
  <c r="H22" i="5" s="1"/>
  <c r="C22" i="5"/>
  <c r="D22" i="5" s="1"/>
</calcChain>
</file>

<file path=xl/sharedStrings.xml><?xml version="1.0" encoding="utf-8"?>
<sst xmlns="http://schemas.openxmlformats.org/spreadsheetml/2006/main" count="1101" uniqueCount="225">
  <si>
    <t>Human resources manager</t>
  </si>
  <si>
    <t>[0, 0, 0, 0, 0, 0, 0]</t>
  </si>
  <si>
    <t>[0, 0, 0, 1, 0]</t>
  </si>
  <si>
    <t>Accountant</t>
  </si>
  <si>
    <t>50-80k</t>
  </si>
  <si>
    <t>[1, 1, 0, 0, 0, 0, 0]</t>
  </si>
  <si>
    <t>[0, 0, 0, 0, 1]</t>
  </si>
  <si>
    <t>Social work</t>
  </si>
  <si>
    <t>20-50k</t>
  </si>
  <si>
    <t>[1, 0,  0, 0, 0, 0, 0]</t>
  </si>
  <si>
    <t>Nursing</t>
  </si>
  <si>
    <t>less than 20k</t>
  </si>
  <si>
    <t>[0, 0, 0, 0, 0, 0, 1]</t>
  </si>
  <si>
    <t>Teacher (elementary school)</t>
  </si>
  <si>
    <t>Administrative assistant</t>
  </si>
  <si>
    <t>[0, 0, 0, 1, 0, 0, 0]</t>
  </si>
  <si>
    <t>[0, 0, 1, 0, 0]</t>
  </si>
  <si>
    <t>Social service administrator</t>
  </si>
  <si>
    <t>80-100k</t>
  </si>
  <si>
    <t>Teacher</t>
  </si>
  <si>
    <t>Computers</t>
  </si>
  <si>
    <t>[0, 0, 0, 0, 0, 1, 0]</t>
  </si>
  <si>
    <t>Benefits adminstrative assistant</t>
  </si>
  <si>
    <t>Employment counselor</t>
  </si>
  <si>
    <t>Procurement administrator senior</t>
  </si>
  <si>
    <t>[1, 0, 0, 0, 0, 0, 0]</t>
  </si>
  <si>
    <t>University administrator</t>
  </si>
  <si>
    <t>[0, 0, 0, 1, 1, 0, 0]</t>
  </si>
  <si>
    <t>Educator, photographer</t>
  </si>
  <si>
    <t>[0, 1, 0, 0, 0, 0, 0]</t>
  </si>
  <si>
    <t>Telecommunications</t>
  </si>
  <si>
    <t>Secretary</t>
  </si>
  <si>
    <t>Department manager</t>
  </si>
  <si>
    <t>Office manager at law firm</t>
  </si>
  <si>
    <t>[0, 0, 0, 0, 1, 1, 0]</t>
  </si>
  <si>
    <t>RN</t>
  </si>
  <si>
    <t>[0, 0, 0, 1, 0, 0, 1]</t>
  </si>
  <si>
    <t>Housewie</t>
  </si>
  <si>
    <t>Educator</t>
  </si>
  <si>
    <t>[0, 1, 1, 0, 0, 0, 0]</t>
  </si>
  <si>
    <t>Arts management/public relations</t>
  </si>
  <si>
    <t>Teaching/business/research</t>
  </si>
  <si>
    <t>[1, 0, 0, 0, 1, 0, 0]</t>
  </si>
  <si>
    <t>Healtchare executive/counselor</t>
  </si>
  <si>
    <t>Computer programmer/administration</t>
  </si>
  <si>
    <t>Management at telephone company</t>
  </si>
  <si>
    <t>100-150k</t>
  </si>
  <si>
    <t>HMO Account manager</t>
  </si>
  <si>
    <t>Claims rep for Federal Government</t>
  </si>
  <si>
    <t>Education administrator</t>
  </si>
  <si>
    <t>Clerical adminstration</t>
  </si>
  <si>
    <t>Transporation investiagor - city of LA</t>
  </si>
  <si>
    <t>Management analyst</t>
  </si>
  <si>
    <t>[1, 0, 0, 0, 0, 0, 1]</t>
  </si>
  <si>
    <t>Casting producer</t>
  </si>
  <si>
    <t>Project manager</t>
  </si>
  <si>
    <t>Actuary</t>
  </si>
  <si>
    <t>[1, 1, 1, 0, 0, 0, 0]</t>
  </si>
  <si>
    <t>Advertising/Marketing/Entrepreneur</t>
  </si>
  <si>
    <t>Investor</t>
  </si>
  <si>
    <t>Litigation paralegal</t>
  </si>
  <si>
    <t>Collection in medical facility</t>
  </si>
  <si>
    <t>Field examiner, US government, National Labor Relations Board</t>
  </si>
  <si>
    <t>Childcare</t>
  </si>
  <si>
    <t>Layman-craftsman</t>
  </si>
  <si>
    <t>Student</t>
  </si>
  <si>
    <t>more than 150k</t>
  </si>
  <si>
    <t>[1, 0, 0, 0, 0, 1, 0]</t>
  </si>
  <si>
    <t>Server</t>
  </si>
  <si>
    <t>[0, 1, 0, 1, 0, 0, 0]</t>
  </si>
  <si>
    <t>Unemployed</t>
  </si>
  <si>
    <t>N/A</t>
  </si>
  <si>
    <t>[0, 0, 0, 0, 0, 1, 1]</t>
  </si>
  <si>
    <t>[0, 1, 1, 1, 0, 0, 0]</t>
  </si>
  <si>
    <t>Accounting</t>
  </si>
  <si>
    <t>[1, 1, 0, 0, 0, 0,0]</t>
  </si>
  <si>
    <t>SID</t>
  </si>
  <si>
    <t>IQ</t>
  </si>
  <si>
    <t>EDUC</t>
  </si>
  <si>
    <t>INC</t>
  </si>
  <si>
    <t>LANG</t>
  </si>
  <si>
    <t>PROF</t>
  </si>
  <si>
    <t>HLTH</t>
  </si>
  <si>
    <t>STRSS</t>
  </si>
  <si>
    <t>STRSSCOMP</t>
  </si>
  <si>
    <t>TWOITM</t>
  </si>
  <si>
    <t>THRITM</t>
  </si>
  <si>
    <t>ONEITM</t>
  </si>
  <si>
    <t>MEAL</t>
  </si>
  <si>
    <t>HEURSP</t>
  </si>
  <si>
    <t>AGE</t>
  </si>
  <si>
    <t>GNDR</t>
  </si>
  <si>
    <t>TWOCKB</t>
  </si>
  <si>
    <t>THR1CKB</t>
  </si>
  <si>
    <t>THR2CKB</t>
  </si>
  <si>
    <t>THR3CKB</t>
  </si>
  <si>
    <t>THRCYCKB</t>
  </si>
  <si>
    <t>THRAVCKB</t>
  </si>
  <si>
    <t>WHITE</t>
  </si>
  <si>
    <t>ASIAN</t>
  </si>
  <si>
    <t>BLACK</t>
  </si>
  <si>
    <t>HISP</t>
  </si>
  <si>
    <t>BIRAC</t>
  </si>
  <si>
    <t>YA</t>
  </si>
  <si>
    <t>OAWST</t>
  </si>
  <si>
    <t>OABLD</t>
  </si>
  <si>
    <t>CNSTHR</t>
  </si>
  <si>
    <t>CNSTWO</t>
  </si>
  <si>
    <t>CNSTONE</t>
  </si>
  <si>
    <t>STR1RSP</t>
  </si>
  <si>
    <t>STR2RSP</t>
  </si>
  <si>
    <t>STR3RSP</t>
  </si>
  <si>
    <t>STR4RSP</t>
  </si>
  <si>
    <t>STR5RSP</t>
  </si>
  <si>
    <t>STR6RSP</t>
  </si>
  <si>
    <t>STR7RSP</t>
  </si>
  <si>
    <t>PERFECT SUBSTITUTES</t>
  </si>
  <si>
    <t>VERY WEAK SELFISH ONE-ITEM MAX</t>
  </si>
  <si>
    <t>SELFISH ONE- OR TWO-ITEM MAX</t>
  </si>
  <si>
    <t>VERY WEAK PERFECT SUBSTITUTES</t>
  </si>
  <si>
    <t>SELFISH ONE-ITEM MAX</t>
  </si>
  <si>
    <t>WEAK SELFISH ONE- OR TWO-ITEM MAX</t>
  </si>
  <si>
    <t>VERY WEAK SELFISH TWO-ITEM MAX</t>
  </si>
  <si>
    <t>WEAK PERFECT SUBSTITUTES</t>
  </si>
  <si>
    <t>WEAK SELFISH TWO-ITEM MAX</t>
  </si>
  <si>
    <t>WEAK SELFISH ONE-ITEM MAX</t>
  </si>
  <si>
    <t>VERY WEAK MINIMIZER</t>
  </si>
  <si>
    <t>VERY WEAK SELFISH ONE- OR TWO-ITEM MAX</t>
  </si>
  <si>
    <t>STR1BHV</t>
  </si>
  <si>
    <t>STR2BHV</t>
  </si>
  <si>
    <t>STR3BHV</t>
  </si>
  <si>
    <t>STR4BHV</t>
  </si>
  <si>
    <t>STR5BHV</t>
  </si>
  <si>
    <t>WEAK MINIMIZER</t>
  </si>
  <si>
    <t>WEAK EQUALIZER</t>
  </si>
  <si>
    <t>median</t>
  </si>
  <si>
    <t>Obs</t>
  </si>
  <si>
    <t>iq</t>
  </si>
  <si>
    <t>ya</t>
  </si>
  <si>
    <t>age</t>
  </si>
  <si>
    <t>educ</t>
  </si>
  <si>
    <t>hisp</t>
  </si>
  <si>
    <t>white</t>
  </si>
  <si>
    <t>black</t>
  </si>
  <si>
    <t>asian</t>
  </si>
  <si>
    <t>birac</t>
  </si>
  <si>
    <t>1-Item (Catch Trials)</t>
  </si>
  <si>
    <t>2-Item</t>
  </si>
  <si>
    <t>3-Item</t>
  </si>
  <si>
    <t>C</t>
  </si>
  <si>
    <t>IC</t>
  </si>
  <si>
    <t>YA (n = 49)</t>
  </si>
  <si>
    <t>OA (n = 44)</t>
  </si>
  <si>
    <t>if 10% error allowed</t>
  </si>
  <si>
    <t>if 20% error allowed</t>
  </si>
  <si>
    <t>if 0% error allowed</t>
  </si>
  <si>
    <t>n = 36</t>
  </si>
  <si>
    <t>n = 42</t>
  </si>
  <si>
    <t>n = 44</t>
  </si>
  <si>
    <t>n = 17</t>
  </si>
  <si>
    <t>n = 21</t>
  </si>
  <si>
    <t>n = 30</t>
  </si>
  <si>
    <t xml:space="preserve">Error </t>
  </si>
  <si>
    <t>sid</t>
  </si>
  <si>
    <t>catch</t>
  </si>
  <si>
    <t>s</t>
  </si>
  <si>
    <t>c1</t>
  </si>
  <si>
    <t>c2</t>
  </si>
  <si>
    <t>c3</t>
  </si>
  <si>
    <t>ci</t>
  </si>
  <si>
    <t>c</t>
  </si>
  <si>
    <t>wm</t>
  </si>
  <si>
    <t>health</t>
  </si>
  <si>
    <t>stress</t>
  </si>
  <si>
    <t>oawestside</t>
  </si>
  <si>
    <t>oabaldwin</t>
  </si>
  <si>
    <t>income</t>
  </si>
  <si>
    <t>hispanic</t>
  </si>
  <si>
    <t>biracial</t>
  </si>
  <si>
    <t>language</t>
  </si>
  <si>
    <t>profession</t>
  </si>
  <si>
    <t>stresscomp</t>
  </si>
  <si>
    <t>consincomplex</t>
  </si>
  <si>
    <t>consinsimple</t>
  </si>
  <si>
    <t>consinattention</t>
  </si>
  <si>
    <t>ctotalavgckb</t>
  </si>
  <si>
    <t>srank</t>
  </si>
  <si>
    <t>cd</t>
  </si>
  <si>
    <t>ctotal</t>
  </si>
  <si>
    <t>ctotalrank</t>
  </si>
  <si>
    <t>savgckb</t>
  </si>
  <si>
    <t>c1avgckb</t>
  </si>
  <si>
    <t>c2avgckb</t>
  </si>
  <si>
    <t>c3avgckb</t>
  </si>
  <si>
    <t>cindavgckb</t>
  </si>
  <si>
    <t>sandcavgckb</t>
  </si>
  <si>
    <t>education</t>
  </si>
  <si>
    <t>sminckb</t>
  </si>
  <si>
    <t>c1minckb</t>
  </si>
  <si>
    <t>c2minckb</t>
  </si>
  <si>
    <t>c3minckb</t>
  </si>
  <si>
    <t>cindminckb</t>
  </si>
  <si>
    <t>sandcminckb</t>
  </si>
  <si>
    <t>ctotalminckb</t>
  </si>
  <si>
    <t>race</t>
  </si>
  <si>
    <t>sminseverity</t>
  </si>
  <si>
    <t>c1minseverity</t>
  </si>
  <si>
    <t>c2minseverity</t>
  </si>
  <si>
    <t>c3minseverity</t>
  </si>
  <si>
    <t>ciminseverity</t>
  </si>
  <si>
    <t>ctotalminseverity</t>
  </si>
  <si>
    <t>sgarp</t>
  </si>
  <si>
    <t>c1garp</t>
  </si>
  <si>
    <t>c2garp</t>
  </si>
  <si>
    <t>c3garp</t>
  </si>
  <si>
    <t>cigarp</t>
  </si>
  <si>
    <t>ctotalgarp</t>
  </si>
  <si>
    <t>savgseverity</t>
  </si>
  <si>
    <t>c1avgseverity</t>
  </si>
  <si>
    <t>c2avgseverity</t>
  </si>
  <si>
    <t>c3avgseverity</t>
  </si>
  <si>
    <t>ciavgseverity</t>
  </si>
  <si>
    <t>ctotalavgseverity</t>
  </si>
  <si>
    <t>hhinc</t>
  </si>
  <si>
    <t>hhincome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</si>
</sst>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0" fillId="3" borderId="0" xfId="0" applyFill="1"/>
    <xf numFmtId="0" fontId="4" fillId="3" borderId="0" xfId="0" applyFont="1" applyFill="1"/>
    <xf numFmtId="165" fontId="0" fillId="0" borderId="0" xfId="0" applyNumberFormat="1"/>
    <xf numFmtId="165" fontId="3" fillId="0" borderId="0" xfId="0" applyNumberFormat="1" applyFont="1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5" fillId="5" borderId="5" xfId="0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5" borderId="17" xfId="0" applyNumberFormat="1" applyFill="1" applyBorder="1" applyAlignment="1">
      <alignment horizontal="center" vertical="center"/>
    </xf>
    <xf numFmtId="166" fontId="5" fillId="6" borderId="2" xfId="0" applyNumberFormat="1" applyFon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6" borderId="15" xfId="0" applyNumberFormat="1" applyFill="1" applyBorder="1" applyAlignment="1">
      <alignment horizontal="center" vertical="center"/>
    </xf>
    <xf numFmtId="166" fontId="5" fillId="7" borderId="7" xfId="0" applyNumberFormat="1" applyFon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166" fontId="0" fillId="7" borderId="16" xfId="0" applyNumberForma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166" fontId="0" fillId="4" borderId="17" xfId="0" applyNumberFormat="1" applyFill="1" applyBorder="1" applyAlignment="1">
      <alignment horizontal="center" vertical="center"/>
    </xf>
    <xf numFmtId="166" fontId="5" fillId="8" borderId="2" xfId="0" applyNumberFormat="1" applyFont="1" applyFill="1" applyBorder="1" applyAlignment="1">
      <alignment horizontal="center" vertical="center"/>
    </xf>
    <xf numFmtId="166" fontId="0" fillId="8" borderId="3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15" xfId="0" applyNumberFormat="1" applyFill="1" applyBorder="1" applyAlignment="1">
      <alignment horizontal="center" vertical="center"/>
    </xf>
    <xf numFmtId="166" fontId="5" fillId="9" borderId="19" xfId="0" applyNumberFormat="1" applyFont="1" applyFill="1" applyBorder="1" applyAlignment="1">
      <alignment horizontal="center" vertical="center"/>
    </xf>
    <xf numFmtId="166" fontId="0" fillId="9" borderId="20" xfId="0" applyNumberFormat="1" applyFill="1" applyBorder="1" applyAlignment="1">
      <alignment horizontal="center" vertical="center"/>
    </xf>
    <xf numFmtId="166" fontId="0" fillId="9" borderId="19" xfId="0" applyNumberFormat="1" applyFill="1" applyBorder="1" applyAlignment="1">
      <alignment horizontal="center" vertical="center"/>
    </xf>
    <xf numFmtId="166" fontId="0" fillId="9" borderId="21" xfId="0" applyNumberForma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10" borderId="0" xfId="0" applyFont="1" applyFill="1"/>
    <xf numFmtId="0" fontId="2" fillId="10" borderId="0" xfId="0" applyFont="1" applyFill="1"/>
    <xf numFmtId="164" fontId="2" fillId="10" borderId="0" xfId="0" applyNumberFormat="1" applyFont="1" applyFill="1"/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6"/>
  <sheetViews>
    <sheetView tabSelected="1" workbookViewId="0">
      <selection activeCell="J16" sqref="J16"/>
    </sheetView>
  </sheetViews>
  <sheetFormatPr baseColWidth="10" defaultRowHeight="15" x14ac:dyDescent="0.2"/>
  <cols>
    <col min="3" max="3" width="2.83203125" bestFit="1" customWidth="1"/>
    <col min="4" max="4" width="4.83203125" customWidth="1"/>
    <col min="5" max="5" width="6.1640625" bestFit="1" customWidth="1"/>
    <col min="6" max="6" width="5.83203125" bestFit="1" customWidth="1"/>
    <col min="7" max="7" width="3.83203125" bestFit="1" customWidth="1"/>
  </cols>
  <sheetData>
    <row r="1" spans="1:41" s="50" customFormat="1" ht="30" x14ac:dyDescent="0.2">
      <c r="A1" s="5" t="s">
        <v>76</v>
      </c>
      <c r="B1" s="50" t="s">
        <v>171</v>
      </c>
      <c r="C1" s="5" t="s">
        <v>137</v>
      </c>
      <c r="D1" s="5" t="s">
        <v>138</v>
      </c>
      <c r="E1" s="5" t="s">
        <v>174</v>
      </c>
      <c r="F1" s="5" t="s">
        <v>175</v>
      </c>
      <c r="G1" s="5" t="s">
        <v>139</v>
      </c>
      <c r="H1" s="5" t="s">
        <v>140</v>
      </c>
      <c r="I1" s="5" t="s">
        <v>223</v>
      </c>
      <c r="J1" s="5" t="s">
        <v>224</v>
      </c>
      <c r="K1" s="5" t="s">
        <v>177</v>
      </c>
      <c r="L1" s="5" t="s">
        <v>142</v>
      </c>
      <c r="M1" s="5" t="s">
        <v>143</v>
      </c>
      <c r="N1" s="5" t="s">
        <v>144</v>
      </c>
      <c r="O1" s="5" t="s">
        <v>178</v>
      </c>
      <c r="P1" s="5" t="s">
        <v>179</v>
      </c>
      <c r="Q1" s="5" t="s">
        <v>180</v>
      </c>
      <c r="R1" s="5" t="s">
        <v>172</v>
      </c>
      <c r="S1" s="5" t="s">
        <v>173</v>
      </c>
      <c r="T1" s="5" t="s">
        <v>181</v>
      </c>
      <c r="U1" s="5" t="s">
        <v>183</v>
      </c>
      <c r="V1" s="5" t="s">
        <v>182</v>
      </c>
      <c r="W1" s="5" t="s">
        <v>184</v>
      </c>
      <c r="X1" s="50" t="s">
        <v>211</v>
      </c>
      <c r="Y1" s="50" t="s">
        <v>212</v>
      </c>
      <c r="Z1" s="50" t="s">
        <v>213</v>
      </c>
      <c r="AA1" s="50" t="s">
        <v>214</v>
      </c>
      <c r="AB1" s="50" t="s">
        <v>215</v>
      </c>
      <c r="AC1" s="50" t="s">
        <v>216</v>
      </c>
      <c r="AD1" s="50" t="s">
        <v>217</v>
      </c>
      <c r="AE1" s="50" t="s">
        <v>218</v>
      </c>
      <c r="AF1" s="50" t="s">
        <v>219</v>
      </c>
      <c r="AG1" s="50" t="s">
        <v>220</v>
      </c>
      <c r="AH1" s="50" t="s">
        <v>221</v>
      </c>
      <c r="AI1" s="50" t="s">
        <v>222</v>
      </c>
      <c r="AJ1" s="50" t="s">
        <v>205</v>
      </c>
      <c r="AK1" s="50" t="s">
        <v>206</v>
      </c>
      <c r="AL1" s="50" t="s">
        <v>207</v>
      </c>
      <c r="AM1" s="50" t="s">
        <v>208</v>
      </c>
      <c r="AN1" s="50" t="s">
        <v>209</v>
      </c>
      <c r="AO1" s="50" t="s">
        <v>210</v>
      </c>
    </row>
    <row r="2" spans="1:41" x14ac:dyDescent="0.2">
      <c r="A2" s="3">
        <v>2</v>
      </c>
      <c r="B2">
        <v>143</v>
      </c>
      <c r="C2" s="3">
        <v>4</v>
      </c>
      <c r="D2" s="3">
        <v>0</v>
      </c>
      <c r="E2" s="3">
        <v>1</v>
      </c>
      <c r="F2" s="3">
        <v>0</v>
      </c>
      <c r="G2" s="3">
        <v>70</v>
      </c>
      <c r="H2" s="3">
        <v>14</v>
      </c>
      <c r="I2" s="3" t="s">
        <v>11</v>
      </c>
      <c r="J2" s="3">
        <v>1</v>
      </c>
      <c r="K2" s="3">
        <v>0</v>
      </c>
      <c r="L2" s="3"/>
      <c r="M2" s="3"/>
      <c r="N2" s="3"/>
      <c r="O2" s="3"/>
      <c r="P2" s="3">
        <v>1</v>
      </c>
      <c r="Q2" s="3" t="s">
        <v>63</v>
      </c>
      <c r="R2" s="3">
        <v>5</v>
      </c>
      <c r="S2" s="3">
        <v>6</v>
      </c>
      <c r="T2" s="3">
        <v>6</v>
      </c>
      <c r="U2" s="3">
        <v>0</v>
      </c>
      <c r="V2" s="3">
        <v>0</v>
      </c>
      <c r="W2" s="3">
        <v>1</v>
      </c>
      <c r="X2">
        <v>31</v>
      </c>
      <c r="Y2">
        <v>14</v>
      </c>
      <c r="Z2">
        <v>17</v>
      </c>
      <c r="AA2">
        <v>26</v>
      </c>
      <c r="AB2">
        <v>2</v>
      </c>
      <c r="AC2">
        <v>59</v>
      </c>
      <c r="AD2">
        <v>1.5115201361174</v>
      </c>
      <c r="AE2">
        <v>1.5586066544566901</v>
      </c>
      <c r="AF2">
        <v>1.7044366064593699</v>
      </c>
      <c r="AG2">
        <v>1.5327977197506399</v>
      </c>
      <c r="AH2">
        <v>1.6666666666666701</v>
      </c>
      <c r="AI2">
        <v>1.59164349745494</v>
      </c>
      <c r="AJ2">
        <v>1.2981496995844899</v>
      </c>
      <c r="AK2">
        <v>1.1428571428571399</v>
      </c>
      <c r="AL2">
        <v>1.3773066801395899</v>
      </c>
      <c r="AM2">
        <v>1.2082389831682001</v>
      </c>
      <c r="AN2">
        <v>1</v>
      </c>
      <c r="AO2">
        <v>1.23842115732321</v>
      </c>
    </row>
    <row r="3" spans="1:41" x14ac:dyDescent="0.2">
      <c r="A3" s="3">
        <v>3</v>
      </c>
      <c r="B3">
        <v>117</v>
      </c>
      <c r="C3" s="3">
        <v>2</v>
      </c>
      <c r="D3" s="3">
        <v>0</v>
      </c>
      <c r="E3" s="3">
        <v>1</v>
      </c>
      <c r="F3" s="3">
        <v>0</v>
      </c>
      <c r="G3" s="3">
        <v>70</v>
      </c>
      <c r="H3" s="3">
        <v>14</v>
      </c>
      <c r="I3" s="3" t="s">
        <v>18</v>
      </c>
      <c r="J3" s="3">
        <v>4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1</v>
      </c>
      <c r="Q3" s="3" t="s">
        <v>62</v>
      </c>
      <c r="R3" s="3">
        <v>5</v>
      </c>
      <c r="S3" s="3">
        <v>5</v>
      </c>
      <c r="T3" s="3">
        <v>5</v>
      </c>
      <c r="U3" s="3">
        <v>0</v>
      </c>
      <c r="V3" s="3">
        <v>0</v>
      </c>
      <c r="W3" s="3"/>
      <c r="X3">
        <v>6</v>
      </c>
      <c r="Y3">
        <v>0</v>
      </c>
      <c r="Z3">
        <v>2</v>
      </c>
      <c r="AA3">
        <v>3</v>
      </c>
      <c r="AB3">
        <v>0</v>
      </c>
      <c r="AC3">
        <v>5</v>
      </c>
      <c r="AD3">
        <v>1.70118446353109</v>
      </c>
      <c r="AE3">
        <v>0</v>
      </c>
      <c r="AF3">
        <v>1</v>
      </c>
      <c r="AG3">
        <v>1.1666666666666701</v>
      </c>
      <c r="AH3">
        <v>0</v>
      </c>
      <c r="AI3">
        <v>1.1000000000000001</v>
      </c>
      <c r="AJ3">
        <v>1.3333333333333299</v>
      </c>
      <c r="AK3">
        <v>0</v>
      </c>
      <c r="AL3">
        <v>1</v>
      </c>
      <c r="AM3">
        <v>1</v>
      </c>
      <c r="AN3">
        <v>0</v>
      </c>
      <c r="AO3">
        <v>1</v>
      </c>
    </row>
    <row r="4" spans="1:41" x14ac:dyDescent="0.2">
      <c r="A4" s="3">
        <v>4</v>
      </c>
      <c r="B4">
        <v>136</v>
      </c>
      <c r="C4" s="3">
        <v>7</v>
      </c>
      <c r="D4" s="3">
        <v>0</v>
      </c>
      <c r="E4" s="3">
        <v>1</v>
      </c>
      <c r="F4" s="3">
        <v>0</v>
      </c>
      <c r="G4" s="3">
        <v>74</v>
      </c>
      <c r="H4" s="3">
        <v>16</v>
      </c>
      <c r="I4" s="3" t="s">
        <v>8</v>
      </c>
      <c r="J4" s="3">
        <v>2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1</v>
      </c>
      <c r="Q4" s="3" t="s">
        <v>61</v>
      </c>
      <c r="R4" s="3">
        <v>5</v>
      </c>
      <c r="S4" s="3">
        <v>1</v>
      </c>
      <c r="T4" s="3">
        <v>1</v>
      </c>
      <c r="U4" s="3">
        <v>0</v>
      </c>
      <c r="V4" s="3">
        <v>0</v>
      </c>
      <c r="W4" s="3">
        <v>1</v>
      </c>
      <c r="X4">
        <v>1</v>
      </c>
      <c r="Y4">
        <v>0</v>
      </c>
      <c r="Z4">
        <v>1</v>
      </c>
      <c r="AA4">
        <v>3</v>
      </c>
      <c r="AB4">
        <v>0</v>
      </c>
      <c r="AC4">
        <v>4</v>
      </c>
      <c r="AD4">
        <v>1.5</v>
      </c>
      <c r="AE4">
        <v>0</v>
      </c>
      <c r="AF4">
        <v>1</v>
      </c>
      <c r="AG4">
        <v>1.06903559372885</v>
      </c>
      <c r="AH4">
        <v>0</v>
      </c>
      <c r="AI4">
        <v>1.0517766952966401</v>
      </c>
      <c r="AJ4">
        <v>1</v>
      </c>
      <c r="AK4">
        <v>0</v>
      </c>
      <c r="AL4">
        <v>1</v>
      </c>
      <c r="AM4">
        <v>1</v>
      </c>
      <c r="AN4">
        <v>0</v>
      </c>
      <c r="AO4">
        <v>1</v>
      </c>
    </row>
    <row r="5" spans="1:41" x14ac:dyDescent="0.2">
      <c r="A5" s="3">
        <v>5</v>
      </c>
      <c r="B5">
        <v>164</v>
      </c>
      <c r="C5" s="3">
        <v>7</v>
      </c>
      <c r="D5" s="3">
        <v>0</v>
      </c>
      <c r="E5" s="3">
        <v>1</v>
      </c>
      <c r="F5" s="3">
        <v>0</v>
      </c>
      <c r="G5" s="3">
        <v>65</v>
      </c>
      <c r="H5" s="3">
        <v>16</v>
      </c>
      <c r="I5" s="3" t="s">
        <v>4</v>
      </c>
      <c r="J5" s="3">
        <v>3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1</v>
      </c>
      <c r="Q5" s="3" t="s">
        <v>60</v>
      </c>
      <c r="R5" s="3">
        <v>7</v>
      </c>
      <c r="S5" s="3">
        <v>2</v>
      </c>
      <c r="T5" s="3">
        <v>5</v>
      </c>
      <c r="U5" s="3">
        <v>0</v>
      </c>
      <c r="V5" s="3">
        <v>1</v>
      </c>
      <c r="W5" s="3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3">
        <v>6</v>
      </c>
      <c r="C6" s="3">
        <v>9</v>
      </c>
      <c r="D6" s="3">
        <v>0</v>
      </c>
      <c r="E6" s="3">
        <v>1</v>
      </c>
      <c r="F6" s="3">
        <v>0</v>
      </c>
      <c r="G6" s="3">
        <v>70</v>
      </c>
      <c r="H6" s="3">
        <v>16</v>
      </c>
      <c r="I6" s="3" t="s">
        <v>18</v>
      </c>
      <c r="J6" s="3">
        <v>4</v>
      </c>
      <c r="K6" s="3"/>
      <c r="L6" s="3"/>
      <c r="M6" s="3"/>
      <c r="N6" s="3"/>
      <c r="O6" s="3"/>
      <c r="P6" s="3">
        <v>1</v>
      </c>
      <c r="Q6" s="3" t="s">
        <v>59</v>
      </c>
      <c r="R6" s="3">
        <v>3</v>
      </c>
      <c r="S6" s="3">
        <v>5</v>
      </c>
      <c r="T6" s="3">
        <v>5</v>
      </c>
      <c r="U6" s="3">
        <v>1</v>
      </c>
      <c r="V6" s="3">
        <v>0</v>
      </c>
      <c r="W6" s="3"/>
      <c r="X6">
        <v>0</v>
      </c>
      <c r="Y6">
        <v>27</v>
      </c>
      <c r="Z6">
        <v>13</v>
      </c>
      <c r="AA6">
        <v>52</v>
      </c>
      <c r="AB6">
        <v>127</v>
      </c>
      <c r="AC6">
        <v>219</v>
      </c>
      <c r="AD6">
        <v>0</v>
      </c>
      <c r="AE6">
        <v>1.77413451823992</v>
      </c>
      <c r="AF6">
        <v>1.9086584000031701</v>
      </c>
      <c r="AG6">
        <v>1.6254363122041799</v>
      </c>
      <c r="AH6">
        <v>1.9417986638056699</v>
      </c>
      <c r="AI6">
        <v>1.80412279471895</v>
      </c>
      <c r="AJ6">
        <v>0</v>
      </c>
      <c r="AK6">
        <v>1.4010528564720801</v>
      </c>
      <c r="AL6">
        <v>1.49340104325947</v>
      </c>
      <c r="AM6">
        <v>1.26263181249024</v>
      </c>
      <c r="AN6">
        <v>1.1960590152489099</v>
      </c>
      <c r="AO6">
        <v>1.27877326305413</v>
      </c>
    </row>
    <row r="7" spans="1:41" x14ac:dyDescent="0.2">
      <c r="A7" s="3">
        <v>7</v>
      </c>
      <c r="B7">
        <v>155</v>
      </c>
      <c r="C7" s="3">
        <v>8</v>
      </c>
      <c r="D7" s="3">
        <v>0</v>
      </c>
      <c r="E7" s="3">
        <v>1</v>
      </c>
      <c r="F7" s="3">
        <v>0</v>
      </c>
      <c r="G7" s="3">
        <v>69</v>
      </c>
      <c r="H7" s="3">
        <v>16</v>
      </c>
      <c r="I7" s="3" t="s">
        <v>8</v>
      </c>
      <c r="J7" s="3">
        <v>2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1</v>
      </c>
      <c r="Q7" s="3" t="s">
        <v>31</v>
      </c>
      <c r="R7" s="3">
        <v>3</v>
      </c>
      <c r="S7" s="3">
        <v>7</v>
      </c>
      <c r="T7" s="3">
        <v>6</v>
      </c>
      <c r="U7" s="3">
        <v>1</v>
      </c>
      <c r="V7" s="3">
        <v>0</v>
      </c>
      <c r="W7" s="3">
        <v>1</v>
      </c>
      <c r="X7">
        <v>0</v>
      </c>
      <c r="Y7">
        <v>0</v>
      </c>
      <c r="Z7">
        <v>1</v>
      </c>
      <c r="AA7">
        <v>2</v>
      </c>
      <c r="AB7">
        <v>0</v>
      </c>
      <c r="AC7">
        <v>3</v>
      </c>
      <c r="AD7">
        <v>0</v>
      </c>
      <c r="AE7">
        <v>0</v>
      </c>
      <c r="AF7">
        <v>1</v>
      </c>
      <c r="AG7">
        <v>1.25</v>
      </c>
      <c r="AH7">
        <v>0</v>
      </c>
      <c r="AI7">
        <v>1.1666666666666701</v>
      </c>
      <c r="AJ7">
        <v>0</v>
      </c>
      <c r="AK7">
        <v>0</v>
      </c>
      <c r="AL7">
        <v>1</v>
      </c>
      <c r="AM7">
        <v>1</v>
      </c>
      <c r="AN7">
        <v>0</v>
      </c>
      <c r="AO7">
        <v>1</v>
      </c>
    </row>
    <row r="8" spans="1:41" x14ac:dyDescent="0.2">
      <c r="A8" s="3">
        <v>8</v>
      </c>
      <c r="B8">
        <v>162</v>
      </c>
      <c r="C8" s="3">
        <v>11</v>
      </c>
      <c r="D8" s="3">
        <v>0</v>
      </c>
      <c r="E8" s="3">
        <v>1</v>
      </c>
      <c r="F8" s="3">
        <v>0</v>
      </c>
      <c r="G8" s="3">
        <v>63</v>
      </c>
      <c r="H8" s="3">
        <v>14</v>
      </c>
      <c r="I8" s="3" t="s">
        <v>18</v>
      </c>
      <c r="J8" s="3">
        <v>4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1</v>
      </c>
      <c r="Q8" s="3" t="s">
        <v>58</v>
      </c>
      <c r="R8" s="3">
        <v>8</v>
      </c>
      <c r="S8" s="3">
        <v>3</v>
      </c>
      <c r="T8" s="3">
        <v>4</v>
      </c>
      <c r="U8" s="3">
        <v>0</v>
      </c>
      <c r="V8" s="3">
        <v>0</v>
      </c>
      <c r="W8" s="3"/>
      <c r="X8">
        <v>109</v>
      </c>
      <c r="Y8">
        <v>122</v>
      </c>
      <c r="Z8">
        <v>117</v>
      </c>
      <c r="AA8">
        <v>109</v>
      </c>
      <c r="AB8">
        <v>89</v>
      </c>
      <c r="AC8">
        <v>437</v>
      </c>
      <c r="AD8">
        <v>1.6279547312703899</v>
      </c>
      <c r="AE8">
        <v>1.58112141948179</v>
      </c>
      <c r="AF8">
        <v>1.59182260924868</v>
      </c>
      <c r="AG8">
        <v>1.6322460381408199</v>
      </c>
      <c r="AH8">
        <v>1.9787933154797599</v>
      </c>
      <c r="AI8">
        <v>1.6435953609046401</v>
      </c>
      <c r="AJ8">
        <v>1.27935111388162</v>
      </c>
      <c r="AK8">
        <v>1.2529793850448301</v>
      </c>
      <c r="AL8">
        <v>1.25670989616003</v>
      </c>
      <c r="AM8">
        <v>1.2739769263804499</v>
      </c>
      <c r="AN8">
        <v>1.1739919255532401</v>
      </c>
      <c r="AO8">
        <v>1.2509673082516699</v>
      </c>
    </row>
    <row r="9" spans="1:41" x14ac:dyDescent="0.2">
      <c r="A9" s="3">
        <v>9</v>
      </c>
      <c r="B9">
        <v>162</v>
      </c>
      <c r="C9" s="3">
        <v>11</v>
      </c>
      <c r="D9" s="3">
        <v>0</v>
      </c>
      <c r="E9" s="3">
        <v>1</v>
      </c>
      <c r="F9" s="3">
        <v>0</v>
      </c>
      <c r="G9" s="3">
        <v>72</v>
      </c>
      <c r="H9" s="3">
        <v>16</v>
      </c>
      <c r="I9" s="3" t="s">
        <v>4</v>
      </c>
      <c r="J9" s="3">
        <v>3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 t="s">
        <v>56</v>
      </c>
      <c r="R9" s="3">
        <v>7</v>
      </c>
      <c r="S9" s="3">
        <v>5</v>
      </c>
      <c r="T9" s="3">
        <v>7</v>
      </c>
      <c r="U9" s="3">
        <v>1</v>
      </c>
      <c r="V9" s="3">
        <v>0</v>
      </c>
      <c r="W9" s="3">
        <v>1</v>
      </c>
      <c r="X9">
        <v>0</v>
      </c>
      <c r="Y9">
        <v>2</v>
      </c>
      <c r="Z9">
        <v>0</v>
      </c>
      <c r="AA9">
        <v>6</v>
      </c>
      <c r="AB9">
        <v>0</v>
      </c>
      <c r="AC9">
        <v>8</v>
      </c>
      <c r="AD9">
        <v>0</v>
      </c>
      <c r="AE9">
        <v>1.25</v>
      </c>
      <c r="AF9">
        <v>0</v>
      </c>
      <c r="AG9">
        <v>1.1375234616560701</v>
      </c>
      <c r="AH9">
        <v>0</v>
      </c>
      <c r="AI9">
        <v>1.16564259624206</v>
      </c>
      <c r="AJ9">
        <v>0</v>
      </c>
      <c r="AK9">
        <v>1</v>
      </c>
      <c r="AL9">
        <v>0</v>
      </c>
      <c r="AM9">
        <v>1</v>
      </c>
      <c r="AN9">
        <v>0</v>
      </c>
      <c r="AO9">
        <v>1</v>
      </c>
    </row>
    <row r="10" spans="1:41" x14ac:dyDescent="0.2">
      <c r="A10" s="3">
        <v>10</v>
      </c>
      <c r="B10">
        <v>151</v>
      </c>
      <c r="C10" s="3">
        <v>8</v>
      </c>
      <c r="D10" s="3">
        <v>0</v>
      </c>
      <c r="E10" s="3">
        <v>0</v>
      </c>
      <c r="F10" s="3">
        <v>1</v>
      </c>
      <c r="G10" s="3">
        <v>68</v>
      </c>
      <c r="H10" s="3">
        <v>16</v>
      </c>
      <c r="I10" s="3" t="s">
        <v>8</v>
      </c>
      <c r="J10" s="3">
        <v>2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1</v>
      </c>
      <c r="Q10" s="3" t="s">
        <v>55</v>
      </c>
      <c r="R10" s="3">
        <v>7</v>
      </c>
      <c r="S10" s="3">
        <v>2</v>
      </c>
      <c r="T10" s="3">
        <v>5</v>
      </c>
      <c r="U10" s="3">
        <v>0</v>
      </c>
      <c r="V10" s="3">
        <v>1</v>
      </c>
      <c r="W10" s="3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3">
        <v>11</v>
      </c>
      <c r="B11">
        <v>162</v>
      </c>
      <c r="C11" s="3">
        <v>6</v>
      </c>
      <c r="D11" s="3">
        <v>0</v>
      </c>
      <c r="E11" s="3">
        <v>0</v>
      </c>
      <c r="F11" s="3">
        <v>1</v>
      </c>
      <c r="G11" s="3">
        <v>78</v>
      </c>
      <c r="H11" s="3">
        <v>21</v>
      </c>
      <c r="I11" s="3" t="s">
        <v>4</v>
      </c>
      <c r="J11" s="3">
        <v>3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 t="s">
        <v>38</v>
      </c>
      <c r="R11" s="3">
        <v>9</v>
      </c>
      <c r="S11" s="3">
        <v>1</v>
      </c>
      <c r="T11" s="3">
        <v>5</v>
      </c>
      <c r="U11" s="3">
        <v>1</v>
      </c>
      <c r="V11" s="3">
        <v>0</v>
      </c>
      <c r="W11" s="3">
        <v>1</v>
      </c>
      <c r="X11">
        <v>0</v>
      </c>
      <c r="Y11">
        <v>0</v>
      </c>
      <c r="Z11">
        <v>0</v>
      </c>
      <c r="AA11">
        <v>17</v>
      </c>
      <c r="AB11">
        <v>0</v>
      </c>
      <c r="AC11">
        <v>17</v>
      </c>
      <c r="AD11">
        <v>0</v>
      </c>
      <c r="AE11">
        <v>0</v>
      </c>
      <c r="AF11">
        <v>0</v>
      </c>
      <c r="AG11">
        <v>1.40356909858054</v>
      </c>
      <c r="AH11">
        <v>0</v>
      </c>
      <c r="AI11">
        <v>1.40356909858054</v>
      </c>
      <c r="AJ11">
        <v>0</v>
      </c>
      <c r="AK11">
        <v>0</v>
      </c>
      <c r="AL11">
        <v>0</v>
      </c>
      <c r="AM11">
        <v>1.1420125624925399</v>
      </c>
      <c r="AN11">
        <v>0</v>
      </c>
      <c r="AO11">
        <v>1.1420125624925399</v>
      </c>
    </row>
    <row r="12" spans="1:41" x14ac:dyDescent="0.2">
      <c r="A12" s="3">
        <v>12</v>
      </c>
      <c r="B12">
        <v>147</v>
      </c>
      <c r="C12" s="3">
        <v>8</v>
      </c>
      <c r="D12" s="3">
        <v>0</v>
      </c>
      <c r="E12" s="3">
        <v>0</v>
      </c>
      <c r="F12" s="3">
        <v>1</v>
      </c>
      <c r="G12" s="3">
        <v>61</v>
      </c>
      <c r="H12" s="3">
        <v>14</v>
      </c>
      <c r="I12" s="3"/>
      <c r="J12" s="3"/>
      <c r="K12" s="3"/>
      <c r="L12" s="3"/>
      <c r="M12" s="3"/>
      <c r="N12" s="3"/>
      <c r="O12" s="3"/>
      <c r="P12" s="3">
        <v>1</v>
      </c>
      <c r="Q12" s="3" t="s">
        <v>54</v>
      </c>
      <c r="R12" s="3">
        <v>7</v>
      </c>
      <c r="S12" s="3">
        <v>3</v>
      </c>
      <c r="T12" s="3">
        <v>4</v>
      </c>
      <c r="U12" s="3">
        <v>0</v>
      </c>
      <c r="V12" s="3">
        <v>0</v>
      </c>
      <c r="W12" s="3">
        <v>1</v>
      </c>
      <c r="X12">
        <v>8</v>
      </c>
      <c r="Y12">
        <v>0</v>
      </c>
      <c r="Z12">
        <v>0</v>
      </c>
      <c r="AA12">
        <v>9</v>
      </c>
      <c r="AB12">
        <v>0</v>
      </c>
      <c r="AC12">
        <v>9</v>
      </c>
      <c r="AD12">
        <v>1.22814259624206</v>
      </c>
      <c r="AE12">
        <v>0</v>
      </c>
      <c r="AF12">
        <v>0</v>
      </c>
      <c r="AG12">
        <v>1.06903559372885</v>
      </c>
      <c r="AH12">
        <v>0</v>
      </c>
      <c r="AI12">
        <v>1.06903559372885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</row>
    <row r="13" spans="1:41" x14ac:dyDescent="0.2">
      <c r="A13" s="3">
        <v>13</v>
      </c>
      <c r="B13">
        <v>169</v>
      </c>
      <c r="C13" s="3">
        <v>8</v>
      </c>
      <c r="D13" s="3">
        <v>0</v>
      </c>
      <c r="E13" s="3">
        <v>0</v>
      </c>
      <c r="F13" s="3">
        <v>1</v>
      </c>
      <c r="G13" s="3">
        <v>76</v>
      </c>
      <c r="H13" s="3">
        <v>14</v>
      </c>
      <c r="I13" s="3" t="s">
        <v>18</v>
      </c>
      <c r="J13" s="3">
        <v>4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 t="s">
        <v>52</v>
      </c>
      <c r="R13" s="3">
        <v>7</v>
      </c>
      <c r="S13" s="3">
        <v>3</v>
      </c>
      <c r="T13" s="3">
        <v>5</v>
      </c>
      <c r="U13" s="3">
        <v>0</v>
      </c>
      <c r="V13" s="3">
        <v>0</v>
      </c>
      <c r="W13" s="3">
        <v>1</v>
      </c>
      <c r="X13">
        <v>1</v>
      </c>
      <c r="Y13">
        <v>1</v>
      </c>
      <c r="Z13">
        <v>2</v>
      </c>
      <c r="AA13">
        <v>3</v>
      </c>
      <c r="AB13">
        <v>0</v>
      </c>
      <c r="AC13">
        <v>6</v>
      </c>
      <c r="AD13">
        <v>1</v>
      </c>
      <c r="AE13">
        <v>1</v>
      </c>
      <c r="AF13">
        <v>1.25</v>
      </c>
      <c r="AG13">
        <v>1.06903559372885</v>
      </c>
      <c r="AH13">
        <v>0</v>
      </c>
      <c r="AI13">
        <v>1.1178511301977601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</row>
    <row r="14" spans="1:41" x14ac:dyDescent="0.2">
      <c r="A14" s="3">
        <v>14</v>
      </c>
      <c r="B14">
        <v>176</v>
      </c>
      <c r="C14" s="3">
        <v>6</v>
      </c>
      <c r="D14" s="3">
        <v>0</v>
      </c>
      <c r="E14" s="3">
        <v>0</v>
      </c>
      <c r="F14" s="3">
        <v>1</v>
      </c>
      <c r="G14" s="3">
        <v>62</v>
      </c>
      <c r="H14" s="3">
        <v>14</v>
      </c>
      <c r="I14" s="3" t="s">
        <v>4</v>
      </c>
      <c r="J14" s="3">
        <v>3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1</v>
      </c>
      <c r="Q14" s="3" t="s">
        <v>51</v>
      </c>
      <c r="R14" s="3">
        <v>7</v>
      </c>
      <c r="S14" s="3">
        <v>2</v>
      </c>
      <c r="T14" s="3">
        <v>5</v>
      </c>
      <c r="U14" s="3">
        <v>0</v>
      </c>
      <c r="V14" s="3">
        <v>0</v>
      </c>
      <c r="W14" s="3">
        <v>1</v>
      </c>
      <c r="X14">
        <v>5</v>
      </c>
      <c r="Y14">
        <v>20</v>
      </c>
      <c r="Z14">
        <v>7</v>
      </c>
      <c r="AA14">
        <v>14</v>
      </c>
      <c r="AB14">
        <v>68</v>
      </c>
      <c r="AC14">
        <v>109</v>
      </c>
      <c r="AD14">
        <v>1.1414213562373099</v>
      </c>
      <c r="AE14">
        <v>1.8906279600020599</v>
      </c>
      <c r="AF14">
        <v>1.31530096874094</v>
      </c>
      <c r="AG14">
        <v>1.9508970857172301</v>
      </c>
      <c r="AH14">
        <v>2.0018969147719399</v>
      </c>
      <c r="AI14">
        <v>1.8986229371135299</v>
      </c>
      <c r="AJ14">
        <v>1</v>
      </c>
      <c r="AK14">
        <v>1.4707106781186501</v>
      </c>
      <c r="AL14">
        <v>1.1428571428571399</v>
      </c>
      <c r="AM14">
        <v>1.52958668302665</v>
      </c>
      <c r="AN14">
        <v>1.1983129613858601</v>
      </c>
      <c r="AO14">
        <v>1.3276142374915401</v>
      </c>
    </row>
    <row r="15" spans="1:41" x14ac:dyDescent="0.2">
      <c r="A15" s="3">
        <v>15</v>
      </c>
      <c r="B15">
        <v>125</v>
      </c>
      <c r="C15" s="3">
        <v>11</v>
      </c>
      <c r="D15" s="3">
        <v>0</v>
      </c>
      <c r="E15" s="3">
        <v>0</v>
      </c>
      <c r="F15" s="3">
        <v>1</v>
      </c>
      <c r="G15" s="3">
        <v>65</v>
      </c>
      <c r="H15" s="3">
        <v>16</v>
      </c>
      <c r="I15" s="3" t="s">
        <v>18</v>
      </c>
      <c r="J15" s="3">
        <v>4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1</v>
      </c>
      <c r="Q15" s="3" t="s">
        <v>38</v>
      </c>
      <c r="R15" s="3">
        <v>8</v>
      </c>
      <c r="S15" s="3">
        <v>3</v>
      </c>
      <c r="T15" s="3">
        <v>5</v>
      </c>
      <c r="U15" s="3">
        <v>1</v>
      </c>
      <c r="V15" s="3">
        <v>0</v>
      </c>
      <c r="W15" s="3">
        <v>1</v>
      </c>
      <c r="X15">
        <v>0</v>
      </c>
      <c r="Y15">
        <v>9</v>
      </c>
      <c r="Z15">
        <v>9</v>
      </c>
      <c r="AA15">
        <v>14</v>
      </c>
      <c r="AB15">
        <v>5</v>
      </c>
      <c r="AC15">
        <v>37</v>
      </c>
      <c r="AD15">
        <v>0</v>
      </c>
      <c r="AE15">
        <v>1.1245911492844001</v>
      </c>
      <c r="AF15">
        <v>1.3238015069303399</v>
      </c>
      <c r="AG15">
        <v>1.9508970857172301</v>
      </c>
      <c r="AH15">
        <v>1.7333333333333301</v>
      </c>
      <c r="AI15">
        <v>1.5559833750523899</v>
      </c>
      <c r="AJ15">
        <v>0</v>
      </c>
      <c r="AK15">
        <v>1</v>
      </c>
      <c r="AL15">
        <v>1.04602372915257</v>
      </c>
      <c r="AM15">
        <v>1.52958668302665</v>
      </c>
      <c r="AN15">
        <v>1</v>
      </c>
      <c r="AO15">
        <v>1.2269109311520601</v>
      </c>
    </row>
    <row r="16" spans="1:41" x14ac:dyDescent="0.2">
      <c r="A16" s="3">
        <v>17</v>
      </c>
      <c r="B16">
        <v>151</v>
      </c>
      <c r="C16" s="3">
        <v>9</v>
      </c>
      <c r="D16" s="3">
        <v>0</v>
      </c>
      <c r="E16" s="3">
        <v>0</v>
      </c>
      <c r="F16" s="3">
        <v>1</v>
      </c>
      <c r="G16" s="3">
        <v>61</v>
      </c>
      <c r="H16" s="3">
        <v>14</v>
      </c>
      <c r="I16" s="3" t="s">
        <v>4</v>
      </c>
      <c r="J16" s="3">
        <v>3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1</v>
      </c>
      <c r="Q16" s="3" t="s">
        <v>50</v>
      </c>
      <c r="R16" s="3">
        <v>9</v>
      </c>
      <c r="S16" s="3">
        <v>3</v>
      </c>
      <c r="T16" s="3">
        <v>7</v>
      </c>
      <c r="U16" s="3">
        <v>1</v>
      </c>
      <c r="V16" s="3">
        <v>1</v>
      </c>
      <c r="W16" s="3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3">
        <v>19</v>
      </c>
      <c r="B17">
        <v>147</v>
      </c>
      <c r="C17" s="3">
        <v>8</v>
      </c>
      <c r="D17" s="3">
        <v>0</v>
      </c>
      <c r="E17" s="3">
        <v>0</v>
      </c>
      <c r="F17" s="3">
        <v>1</v>
      </c>
      <c r="G17" s="3">
        <v>67</v>
      </c>
      <c r="H17" s="3">
        <v>16</v>
      </c>
      <c r="I17" s="3" t="s">
        <v>18</v>
      </c>
      <c r="J17" s="3">
        <v>4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 s="3" t="s">
        <v>48</v>
      </c>
      <c r="R17" s="3">
        <v>6</v>
      </c>
      <c r="S17" s="3">
        <v>5</v>
      </c>
      <c r="T17" s="3">
        <v>3</v>
      </c>
      <c r="U17" s="3">
        <v>0</v>
      </c>
      <c r="V17" s="3">
        <v>0</v>
      </c>
      <c r="W17" s="3">
        <v>0</v>
      </c>
      <c r="X17">
        <v>1</v>
      </c>
      <c r="Y17">
        <v>23</v>
      </c>
      <c r="Z17">
        <v>44</v>
      </c>
      <c r="AA17">
        <v>18</v>
      </c>
      <c r="AB17">
        <v>0</v>
      </c>
      <c r="AC17">
        <v>85</v>
      </c>
      <c r="AD17">
        <v>1</v>
      </c>
      <c r="AE17">
        <v>1.39530848025332</v>
      </c>
      <c r="AF17">
        <v>1.4363898901743199</v>
      </c>
      <c r="AG17">
        <v>1.4563764801177099</v>
      </c>
      <c r="AH17">
        <v>0</v>
      </c>
      <c r="AI17">
        <v>1.4295061983013599</v>
      </c>
      <c r="AJ17">
        <v>1</v>
      </c>
      <c r="AK17">
        <v>1.0975061168312701</v>
      </c>
      <c r="AL17">
        <v>1.1715858290110099</v>
      </c>
      <c r="AM17">
        <v>1.2357022603955199</v>
      </c>
      <c r="AN17">
        <v>0</v>
      </c>
      <c r="AO17">
        <v>1.1651183276555701</v>
      </c>
    </row>
    <row r="18" spans="1:41" x14ac:dyDescent="0.2">
      <c r="A18" s="3">
        <v>20</v>
      </c>
      <c r="B18">
        <v>143</v>
      </c>
      <c r="C18" s="3">
        <v>8</v>
      </c>
      <c r="D18" s="3">
        <v>0</v>
      </c>
      <c r="E18" s="3">
        <v>0</v>
      </c>
      <c r="F18" s="3">
        <v>1</v>
      </c>
      <c r="G18" s="3">
        <v>75</v>
      </c>
      <c r="H18" s="3">
        <v>14</v>
      </c>
      <c r="I18" s="3" t="s">
        <v>8</v>
      </c>
      <c r="J18" s="3">
        <v>2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1</v>
      </c>
      <c r="Q18" s="3" t="s">
        <v>47</v>
      </c>
      <c r="R18" s="3">
        <v>5</v>
      </c>
      <c r="S18" s="3">
        <v>2</v>
      </c>
      <c r="T18" s="3">
        <v>5</v>
      </c>
      <c r="U18" s="3">
        <v>0</v>
      </c>
      <c r="V18" s="3">
        <v>0</v>
      </c>
      <c r="W18" s="3">
        <v>1</v>
      </c>
      <c r="X18">
        <v>13</v>
      </c>
      <c r="Y18">
        <v>0</v>
      </c>
      <c r="Z18">
        <v>4</v>
      </c>
      <c r="AA18">
        <v>0</v>
      </c>
      <c r="AB18">
        <v>0</v>
      </c>
      <c r="AC18">
        <v>4</v>
      </c>
      <c r="AD18">
        <v>1.87019686154164</v>
      </c>
      <c r="AE18">
        <v>0</v>
      </c>
      <c r="AF18">
        <v>1.4267766952966401</v>
      </c>
      <c r="AG18">
        <v>0</v>
      </c>
      <c r="AH18">
        <v>0</v>
      </c>
      <c r="AI18">
        <v>1.4267766952966401</v>
      </c>
      <c r="AJ18">
        <v>1.41647796633639</v>
      </c>
      <c r="AK18">
        <v>0</v>
      </c>
      <c r="AL18">
        <v>1.25</v>
      </c>
      <c r="AM18">
        <v>0</v>
      </c>
      <c r="AN18">
        <v>0</v>
      </c>
      <c r="AO18">
        <v>1.25</v>
      </c>
    </row>
    <row r="19" spans="1:41" x14ac:dyDescent="0.2">
      <c r="A19" s="3">
        <v>21</v>
      </c>
      <c r="B19">
        <v>160</v>
      </c>
      <c r="C19" s="3">
        <v>11</v>
      </c>
      <c r="D19" s="3">
        <v>0</v>
      </c>
      <c r="E19" s="3">
        <v>0</v>
      </c>
      <c r="F19" s="3">
        <v>1</v>
      </c>
      <c r="G19" s="3">
        <v>62</v>
      </c>
      <c r="H19" s="3">
        <v>16</v>
      </c>
      <c r="I19" s="3" t="s">
        <v>46</v>
      </c>
      <c r="J19" s="3">
        <v>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1</v>
      </c>
      <c r="Q19" s="3" t="s">
        <v>45</v>
      </c>
      <c r="R19" s="3">
        <v>8</v>
      </c>
      <c r="S19" s="3">
        <v>5</v>
      </c>
      <c r="T19" s="3">
        <v>5</v>
      </c>
      <c r="U19" s="3">
        <v>1</v>
      </c>
      <c r="V19" s="3">
        <v>0</v>
      </c>
      <c r="W19" s="3">
        <v>1</v>
      </c>
      <c r="X19">
        <v>0</v>
      </c>
      <c r="Y19">
        <v>24</v>
      </c>
      <c r="Z19">
        <v>26</v>
      </c>
      <c r="AA19">
        <v>0</v>
      </c>
      <c r="AB19">
        <v>18</v>
      </c>
      <c r="AC19">
        <v>68</v>
      </c>
      <c r="AD19">
        <v>0</v>
      </c>
      <c r="AE19">
        <v>1.6446046083685999</v>
      </c>
      <c r="AF19">
        <v>1.8117481699559499</v>
      </c>
      <c r="AG19">
        <v>0</v>
      </c>
      <c r="AH19">
        <v>2.3062339084675099</v>
      </c>
      <c r="AI19">
        <v>1.81918759654083</v>
      </c>
      <c r="AJ19">
        <v>0</v>
      </c>
      <c r="AK19">
        <v>1.3461306578902199</v>
      </c>
      <c r="AL19">
        <v>1.42307692307692</v>
      </c>
      <c r="AM19">
        <v>0</v>
      </c>
      <c r="AN19">
        <v>1.3888888888888899</v>
      </c>
      <c r="AO19">
        <v>1.3865616235485601</v>
      </c>
    </row>
    <row r="20" spans="1:41" x14ac:dyDescent="0.2">
      <c r="A20" s="3">
        <v>22</v>
      </c>
      <c r="B20">
        <v>157</v>
      </c>
      <c r="C20" s="3">
        <v>4</v>
      </c>
      <c r="D20" s="3">
        <v>0</v>
      </c>
      <c r="E20" s="3">
        <v>0</v>
      </c>
      <c r="F20" s="3">
        <v>1</v>
      </c>
      <c r="G20" s="3">
        <v>69</v>
      </c>
      <c r="H20" s="3">
        <v>18</v>
      </c>
      <c r="I20" s="3" t="s">
        <v>4</v>
      </c>
      <c r="J20" s="3">
        <v>3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1</v>
      </c>
      <c r="Q20" s="3" t="s">
        <v>44</v>
      </c>
      <c r="R20" s="3">
        <v>7</v>
      </c>
      <c r="S20" s="3">
        <v>1</v>
      </c>
      <c r="T20" s="3">
        <v>5</v>
      </c>
      <c r="U20" s="3">
        <v>1</v>
      </c>
      <c r="V20" s="3">
        <v>0</v>
      </c>
      <c r="W20" s="3">
        <v>1</v>
      </c>
      <c r="X20">
        <v>0</v>
      </c>
      <c r="Y20">
        <v>0</v>
      </c>
      <c r="Z20">
        <v>91</v>
      </c>
      <c r="AA20">
        <v>14</v>
      </c>
      <c r="AB20">
        <v>0</v>
      </c>
      <c r="AC20">
        <v>105</v>
      </c>
      <c r="AD20">
        <v>0</v>
      </c>
      <c r="AE20">
        <v>0</v>
      </c>
      <c r="AF20">
        <v>1.6950942901289501</v>
      </c>
      <c r="AG20">
        <v>1.9508970857172301</v>
      </c>
      <c r="AH20">
        <v>0</v>
      </c>
      <c r="AI20">
        <v>1.72920132954072</v>
      </c>
      <c r="AJ20">
        <v>0</v>
      </c>
      <c r="AK20">
        <v>0</v>
      </c>
      <c r="AL20">
        <v>1.3164001886110299</v>
      </c>
      <c r="AM20">
        <v>1.52958668302665</v>
      </c>
      <c r="AN20">
        <v>0</v>
      </c>
      <c r="AO20">
        <v>1.34482505453311</v>
      </c>
    </row>
    <row r="21" spans="1:41" x14ac:dyDescent="0.2">
      <c r="A21" s="3">
        <v>23</v>
      </c>
      <c r="B21">
        <v>178</v>
      </c>
      <c r="C21" s="3">
        <v>11</v>
      </c>
      <c r="D21" s="3">
        <v>0</v>
      </c>
      <c r="E21" s="3">
        <v>1</v>
      </c>
      <c r="F21" s="3">
        <v>0</v>
      </c>
      <c r="G21" s="3">
        <v>60</v>
      </c>
      <c r="H21" s="3">
        <v>18</v>
      </c>
      <c r="I21" s="3"/>
      <c r="J21" s="3"/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1</v>
      </c>
      <c r="Q21" s="3" t="s">
        <v>43</v>
      </c>
      <c r="R21" s="3">
        <v>7</v>
      </c>
      <c r="S21" s="3">
        <v>3</v>
      </c>
      <c r="T21" s="3">
        <v>4</v>
      </c>
      <c r="U21" s="3">
        <v>1</v>
      </c>
      <c r="V21" s="3">
        <v>0</v>
      </c>
      <c r="W21" s="3">
        <v>1</v>
      </c>
      <c r="X21">
        <v>0</v>
      </c>
      <c r="Y21">
        <v>0</v>
      </c>
      <c r="Z21">
        <v>66</v>
      </c>
      <c r="AA21">
        <v>0</v>
      </c>
      <c r="AB21">
        <v>0</v>
      </c>
      <c r="AC21">
        <v>66</v>
      </c>
      <c r="AD21">
        <v>0</v>
      </c>
      <c r="AE21">
        <v>0</v>
      </c>
      <c r="AF21">
        <v>1.75995608863311</v>
      </c>
      <c r="AG21">
        <v>0</v>
      </c>
      <c r="AH21">
        <v>0</v>
      </c>
      <c r="AI21">
        <v>1.75995608863311</v>
      </c>
      <c r="AJ21">
        <v>0</v>
      </c>
      <c r="AK21">
        <v>0</v>
      </c>
      <c r="AL21">
        <v>1.36569034718351</v>
      </c>
      <c r="AM21">
        <v>0</v>
      </c>
      <c r="AN21">
        <v>0</v>
      </c>
      <c r="AO21">
        <v>1.36569034718351</v>
      </c>
    </row>
    <row r="22" spans="1:41" x14ac:dyDescent="0.2">
      <c r="A22" s="3">
        <v>24</v>
      </c>
      <c r="B22">
        <v>180</v>
      </c>
      <c r="C22" s="3">
        <v>9</v>
      </c>
      <c r="D22" s="3">
        <v>0</v>
      </c>
      <c r="E22" s="3">
        <v>1</v>
      </c>
      <c r="F22" s="3">
        <v>0</v>
      </c>
      <c r="G22" s="3">
        <v>67</v>
      </c>
      <c r="H22" s="3">
        <v>18</v>
      </c>
      <c r="I22" s="3" t="s">
        <v>4</v>
      </c>
      <c r="J22" s="3">
        <v>3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1</v>
      </c>
      <c r="Q22" s="3" t="s">
        <v>38</v>
      </c>
      <c r="R22" s="3">
        <v>8</v>
      </c>
      <c r="S22" s="3">
        <v>1</v>
      </c>
      <c r="T22" s="3">
        <v>5</v>
      </c>
      <c r="U22" s="3">
        <v>1</v>
      </c>
      <c r="V22" s="3">
        <v>0</v>
      </c>
      <c r="W22" s="3">
        <v>1</v>
      </c>
      <c r="X22">
        <v>0</v>
      </c>
      <c r="Y22">
        <v>0</v>
      </c>
      <c r="Z22">
        <v>2</v>
      </c>
      <c r="AA22">
        <v>4</v>
      </c>
      <c r="AB22">
        <v>0</v>
      </c>
      <c r="AC22">
        <v>6</v>
      </c>
      <c r="AD22">
        <v>0</v>
      </c>
      <c r="AE22">
        <v>0</v>
      </c>
      <c r="AF22">
        <v>1.25</v>
      </c>
      <c r="AG22">
        <v>1.3017766952966401</v>
      </c>
      <c r="AH22">
        <v>0</v>
      </c>
      <c r="AI22">
        <v>1.2845177968644199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1</v>
      </c>
    </row>
    <row r="23" spans="1:41" x14ac:dyDescent="0.2">
      <c r="A23" s="3">
        <v>25</v>
      </c>
      <c r="B23">
        <v>183</v>
      </c>
      <c r="C23" s="3">
        <v>10</v>
      </c>
      <c r="D23" s="3">
        <v>0</v>
      </c>
      <c r="E23" s="3">
        <v>1</v>
      </c>
      <c r="F23" s="3">
        <v>0</v>
      </c>
      <c r="G23" s="3">
        <v>64</v>
      </c>
      <c r="H23" s="3">
        <v>18</v>
      </c>
      <c r="I23" s="3"/>
      <c r="J23" s="3"/>
      <c r="K23" s="3"/>
      <c r="L23" s="3"/>
      <c r="M23" s="3"/>
      <c r="N23" s="3"/>
      <c r="O23" s="3"/>
      <c r="P23" s="3">
        <v>1</v>
      </c>
      <c r="Q23" s="3" t="s">
        <v>41</v>
      </c>
      <c r="R23" s="3">
        <v>8</v>
      </c>
      <c r="S23" s="3">
        <v>2</v>
      </c>
      <c r="T23" s="3">
        <v>5</v>
      </c>
      <c r="U23" s="3">
        <v>1</v>
      </c>
      <c r="V23" s="3">
        <v>1</v>
      </c>
      <c r="W23" s="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3">
        <v>26</v>
      </c>
      <c r="B24">
        <v>166</v>
      </c>
      <c r="C24" s="3">
        <v>11</v>
      </c>
      <c r="D24" s="3">
        <v>0</v>
      </c>
      <c r="E24" s="3">
        <v>1</v>
      </c>
      <c r="F24" s="3">
        <v>0</v>
      </c>
      <c r="G24" s="3">
        <v>81</v>
      </c>
      <c r="H24" s="3">
        <v>16</v>
      </c>
      <c r="I24" s="3" t="s">
        <v>8</v>
      </c>
      <c r="J24" s="3">
        <v>2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1</v>
      </c>
      <c r="Q24" s="3" t="s">
        <v>40</v>
      </c>
      <c r="R24" s="3">
        <v>7</v>
      </c>
      <c r="S24" s="3">
        <v>2</v>
      </c>
      <c r="T24" s="3">
        <v>5</v>
      </c>
      <c r="U24" s="3">
        <v>0</v>
      </c>
      <c r="V24" s="3">
        <v>0</v>
      </c>
      <c r="W24" s="3">
        <v>1</v>
      </c>
      <c r="X24">
        <v>6</v>
      </c>
      <c r="Y24">
        <v>2</v>
      </c>
      <c r="Z24">
        <v>18</v>
      </c>
      <c r="AA24">
        <v>0</v>
      </c>
      <c r="AB24">
        <v>0</v>
      </c>
      <c r="AC24">
        <v>20</v>
      </c>
      <c r="AD24">
        <v>1.5053745918538299</v>
      </c>
      <c r="AE24">
        <v>1.25</v>
      </c>
      <c r="AF24">
        <v>1.5313608390136699</v>
      </c>
      <c r="AG24">
        <v>0</v>
      </c>
      <c r="AH24">
        <v>0</v>
      </c>
      <c r="AI24">
        <v>1.5032247551122999</v>
      </c>
      <c r="AJ24">
        <v>1.2357022603955199</v>
      </c>
      <c r="AK24">
        <v>1</v>
      </c>
      <c r="AL24">
        <v>1.2126903958192301</v>
      </c>
      <c r="AM24">
        <v>0</v>
      </c>
      <c r="AN24">
        <v>0</v>
      </c>
      <c r="AO24">
        <v>1.1914213562373099</v>
      </c>
    </row>
    <row r="25" spans="1:41" x14ac:dyDescent="0.2">
      <c r="A25" s="3">
        <v>27</v>
      </c>
      <c r="B25">
        <v>146</v>
      </c>
      <c r="C25" s="3">
        <v>11</v>
      </c>
      <c r="D25" s="3">
        <v>0</v>
      </c>
      <c r="E25" s="3">
        <v>1</v>
      </c>
      <c r="F25" s="3">
        <v>0</v>
      </c>
      <c r="G25" s="3">
        <v>70</v>
      </c>
      <c r="H25" s="3">
        <v>18</v>
      </c>
      <c r="I25" s="3" t="s">
        <v>18</v>
      </c>
      <c r="J25" s="3">
        <v>4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1</v>
      </c>
      <c r="Q25" s="3" t="s">
        <v>38</v>
      </c>
      <c r="R25" s="3">
        <v>8</v>
      </c>
      <c r="S25" s="3">
        <v>4</v>
      </c>
      <c r="T25" s="3">
        <v>5</v>
      </c>
      <c r="U25" s="3">
        <v>0</v>
      </c>
      <c r="V25" s="3">
        <v>0</v>
      </c>
      <c r="W25" s="3">
        <v>1</v>
      </c>
      <c r="X25">
        <v>4</v>
      </c>
      <c r="Y25">
        <v>7</v>
      </c>
      <c r="Z25">
        <v>45</v>
      </c>
      <c r="AA25">
        <v>21</v>
      </c>
      <c r="AB25">
        <v>4</v>
      </c>
      <c r="AC25">
        <v>77</v>
      </c>
      <c r="AD25">
        <v>1.375</v>
      </c>
      <c r="AE25">
        <v>1.0591733660533</v>
      </c>
      <c r="AF25">
        <v>1.3233224972236499</v>
      </c>
      <c r="AG25">
        <v>1.5495198767645399</v>
      </c>
      <c r="AH25">
        <v>1.1666666666666701</v>
      </c>
      <c r="AI25">
        <v>1.35782635577102</v>
      </c>
      <c r="AJ25">
        <v>1.25</v>
      </c>
      <c r="AK25">
        <v>1</v>
      </c>
      <c r="AL25">
        <v>1.0904681735970101</v>
      </c>
      <c r="AM25">
        <v>1.2496495565294901</v>
      </c>
      <c r="AN25">
        <v>1</v>
      </c>
      <c r="AO25">
        <v>1.1241827799864601</v>
      </c>
    </row>
    <row r="26" spans="1:41" x14ac:dyDescent="0.2">
      <c r="A26" s="3">
        <v>28</v>
      </c>
      <c r="B26">
        <v>140</v>
      </c>
      <c r="C26" s="3">
        <v>6</v>
      </c>
      <c r="D26" s="3">
        <v>0</v>
      </c>
      <c r="E26" s="3">
        <v>1</v>
      </c>
      <c r="F26" s="3">
        <v>0</v>
      </c>
      <c r="G26" s="3">
        <v>82</v>
      </c>
      <c r="H26" s="3">
        <v>18</v>
      </c>
      <c r="I26" s="3"/>
      <c r="J26" s="3"/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1</v>
      </c>
      <c r="Q26" s="3" t="s">
        <v>19</v>
      </c>
      <c r="R26" s="3">
        <v>9</v>
      </c>
      <c r="S26" s="3">
        <v>2</v>
      </c>
      <c r="T26" s="3">
        <v>1</v>
      </c>
      <c r="U26" s="3">
        <v>1</v>
      </c>
      <c r="V26" s="3">
        <v>0</v>
      </c>
      <c r="W26" s="3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</row>
    <row r="27" spans="1:41" x14ac:dyDescent="0.2">
      <c r="A27" s="3">
        <v>30</v>
      </c>
      <c r="B27">
        <v>170</v>
      </c>
      <c r="C27" s="3">
        <v>4</v>
      </c>
      <c r="D27" s="3">
        <v>0</v>
      </c>
      <c r="E27" s="3">
        <v>1</v>
      </c>
      <c r="F27" s="3">
        <v>0</v>
      </c>
      <c r="G27" s="3">
        <v>85</v>
      </c>
      <c r="H27" s="3">
        <v>14</v>
      </c>
      <c r="I27" s="3" t="s">
        <v>8</v>
      </c>
      <c r="J27" s="3">
        <v>2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1</v>
      </c>
      <c r="Q27" s="3" t="s">
        <v>37</v>
      </c>
      <c r="R27" s="3">
        <v>9</v>
      </c>
      <c r="S27" s="3">
        <v>5</v>
      </c>
      <c r="T27" s="3">
        <v>4</v>
      </c>
      <c r="U27" s="3">
        <v>1</v>
      </c>
      <c r="V27" s="3">
        <v>0</v>
      </c>
      <c r="W27" s="3">
        <v>0</v>
      </c>
      <c r="X27">
        <v>0</v>
      </c>
      <c r="Y27">
        <v>126</v>
      </c>
      <c r="Z27">
        <v>127</v>
      </c>
      <c r="AA27">
        <v>103</v>
      </c>
      <c r="AB27">
        <v>145</v>
      </c>
      <c r="AC27">
        <v>501</v>
      </c>
      <c r="AD27">
        <v>0</v>
      </c>
      <c r="AE27">
        <v>1.59603677462821</v>
      </c>
      <c r="AF27">
        <v>1.6133348568658901</v>
      </c>
      <c r="AG27">
        <v>1.61176529040911</v>
      </c>
      <c r="AH27">
        <v>1.9367405635849499</v>
      </c>
      <c r="AI27">
        <v>1.6625896760727401</v>
      </c>
      <c r="AJ27">
        <v>0</v>
      </c>
      <c r="AK27">
        <v>1.2608213093291201</v>
      </c>
      <c r="AL27">
        <v>1.26202912234522</v>
      </c>
      <c r="AM27">
        <v>1.2875810125082501</v>
      </c>
      <c r="AN27">
        <v>1.1802905905084899</v>
      </c>
      <c r="AO27">
        <v>1.2539862208017001</v>
      </c>
    </row>
    <row r="28" spans="1:41" x14ac:dyDescent="0.2">
      <c r="A28" s="3">
        <v>31</v>
      </c>
      <c r="B28">
        <v>124</v>
      </c>
      <c r="C28" s="3">
        <v>10</v>
      </c>
      <c r="D28" s="3">
        <v>0</v>
      </c>
      <c r="E28" s="3">
        <v>1</v>
      </c>
      <c r="F28" s="3">
        <v>0</v>
      </c>
      <c r="G28" s="3">
        <v>89</v>
      </c>
      <c r="H28" s="3">
        <v>18</v>
      </c>
      <c r="I28" s="3" t="s">
        <v>8</v>
      </c>
      <c r="J28" s="3">
        <v>2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1</v>
      </c>
      <c r="Q28" s="3" t="s">
        <v>35</v>
      </c>
      <c r="R28" s="3">
        <v>8</v>
      </c>
      <c r="S28" s="3">
        <v>1</v>
      </c>
      <c r="T28" s="3">
        <v>5</v>
      </c>
      <c r="U28" s="3">
        <v>0</v>
      </c>
      <c r="V28" s="3">
        <v>0</v>
      </c>
      <c r="W28" s="3">
        <v>0</v>
      </c>
      <c r="X28">
        <v>96</v>
      </c>
      <c r="Y28">
        <v>68</v>
      </c>
      <c r="Z28">
        <v>114</v>
      </c>
      <c r="AA28">
        <v>15</v>
      </c>
      <c r="AB28">
        <v>26</v>
      </c>
      <c r="AC28">
        <v>223</v>
      </c>
      <c r="AD28">
        <v>1.5605484593052501</v>
      </c>
      <c r="AE28">
        <v>1.73550720839478</v>
      </c>
      <c r="AF28">
        <v>1.5950203339871201</v>
      </c>
      <c r="AG28">
        <v>1.67043740932623</v>
      </c>
      <c r="AH28">
        <v>2.2852744576841602</v>
      </c>
      <c r="AI28">
        <v>1.6886282730245901</v>
      </c>
      <c r="AJ28">
        <v>1.2399485192783699</v>
      </c>
      <c r="AK28">
        <v>1.3549347487369301</v>
      </c>
      <c r="AL28">
        <v>1.25832694222014</v>
      </c>
      <c r="AM28">
        <v>1.29428090415821</v>
      </c>
      <c r="AN28">
        <v>1.3010933509517799</v>
      </c>
      <c r="AO28">
        <v>1.2948250545331099</v>
      </c>
    </row>
    <row r="29" spans="1:41" x14ac:dyDescent="0.2">
      <c r="A29" s="3">
        <v>32</v>
      </c>
      <c r="B29">
        <v>156</v>
      </c>
      <c r="C29" s="3">
        <v>9</v>
      </c>
      <c r="D29" s="3">
        <v>0</v>
      </c>
      <c r="E29" s="3">
        <v>1</v>
      </c>
      <c r="F29" s="3">
        <v>0</v>
      </c>
      <c r="G29" s="3">
        <v>61</v>
      </c>
      <c r="H29" s="3">
        <v>14</v>
      </c>
      <c r="I29" s="3"/>
      <c r="J29" s="3"/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1</v>
      </c>
      <c r="Q29" s="3" t="s">
        <v>33</v>
      </c>
      <c r="R29" s="3">
        <v>8</v>
      </c>
      <c r="S29" s="3">
        <v>5</v>
      </c>
      <c r="T29" s="3">
        <v>8</v>
      </c>
      <c r="U29" s="3">
        <v>1</v>
      </c>
      <c r="V29" s="3">
        <v>0</v>
      </c>
      <c r="W29" s="3">
        <v>0</v>
      </c>
      <c r="X29">
        <v>0</v>
      </c>
      <c r="Y29">
        <v>102</v>
      </c>
      <c r="Z29">
        <v>87</v>
      </c>
      <c r="AA29">
        <v>52</v>
      </c>
      <c r="AB29">
        <v>37</v>
      </c>
      <c r="AC29">
        <v>278</v>
      </c>
      <c r="AD29">
        <v>0</v>
      </c>
      <c r="AE29">
        <v>1.66922794375163</v>
      </c>
      <c r="AF29">
        <v>1.6807049752943799</v>
      </c>
      <c r="AG29">
        <v>1.59384762607071</v>
      </c>
      <c r="AH29">
        <v>1.8268402859852699</v>
      </c>
      <c r="AI29">
        <v>1.66920695552864</v>
      </c>
      <c r="AJ29">
        <v>0</v>
      </c>
      <c r="AK29">
        <v>1.30426527304631</v>
      </c>
      <c r="AL29">
        <v>1.30319774254288</v>
      </c>
      <c r="AM29">
        <v>1.2208707956584299</v>
      </c>
      <c r="AN29">
        <v>1.08108108108108</v>
      </c>
      <c r="AO29">
        <v>1.2712853288099899</v>
      </c>
    </row>
    <row r="30" spans="1:41" x14ac:dyDescent="0.2">
      <c r="A30" s="3">
        <v>34</v>
      </c>
      <c r="B30">
        <v>135</v>
      </c>
      <c r="C30" s="3">
        <v>11</v>
      </c>
      <c r="D30" s="3">
        <v>0</v>
      </c>
      <c r="E30" s="3">
        <v>0</v>
      </c>
      <c r="F30" s="3">
        <v>1</v>
      </c>
      <c r="G30" s="3">
        <v>69</v>
      </c>
      <c r="H30" s="3">
        <v>14</v>
      </c>
      <c r="I30" s="3" t="s">
        <v>8</v>
      </c>
      <c r="J30" s="3">
        <v>2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3"/>
      <c r="R30" s="3">
        <v>7</v>
      </c>
      <c r="S30" s="3">
        <v>2</v>
      </c>
      <c r="T30" s="3">
        <v>2</v>
      </c>
      <c r="U30" s="3">
        <v>1</v>
      </c>
      <c r="V30" s="3">
        <v>0</v>
      </c>
      <c r="W30" s="3">
        <v>0</v>
      </c>
      <c r="X30">
        <v>0</v>
      </c>
      <c r="Y30">
        <v>3</v>
      </c>
      <c r="Z30">
        <v>16</v>
      </c>
      <c r="AA30">
        <v>0</v>
      </c>
      <c r="AB30">
        <v>0</v>
      </c>
      <c r="AC30">
        <v>19</v>
      </c>
      <c r="AD30">
        <v>0</v>
      </c>
      <c r="AE30">
        <v>1.06903559372885</v>
      </c>
      <c r="AF30">
        <v>1.1678634653628499</v>
      </c>
      <c r="AG30">
        <v>0</v>
      </c>
      <c r="AH30">
        <v>0</v>
      </c>
      <c r="AI30">
        <v>1.15225906457854</v>
      </c>
      <c r="AJ30">
        <v>0</v>
      </c>
      <c r="AK30">
        <v>1</v>
      </c>
      <c r="AL30">
        <v>1.02588834764832</v>
      </c>
      <c r="AM30">
        <v>0</v>
      </c>
      <c r="AN30">
        <v>0</v>
      </c>
      <c r="AO30">
        <v>1.0218007138091101</v>
      </c>
    </row>
    <row r="31" spans="1:41" x14ac:dyDescent="0.2">
      <c r="A31" s="3">
        <v>36</v>
      </c>
      <c r="B31">
        <v>140</v>
      </c>
      <c r="C31" s="3">
        <v>7</v>
      </c>
      <c r="D31" s="3">
        <v>0</v>
      </c>
      <c r="E31" s="3">
        <v>0</v>
      </c>
      <c r="F31" s="3">
        <v>1</v>
      </c>
      <c r="G31" s="3">
        <v>62</v>
      </c>
      <c r="H31" s="3">
        <v>14</v>
      </c>
      <c r="I31" s="3" t="s">
        <v>8</v>
      </c>
      <c r="J31" s="3">
        <v>2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1</v>
      </c>
      <c r="Q31" s="3" t="s">
        <v>31</v>
      </c>
      <c r="R31" s="3">
        <v>8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>
        <v>0</v>
      </c>
      <c r="Y31">
        <v>17</v>
      </c>
      <c r="Z31">
        <v>87</v>
      </c>
      <c r="AA31">
        <v>93</v>
      </c>
      <c r="AB31">
        <v>18</v>
      </c>
      <c r="AC31">
        <v>215</v>
      </c>
      <c r="AD31">
        <v>0</v>
      </c>
      <c r="AE31">
        <v>1.2514640140142499</v>
      </c>
      <c r="AF31">
        <v>1.6749956230508201</v>
      </c>
      <c r="AG31">
        <v>1.6272467035342499</v>
      </c>
      <c r="AH31">
        <v>1.8716864409604701</v>
      </c>
      <c r="AI31">
        <v>1.62708072252909</v>
      </c>
      <c r="AJ31">
        <v>0</v>
      </c>
      <c r="AK31">
        <v>1.0487310073380101</v>
      </c>
      <c r="AL31">
        <v>1.29646456509889</v>
      </c>
      <c r="AM31">
        <v>1.2925444164083499</v>
      </c>
      <c r="AN31">
        <v>1.1571348402636801</v>
      </c>
      <c r="AO31">
        <v>1.2681635367801001</v>
      </c>
    </row>
    <row r="32" spans="1:41" x14ac:dyDescent="0.2">
      <c r="A32" s="3">
        <v>37</v>
      </c>
      <c r="C32" s="3">
        <v>9</v>
      </c>
      <c r="D32" s="3">
        <v>0</v>
      </c>
      <c r="E32" s="3">
        <v>0</v>
      </c>
      <c r="F32" s="3">
        <v>1</v>
      </c>
      <c r="G32" s="3">
        <v>61</v>
      </c>
      <c r="H32" s="3">
        <v>14</v>
      </c>
      <c r="I32" s="3" t="s">
        <v>4</v>
      </c>
      <c r="J32" s="3">
        <v>3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1</v>
      </c>
      <c r="Q32" s="3" t="s">
        <v>30</v>
      </c>
      <c r="R32" s="3">
        <v>7</v>
      </c>
      <c r="S32" s="3">
        <v>3</v>
      </c>
      <c r="T32" s="3">
        <v>5</v>
      </c>
      <c r="U32" s="3">
        <v>0</v>
      </c>
      <c r="V32" s="3">
        <v>0</v>
      </c>
      <c r="W32" s="3">
        <v>0</v>
      </c>
      <c r="X32">
        <v>11</v>
      </c>
      <c r="Y32">
        <v>0</v>
      </c>
      <c r="Z32">
        <v>0</v>
      </c>
      <c r="AA32">
        <v>45</v>
      </c>
      <c r="AB32">
        <v>0</v>
      </c>
      <c r="AC32">
        <v>45</v>
      </c>
      <c r="AD32">
        <v>1.53765577839755</v>
      </c>
      <c r="AE32">
        <v>0</v>
      </c>
      <c r="AF32">
        <v>0</v>
      </c>
      <c r="AG32">
        <v>1.5739533093756899</v>
      </c>
      <c r="AH32">
        <v>0</v>
      </c>
      <c r="AI32">
        <v>1.5739533093756899</v>
      </c>
      <c r="AJ32">
        <v>1.2194739602157401</v>
      </c>
      <c r="AK32">
        <v>0</v>
      </c>
      <c r="AL32">
        <v>0</v>
      </c>
      <c r="AM32">
        <v>1.29571412865256</v>
      </c>
      <c r="AN32">
        <v>0</v>
      </c>
      <c r="AO32">
        <v>1.29571412865256</v>
      </c>
    </row>
    <row r="33" spans="1:41" x14ac:dyDescent="0.2">
      <c r="A33" s="3">
        <v>38</v>
      </c>
      <c r="B33">
        <v>162</v>
      </c>
      <c r="C33" s="3">
        <v>10</v>
      </c>
      <c r="D33" s="3">
        <v>0</v>
      </c>
      <c r="E33" s="3">
        <v>0</v>
      </c>
      <c r="F33" s="3">
        <v>1</v>
      </c>
      <c r="G33" s="3">
        <v>75</v>
      </c>
      <c r="H33" s="3">
        <v>18</v>
      </c>
      <c r="I33" s="3"/>
      <c r="J33" s="3"/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1</v>
      </c>
      <c r="Q33" s="3" t="s">
        <v>28</v>
      </c>
      <c r="R33" s="3">
        <v>8</v>
      </c>
      <c r="S33" s="3">
        <v>5</v>
      </c>
      <c r="T33" s="3">
        <v>7</v>
      </c>
      <c r="U33" s="3">
        <v>1</v>
      </c>
      <c r="V33" s="3">
        <v>0</v>
      </c>
      <c r="W33" s="3">
        <v>1</v>
      </c>
      <c r="X33">
        <v>0</v>
      </c>
      <c r="Y33">
        <v>35</v>
      </c>
      <c r="Z33">
        <v>0</v>
      </c>
      <c r="AA33">
        <v>23</v>
      </c>
      <c r="AB33">
        <v>0</v>
      </c>
      <c r="AC33">
        <v>58</v>
      </c>
      <c r="AD33">
        <v>0</v>
      </c>
      <c r="AE33">
        <v>1.54049245187893</v>
      </c>
      <c r="AF33">
        <v>0</v>
      </c>
      <c r="AG33">
        <v>1.29068762807851</v>
      </c>
      <c r="AH33">
        <v>0</v>
      </c>
      <c r="AI33">
        <v>1.4414319183029001</v>
      </c>
      <c r="AJ33">
        <v>0</v>
      </c>
      <c r="AK33">
        <v>1.21876726427121</v>
      </c>
      <c r="AL33">
        <v>0</v>
      </c>
      <c r="AM33">
        <v>1.0794968315107001</v>
      </c>
      <c r="AN33">
        <v>0</v>
      </c>
      <c r="AO33">
        <v>1.1635393340386</v>
      </c>
    </row>
    <row r="34" spans="1:41" x14ac:dyDescent="0.2">
      <c r="A34" s="3">
        <v>39</v>
      </c>
      <c r="B34">
        <v>142</v>
      </c>
      <c r="C34" s="3">
        <v>10</v>
      </c>
      <c r="D34" s="3">
        <v>0</v>
      </c>
      <c r="E34" s="3">
        <v>0</v>
      </c>
      <c r="F34" s="3">
        <v>1</v>
      </c>
      <c r="G34" s="3">
        <v>80</v>
      </c>
      <c r="H34" s="3">
        <v>21</v>
      </c>
      <c r="I34" s="3" t="s">
        <v>4</v>
      </c>
      <c r="J34" s="3">
        <v>3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3" t="s">
        <v>26</v>
      </c>
      <c r="R34" s="3">
        <v>6</v>
      </c>
      <c r="S34" s="3">
        <v>2</v>
      </c>
      <c r="T34" s="3">
        <v>4</v>
      </c>
      <c r="U34" s="3">
        <v>0</v>
      </c>
      <c r="V34" s="3">
        <v>0</v>
      </c>
      <c r="W34" s="3">
        <v>1</v>
      </c>
      <c r="X34">
        <v>43</v>
      </c>
      <c r="Y34">
        <v>0</v>
      </c>
      <c r="Z34">
        <v>7</v>
      </c>
      <c r="AA34">
        <v>3</v>
      </c>
      <c r="AB34">
        <v>6</v>
      </c>
      <c r="AC34">
        <v>16</v>
      </c>
      <c r="AD34">
        <v>1.57949611551338</v>
      </c>
      <c r="AE34">
        <v>0</v>
      </c>
      <c r="AF34">
        <v>1.4163162231961599</v>
      </c>
      <c r="AG34">
        <v>1.06903559372885</v>
      </c>
      <c r="AH34">
        <v>1.8333333333333299</v>
      </c>
      <c r="AI34">
        <v>1.4324092571969</v>
      </c>
      <c r="AJ34">
        <v>1.29983540062772</v>
      </c>
      <c r="AK34">
        <v>0</v>
      </c>
      <c r="AL34">
        <v>1.0591733660533</v>
      </c>
      <c r="AM34">
        <v>1</v>
      </c>
      <c r="AN34">
        <v>1</v>
      </c>
      <c r="AO34">
        <v>1.0318625817210101</v>
      </c>
    </row>
    <row r="35" spans="1:41" x14ac:dyDescent="0.2">
      <c r="A35" s="3">
        <v>40</v>
      </c>
      <c r="B35">
        <v>156</v>
      </c>
      <c r="C35" s="3">
        <v>9</v>
      </c>
      <c r="D35" s="3">
        <v>0</v>
      </c>
      <c r="E35" s="3">
        <v>0</v>
      </c>
      <c r="F35" s="3">
        <v>1</v>
      </c>
      <c r="G35" s="3">
        <v>74</v>
      </c>
      <c r="H35" s="3">
        <v>16</v>
      </c>
      <c r="I35" s="3" t="s">
        <v>8</v>
      </c>
      <c r="J35" s="3">
        <v>2</v>
      </c>
      <c r="K35" s="3">
        <v>0</v>
      </c>
      <c r="L35" s="3">
        <v>0</v>
      </c>
      <c r="M35" s="3">
        <v>1</v>
      </c>
      <c r="N35" s="3">
        <v>0</v>
      </c>
      <c r="O35" s="3">
        <v>0</v>
      </c>
      <c r="P35" s="3">
        <v>1</v>
      </c>
      <c r="Q35" s="3" t="s">
        <v>24</v>
      </c>
      <c r="R35" s="3">
        <v>6</v>
      </c>
      <c r="S35" s="3">
        <v>5</v>
      </c>
      <c r="T35" s="3">
        <v>5</v>
      </c>
      <c r="U35" s="3">
        <v>0</v>
      </c>
      <c r="V35" s="3">
        <v>0</v>
      </c>
      <c r="W35" s="3">
        <v>0</v>
      </c>
      <c r="X35">
        <v>7</v>
      </c>
      <c r="Y35">
        <v>0</v>
      </c>
      <c r="Z35">
        <v>47</v>
      </c>
      <c r="AA35">
        <v>0</v>
      </c>
      <c r="AB35">
        <v>0</v>
      </c>
      <c r="AC35">
        <v>47</v>
      </c>
      <c r="AD35">
        <v>1.27345908033901</v>
      </c>
      <c r="AE35">
        <v>0</v>
      </c>
      <c r="AF35">
        <v>1.71249264529116</v>
      </c>
      <c r="AG35">
        <v>0</v>
      </c>
      <c r="AH35">
        <v>0</v>
      </c>
      <c r="AI35">
        <v>1.71249264529116</v>
      </c>
      <c r="AJ35">
        <v>1.0591733660533</v>
      </c>
      <c r="AK35">
        <v>0</v>
      </c>
      <c r="AL35">
        <v>1.31549844946268</v>
      </c>
      <c r="AM35">
        <v>0</v>
      </c>
      <c r="AN35">
        <v>0</v>
      </c>
      <c r="AO35">
        <v>1.31549844946268</v>
      </c>
    </row>
    <row r="36" spans="1:41" x14ac:dyDescent="0.2">
      <c r="A36" s="3">
        <v>41</v>
      </c>
      <c r="B36">
        <v>143</v>
      </c>
      <c r="C36" s="3">
        <v>8</v>
      </c>
      <c r="D36" s="3">
        <v>0</v>
      </c>
      <c r="E36" s="3">
        <v>0</v>
      </c>
      <c r="F36" s="3">
        <v>1</v>
      </c>
      <c r="G36" s="3">
        <v>78</v>
      </c>
      <c r="H36" s="3">
        <v>14</v>
      </c>
      <c r="I36" s="3"/>
      <c r="J36" s="3"/>
      <c r="K36" s="3">
        <v>0</v>
      </c>
      <c r="L36" s="3"/>
      <c r="M36" s="3"/>
      <c r="N36" s="3"/>
      <c r="O36" s="3"/>
      <c r="P36" s="3">
        <v>1</v>
      </c>
      <c r="Q36" s="3" t="s">
        <v>23</v>
      </c>
      <c r="R36" s="3">
        <v>9</v>
      </c>
      <c r="S36" s="3">
        <v>3</v>
      </c>
      <c r="T36" s="3">
        <v>3</v>
      </c>
      <c r="U36" s="3">
        <v>0</v>
      </c>
      <c r="V36" s="3">
        <v>0</v>
      </c>
      <c r="W36" s="3">
        <v>1</v>
      </c>
      <c r="X36">
        <v>12</v>
      </c>
      <c r="Y36">
        <v>0</v>
      </c>
      <c r="Z36">
        <v>3</v>
      </c>
      <c r="AA36">
        <v>0</v>
      </c>
      <c r="AB36">
        <v>0</v>
      </c>
      <c r="AC36">
        <v>3</v>
      </c>
      <c r="AD36">
        <v>1.6375234616560701</v>
      </c>
      <c r="AE36">
        <v>0</v>
      </c>
      <c r="AF36">
        <v>1.06903559372885</v>
      </c>
      <c r="AG36">
        <v>0</v>
      </c>
      <c r="AH36">
        <v>0</v>
      </c>
      <c r="AI36">
        <v>1.06903559372885</v>
      </c>
      <c r="AJ36">
        <v>1.2845177968644199</v>
      </c>
      <c r="AK36">
        <v>0</v>
      </c>
      <c r="AL36">
        <v>1</v>
      </c>
      <c r="AM36">
        <v>0</v>
      </c>
      <c r="AN36">
        <v>0</v>
      </c>
      <c r="AO36">
        <v>1</v>
      </c>
    </row>
    <row r="37" spans="1:41" x14ac:dyDescent="0.2">
      <c r="A37" s="3">
        <v>42</v>
      </c>
      <c r="B37">
        <v>214</v>
      </c>
      <c r="C37" s="3">
        <v>11</v>
      </c>
      <c r="D37" s="3">
        <v>0</v>
      </c>
      <c r="E37" s="3">
        <v>0</v>
      </c>
      <c r="F37" s="3">
        <v>1</v>
      </c>
      <c r="G37" s="3">
        <v>59</v>
      </c>
      <c r="H37" s="3">
        <v>14</v>
      </c>
      <c r="I37" s="3"/>
      <c r="J37" s="3"/>
      <c r="K37" s="3"/>
      <c r="L37" s="3"/>
      <c r="M37" s="3"/>
      <c r="N37" s="3"/>
      <c r="O37" s="3"/>
      <c r="P37" s="3">
        <v>1</v>
      </c>
      <c r="Q37" s="3" t="s">
        <v>22</v>
      </c>
      <c r="R37" s="3">
        <v>7</v>
      </c>
      <c r="S37" s="3">
        <v>6</v>
      </c>
      <c r="T37" s="3">
        <v>8</v>
      </c>
      <c r="U37" s="3">
        <v>0</v>
      </c>
      <c r="V37" s="3">
        <v>0</v>
      </c>
      <c r="W37" s="3">
        <v>1</v>
      </c>
      <c r="X37">
        <v>43</v>
      </c>
      <c r="Y37">
        <v>8</v>
      </c>
      <c r="Z37">
        <v>5</v>
      </c>
      <c r="AA37">
        <v>4</v>
      </c>
      <c r="AB37">
        <v>0</v>
      </c>
      <c r="AC37">
        <v>17</v>
      </c>
      <c r="AD37">
        <v>1.47952779045131</v>
      </c>
      <c r="AE37">
        <v>1.32725424859374</v>
      </c>
      <c r="AF37">
        <v>1.7</v>
      </c>
      <c r="AG37">
        <v>1.1767766952966401</v>
      </c>
      <c r="AH37">
        <v>0</v>
      </c>
      <c r="AI37">
        <v>1.4014788688197899</v>
      </c>
      <c r="AJ37">
        <v>1.1916893183051001</v>
      </c>
      <c r="AK37">
        <v>1.125</v>
      </c>
      <c r="AL37">
        <v>1.2</v>
      </c>
      <c r="AM37">
        <v>1</v>
      </c>
      <c r="AN37">
        <v>0</v>
      </c>
      <c r="AO37">
        <v>1.1176470588235301</v>
      </c>
    </row>
    <row r="38" spans="1:41" x14ac:dyDescent="0.2">
      <c r="A38" s="3">
        <v>43</v>
      </c>
      <c r="B38">
        <v>154</v>
      </c>
      <c r="C38" s="3">
        <v>6</v>
      </c>
      <c r="D38" s="3">
        <v>0</v>
      </c>
      <c r="E38" s="3">
        <v>0</v>
      </c>
      <c r="F38" s="3">
        <v>1</v>
      </c>
      <c r="G38" s="3">
        <v>71</v>
      </c>
      <c r="H38" s="3">
        <v>14</v>
      </c>
      <c r="I38" s="3" t="s">
        <v>8</v>
      </c>
      <c r="J38" s="3">
        <v>2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1</v>
      </c>
      <c r="Q38" s="3" t="s">
        <v>20</v>
      </c>
      <c r="R38" s="3">
        <v>9</v>
      </c>
      <c r="S38" s="3">
        <v>1</v>
      </c>
      <c r="T38" s="3">
        <v>5</v>
      </c>
      <c r="U38" s="3">
        <v>1</v>
      </c>
      <c r="V38" s="3">
        <v>0</v>
      </c>
      <c r="W38" s="3">
        <v>0</v>
      </c>
      <c r="X38">
        <v>0</v>
      </c>
      <c r="Y38">
        <v>0</v>
      </c>
      <c r="Z38">
        <v>0</v>
      </c>
      <c r="AA38">
        <v>4</v>
      </c>
      <c r="AB38">
        <v>0</v>
      </c>
      <c r="AC38">
        <v>4</v>
      </c>
      <c r="AD38">
        <v>0</v>
      </c>
      <c r="AE38">
        <v>0</v>
      </c>
      <c r="AF38">
        <v>0</v>
      </c>
      <c r="AG38">
        <v>1.1767766952966401</v>
      </c>
      <c r="AH38">
        <v>0</v>
      </c>
      <c r="AI38">
        <v>1.1767766952966401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1</v>
      </c>
    </row>
    <row r="39" spans="1:41" x14ac:dyDescent="0.2">
      <c r="A39" s="3">
        <v>44</v>
      </c>
      <c r="B39">
        <v>122</v>
      </c>
      <c r="C39" s="3">
        <v>9</v>
      </c>
      <c r="D39" s="3">
        <v>0</v>
      </c>
      <c r="E39" s="3">
        <v>0</v>
      </c>
      <c r="F39" s="3">
        <v>1</v>
      </c>
      <c r="G39" s="3">
        <v>84</v>
      </c>
      <c r="H39" s="3">
        <v>18</v>
      </c>
      <c r="I39" s="3" t="s">
        <v>4</v>
      </c>
      <c r="J39" s="3">
        <v>3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1</v>
      </c>
      <c r="Q39" s="3" t="s">
        <v>19</v>
      </c>
      <c r="R39" s="3">
        <v>5</v>
      </c>
      <c r="S39" s="3">
        <v>5</v>
      </c>
      <c r="T39" s="3">
        <v>5</v>
      </c>
      <c r="U39" s="3">
        <v>0</v>
      </c>
      <c r="V39" s="3">
        <v>0</v>
      </c>
      <c r="W39" s="3">
        <v>1</v>
      </c>
      <c r="X39">
        <v>1</v>
      </c>
      <c r="Y39">
        <v>6</v>
      </c>
      <c r="Z39">
        <v>1</v>
      </c>
      <c r="AA39">
        <v>6</v>
      </c>
      <c r="AB39">
        <v>4</v>
      </c>
      <c r="AC39">
        <v>17</v>
      </c>
      <c r="AD39">
        <v>1</v>
      </c>
      <c r="AE39">
        <v>1.3678511301977601</v>
      </c>
      <c r="AF39">
        <v>1.5</v>
      </c>
      <c r="AG39">
        <v>1.1666666666666701</v>
      </c>
      <c r="AH39">
        <v>1.5</v>
      </c>
      <c r="AI39">
        <v>1.3138071187457701</v>
      </c>
      <c r="AJ39">
        <v>1</v>
      </c>
      <c r="AK39">
        <v>1.06903559372885</v>
      </c>
      <c r="AL39">
        <v>1</v>
      </c>
      <c r="AM39">
        <v>1</v>
      </c>
      <c r="AN39">
        <v>1.25</v>
      </c>
      <c r="AO39">
        <v>1.0609475708248699</v>
      </c>
    </row>
    <row r="40" spans="1:41" x14ac:dyDescent="0.2">
      <c r="A40" s="3">
        <v>45</v>
      </c>
      <c r="B40">
        <v>143</v>
      </c>
      <c r="C40" s="3">
        <v>10</v>
      </c>
      <c r="D40" s="3">
        <v>0</v>
      </c>
      <c r="E40" s="3">
        <v>0</v>
      </c>
      <c r="F40" s="3">
        <v>1</v>
      </c>
      <c r="G40" s="3">
        <v>68</v>
      </c>
      <c r="H40" s="3">
        <v>18</v>
      </c>
      <c r="I40" s="3" t="s">
        <v>18</v>
      </c>
      <c r="J40" s="3">
        <v>4</v>
      </c>
      <c r="K40" s="3"/>
      <c r="L40" s="3">
        <v>0</v>
      </c>
      <c r="M40" s="3">
        <v>1</v>
      </c>
      <c r="N40" s="3">
        <v>0</v>
      </c>
      <c r="O40" s="3">
        <v>0</v>
      </c>
      <c r="P40" s="3">
        <v>1</v>
      </c>
      <c r="Q40" s="3" t="s">
        <v>17</v>
      </c>
      <c r="R40" s="3">
        <v>8</v>
      </c>
      <c r="S40" s="3">
        <v>1</v>
      </c>
      <c r="T40" s="3">
        <v>5</v>
      </c>
      <c r="U40" s="3">
        <v>0</v>
      </c>
      <c r="V40" s="3">
        <v>1</v>
      </c>
      <c r="W40" s="3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s="3">
        <v>46</v>
      </c>
      <c r="B41">
        <v>106</v>
      </c>
      <c r="C41" s="3">
        <v>6</v>
      </c>
      <c r="D41" s="3">
        <v>0</v>
      </c>
      <c r="E41" s="3">
        <v>0</v>
      </c>
      <c r="F41" s="3">
        <v>1</v>
      </c>
      <c r="G41" s="3">
        <v>65</v>
      </c>
      <c r="H41" s="3">
        <v>14</v>
      </c>
      <c r="I41" s="3" t="s">
        <v>8</v>
      </c>
      <c r="J41" s="3">
        <v>2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1</v>
      </c>
      <c r="Q41" s="3" t="s">
        <v>14</v>
      </c>
      <c r="R41" s="3">
        <v>8</v>
      </c>
      <c r="S41" s="3">
        <v>2</v>
      </c>
      <c r="T41" s="3">
        <v>5</v>
      </c>
      <c r="U41" s="3">
        <v>0</v>
      </c>
      <c r="V41" s="3">
        <v>0</v>
      </c>
      <c r="W41" s="3">
        <v>0</v>
      </c>
      <c r="X41">
        <v>54</v>
      </c>
      <c r="Y41">
        <v>137</v>
      </c>
      <c r="Z41">
        <v>125</v>
      </c>
      <c r="AA41">
        <v>102</v>
      </c>
      <c r="AB41">
        <v>148</v>
      </c>
      <c r="AC41">
        <v>512</v>
      </c>
      <c r="AD41">
        <v>1.5901447469252099</v>
      </c>
      <c r="AE41">
        <v>1.57057237270227</v>
      </c>
      <c r="AF41">
        <v>1.5991745054142199</v>
      </c>
      <c r="AG41">
        <v>1.5909843582566801</v>
      </c>
      <c r="AH41">
        <v>1.9098365462470499</v>
      </c>
      <c r="AI41">
        <v>1.6408071625603899</v>
      </c>
      <c r="AJ41">
        <v>1.29562944516403</v>
      </c>
      <c r="AK41">
        <v>1.23862709562201</v>
      </c>
      <c r="AL41">
        <v>1.2582215883027399</v>
      </c>
      <c r="AM41">
        <v>1.2707925910622599</v>
      </c>
      <c r="AN41">
        <v>1.1766360515117</v>
      </c>
      <c r="AO41">
        <v>1.2412363532837301</v>
      </c>
    </row>
    <row r="42" spans="1:41" x14ac:dyDescent="0.2">
      <c r="A42" s="3">
        <v>47</v>
      </c>
      <c r="B42">
        <v>168</v>
      </c>
      <c r="C42" s="3">
        <v>11</v>
      </c>
      <c r="D42" s="3">
        <v>0</v>
      </c>
      <c r="E42" s="3">
        <v>0</v>
      </c>
      <c r="F42" s="3">
        <v>1</v>
      </c>
      <c r="G42" s="3">
        <v>66</v>
      </c>
      <c r="H42" s="3">
        <v>16</v>
      </c>
      <c r="I42" s="3" t="s">
        <v>8</v>
      </c>
      <c r="J42" s="3">
        <v>2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1</v>
      </c>
      <c r="Q42" s="3" t="s">
        <v>13</v>
      </c>
      <c r="R42" s="3">
        <v>9</v>
      </c>
      <c r="S42" s="3">
        <v>5</v>
      </c>
      <c r="T42" s="3">
        <v>5</v>
      </c>
      <c r="U42" s="3">
        <v>0</v>
      </c>
      <c r="V42" s="3">
        <v>0</v>
      </c>
      <c r="W42" s="3">
        <v>1</v>
      </c>
      <c r="X42">
        <v>1</v>
      </c>
      <c r="Y42">
        <v>3</v>
      </c>
      <c r="Z42">
        <v>1</v>
      </c>
      <c r="AA42">
        <v>1</v>
      </c>
      <c r="AB42">
        <v>0</v>
      </c>
      <c r="AC42">
        <v>5</v>
      </c>
      <c r="AD42">
        <v>1</v>
      </c>
      <c r="AE42">
        <v>1.1666666666666701</v>
      </c>
      <c r="AF42">
        <v>1</v>
      </c>
      <c r="AG42">
        <v>1.2071067811865499</v>
      </c>
      <c r="AH42">
        <v>0</v>
      </c>
      <c r="AI42">
        <v>1.1414213562373099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1</v>
      </c>
    </row>
    <row r="43" spans="1:41" x14ac:dyDescent="0.2">
      <c r="A43" s="3">
        <v>48</v>
      </c>
      <c r="B43">
        <v>132</v>
      </c>
      <c r="C43" s="3">
        <v>2</v>
      </c>
      <c r="D43" s="3">
        <v>0</v>
      </c>
      <c r="E43" s="3">
        <v>0</v>
      </c>
      <c r="F43" s="3">
        <v>1</v>
      </c>
      <c r="G43" s="3">
        <v>62</v>
      </c>
      <c r="H43" s="3">
        <v>14</v>
      </c>
      <c r="I43" s="3" t="s">
        <v>11</v>
      </c>
      <c r="J43" s="3">
        <v>1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1</v>
      </c>
      <c r="Q43" s="3" t="s">
        <v>10</v>
      </c>
      <c r="R43" s="3">
        <v>9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>
        <v>50</v>
      </c>
      <c r="Y43">
        <v>35</v>
      </c>
      <c r="Z43">
        <v>36</v>
      </c>
      <c r="AA43">
        <v>20</v>
      </c>
      <c r="AB43">
        <v>46</v>
      </c>
      <c r="AC43">
        <v>137</v>
      </c>
      <c r="AD43">
        <v>1.5837986970101601</v>
      </c>
      <c r="AE43">
        <v>1.3702119236925201</v>
      </c>
      <c r="AF43">
        <v>1.4942018851294501</v>
      </c>
      <c r="AG43">
        <v>1.54448179360912</v>
      </c>
      <c r="AH43">
        <v>1.9468046996530299</v>
      </c>
      <c r="AI43">
        <v>1.55627043121141</v>
      </c>
      <c r="AJ43">
        <v>1.30271125828223</v>
      </c>
      <c r="AK43">
        <v>1.0759101214140701</v>
      </c>
      <c r="AL43">
        <v>1.1571348402636801</v>
      </c>
      <c r="AM43">
        <v>1.3</v>
      </c>
      <c r="AN43">
        <v>1.3006179809727401</v>
      </c>
      <c r="AO43">
        <v>1.1862098426434899</v>
      </c>
    </row>
    <row r="44" spans="1:41" x14ac:dyDescent="0.2">
      <c r="A44" s="3">
        <v>49</v>
      </c>
      <c r="B44">
        <v>154</v>
      </c>
      <c r="C44" s="3">
        <v>10</v>
      </c>
      <c r="D44" s="3">
        <v>0</v>
      </c>
      <c r="E44" s="3">
        <v>0</v>
      </c>
      <c r="F44" s="3">
        <v>1</v>
      </c>
      <c r="G44" s="3">
        <v>70</v>
      </c>
      <c r="H44" s="3">
        <v>18</v>
      </c>
      <c r="I44" s="3" t="s">
        <v>8</v>
      </c>
      <c r="J44" s="3">
        <v>2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1</v>
      </c>
      <c r="Q44" s="3" t="s">
        <v>7</v>
      </c>
      <c r="R44" s="3">
        <v>5</v>
      </c>
      <c r="S44" s="3">
        <v>1</v>
      </c>
      <c r="T44" s="3">
        <v>5</v>
      </c>
      <c r="U44" s="3">
        <v>0</v>
      </c>
      <c r="V44" s="3">
        <v>0</v>
      </c>
      <c r="W44" s="3">
        <v>1</v>
      </c>
      <c r="X44">
        <v>4</v>
      </c>
      <c r="Y44">
        <v>0</v>
      </c>
      <c r="Z44">
        <v>2</v>
      </c>
      <c r="AA44">
        <v>0</v>
      </c>
      <c r="AB44">
        <v>0</v>
      </c>
      <c r="AC44">
        <v>2</v>
      </c>
      <c r="AD44">
        <v>1.5</v>
      </c>
      <c r="AE44">
        <v>0</v>
      </c>
      <c r="AF44">
        <v>1.25</v>
      </c>
      <c r="AG44">
        <v>0</v>
      </c>
      <c r="AH44">
        <v>0</v>
      </c>
      <c r="AI44">
        <v>1.25</v>
      </c>
      <c r="AJ44">
        <v>1.25</v>
      </c>
      <c r="AK44">
        <v>0</v>
      </c>
      <c r="AL44">
        <v>1</v>
      </c>
      <c r="AM44">
        <v>0</v>
      </c>
      <c r="AN44">
        <v>0</v>
      </c>
      <c r="AO44">
        <v>1</v>
      </c>
    </row>
    <row r="45" spans="1:41" x14ac:dyDescent="0.2">
      <c r="A45" s="3">
        <v>50</v>
      </c>
      <c r="B45">
        <v>149</v>
      </c>
      <c r="C45" s="3">
        <v>10</v>
      </c>
      <c r="D45" s="3">
        <v>0</v>
      </c>
      <c r="E45" s="3">
        <v>0</v>
      </c>
      <c r="F45" s="3">
        <v>1</v>
      </c>
      <c r="G45" s="3">
        <v>65</v>
      </c>
      <c r="H45" s="3">
        <v>14</v>
      </c>
      <c r="I45" s="3" t="s">
        <v>4</v>
      </c>
      <c r="J45" s="3">
        <v>3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1</v>
      </c>
      <c r="Q45" s="3" t="s">
        <v>3</v>
      </c>
      <c r="R45" s="3">
        <v>7</v>
      </c>
      <c r="S45" s="3">
        <v>1</v>
      </c>
      <c r="T45" s="3">
        <v>5</v>
      </c>
      <c r="U45" s="3">
        <v>1</v>
      </c>
      <c r="V45" s="3">
        <v>0</v>
      </c>
      <c r="W45" s="3">
        <v>1</v>
      </c>
      <c r="X45">
        <v>0</v>
      </c>
      <c r="Y45">
        <v>0</v>
      </c>
      <c r="Z45">
        <v>0</v>
      </c>
      <c r="AA45">
        <v>24</v>
      </c>
      <c r="AB45">
        <v>0</v>
      </c>
      <c r="AC45">
        <v>24</v>
      </c>
      <c r="AD45">
        <v>0</v>
      </c>
      <c r="AE45">
        <v>0</v>
      </c>
      <c r="AF45">
        <v>0</v>
      </c>
      <c r="AG45">
        <v>1.54894146369348</v>
      </c>
      <c r="AH45">
        <v>0</v>
      </c>
      <c r="AI45">
        <v>1.54894146369348</v>
      </c>
      <c r="AJ45">
        <v>0</v>
      </c>
      <c r="AK45">
        <v>0</v>
      </c>
      <c r="AL45">
        <v>0</v>
      </c>
      <c r="AM45">
        <v>1.30892556509888</v>
      </c>
      <c r="AN45">
        <v>0</v>
      </c>
      <c r="AO45">
        <v>1.30892556509888</v>
      </c>
    </row>
    <row r="46" spans="1:41" x14ac:dyDescent="0.2">
      <c r="A46" s="3">
        <v>51</v>
      </c>
      <c r="B46">
        <v>139</v>
      </c>
      <c r="C46" s="3">
        <v>1</v>
      </c>
      <c r="D46" s="3">
        <v>0</v>
      </c>
      <c r="E46" s="3">
        <v>0</v>
      </c>
      <c r="F46" s="3">
        <v>1</v>
      </c>
      <c r="G46" s="3">
        <v>69</v>
      </c>
      <c r="H46" s="3">
        <v>16</v>
      </c>
      <c r="I46" s="3"/>
      <c r="J46" s="3"/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1</v>
      </c>
      <c r="Q46" s="3" t="s">
        <v>0</v>
      </c>
      <c r="R46" s="3">
        <v>8</v>
      </c>
      <c r="S46" s="3">
        <v>7</v>
      </c>
      <c r="T46" s="3">
        <v>8</v>
      </c>
      <c r="U46" s="3">
        <v>0</v>
      </c>
      <c r="V46" s="3">
        <v>0</v>
      </c>
      <c r="W46" s="3">
        <v>0</v>
      </c>
      <c r="X46">
        <v>14</v>
      </c>
      <c r="Y46">
        <v>18</v>
      </c>
      <c r="Z46">
        <v>27</v>
      </c>
      <c r="AA46">
        <v>31</v>
      </c>
      <c r="AB46">
        <v>17</v>
      </c>
      <c r="AC46">
        <v>93</v>
      </c>
      <c r="AD46">
        <v>1.5290199714300501</v>
      </c>
      <c r="AE46">
        <v>1.33394201198567</v>
      </c>
      <c r="AF46">
        <v>1.5871287634109801</v>
      </c>
      <c r="AG46">
        <v>1.36187299990092</v>
      </c>
      <c r="AH46">
        <v>1.9990361690121301</v>
      </c>
      <c r="AI46">
        <v>1.4919917545724299</v>
      </c>
      <c r="AJ46">
        <v>1.1428571428571399</v>
      </c>
      <c r="AK46">
        <v>1.1571348402636801</v>
      </c>
      <c r="AL46">
        <v>1.2706346588653801</v>
      </c>
      <c r="AM46">
        <v>1.15575571370149</v>
      </c>
      <c r="AN46">
        <v>1.3083906286540801</v>
      </c>
      <c r="AO46">
        <v>1.2081101820404401</v>
      </c>
    </row>
    <row r="47" spans="1:41" x14ac:dyDescent="0.2">
      <c r="A47" s="3">
        <v>201</v>
      </c>
      <c r="B47">
        <v>204</v>
      </c>
      <c r="C47" s="3">
        <v>12</v>
      </c>
      <c r="D47" s="3">
        <v>1</v>
      </c>
      <c r="E47" s="3">
        <v>0</v>
      </c>
      <c r="F47" s="3">
        <v>0</v>
      </c>
      <c r="G47" s="3">
        <v>21</v>
      </c>
      <c r="H47" s="3">
        <v>14</v>
      </c>
      <c r="I47" s="3"/>
      <c r="J47" s="3"/>
      <c r="K47" s="3">
        <v>0</v>
      </c>
      <c r="L47" s="3">
        <v>1</v>
      </c>
      <c r="M47" s="3">
        <v>0</v>
      </c>
      <c r="N47" s="3">
        <v>0</v>
      </c>
      <c r="O47" s="3">
        <v>0</v>
      </c>
      <c r="P47" s="3">
        <v>1</v>
      </c>
      <c r="Q47" s="3" t="s">
        <v>65</v>
      </c>
      <c r="R47" s="3">
        <v>9</v>
      </c>
      <c r="S47" s="3">
        <v>3</v>
      </c>
      <c r="T47" s="3">
        <v>5</v>
      </c>
      <c r="U47" s="3">
        <v>1</v>
      </c>
      <c r="V47" s="3">
        <v>1</v>
      </c>
      <c r="W47" s="3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s="3">
        <v>202</v>
      </c>
      <c r="B48">
        <v>211</v>
      </c>
      <c r="C48" s="3">
        <v>12</v>
      </c>
      <c r="D48" s="3">
        <v>1</v>
      </c>
      <c r="E48" s="3">
        <v>0</v>
      </c>
      <c r="F48" s="3">
        <v>0</v>
      </c>
      <c r="G48" s="3">
        <v>24</v>
      </c>
      <c r="H48" s="3">
        <v>16</v>
      </c>
      <c r="I48" s="3" t="s">
        <v>11</v>
      </c>
      <c r="J48" s="3">
        <v>1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 t="s">
        <v>65</v>
      </c>
      <c r="R48" s="3">
        <v>8</v>
      </c>
      <c r="S48" s="3">
        <v>5</v>
      </c>
      <c r="T48" s="3">
        <v>5</v>
      </c>
      <c r="U48" s="3">
        <v>0</v>
      </c>
      <c r="V48" s="3">
        <v>0</v>
      </c>
      <c r="W48" s="3">
        <v>0</v>
      </c>
      <c r="X48">
        <v>19</v>
      </c>
      <c r="Y48">
        <v>24</v>
      </c>
      <c r="Z48">
        <v>0</v>
      </c>
      <c r="AA48">
        <v>73</v>
      </c>
      <c r="AB48">
        <v>0</v>
      </c>
      <c r="AC48">
        <v>97</v>
      </c>
      <c r="AD48">
        <v>1.81578947368421</v>
      </c>
      <c r="AE48">
        <v>1.6446046083685999</v>
      </c>
      <c r="AF48">
        <v>0</v>
      </c>
      <c r="AG48">
        <v>1.49460374678025</v>
      </c>
      <c r="AH48">
        <v>0</v>
      </c>
      <c r="AI48">
        <v>1.5317173620186</v>
      </c>
      <c r="AJ48">
        <v>1.4736842105263199</v>
      </c>
      <c r="AK48">
        <v>1.3461306578902199</v>
      </c>
      <c r="AL48">
        <v>0</v>
      </c>
      <c r="AM48">
        <v>1.20977682875322</v>
      </c>
      <c r="AN48">
        <v>0</v>
      </c>
      <c r="AO48">
        <v>1.2435138586427801</v>
      </c>
    </row>
    <row r="49" spans="1:41" x14ac:dyDescent="0.2">
      <c r="A49" s="3">
        <v>203</v>
      </c>
      <c r="B49">
        <v>215</v>
      </c>
      <c r="C49" s="3">
        <v>10</v>
      </c>
      <c r="D49" s="3">
        <v>1</v>
      </c>
      <c r="E49" s="3">
        <v>0</v>
      </c>
      <c r="F49" s="3">
        <v>0</v>
      </c>
      <c r="G49" s="3">
        <v>19</v>
      </c>
      <c r="H49" s="3">
        <v>14</v>
      </c>
      <c r="I49" s="3" t="s">
        <v>18</v>
      </c>
      <c r="J49" s="3">
        <v>4</v>
      </c>
      <c r="K49" s="3">
        <v>0</v>
      </c>
      <c r="L49" s="3">
        <v>0</v>
      </c>
      <c r="M49" s="3">
        <v>0</v>
      </c>
      <c r="N49" s="3">
        <v>1</v>
      </c>
      <c r="O49" s="3">
        <v>0</v>
      </c>
      <c r="P49" s="3">
        <v>1</v>
      </c>
      <c r="Q49" s="3" t="s">
        <v>65</v>
      </c>
      <c r="R49" s="3">
        <v>8</v>
      </c>
      <c r="S49" s="3">
        <v>4</v>
      </c>
      <c r="T49" s="3">
        <v>1</v>
      </c>
      <c r="U49" s="3">
        <v>0</v>
      </c>
      <c r="V49" s="3">
        <v>0</v>
      </c>
      <c r="W49" s="3">
        <v>1</v>
      </c>
      <c r="X49">
        <v>1</v>
      </c>
      <c r="Y49">
        <v>6</v>
      </c>
      <c r="Z49">
        <v>12</v>
      </c>
      <c r="AA49">
        <v>1</v>
      </c>
      <c r="AB49">
        <v>0</v>
      </c>
      <c r="AC49">
        <v>19</v>
      </c>
      <c r="AD49">
        <v>1</v>
      </c>
      <c r="AE49">
        <v>1.31903559372885</v>
      </c>
      <c r="AF49">
        <v>1.4610206292602499</v>
      </c>
      <c r="AG49">
        <v>1</v>
      </c>
      <c r="AH49">
        <v>0</v>
      </c>
      <c r="AI49">
        <v>1.3919190059734801</v>
      </c>
      <c r="AJ49">
        <v>1</v>
      </c>
      <c r="AK49">
        <v>1.06903559372885</v>
      </c>
      <c r="AL49">
        <v>1.1178511301977601</v>
      </c>
      <c r="AM49">
        <v>1</v>
      </c>
      <c r="AN49">
        <v>0</v>
      </c>
      <c r="AO49">
        <v>1.0962330065655901</v>
      </c>
    </row>
    <row r="50" spans="1:41" x14ac:dyDescent="0.2">
      <c r="A50" s="3">
        <v>204</v>
      </c>
      <c r="B50">
        <v>204</v>
      </c>
      <c r="C50" s="3">
        <v>12</v>
      </c>
      <c r="D50" s="3">
        <v>1</v>
      </c>
      <c r="E50" s="3">
        <v>0</v>
      </c>
      <c r="F50" s="3">
        <v>0</v>
      </c>
      <c r="G50" s="3">
        <v>18</v>
      </c>
      <c r="H50" s="3">
        <v>12</v>
      </c>
      <c r="I50" s="3" t="s">
        <v>66</v>
      </c>
      <c r="J50" s="3">
        <v>6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1</v>
      </c>
      <c r="Q50" s="3" t="s">
        <v>65</v>
      </c>
      <c r="R50" s="3">
        <v>9</v>
      </c>
      <c r="S50" s="3">
        <v>5</v>
      </c>
      <c r="T50" s="3">
        <v>7</v>
      </c>
      <c r="U50" s="3">
        <v>1</v>
      </c>
      <c r="V50" s="3">
        <v>0</v>
      </c>
      <c r="W50" s="3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</row>
    <row r="51" spans="1:41" x14ac:dyDescent="0.2">
      <c r="A51" s="3">
        <v>205</v>
      </c>
      <c r="B51">
        <v>215</v>
      </c>
      <c r="C51" s="3">
        <v>12</v>
      </c>
      <c r="D51" s="3">
        <v>1</v>
      </c>
      <c r="E51" s="3">
        <v>0</v>
      </c>
      <c r="F51" s="3">
        <v>0</v>
      </c>
      <c r="G51" s="3">
        <v>18</v>
      </c>
      <c r="H51" s="3">
        <v>14</v>
      </c>
      <c r="I51" s="3"/>
      <c r="J51" s="3"/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1</v>
      </c>
      <c r="Q51" s="3" t="s">
        <v>65</v>
      </c>
      <c r="R51" s="3">
        <v>7</v>
      </c>
      <c r="S51" s="3">
        <v>3</v>
      </c>
      <c r="T51" s="3">
        <v>3</v>
      </c>
      <c r="U51" s="3">
        <v>1</v>
      </c>
      <c r="V51" s="3">
        <v>1</v>
      </c>
      <c r="W51" s="3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s="3">
        <v>206</v>
      </c>
      <c r="B52">
        <v>221</v>
      </c>
      <c r="C52" s="3">
        <v>12</v>
      </c>
      <c r="D52" s="3">
        <v>1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v>1</v>
      </c>
      <c r="V52" s="3">
        <v>1</v>
      </c>
      <c r="W52" s="3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s="3">
        <v>207</v>
      </c>
      <c r="B53">
        <v>206</v>
      </c>
      <c r="C53" s="3">
        <v>12</v>
      </c>
      <c r="D53" s="3">
        <v>1</v>
      </c>
      <c r="E53" s="3">
        <v>0</v>
      </c>
      <c r="F53" s="3">
        <v>0</v>
      </c>
      <c r="G53" s="3">
        <v>21</v>
      </c>
      <c r="H53" s="3">
        <v>16</v>
      </c>
      <c r="I53" s="3" t="s">
        <v>4</v>
      </c>
      <c r="J53" s="3">
        <v>3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 t="s">
        <v>65</v>
      </c>
      <c r="R53" s="3">
        <v>8</v>
      </c>
      <c r="S53" s="3">
        <v>5</v>
      </c>
      <c r="T53" s="3">
        <v>5</v>
      </c>
      <c r="U53" s="3">
        <v>0</v>
      </c>
      <c r="V53" s="3">
        <v>0</v>
      </c>
      <c r="W53" s="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1.2071067811865499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1</v>
      </c>
    </row>
    <row r="54" spans="1:41" x14ac:dyDescent="0.2">
      <c r="A54" s="3">
        <v>208</v>
      </c>
      <c r="B54">
        <v>206</v>
      </c>
      <c r="C54" s="3">
        <v>12</v>
      </c>
      <c r="D54" s="3">
        <v>1</v>
      </c>
      <c r="E54" s="3">
        <v>0</v>
      </c>
      <c r="F54" s="3">
        <v>0</v>
      </c>
      <c r="G54" s="3">
        <v>22</v>
      </c>
      <c r="H54" s="3">
        <v>12</v>
      </c>
      <c r="I54" s="3" t="s">
        <v>66</v>
      </c>
      <c r="J54" s="3">
        <v>6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3">
        <v>0</v>
      </c>
      <c r="Q54" s="3" t="s">
        <v>65</v>
      </c>
      <c r="R54" s="3">
        <v>7</v>
      </c>
      <c r="S54" s="3">
        <v>5</v>
      </c>
      <c r="T54" s="3">
        <v>6</v>
      </c>
      <c r="U54" s="3">
        <v>1</v>
      </c>
      <c r="V54" s="3">
        <v>0</v>
      </c>
      <c r="W54" s="3">
        <v>1</v>
      </c>
      <c r="X54">
        <v>0</v>
      </c>
      <c r="Y54">
        <v>9</v>
      </c>
      <c r="Z54">
        <v>1</v>
      </c>
      <c r="AA54">
        <v>0</v>
      </c>
      <c r="AB54">
        <v>0</v>
      </c>
      <c r="AC54">
        <v>10</v>
      </c>
      <c r="AD54">
        <v>0</v>
      </c>
      <c r="AE54">
        <v>1.1706148784369701</v>
      </c>
      <c r="AF54">
        <v>1</v>
      </c>
      <c r="AG54">
        <v>0</v>
      </c>
      <c r="AH54">
        <v>0</v>
      </c>
      <c r="AI54">
        <v>1.15355339059327</v>
      </c>
      <c r="AJ54">
        <v>0</v>
      </c>
      <c r="AK54">
        <v>1.04602372915257</v>
      </c>
      <c r="AL54">
        <v>1</v>
      </c>
      <c r="AM54">
        <v>0</v>
      </c>
      <c r="AN54">
        <v>0</v>
      </c>
      <c r="AO54">
        <v>1.04142135623731</v>
      </c>
    </row>
    <row r="55" spans="1:41" x14ac:dyDescent="0.2">
      <c r="A55" s="3">
        <v>209</v>
      </c>
      <c r="B55">
        <v>216</v>
      </c>
      <c r="C55" s="3">
        <v>12</v>
      </c>
      <c r="D55" s="3">
        <v>1</v>
      </c>
      <c r="E55" s="3">
        <v>0</v>
      </c>
      <c r="F55" s="3">
        <v>0</v>
      </c>
      <c r="G55" s="3">
        <v>20</v>
      </c>
      <c r="H55" s="3">
        <v>12</v>
      </c>
      <c r="I55" s="3" t="s">
        <v>46</v>
      </c>
      <c r="J55" s="3">
        <v>5</v>
      </c>
      <c r="K55" s="3">
        <v>0</v>
      </c>
      <c r="L55" s="3">
        <v>0</v>
      </c>
      <c r="M55" s="3">
        <v>0</v>
      </c>
      <c r="N55" s="3">
        <v>1</v>
      </c>
      <c r="O55" s="3">
        <v>0</v>
      </c>
      <c r="P55" s="3">
        <v>0</v>
      </c>
      <c r="Q55" s="3" t="s">
        <v>65</v>
      </c>
      <c r="R55" s="3">
        <v>8</v>
      </c>
      <c r="S55" s="3">
        <v>3</v>
      </c>
      <c r="T55" s="3">
        <v>4</v>
      </c>
      <c r="U55" s="3">
        <v>1</v>
      </c>
      <c r="V55" s="3">
        <v>0</v>
      </c>
      <c r="W55" s="3">
        <v>1</v>
      </c>
      <c r="X55">
        <v>0</v>
      </c>
      <c r="Y55">
        <v>2</v>
      </c>
      <c r="Z55">
        <v>0</v>
      </c>
      <c r="AA55">
        <v>2</v>
      </c>
      <c r="AB55">
        <v>0</v>
      </c>
      <c r="AC55">
        <v>4</v>
      </c>
      <c r="AD55">
        <v>0</v>
      </c>
      <c r="AE55">
        <v>1</v>
      </c>
      <c r="AF55">
        <v>0</v>
      </c>
      <c r="AG55">
        <v>1.5</v>
      </c>
      <c r="AH55">
        <v>0</v>
      </c>
      <c r="AI55">
        <v>1.25</v>
      </c>
      <c r="AJ55">
        <v>0</v>
      </c>
      <c r="AK55">
        <v>1</v>
      </c>
      <c r="AL55">
        <v>0</v>
      </c>
      <c r="AM55">
        <v>1.5</v>
      </c>
      <c r="AN55">
        <v>0</v>
      </c>
      <c r="AO55">
        <v>1.25</v>
      </c>
    </row>
    <row r="56" spans="1:41" x14ac:dyDescent="0.2">
      <c r="A56" s="3">
        <v>210</v>
      </c>
      <c r="B56">
        <v>208</v>
      </c>
      <c r="C56" s="3">
        <v>12</v>
      </c>
      <c r="D56" s="3">
        <v>1</v>
      </c>
      <c r="E56" s="3">
        <v>0</v>
      </c>
      <c r="F56" s="3">
        <v>0</v>
      </c>
      <c r="G56" s="3">
        <v>19</v>
      </c>
      <c r="H56" s="3">
        <v>12</v>
      </c>
      <c r="I56" s="3" t="s">
        <v>46</v>
      </c>
      <c r="J56" s="3">
        <v>5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3">
        <v>1</v>
      </c>
      <c r="Q56" s="3" t="s">
        <v>65</v>
      </c>
      <c r="R56" s="3">
        <v>8</v>
      </c>
      <c r="S56" s="3">
        <v>5</v>
      </c>
      <c r="T56" s="3">
        <v>2</v>
      </c>
      <c r="U56" s="3">
        <v>1</v>
      </c>
      <c r="V56" s="3">
        <v>0</v>
      </c>
      <c r="W56" s="3">
        <v>1</v>
      </c>
      <c r="X56">
        <v>0</v>
      </c>
      <c r="Y56">
        <v>2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</row>
    <row r="57" spans="1:41" x14ac:dyDescent="0.2">
      <c r="A57" s="3">
        <v>211</v>
      </c>
      <c r="B57">
        <v>201</v>
      </c>
      <c r="C57" s="3">
        <v>12</v>
      </c>
      <c r="D57" s="3">
        <v>1</v>
      </c>
      <c r="E57" s="3">
        <v>0</v>
      </c>
      <c r="F57" s="3">
        <v>0</v>
      </c>
      <c r="G57" s="3">
        <v>19</v>
      </c>
      <c r="H57" s="3">
        <v>12</v>
      </c>
      <c r="I57" s="3" t="s">
        <v>46</v>
      </c>
      <c r="J57" s="3">
        <v>5</v>
      </c>
      <c r="K57" s="3">
        <v>0</v>
      </c>
      <c r="L57" s="3">
        <v>1</v>
      </c>
      <c r="M57" s="3">
        <v>0</v>
      </c>
      <c r="N57" s="3">
        <v>0</v>
      </c>
      <c r="O57" s="3">
        <v>0</v>
      </c>
      <c r="P57" s="3">
        <v>1</v>
      </c>
      <c r="Q57" s="3" t="s">
        <v>65</v>
      </c>
      <c r="R57" s="3">
        <v>8</v>
      </c>
      <c r="S57" s="3">
        <v>7</v>
      </c>
      <c r="T57" s="3">
        <v>7</v>
      </c>
      <c r="U57" s="3">
        <v>1</v>
      </c>
      <c r="V57" s="3">
        <v>1</v>
      </c>
      <c r="W57" s="3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 s="3">
        <v>212</v>
      </c>
      <c r="B58">
        <v>214</v>
      </c>
      <c r="C58" s="3">
        <v>12</v>
      </c>
      <c r="D58" s="3">
        <v>1</v>
      </c>
      <c r="E58" s="3">
        <v>0</v>
      </c>
      <c r="F58" s="3">
        <v>0</v>
      </c>
      <c r="G58" s="3">
        <v>20</v>
      </c>
      <c r="H58" s="3">
        <v>12</v>
      </c>
      <c r="I58" s="3"/>
      <c r="J58" s="3"/>
      <c r="K58" s="3">
        <v>0</v>
      </c>
      <c r="L58" s="3">
        <v>0</v>
      </c>
      <c r="M58" s="3">
        <v>0</v>
      </c>
      <c r="N58" s="3">
        <v>1</v>
      </c>
      <c r="O58" s="3">
        <v>0</v>
      </c>
      <c r="P58" s="3">
        <v>0</v>
      </c>
      <c r="Q58" s="3" t="s">
        <v>65</v>
      </c>
      <c r="R58" s="3">
        <v>6</v>
      </c>
      <c r="S58" s="3">
        <v>8</v>
      </c>
      <c r="T58" s="3">
        <v>8</v>
      </c>
      <c r="U58" s="3">
        <v>1</v>
      </c>
      <c r="V58" s="3">
        <v>0</v>
      </c>
      <c r="W58" s="3">
        <v>1</v>
      </c>
      <c r="X58">
        <v>0</v>
      </c>
      <c r="Y58">
        <v>14</v>
      </c>
      <c r="Z58">
        <v>15</v>
      </c>
      <c r="AA58">
        <v>26</v>
      </c>
      <c r="AB58">
        <v>17</v>
      </c>
      <c r="AC58">
        <v>72</v>
      </c>
      <c r="AD58">
        <v>0</v>
      </c>
      <c r="AE58">
        <v>1.27958668302665</v>
      </c>
      <c r="AF58">
        <v>1.40236892706218</v>
      </c>
      <c r="AG58">
        <v>1.4121067939276499</v>
      </c>
      <c r="AH58">
        <v>1.9182044534264</v>
      </c>
      <c r="AI58">
        <v>1.4483348340873901</v>
      </c>
      <c r="AJ58">
        <v>0</v>
      </c>
      <c r="AK58">
        <v>1.1010152544552201</v>
      </c>
      <c r="AL58">
        <v>1.18856180831641</v>
      </c>
      <c r="AM58">
        <v>1.16977744470666</v>
      </c>
      <c r="AN58">
        <v>1.0831890330807701</v>
      </c>
      <c r="AO58">
        <v>1.14746395323904</v>
      </c>
    </row>
    <row r="59" spans="1:41" x14ac:dyDescent="0.2">
      <c r="A59" s="3">
        <v>213</v>
      </c>
      <c r="B59">
        <v>197</v>
      </c>
      <c r="C59" s="3">
        <v>12</v>
      </c>
      <c r="D59" s="3">
        <v>1</v>
      </c>
      <c r="E59" s="3">
        <v>0</v>
      </c>
      <c r="F59" s="3">
        <v>0</v>
      </c>
      <c r="G59" s="3">
        <v>20</v>
      </c>
      <c r="H59" s="3">
        <v>12</v>
      </c>
      <c r="I59" s="3" t="s">
        <v>8</v>
      </c>
      <c r="J59" s="3">
        <v>2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3">
        <v>0</v>
      </c>
      <c r="Q59" s="3" t="s">
        <v>74</v>
      </c>
      <c r="R59" s="3">
        <v>7</v>
      </c>
      <c r="S59" s="3">
        <v>3</v>
      </c>
      <c r="T59" s="3">
        <v>6</v>
      </c>
      <c r="U59" s="3">
        <v>1</v>
      </c>
      <c r="V59" s="3">
        <v>1</v>
      </c>
      <c r="W59" s="3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s="3">
        <v>214</v>
      </c>
      <c r="B60">
        <v>223</v>
      </c>
      <c r="C60" s="3">
        <v>12</v>
      </c>
      <c r="D60" s="3">
        <v>1</v>
      </c>
      <c r="E60" s="3">
        <v>0</v>
      </c>
      <c r="F60" s="3">
        <v>0</v>
      </c>
      <c r="G60" s="3">
        <v>20</v>
      </c>
      <c r="H60" s="3">
        <v>12</v>
      </c>
      <c r="I60" s="3"/>
      <c r="J60" s="3"/>
      <c r="K60" s="3"/>
      <c r="L60" s="3">
        <v>0</v>
      </c>
      <c r="M60" s="3">
        <v>1</v>
      </c>
      <c r="N60" s="3">
        <v>0</v>
      </c>
      <c r="O60" s="3">
        <v>0</v>
      </c>
      <c r="P60" s="3">
        <v>1</v>
      </c>
      <c r="Q60" s="3" t="s">
        <v>65</v>
      </c>
      <c r="R60" s="3">
        <v>6</v>
      </c>
      <c r="S60" s="3">
        <v>3</v>
      </c>
      <c r="T60" s="3">
        <v>4</v>
      </c>
      <c r="U60" s="3">
        <v>1</v>
      </c>
      <c r="V60" s="3">
        <v>1</v>
      </c>
      <c r="W60" s="3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s="3">
        <v>215</v>
      </c>
      <c r="B61">
        <v>216</v>
      </c>
      <c r="C61" s="3">
        <v>11</v>
      </c>
      <c r="D61" s="3">
        <v>1</v>
      </c>
      <c r="E61" s="3">
        <v>0</v>
      </c>
      <c r="F61" s="3">
        <v>0</v>
      </c>
      <c r="G61" s="3">
        <v>21</v>
      </c>
      <c r="H61" s="3">
        <v>12</v>
      </c>
      <c r="I61" s="3" t="s">
        <v>66</v>
      </c>
      <c r="J61" s="3">
        <v>6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3">
        <v>1</v>
      </c>
      <c r="Q61" s="3" t="s">
        <v>65</v>
      </c>
      <c r="R61" s="3">
        <v>7</v>
      </c>
      <c r="S61" s="3">
        <v>5</v>
      </c>
      <c r="T61" s="3">
        <v>4</v>
      </c>
      <c r="U61" s="3">
        <v>1</v>
      </c>
      <c r="V61" s="3">
        <v>0</v>
      </c>
      <c r="W61" s="3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</row>
    <row r="62" spans="1:41" x14ac:dyDescent="0.2">
      <c r="A62" s="3">
        <v>216</v>
      </c>
      <c r="B62">
        <v>206</v>
      </c>
      <c r="C62" s="3">
        <v>11</v>
      </c>
      <c r="D62" s="3">
        <v>1</v>
      </c>
      <c r="E62" s="3">
        <v>0</v>
      </c>
      <c r="F62" s="3">
        <v>0</v>
      </c>
      <c r="G62" s="3">
        <v>20</v>
      </c>
      <c r="H62" s="3">
        <v>12</v>
      </c>
      <c r="I62" s="3"/>
      <c r="J62" s="3"/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1</v>
      </c>
      <c r="Q62" s="3" t="s">
        <v>65</v>
      </c>
      <c r="R62" s="3">
        <v>8</v>
      </c>
      <c r="S62" s="3">
        <v>5</v>
      </c>
      <c r="T62" s="3">
        <v>4</v>
      </c>
      <c r="U62" s="3">
        <v>1</v>
      </c>
      <c r="V62" s="3">
        <v>0</v>
      </c>
      <c r="W62" s="3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</row>
    <row r="63" spans="1:41" x14ac:dyDescent="0.2">
      <c r="A63" s="3">
        <v>217</v>
      </c>
      <c r="B63">
        <v>194</v>
      </c>
      <c r="C63" s="3">
        <v>10</v>
      </c>
      <c r="D63" s="3">
        <v>1</v>
      </c>
      <c r="E63" s="3">
        <v>0</v>
      </c>
      <c r="F63" s="3">
        <v>0</v>
      </c>
      <c r="G63" s="3">
        <v>19</v>
      </c>
      <c r="H63" s="3">
        <v>12</v>
      </c>
      <c r="I63" s="3" t="s">
        <v>18</v>
      </c>
      <c r="J63" s="3">
        <v>4</v>
      </c>
      <c r="K63" s="3">
        <v>0</v>
      </c>
      <c r="L63" s="3">
        <v>0</v>
      </c>
      <c r="M63" s="3">
        <v>0</v>
      </c>
      <c r="N63" s="3">
        <v>1</v>
      </c>
      <c r="O63" s="3">
        <v>0</v>
      </c>
      <c r="P63" s="3">
        <v>1</v>
      </c>
      <c r="Q63" s="3" t="s">
        <v>65</v>
      </c>
      <c r="R63" s="3">
        <v>3</v>
      </c>
      <c r="S63" s="3">
        <v>4</v>
      </c>
      <c r="T63" s="3">
        <v>3</v>
      </c>
      <c r="U63" s="3">
        <v>1</v>
      </c>
      <c r="V63" s="3">
        <v>0</v>
      </c>
      <c r="W63" s="3">
        <v>1</v>
      </c>
      <c r="X63">
        <v>0</v>
      </c>
      <c r="Y63">
        <v>1</v>
      </c>
      <c r="Z63">
        <v>3</v>
      </c>
      <c r="AA63">
        <v>0</v>
      </c>
      <c r="AB63">
        <v>2</v>
      </c>
      <c r="AC63">
        <v>6</v>
      </c>
      <c r="AD63">
        <v>0</v>
      </c>
      <c r="AE63">
        <v>1</v>
      </c>
      <c r="AF63">
        <v>1.06903559372885</v>
      </c>
      <c r="AG63">
        <v>0</v>
      </c>
      <c r="AH63">
        <v>1.5</v>
      </c>
      <c r="AI63">
        <v>1.1414213562373099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1</v>
      </c>
    </row>
    <row r="64" spans="1:41" x14ac:dyDescent="0.2">
      <c r="A64" s="3">
        <v>218</v>
      </c>
      <c r="B64">
        <v>219</v>
      </c>
      <c r="C64" s="3">
        <v>12</v>
      </c>
      <c r="D64" s="3">
        <v>1</v>
      </c>
      <c r="E64" s="3">
        <v>0</v>
      </c>
      <c r="F64" s="3">
        <v>0</v>
      </c>
      <c r="G64" s="3">
        <v>18</v>
      </c>
      <c r="H64" s="3">
        <v>12</v>
      </c>
      <c r="I64" s="3" t="s">
        <v>46</v>
      </c>
      <c r="J64" s="3">
        <v>5</v>
      </c>
      <c r="K64" s="3">
        <v>0</v>
      </c>
      <c r="L64" s="3">
        <v>0</v>
      </c>
      <c r="M64" s="3">
        <v>0</v>
      </c>
      <c r="N64" s="3">
        <v>1</v>
      </c>
      <c r="O64" s="3">
        <v>0</v>
      </c>
      <c r="P64" s="3">
        <v>0</v>
      </c>
      <c r="Q64" s="3" t="s">
        <v>65</v>
      </c>
      <c r="R64" s="3">
        <v>4</v>
      </c>
      <c r="S64" s="3">
        <v>2</v>
      </c>
      <c r="T64" s="3">
        <v>6</v>
      </c>
      <c r="U64" s="3">
        <v>0</v>
      </c>
      <c r="V64" s="3">
        <v>0</v>
      </c>
      <c r="W64" s="3">
        <v>0</v>
      </c>
      <c r="X64">
        <v>66</v>
      </c>
      <c r="Y64">
        <v>14</v>
      </c>
      <c r="Z64">
        <v>15</v>
      </c>
      <c r="AA64">
        <v>0</v>
      </c>
      <c r="AB64">
        <v>0</v>
      </c>
      <c r="AC64">
        <v>29</v>
      </c>
      <c r="AD64">
        <v>1.59141885530848</v>
      </c>
      <c r="AE64">
        <v>1.9508970857172301</v>
      </c>
      <c r="AF64">
        <v>1.58803287749292</v>
      </c>
      <c r="AG64">
        <v>0</v>
      </c>
      <c r="AH64">
        <v>0</v>
      </c>
      <c r="AI64">
        <v>1.7632087021529299</v>
      </c>
      <c r="AJ64">
        <v>1.24090143843351</v>
      </c>
      <c r="AK64">
        <v>1.52958668302665</v>
      </c>
      <c r="AL64">
        <v>1.16094757082487</v>
      </c>
      <c r="AM64">
        <v>0</v>
      </c>
      <c r="AN64">
        <v>0</v>
      </c>
      <c r="AO64">
        <v>1.33891128016366</v>
      </c>
    </row>
    <row r="65" spans="1:41" x14ac:dyDescent="0.2">
      <c r="A65" s="3">
        <v>219</v>
      </c>
      <c r="B65">
        <v>188</v>
      </c>
      <c r="C65" s="3">
        <v>12</v>
      </c>
      <c r="D65" s="3">
        <v>1</v>
      </c>
      <c r="E65" s="3">
        <v>0</v>
      </c>
      <c r="F65" s="3">
        <v>0</v>
      </c>
      <c r="G65" s="3">
        <v>20</v>
      </c>
      <c r="H65" s="3">
        <v>14</v>
      </c>
      <c r="I65" s="3" t="s">
        <v>66</v>
      </c>
      <c r="J65" s="3">
        <v>6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1</v>
      </c>
      <c r="Q65" s="3" t="s">
        <v>65</v>
      </c>
      <c r="R65" s="3">
        <v>8</v>
      </c>
      <c r="S65" s="3">
        <v>7</v>
      </c>
      <c r="T65" s="3">
        <v>9</v>
      </c>
      <c r="U65" s="3">
        <v>1</v>
      </c>
      <c r="V65" s="3">
        <v>0</v>
      </c>
      <c r="W65" s="3">
        <v>1</v>
      </c>
      <c r="X65">
        <v>0</v>
      </c>
      <c r="Y65">
        <v>2</v>
      </c>
      <c r="Z65">
        <v>0</v>
      </c>
      <c r="AA65">
        <v>0</v>
      </c>
      <c r="AB65">
        <v>0</v>
      </c>
      <c r="AC65">
        <v>2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</row>
    <row r="66" spans="1:41" x14ac:dyDescent="0.2">
      <c r="A66" s="3">
        <v>220</v>
      </c>
      <c r="B66">
        <v>201</v>
      </c>
      <c r="C66" s="3">
        <v>11</v>
      </c>
      <c r="D66" s="3">
        <v>1</v>
      </c>
      <c r="E66" s="3">
        <v>0</v>
      </c>
      <c r="F66" s="3">
        <v>0</v>
      </c>
      <c r="G66" s="3">
        <v>20</v>
      </c>
      <c r="H66" s="3">
        <v>14</v>
      </c>
      <c r="I66" s="3" t="s">
        <v>4</v>
      </c>
      <c r="J66" s="3">
        <v>3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1</v>
      </c>
      <c r="Q66" s="3" t="s">
        <v>65</v>
      </c>
      <c r="R66" s="3">
        <v>8</v>
      </c>
      <c r="S66" s="3">
        <v>7</v>
      </c>
      <c r="T66" s="3">
        <v>5</v>
      </c>
      <c r="U66" s="3">
        <v>1</v>
      </c>
      <c r="V66" s="3">
        <v>0</v>
      </c>
      <c r="W66" s="3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2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1</v>
      </c>
    </row>
    <row r="67" spans="1:41" x14ac:dyDescent="0.2">
      <c r="A67" s="3">
        <v>221</v>
      </c>
      <c r="B67">
        <v>194</v>
      </c>
      <c r="C67" s="3">
        <v>12</v>
      </c>
      <c r="D67" s="3">
        <v>1</v>
      </c>
      <c r="E67" s="3">
        <v>0</v>
      </c>
      <c r="F67" s="3">
        <v>0</v>
      </c>
      <c r="G67" s="3">
        <v>21</v>
      </c>
      <c r="H67" s="3">
        <v>14</v>
      </c>
      <c r="I67" s="3" t="s">
        <v>66</v>
      </c>
      <c r="J67" s="3">
        <v>6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1</v>
      </c>
      <c r="Q67" s="3" t="s">
        <v>65</v>
      </c>
      <c r="R67" s="3">
        <v>7</v>
      </c>
      <c r="S67" s="3">
        <v>5</v>
      </c>
      <c r="T67" s="3">
        <v>4</v>
      </c>
      <c r="U67" s="3">
        <v>1</v>
      </c>
      <c r="V67" s="3">
        <v>0</v>
      </c>
      <c r="W67" s="3">
        <v>1</v>
      </c>
      <c r="X67">
        <v>0</v>
      </c>
      <c r="Y67">
        <v>7</v>
      </c>
      <c r="Z67">
        <v>2</v>
      </c>
      <c r="AA67">
        <v>1</v>
      </c>
      <c r="AB67">
        <v>0</v>
      </c>
      <c r="AC67">
        <v>10</v>
      </c>
      <c r="AD67">
        <v>0</v>
      </c>
      <c r="AE67">
        <v>1.37334091160103</v>
      </c>
      <c r="AF67">
        <v>1</v>
      </c>
      <c r="AG67">
        <v>1</v>
      </c>
      <c r="AH67">
        <v>0</v>
      </c>
      <c r="AI67">
        <v>1.2613386381207199</v>
      </c>
      <c r="AJ67">
        <v>0</v>
      </c>
      <c r="AK67">
        <v>1</v>
      </c>
      <c r="AL67">
        <v>1</v>
      </c>
      <c r="AM67">
        <v>1</v>
      </c>
      <c r="AN67">
        <v>0</v>
      </c>
      <c r="AO67">
        <v>1</v>
      </c>
    </row>
    <row r="68" spans="1:41" x14ac:dyDescent="0.2">
      <c r="A68" s="3">
        <v>222</v>
      </c>
      <c r="B68">
        <v>212</v>
      </c>
      <c r="C68" s="3">
        <v>12</v>
      </c>
      <c r="D68" s="3">
        <v>1</v>
      </c>
      <c r="E68" s="3">
        <v>0</v>
      </c>
      <c r="F68" s="3">
        <v>0</v>
      </c>
      <c r="G68" s="3">
        <v>20</v>
      </c>
      <c r="H68" s="3">
        <v>14</v>
      </c>
      <c r="I68" s="3" t="s">
        <v>66</v>
      </c>
      <c r="J68" s="3">
        <v>6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1</v>
      </c>
      <c r="Q68" s="3" t="s">
        <v>65</v>
      </c>
      <c r="R68" s="3">
        <v>9</v>
      </c>
      <c r="S68" s="3">
        <v>1</v>
      </c>
      <c r="T68" s="3">
        <v>4</v>
      </c>
      <c r="U68" s="3">
        <v>0</v>
      </c>
      <c r="V68" s="3">
        <v>0</v>
      </c>
      <c r="W68" s="3">
        <v>1</v>
      </c>
      <c r="X68">
        <v>3</v>
      </c>
      <c r="Y68">
        <v>0</v>
      </c>
      <c r="Z68">
        <v>1</v>
      </c>
      <c r="AA68">
        <v>4</v>
      </c>
      <c r="AB68">
        <v>0</v>
      </c>
      <c r="AC68">
        <v>5</v>
      </c>
      <c r="AD68">
        <v>1.1666666666666701</v>
      </c>
      <c r="AE68">
        <v>0</v>
      </c>
      <c r="AF68">
        <v>1</v>
      </c>
      <c r="AG68">
        <v>1.1767766952966401</v>
      </c>
      <c r="AH68">
        <v>0</v>
      </c>
      <c r="AI68">
        <v>1.1414213562373099</v>
      </c>
      <c r="AJ68">
        <v>1</v>
      </c>
      <c r="AK68">
        <v>0</v>
      </c>
      <c r="AL68">
        <v>1</v>
      </c>
      <c r="AM68">
        <v>1</v>
      </c>
      <c r="AN68">
        <v>0</v>
      </c>
      <c r="AO68">
        <v>1</v>
      </c>
    </row>
    <row r="69" spans="1:41" x14ac:dyDescent="0.2">
      <c r="A69" s="3">
        <v>223</v>
      </c>
      <c r="B69">
        <v>201</v>
      </c>
      <c r="C69" s="3">
        <v>11</v>
      </c>
      <c r="D69" s="3">
        <v>1</v>
      </c>
      <c r="E69" s="3">
        <v>0</v>
      </c>
      <c r="F69" s="3">
        <v>0</v>
      </c>
      <c r="G69" s="3">
        <v>20</v>
      </c>
      <c r="H69" s="3">
        <v>12</v>
      </c>
      <c r="I69" s="3" t="s">
        <v>8</v>
      </c>
      <c r="J69" s="3">
        <v>2</v>
      </c>
      <c r="K69" s="3">
        <v>0</v>
      </c>
      <c r="L69" s="3">
        <v>0</v>
      </c>
      <c r="M69" s="3">
        <v>0</v>
      </c>
      <c r="N69" s="3">
        <v>1</v>
      </c>
      <c r="O69" s="3">
        <v>0</v>
      </c>
      <c r="P69" s="3">
        <v>0</v>
      </c>
      <c r="Q69" s="3" t="s">
        <v>65</v>
      </c>
      <c r="R69" s="3">
        <v>7</v>
      </c>
      <c r="S69" s="3">
        <v>5</v>
      </c>
      <c r="T69" s="3">
        <v>5</v>
      </c>
      <c r="U69" s="3">
        <v>0</v>
      </c>
      <c r="V69" s="3">
        <v>0</v>
      </c>
      <c r="W69" s="3">
        <v>1</v>
      </c>
      <c r="X69">
        <v>93</v>
      </c>
      <c r="Y69">
        <v>0</v>
      </c>
      <c r="Z69">
        <v>8</v>
      </c>
      <c r="AA69">
        <v>0</v>
      </c>
      <c r="AB69">
        <v>0</v>
      </c>
      <c r="AC69">
        <v>8</v>
      </c>
      <c r="AD69">
        <v>1.6162297391236</v>
      </c>
      <c r="AE69">
        <v>0</v>
      </c>
      <c r="AF69">
        <v>1.125</v>
      </c>
      <c r="AG69">
        <v>0</v>
      </c>
      <c r="AH69">
        <v>0</v>
      </c>
      <c r="AI69">
        <v>1.125</v>
      </c>
      <c r="AJ69">
        <v>1.3014522349540101</v>
      </c>
      <c r="AK69">
        <v>0</v>
      </c>
      <c r="AL69">
        <v>1</v>
      </c>
      <c r="AM69">
        <v>0</v>
      </c>
      <c r="AN69">
        <v>0</v>
      </c>
      <c r="AO69">
        <v>1</v>
      </c>
    </row>
    <row r="70" spans="1:41" x14ac:dyDescent="0.2">
      <c r="A70" s="3">
        <v>224</v>
      </c>
      <c r="B70">
        <v>205</v>
      </c>
      <c r="C70" s="3">
        <v>12</v>
      </c>
      <c r="D70" s="3">
        <v>1</v>
      </c>
      <c r="E70" s="3">
        <v>0</v>
      </c>
      <c r="F70" s="3">
        <v>0</v>
      </c>
      <c r="G70" s="3">
        <v>24</v>
      </c>
      <c r="H70" s="3">
        <v>16</v>
      </c>
      <c r="I70" s="3" t="s">
        <v>8</v>
      </c>
      <c r="J70" s="3">
        <v>2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1</v>
      </c>
      <c r="Q70" s="3" t="s">
        <v>65</v>
      </c>
      <c r="R70" s="3">
        <v>7</v>
      </c>
      <c r="S70" s="3">
        <v>7</v>
      </c>
      <c r="T70" s="3">
        <v>5</v>
      </c>
      <c r="U70" s="3">
        <v>0</v>
      </c>
      <c r="V70" s="3">
        <v>0</v>
      </c>
      <c r="W70" s="3">
        <v>0</v>
      </c>
      <c r="X70">
        <v>27</v>
      </c>
      <c r="Y70">
        <v>49</v>
      </c>
      <c r="Z70">
        <v>109</v>
      </c>
      <c r="AA70">
        <v>46</v>
      </c>
      <c r="AB70">
        <v>36</v>
      </c>
      <c r="AC70">
        <v>240</v>
      </c>
      <c r="AD70">
        <v>1.81343854592275</v>
      </c>
      <c r="AE70">
        <v>1.59436355906345</v>
      </c>
      <c r="AF70">
        <v>1.5821861103269199</v>
      </c>
      <c r="AG70">
        <v>1.60988416705044</v>
      </c>
      <c r="AH70">
        <v>1.8166063454327599</v>
      </c>
      <c r="AI70">
        <v>1.609620208657</v>
      </c>
      <c r="AJ70">
        <v>1.43808989350912</v>
      </c>
      <c r="AK70">
        <v>1.2765260505405001</v>
      </c>
      <c r="AL70">
        <v>1.2518281781017999</v>
      </c>
      <c r="AM70">
        <v>1.25108209731488</v>
      </c>
      <c r="AN70">
        <v>1.0833333333333299</v>
      </c>
      <c r="AO70">
        <v>1.24346317282011</v>
      </c>
    </row>
    <row r="71" spans="1:41" x14ac:dyDescent="0.2">
      <c r="A71" s="3">
        <v>225</v>
      </c>
      <c r="B71">
        <v>188</v>
      </c>
      <c r="C71" s="3">
        <v>11</v>
      </c>
      <c r="D71" s="3">
        <v>1</v>
      </c>
      <c r="E71" s="3">
        <v>0</v>
      </c>
      <c r="F71" s="3">
        <v>0</v>
      </c>
      <c r="G71" s="3">
        <v>21</v>
      </c>
      <c r="H71" s="3">
        <v>14</v>
      </c>
      <c r="I71" s="3" t="s">
        <v>4</v>
      </c>
      <c r="J71" s="3">
        <v>3</v>
      </c>
      <c r="K71" s="3">
        <v>0</v>
      </c>
      <c r="L71" s="3"/>
      <c r="M71" s="3"/>
      <c r="N71" s="3"/>
      <c r="O71" s="3"/>
      <c r="P71" s="3">
        <v>1</v>
      </c>
      <c r="Q71" s="3" t="s">
        <v>65</v>
      </c>
      <c r="R71" s="3">
        <v>8</v>
      </c>
      <c r="S71" s="3">
        <v>5</v>
      </c>
      <c r="T71" s="3">
        <v>4</v>
      </c>
      <c r="U71" s="3">
        <v>0</v>
      </c>
      <c r="V71" s="3">
        <v>0</v>
      </c>
      <c r="W71" s="3">
        <v>0</v>
      </c>
      <c r="X71">
        <v>108</v>
      </c>
      <c r="Y71">
        <v>38</v>
      </c>
      <c r="Z71">
        <v>122</v>
      </c>
      <c r="AA71">
        <v>18</v>
      </c>
      <c r="AB71">
        <v>39</v>
      </c>
      <c r="AC71">
        <v>217</v>
      </c>
      <c r="AD71">
        <v>1.6323776311907301</v>
      </c>
      <c r="AE71">
        <v>1.58693645613514</v>
      </c>
      <c r="AF71">
        <v>1.5797262422480101</v>
      </c>
      <c r="AG71">
        <v>1.61946008554849</v>
      </c>
      <c r="AH71">
        <v>2.0106957923022599</v>
      </c>
      <c r="AI71">
        <v>1.62728626013752</v>
      </c>
      <c r="AJ71">
        <v>1.27267843901015</v>
      </c>
      <c r="AK71">
        <v>1.2541277434076901</v>
      </c>
      <c r="AL71">
        <v>1.2529793850448301</v>
      </c>
      <c r="AM71">
        <v>1.2222222222222201</v>
      </c>
      <c r="AN71">
        <v>1.2520109519165701</v>
      </c>
      <c r="AO71">
        <v>1.2503015331004299</v>
      </c>
    </row>
    <row r="72" spans="1:41" x14ac:dyDescent="0.2">
      <c r="A72" s="3">
        <v>226</v>
      </c>
      <c r="B72">
        <v>208</v>
      </c>
      <c r="C72" s="3">
        <v>12</v>
      </c>
      <c r="D72" s="3">
        <v>1</v>
      </c>
      <c r="E72" s="3">
        <v>0</v>
      </c>
      <c r="F72" s="3">
        <v>0</v>
      </c>
      <c r="G72" s="3">
        <v>20</v>
      </c>
      <c r="H72" s="3">
        <v>14</v>
      </c>
      <c r="I72" s="3"/>
      <c r="J72" s="3"/>
      <c r="K72" s="3">
        <v>0</v>
      </c>
      <c r="L72" s="3">
        <v>0</v>
      </c>
      <c r="M72" s="3">
        <v>0</v>
      </c>
      <c r="N72" s="3">
        <v>1</v>
      </c>
      <c r="O72" s="3">
        <v>0</v>
      </c>
      <c r="P72" s="3">
        <v>1</v>
      </c>
      <c r="Q72" s="3" t="s">
        <v>65</v>
      </c>
      <c r="R72" s="3">
        <v>7</v>
      </c>
      <c r="S72" s="3">
        <v>4</v>
      </c>
      <c r="T72" s="3">
        <v>4</v>
      </c>
      <c r="U72" s="3">
        <v>0</v>
      </c>
      <c r="V72" s="3">
        <v>0</v>
      </c>
      <c r="W72" s="3">
        <v>1</v>
      </c>
      <c r="X72">
        <v>9</v>
      </c>
      <c r="Y72">
        <v>20</v>
      </c>
      <c r="Z72">
        <v>0</v>
      </c>
      <c r="AA72">
        <v>0</v>
      </c>
      <c r="AB72">
        <v>0</v>
      </c>
      <c r="AC72">
        <v>20</v>
      </c>
      <c r="AD72">
        <v>1.34644822097221</v>
      </c>
      <c r="AE72">
        <v>1.4357388321059401</v>
      </c>
      <c r="AF72">
        <v>0</v>
      </c>
      <c r="AG72">
        <v>0</v>
      </c>
      <c r="AH72">
        <v>0</v>
      </c>
      <c r="AI72">
        <v>1.4357388321059401</v>
      </c>
      <c r="AJ72">
        <v>1.1111111111111101</v>
      </c>
      <c r="AK72">
        <v>1.11213203435596</v>
      </c>
      <c r="AL72">
        <v>0</v>
      </c>
      <c r="AM72">
        <v>0</v>
      </c>
      <c r="AN72">
        <v>0</v>
      </c>
      <c r="AO72">
        <v>1.11213203435596</v>
      </c>
    </row>
    <row r="73" spans="1:41" x14ac:dyDescent="0.2">
      <c r="A73" s="3">
        <v>227</v>
      </c>
      <c r="B73">
        <v>178</v>
      </c>
      <c r="C73" s="3">
        <v>9</v>
      </c>
      <c r="D73" s="3">
        <v>1</v>
      </c>
      <c r="E73" s="3">
        <v>0</v>
      </c>
      <c r="F73" s="3">
        <v>0</v>
      </c>
      <c r="G73" s="3">
        <v>20</v>
      </c>
      <c r="H73" s="3">
        <v>14</v>
      </c>
      <c r="I73" s="3" t="s">
        <v>66</v>
      </c>
      <c r="J73" s="3">
        <v>6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1</v>
      </c>
      <c r="Q73" s="3" t="s">
        <v>65</v>
      </c>
      <c r="R73" s="3">
        <v>7</v>
      </c>
      <c r="S73" s="3">
        <v>2</v>
      </c>
      <c r="T73" s="3">
        <v>5</v>
      </c>
      <c r="U73" s="3">
        <v>1</v>
      </c>
      <c r="V73" s="3">
        <v>1</v>
      </c>
      <c r="W73" s="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s="3">
        <v>228</v>
      </c>
      <c r="B74">
        <v>186</v>
      </c>
      <c r="C74" s="3">
        <v>12</v>
      </c>
      <c r="D74" s="3">
        <v>1</v>
      </c>
      <c r="E74" s="3">
        <v>0</v>
      </c>
      <c r="F74" s="3">
        <v>0</v>
      </c>
      <c r="G74" s="3">
        <v>20</v>
      </c>
      <c r="H74" s="3">
        <v>14</v>
      </c>
      <c r="I74" s="3" t="s">
        <v>4</v>
      </c>
      <c r="J74" s="3">
        <v>3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 t="s">
        <v>65</v>
      </c>
      <c r="R74" s="3">
        <v>8</v>
      </c>
      <c r="S74" s="3">
        <v>3</v>
      </c>
      <c r="T74" s="3">
        <v>3</v>
      </c>
      <c r="U74" s="3">
        <v>0</v>
      </c>
      <c r="V74" s="3">
        <v>0</v>
      </c>
      <c r="W74" s="3">
        <v>1</v>
      </c>
      <c r="X74">
        <v>1</v>
      </c>
      <c r="Y74">
        <v>0</v>
      </c>
      <c r="Z74">
        <v>0</v>
      </c>
      <c r="AA74">
        <v>4</v>
      </c>
      <c r="AB74">
        <v>0</v>
      </c>
      <c r="AC74">
        <v>4</v>
      </c>
      <c r="AD74">
        <v>1</v>
      </c>
      <c r="AE74">
        <v>0</v>
      </c>
      <c r="AF74">
        <v>0</v>
      </c>
      <c r="AG74">
        <v>1.1767766952966401</v>
      </c>
      <c r="AH74">
        <v>0</v>
      </c>
      <c r="AI74">
        <v>1.1767766952966401</v>
      </c>
      <c r="AJ74">
        <v>1</v>
      </c>
      <c r="AK74">
        <v>0</v>
      </c>
      <c r="AL74">
        <v>0</v>
      </c>
      <c r="AM74">
        <v>1</v>
      </c>
      <c r="AN74">
        <v>0</v>
      </c>
      <c r="AO74">
        <v>1</v>
      </c>
    </row>
    <row r="75" spans="1:41" x14ac:dyDescent="0.2">
      <c r="A75" s="3">
        <v>229</v>
      </c>
      <c r="B75">
        <v>169</v>
      </c>
      <c r="C75" s="3">
        <v>5</v>
      </c>
      <c r="D75" s="3">
        <v>1</v>
      </c>
      <c r="E75" s="3">
        <v>0</v>
      </c>
      <c r="F75" s="3">
        <v>0</v>
      </c>
      <c r="G75" s="3">
        <v>19</v>
      </c>
      <c r="H75" s="3">
        <v>14</v>
      </c>
      <c r="I75" s="3" t="s">
        <v>8</v>
      </c>
      <c r="J75" s="3">
        <v>2</v>
      </c>
      <c r="K75" s="3">
        <v>0</v>
      </c>
      <c r="L75" s="3">
        <v>0</v>
      </c>
      <c r="M75" s="3">
        <v>1</v>
      </c>
      <c r="N75" s="3">
        <v>0</v>
      </c>
      <c r="O75" s="3">
        <v>0</v>
      </c>
      <c r="P75" s="3">
        <v>1</v>
      </c>
      <c r="Q75" s="3" t="s">
        <v>71</v>
      </c>
      <c r="R75" s="3">
        <v>6</v>
      </c>
      <c r="S75" s="3">
        <v>8</v>
      </c>
      <c r="T75" s="3">
        <v>8</v>
      </c>
      <c r="U75" s="3">
        <v>0</v>
      </c>
      <c r="V75" s="3">
        <v>1</v>
      </c>
      <c r="W75" s="3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s="3">
        <v>230</v>
      </c>
      <c r="B76">
        <v>198</v>
      </c>
      <c r="C76" s="3">
        <v>11</v>
      </c>
      <c r="D76" s="3">
        <v>1</v>
      </c>
      <c r="E76" s="3">
        <v>0</v>
      </c>
      <c r="F76" s="3">
        <v>0</v>
      </c>
      <c r="G76" s="3">
        <v>22</v>
      </c>
      <c r="H76" s="3">
        <v>12</v>
      </c>
      <c r="I76" s="3" t="s">
        <v>11</v>
      </c>
      <c r="J76" s="3">
        <v>1</v>
      </c>
      <c r="K76" s="3">
        <v>1</v>
      </c>
      <c r="L76" s="3"/>
      <c r="M76" s="3"/>
      <c r="N76" s="3"/>
      <c r="O76" s="3"/>
      <c r="P76" s="3">
        <v>0</v>
      </c>
      <c r="Q76" s="3" t="s">
        <v>65</v>
      </c>
      <c r="R76" s="3">
        <v>8</v>
      </c>
      <c r="S76" s="3">
        <v>2</v>
      </c>
      <c r="T76" s="3">
        <v>2</v>
      </c>
      <c r="U76" s="3">
        <v>1</v>
      </c>
      <c r="V76" s="3">
        <v>1</v>
      </c>
      <c r="W76" s="3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s="3">
        <v>231</v>
      </c>
      <c r="B77">
        <v>204</v>
      </c>
      <c r="C77" s="3">
        <v>12</v>
      </c>
      <c r="D77" s="3">
        <v>1</v>
      </c>
      <c r="E77" s="3">
        <v>0</v>
      </c>
      <c r="F77" s="3">
        <v>0</v>
      </c>
      <c r="G77" s="3">
        <v>21</v>
      </c>
      <c r="H77" s="3">
        <v>14</v>
      </c>
      <c r="I77" s="3" t="s">
        <v>4</v>
      </c>
      <c r="J77" s="3">
        <v>3</v>
      </c>
      <c r="K77" s="3">
        <v>0</v>
      </c>
      <c r="L77" s="3">
        <v>1</v>
      </c>
      <c r="M77" s="3">
        <v>0</v>
      </c>
      <c r="N77" s="3">
        <v>0</v>
      </c>
      <c r="O77" s="3">
        <v>0</v>
      </c>
      <c r="P77" s="3">
        <v>1</v>
      </c>
      <c r="Q77" s="3" t="s">
        <v>65</v>
      </c>
      <c r="R77" s="3">
        <v>8</v>
      </c>
      <c r="S77" s="3">
        <v>3</v>
      </c>
      <c r="T77" s="3">
        <v>2</v>
      </c>
      <c r="U77" s="3">
        <v>1</v>
      </c>
      <c r="V77" s="3">
        <v>0</v>
      </c>
      <c r="W77" s="3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</row>
    <row r="78" spans="1:41" x14ac:dyDescent="0.2">
      <c r="A78" s="3">
        <v>232</v>
      </c>
      <c r="B78">
        <v>210</v>
      </c>
      <c r="C78" s="3">
        <v>12</v>
      </c>
      <c r="D78" s="3">
        <v>1</v>
      </c>
      <c r="E78" s="3">
        <v>0</v>
      </c>
      <c r="F78" s="3">
        <v>0</v>
      </c>
      <c r="G78" s="3">
        <v>18</v>
      </c>
      <c r="H78" s="3">
        <v>14</v>
      </c>
      <c r="I78" s="3" t="s">
        <v>66</v>
      </c>
      <c r="J78" s="3">
        <v>6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>
        <v>1</v>
      </c>
      <c r="Q78" s="3" t="s">
        <v>65</v>
      </c>
      <c r="R78" s="3">
        <v>8</v>
      </c>
      <c r="S78" s="3">
        <v>1</v>
      </c>
      <c r="T78" s="3">
        <v>3</v>
      </c>
      <c r="U78" s="3">
        <v>0</v>
      </c>
      <c r="V78" s="3">
        <v>0</v>
      </c>
      <c r="W78" s="3">
        <v>0</v>
      </c>
      <c r="X78">
        <v>101</v>
      </c>
      <c r="Y78">
        <v>137</v>
      </c>
      <c r="Z78">
        <v>139</v>
      </c>
      <c r="AA78">
        <v>123</v>
      </c>
      <c r="AB78">
        <v>137</v>
      </c>
      <c r="AC78">
        <v>536</v>
      </c>
      <c r="AD78">
        <v>1.6368451669187101</v>
      </c>
      <c r="AE78">
        <v>1.58579709122509</v>
      </c>
      <c r="AF78">
        <v>1.57885833294262</v>
      </c>
      <c r="AG78">
        <v>1.60723338533001</v>
      </c>
      <c r="AH78">
        <v>1.9802831112453101</v>
      </c>
      <c r="AI78">
        <v>1.64717563485082</v>
      </c>
      <c r="AJ78">
        <v>1.28337469592426</v>
      </c>
      <c r="AK78">
        <v>1.2459263656949999</v>
      </c>
      <c r="AL78">
        <v>1.24238785683608</v>
      </c>
      <c r="AM78">
        <v>1.2624203133157901</v>
      </c>
      <c r="AN78">
        <v>1.18779505154276</v>
      </c>
      <c r="AO78">
        <v>1.2406962219656701</v>
      </c>
    </row>
    <row r="79" spans="1:41" x14ac:dyDescent="0.2">
      <c r="A79" s="3">
        <v>233</v>
      </c>
      <c r="B79">
        <v>208</v>
      </c>
      <c r="C79" s="3">
        <v>12</v>
      </c>
      <c r="D79" s="3">
        <v>1</v>
      </c>
      <c r="E79" s="3">
        <v>0</v>
      </c>
      <c r="F79" s="3">
        <v>0</v>
      </c>
      <c r="G79" s="3">
        <v>18</v>
      </c>
      <c r="H79" s="3">
        <v>12</v>
      </c>
      <c r="I79" s="3" t="s">
        <v>66</v>
      </c>
      <c r="J79" s="3">
        <v>6</v>
      </c>
      <c r="K79" s="3">
        <v>0</v>
      </c>
      <c r="L79" s="3">
        <v>0</v>
      </c>
      <c r="M79" s="3">
        <v>0</v>
      </c>
      <c r="N79" s="3">
        <v>1</v>
      </c>
      <c r="O79" s="3">
        <v>0</v>
      </c>
      <c r="P79" s="3">
        <v>1</v>
      </c>
      <c r="Q79" s="3" t="s">
        <v>65</v>
      </c>
      <c r="R79" s="3">
        <v>6</v>
      </c>
      <c r="S79" s="3">
        <v>7</v>
      </c>
      <c r="T79" s="3">
        <v>7</v>
      </c>
      <c r="U79" s="3">
        <v>1</v>
      </c>
      <c r="V79" s="3">
        <v>0</v>
      </c>
      <c r="W79" s="3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</row>
    <row r="80" spans="1:41" x14ac:dyDescent="0.2">
      <c r="A80" s="3">
        <v>234</v>
      </c>
      <c r="B80">
        <v>208</v>
      </c>
      <c r="C80" s="3">
        <v>11</v>
      </c>
      <c r="D80" s="3">
        <v>1</v>
      </c>
      <c r="E80" s="3">
        <v>0</v>
      </c>
      <c r="F80" s="3">
        <v>0</v>
      </c>
      <c r="G80" s="3">
        <v>23</v>
      </c>
      <c r="H80" s="3">
        <v>16</v>
      </c>
      <c r="I80" s="3"/>
      <c r="J80" s="3"/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1</v>
      </c>
      <c r="Q80" s="3" t="s">
        <v>70</v>
      </c>
      <c r="R80" s="3">
        <v>9</v>
      </c>
      <c r="S80" s="3">
        <v>3</v>
      </c>
      <c r="T80" s="3">
        <v>4</v>
      </c>
      <c r="U80" s="3">
        <v>1</v>
      </c>
      <c r="V80" s="3">
        <v>0</v>
      </c>
      <c r="W80" s="3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1</v>
      </c>
    </row>
    <row r="81" spans="1:41" x14ac:dyDescent="0.2">
      <c r="A81" s="3">
        <v>235</v>
      </c>
      <c r="B81">
        <v>208</v>
      </c>
      <c r="C81" s="3">
        <v>12</v>
      </c>
      <c r="D81" s="3">
        <v>1</v>
      </c>
      <c r="E81" s="3">
        <v>0</v>
      </c>
      <c r="F81" s="3">
        <v>0</v>
      </c>
      <c r="G81" s="3">
        <v>20</v>
      </c>
      <c r="H81" s="3">
        <v>12</v>
      </c>
      <c r="I81" s="3"/>
      <c r="J81" s="3"/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 t="s">
        <v>65</v>
      </c>
      <c r="R81" s="3">
        <v>8</v>
      </c>
      <c r="S81" s="3">
        <v>3</v>
      </c>
      <c r="T81" s="3">
        <v>3</v>
      </c>
      <c r="U81" s="3">
        <v>0</v>
      </c>
      <c r="V81" s="3">
        <v>0</v>
      </c>
      <c r="W81" s="3">
        <v>1</v>
      </c>
      <c r="X81">
        <v>4</v>
      </c>
      <c r="Y81">
        <v>0</v>
      </c>
      <c r="Z81">
        <v>0</v>
      </c>
      <c r="AA81">
        <v>19</v>
      </c>
      <c r="AB81">
        <v>4</v>
      </c>
      <c r="AC81">
        <v>23</v>
      </c>
      <c r="AD81">
        <v>1.3017766952966401</v>
      </c>
      <c r="AE81">
        <v>0</v>
      </c>
      <c r="AF81">
        <v>0</v>
      </c>
      <c r="AG81">
        <v>1.85855574737059</v>
      </c>
      <c r="AH81">
        <v>1.3333333333333299</v>
      </c>
      <c r="AI81">
        <v>1.80853456508133</v>
      </c>
      <c r="AJ81">
        <v>1.10355339059327</v>
      </c>
      <c r="AK81">
        <v>0</v>
      </c>
      <c r="AL81">
        <v>0</v>
      </c>
      <c r="AM81">
        <v>1.4428533453880601</v>
      </c>
      <c r="AN81">
        <v>1</v>
      </c>
      <c r="AO81">
        <v>1.4006768363034801</v>
      </c>
    </row>
    <row r="82" spans="1:41" x14ac:dyDescent="0.2">
      <c r="A82" s="3">
        <v>236</v>
      </c>
      <c r="B82">
        <v>219</v>
      </c>
      <c r="C82" s="3">
        <v>10</v>
      </c>
      <c r="D82" s="3">
        <v>1</v>
      </c>
      <c r="E82" s="3">
        <v>0</v>
      </c>
      <c r="F82" s="3">
        <v>0</v>
      </c>
      <c r="G82" s="3">
        <v>20</v>
      </c>
      <c r="H82" s="3">
        <v>14</v>
      </c>
      <c r="I82" s="3" t="s">
        <v>4</v>
      </c>
      <c r="J82" s="3">
        <v>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>
        <v>1</v>
      </c>
      <c r="V82" s="3">
        <v>1</v>
      </c>
      <c r="W82" s="3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s="3">
        <v>237</v>
      </c>
      <c r="B83">
        <v>207</v>
      </c>
      <c r="C83" s="3">
        <v>12</v>
      </c>
      <c r="D83" s="3">
        <v>1</v>
      </c>
      <c r="E83" s="3">
        <v>0</v>
      </c>
      <c r="F83" s="3">
        <v>0</v>
      </c>
      <c r="G83" s="3">
        <v>20</v>
      </c>
      <c r="H83" s="3">
        <v>12</v>
      </c>
      <c r="I83" s="3" t="s">
        <v>46</v>
      </c>
      <c r="J83" s="3">
        <v>5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  <c r="Q83" s="3" t="s">
        <v>65</v>
      </c>
      <c r="R83" s="3">
        <v>7</v>
      </c>
      <c r="S83" s="3">
        <v>6</v>
      </c>
      <c r="T83" s="3">
        <v>4</v>
      </c>
      <c r="U83" s="3">
        <v>1</v>
      </c>
      <c r="V83" s="3">
        <v>1</v>
      </c>
      <c r="W83" s="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 s="3">
        <v>238</v>
      </c>
      <c r="B84">
        <v>200</v>
      </c>
      <c r="C84" s="3">
        <v>11</v>
      </c>
      <c r="D84" s="3">
        <v>1</v>
      </c>
      <c r="E84" s="3">
        <v>0</v>
      </c>
      <c r="F84" s="3">
        <v>0</v>
      </c>
      <c r="G84" s="3">
        <v>19</v>
      </c>
      <c r="H84" s="3">
        <v>14</v>
      </c>
      <c r="I84" s="3" t="s">
        <v>66</v>
      </c>
      <c r="J84" s="3">
        <v>6</v>
      </c>
      <c r="K84" s="3">
        <v>0</v>
      </c>
      <c r="L84" s="3">
        <v>1</v>
      </c>
      <c r="M84" s="3">
        <v>0</v>
      </c>
      <c r="N84" s="3">
        <v>0</v>
      </c>
      <c r="O84" s="3">
        <v>0</v>
      </c>
      <c r="P84" s="3">
        <v>1</v>
      </c>
      <c r="Q84" s="3" t="s">
        <v>65</v>
      </c>
      <c r="R84" s="3">
        <v>8</v>
      </c>
      <c r="S84" s="3">
        <v>5</v>
      </c>
      <c r="T84" s="3">
        <v>5</v>
      </c>
      <c r="U84" s="3">
        <v>1</v>
      </c>
      <c r="V84" s="3">
        <v>1</v>
      </c>
      <c r="W84" s="3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s="3">
        <v>239</v>
      </c>
      <c r="B85">
        <v>220</v>
      </c>
      <c r="C85" s="3">
        <v>12</v>
      </c>
      <c r="D85" s="3">
        <v>1</v>
      </c>
      <c r="E85" s="3">
        <v>0</v>
      </c>
      <c r="F85" s="3">
        <v>0</v>
      </c>
      <c r="G85" s="3">
        <v>18</v>
      </c>
      <c r="H85" s="3">
        <v>12</v>
      </c>
      <c r="I85" s="3" t="s">
        <v>4</v>
      </c>
      <c r="J85" s="3">
        <v>3</v>
      </c>
      <c r="K85" s="3">
        <v>0</v>
      </c>
      <c r="L85" s="3">
        <v>1</v>
      </c>
      <c r="M85" s="3">
        <v>0</v>
      </c>
      <c r="N85" s="3">
        <v>0</v>
      </c>
      <c r="O85" s="3">
        <v>0</v>
      </c>
      <c r="P85" s="3">
        <v>1</v>
      </c>
      <c r="Q85" s="3" t="s">
        <v>65</v>
      </c>
      <c r="R85" s="3">
        <v>7</v>
      </c>
      <c r="S85" s="3">
        <v>2</v>
      </c>
      <c r="T85" s="3">
        <v>3</v>
      </c>
      <c r="U85" s="3">
        <v>1</v>
      </c>
      <c r="V85" s="3">
        <v>1</v>
      </c>
      <c r="W85" s="3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s="3">
        <v>240</v>
      </c>
      <c r="B86">
        <v>210</v>
      </c>
      <c r="C86" s="3">
        <v>12</v>
      </c>
      <c r="D86" s="3">
        <v>1</v>
      </c>
      <c r="E86" s="3">
        <v>0</v>
      </c>
      <c r="F86" s="3">
        <v>0</v>
      </c>
      <c r="G86" s="3">
        <v>19</v>
      </c>
      <c r="H86" s="3">
        <v>14</v>
      </c>
      <c r="I86" s="3" t="s">
        <v>11</v>
      </c>
      <c r="J86" s="3">
        <v>1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0</v>
      </c>
      <c r="Q86" s="3"/>
      <c r="R86" s="3">
        <v>6</v>
      </c>
      <c r="S86" s="3">
        <v>5</v>
      </c>
      <c r="T86" s="3">
        <v>4</v>
      </c>
      <c r="U86" s="3">
        <v>1</v>
      </c>
      <c r="V86" s="3">
        <v>0</v>
      </c>
      <c r="W86" s="3">
        <v>1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1</v>
      </c>
    </row>
    <row r="87" spans="1:41" x14ac:dyDescent="0.2">
      <c r="A87" s="3">
        <v>241</v>
      </c>
      <c r="B87">
        <v>200</v>
      </c>
      <c r="C87" s="3">
        <v>12</v>
      </c>
      <c r="D87" s="3">
        <v>1</v>
      </c>
      <c r="E87" s="3">
        <v>0</v>
      </c>
      <c r="F87" s="3">
        <v>0</v>
      </c>
      <c r="G87" s="3">
        <v>18</v>
      </c>
      <c r="H87" s="3">
        <v>12</v>
      </c>
      <c r="I87" s="3" t="s">
        <v>66</v>
      </c>
      <c r="J87" s="3">
        <v>6</v>
      </c>
      <c r="K87" s="3">
        <v>0</v>
      </c>
      <c r="L87" s="3">
        <v>0</v>
      </c>
      <c r="M87" s="3">
        <v>0</v>
      </c>
      <c r="N87" s="3">
        <v>1</v>
      </c>
      <c r="O87" s="3">
        <v>0</v>
      </c>
      <c r="P87" s="3">
        <v>1</v>
      </c>
      <c r="Q87" s="3" t="s">
        <v>65</v>
      </c>
      <c r="R87" s="3">
        <v>9</v>
      </c>
      <c r="S87" s="3">
        <v>7</v>
      </c>
      <c r="T87" s="3">
        <v>6</v>
      </c>
      <c r="U87" s="3">
        <v>1</v>
      </c>
      <c r="V87" s="3">
        <v>0</v>
      </c>
      <c r="W87" s="3">
        <v>1</v>
      </c>
      <c r="X87">
        <v>0</v>
      </c>
      <c r="Y87">
        <v>0</v>
      </c>
      <c r="Z87">
        <v>22</v>
      </c>
      <c r="AA87">
        <v>0</v>
      </c>
      <c r="AB87">
        <v>0</v>
      </c>
      <c r="AC87">
        <v>22</v>
      </c>
      <c r="AD87">
        <v>0</v>
      </c>
      <c r="AE87">
        <v>0</v>
      </c>
      <c r="AF87">
        <v>1.57465216261456</v>
      </c>
      <c r="AG87">
        <v>0</v>
      </c>
      <c r="AH87">
        <v>0</v>
      </c>
      <c r="AI87">
        <v>1.57465216261456</v>
      </c>
      <c r="AJ87">
        <v>0</v>
      </c>
      <c r="AK87">
        <v>0</v>
      </c>
      <c r="AL87">
        <v>1.20064607101696</v>
      </c>
      <c r="AM87">
        <v>0</v>
      </c>
      <c r="AN87">
        <v>0</v>
      </c>
      <c r="AO87">
        <v>1.20064607101696</v>
      </c>
    </row>
    <row r="88" spans="1:41" x14ac:dyDescent="0.2">
      <c r="A88" s="3">
        <v>242</v>
      </c>
      <c r="B88">
        <v>197</v>
      </c>
      <c r="C88" s="3">
        <v>11</v>
      </c>
      <c r="D88" s="3">
        <v>1</v>
      </c>
      <c r="E88" s="3">
        <v>0</v>
      </c>
      <c r="F88" s="3">
        <v>0</v>
      </c>
      <c r="G88" s="3">
        <v>34</v>
      </c>
      <c r="H88" s="3">
        <v>18</v>
      </c>
      <c r="I88" s="3" t="s">
        <v>11</v>
      </c>
      <c r="J88" s="3">
        <v>1</v>
      </c>
      <c r="K88" s="3">
        <v>0</v>
      </c>
      <c r="L88" s="3">
        <v>0</v>
      </c>
      <c r="M88" s="3">
        <v>0</v>
      </c>
      <c r="N88" s="3">
        <v>1</v>
      </c>
      <c r="O88" s="3">
        <v>0</v>
      </c>
      <c r="P88" s="3">
        <v>0</v>
      </c>
      <c r="Q88" s="3" t="s">
        <v>65</v>
      </c>
      <c r="R88" s="3">
        <v>7</v>
      </c>
      <c r="S88" s="3">
        <v>3</v>
      </c>
      <c r="T88" s="3">
        <v>3</v>
      </c>
      <c r="U88" s="3">
        <v>0</v>
      </c>
      <c r="V88" s="3">
        <v>0</v>
      </c>
      <c r="W88" s="3">
        <v>1</v>
      </c>
      <c r="X88">
        <v>2</v>
      </c>
      <c r="Y88">
        <v>0</v>
      </c>
      <c r="Z88">
        <v>0</v>
      </c>
      <c r="AA88">
        <v>3</v>
      </c>
      <c r="AB88">
        <v>0</v>
      </c>
      <c r="AC88">
        <v>3</v>
      </c>
      <c r="AD88">
        <v>1</v>
      </c>
      <c r="AE88">
        <v>0</v>
      </c>
      <c r="AF88">
        <v>0</v>
      </c>
      <c r="AG88">
        <v>1.37267799624997</v>
      </c>
      <c r="AH88">
        <v>0</v>
      </c>
      <c r="AI88">
        <v>1.37267799624997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1</v>
      </c>
    </row>
    <row r="89" spans="1:41" x14ac:dyDescent="0.2">
      <c r="A89" s="3">
        <v>243</v>
      </c>
      <c r="B89">
        <v>199</v>
      </c>
      <c r="C89" s="3">
        <v>12</v>
      </c>
      <c r="D89" s="3">
        <v>1</v>
      </c>
      <c r="E89" s="3">
        <v>0</v>
      </c>
      <c r="F89" s="3">
        <v>0</v>
      </c>
      <c r="G89" s="3">
        <v>20</v>
      </c>
      <c r="H89" s="3">
        <v>14</v>
      </c>
      <c r="I89" s="3"/>
      <c r="J89" s="3"/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1</v>
      </c>
      <c r="Q89" s="3" t="s">
        <v>65</v>
      </c>
      <c r="R89" s="3">
        <v>8</v>
      </c>
      <c r="S89" s="3">
        <v>2</v>
      </c>
      <c r="T89" s="3">
        <v>3</v>
      </c>
      <c r="U89" s="3">
        <v>1</v>
      </c>
      <c r="V89" s="3">
        <v>1</v>
      </c>
      <c r="W89" s="3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s="3">
        <v>244</v>
      </c>
      <c r="B90">
        <v>180</v>
      </c>
      <c r="C90" s="3">
        <v>11</v>
      </c>
      <c r="D90" s="3">
        <v>1</v>
      </c>
      <c r="E90" s="3">
        <v>0</v>
      </c>
      <c r="F90" s="3">
        <v>0</v>
      </c>
      <c r="G90" s="3">
        <v>24</v>
      </c>
      <c r="H90" s="3">
        <v>16</v>
      </c>
      <c r="I90" s="3"/>
      <c r="J90" s="3"/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3">
        <v>1</v>
      </c>
      <c r="Q90" s="3" t="s">
        <v>68</v>
      </c>
      <c r="R90" s="3">
        <v>8</v>
      </c>
      <c r="S90" s="3">
        <v>5</v>
      </c>
      <c r="T90" s="3">
        <v>4</v>
      </c>
      <c r="U90" s="3">
        <v>0</v>
      </c>
      <c r="V90" s="3">
        <v>0</v>
      </c>
      <c r="W90" s="3">
        <v>1</v>
      </c>
      <c r="X90">
        <v>44</v>
      </c>
      <c r="Y90">
        <v>26</v>
      </c>
      <c r="Z90">
        <v>4</v>
      </c>
      <c r="AA90">
        <v>2</v>
      </c>
      <c r="AB90">
        <v>0</v>
      </c>
      <c r="AC90">
        <v>32</v>
      </c>
      <c r="AD90">
        <v>1.54625012961574</v>
      </c>
      <c r="AE90">
        <v>1.48773722454857</v>
      </c>
      <c r="AF90">
        <v>1.125</v>
      </c>
      <c r="AG90">
        <v>1.25</v>
      </c>
      <c r="AH90">
        <v>0</v>
      </c>
      <c r="AI90">
        <v>1.4275364949457201</v>
      </c>
      <c r="AJ90">
        <v>1.2530809753207099</v>
      </c>
      <c r="AK90">
        <v>1.17910977882663</v>
      </c>
      <c r="AL90">
        <v>1</v>
      </c>
      <c r="AM90">
        <v>1</v>
      </c>
      <c r="AN90">
        <v>0</v>
      </c>
      <c r="AO90">
        <v>1.1455266952966401</v>
      </c>
    </row>
    <row r="91" spans="1:41" x14ac:dyDescent="0.2">
      <c r="A91" s="3">
        <v>245</v>
      </c>
      <c r="B91">
        <v>201</v>
      </c>
      <c r="C91" s="3">
        <v>11</v>
      </c>
      <c r="D91" s="3">
        <v>1</v>
      </c>
      <c r="E91" s="3">
        <v>0</v>
      </c>
      <c r="F91" s="3">
        <v>0</v>
      </c>
      <c r="G91" s="3">
        <v>21</v>
      </c>
      <c r="H91" s="3">
        <v>14</v>
      </c>
      <c r="I91" s="3" t="s">
        <v>46</v>
      </c>
      <c r="J91" s="3">
        <v>5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1</v>
      </c>
      <c r="Q91" s="3" t="s">
        <v>65</v>
      </c>
      <c r="R91" s="3">
        <v>7</v>
      </c>
      <c r="S91" s="3">
        <v>7</v>
      </c>
      <c r="T91" s="3">
        <v>7</v>
      </c>
      <c r="U91" s="3">
        <v>0</v>
      </c>
      <c r="V91" s="3">
        <v>0</v>
      </c>
      <c r="W91" s="3">
        <v>1</v>
      </c>
      <c r="X91">
        <v>2</v>
      </c>
      <c r="Y91">
        <v>0</v>
      </c>
      <c r="Z91">
        <v>0</v>
      </c>
      <c r="AA91">
        <v>5</v>
      </c>
      <c r="AB91">
        <v>0</v>
      </c>
      <c r="AC91">
        <v>5</v>
      </c>
      <c r="AD91">
        <v>1</v>
      </c>
      <c r="AE91">
        <v>0</v>
      </c>
      <c r="AF91">
        <v>0</v>
      </c>
      <c r="AG91">
        <v>1.04142135623731</v>
      </c>
      <c r="AH91">
        <v>0</v>
      </c>
      <c r="AI91">
        <v>1.04142135623731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1</v>
      </c>
    </row>
    <row r="92" spans="1:41" x14ac:dyDescent="0.2">
      <c r="A92" s="3">
        <v>246</v>
      </c>
      <c r="B92">
        <v>214</v>
      </c>
      <c r="C92" s="3">
        <v>12</v>
      </c>
      <c r="D92" s="3">
        <v>1</v>
      </c>
      <c r="E92" s="3">
        <v>0</v>
      </c>
      <c r="F92" s="3">
        <v>0</v>
      </c>
      <c r="G92" s="3">
        <v>19</v>
      </c>
      <c r="H92" s="3">
        <v>12</v>
      </c>
      <c r="I92" s="3"/>
      <c r="J92" s="3"/>
      <c r="K92" s="3">
        <v>0</v>
      </c>
      <c r="L92" s="3">
        <v>0</v>
      </c>
      <c r="M92" s="3">
        <v>0</v>
      </c>
      <c r="N92" s="3">
        <v>1</v>
      </c>
      <c r="O92" s="3">
        <v>0</v>
      </c>
      <c r="P92" s="3">
        <v>0</v>
      </c>
      <c r="Q92" s="3" t="s">
        <v>65</v>
      </c>
      <c r="R92" s="3">
        <v>8</v>
      </c>
      <c r="S92" s="3">
        <v>5</v>
      </c>
      <c r="T92" s="3">
        <v>3</v>
      </c>
      <c r="U92" s="3">
        <v>1</v>
      </c>
      <c r="V92" s="3">
        <v>1</v>
      </c>
      <c r="W92" s="3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s="3">
        <v>247</v>
      </c>
      <c r="B93">
        <v>182</v>
      </c>
      <c r="C93" s="3">
        <v>11</v>
      </c>
      <c r="D93" s="3">
        <v>1</v>
      </c>
      <c r="E93" s="3">
        <v>0</v>
      </c>
      <c r="F93" s="3">
        <v>0</v>
      </c>
      <c r="G93" s="3">
        <v>18</v>
      </c>
      <c r="H93" s="3">
        <v>14</v>
      </c>
      <c r="I93" s="3"/>
      <c r="J93" s="3"/>
      <c r="K93" s="3">
        <v>0</v>
      </c>
      <c r="L93" s="3">
        <v>1</v>
      </c>
      <c r="M93" s="3">
        <v>0</v>
      </c>
      <c r="N93" s="3">
        <v>0</v>
      </c>
      <c r="O93" s="3">
        <v>0</v>
      </c>
      <c r="P93" s="3">
        <v>1</v>
      </c>
      <c r="Q93" s="3" t="s">
        <v>65</v>
      </c>
      <c r="R93" s="3">
        <v>8</v>
      </c>
      <c r="S93" s="3">
        <v>7</v>
      </c>
      <c r="T93" s="3">
        <v>4</v>
      </c>
      <c r="U93" s="3">
        <v>1</v>
      </c>
      <c r="V93" s="3">
        <v>1</v>
      </c>
      <c r="W93" s="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s="3">
        <v>248</v>
      </c>
      <c r="B94">
        <v>187</v>
      </c>
      <c r="C94" s="3">
        <v>12</v>
      </c>
      <c r="D94" s="3">
        <v>1</v>
      </c>
      <c r="E94" s="3">
        <v>0</v>
      </c>
      <c r="F94" s="3">
        <v>0</v>
      </c>
      <c r="G94" s="3">
        <v>21</v>
      </c>
      <c r="H94" s="3">
        <v>14</v>
      </c>
      <c r="I94" s="3"/>
      <c r="J94" s="3"/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1</v>
      </c>
      <c r="Q94" s="3" t="s">
        <v>65</v>
      </c>
      <c r="R94" s="3">
        <v>7</v>
      </c>
      <c r="S94" s="3">
        <v>5</v>
      </c>
      <c r="T94" s="3">
        <v>6</v>
      </c>
      <c r="U94" s="3">
        <v>1</v>
      </c>
      <c r="V94" s="3">
        <v>1</v>
      </c>
      <c r="W94" s="3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s="3">
        <v>249</v>
      </c>
      <c r="B95">
        <v>188</v>
      </c>
      <c r="C95" s="3">
        <v>12</v>
      </c>
      <c r="D95" s="3">
        <v>1</v>
      </c>
      <c r="E95" s="3">
        <v>0</v>
      </c>
      <c r="F95" s="3">
        <v>0</v>
      </c>
      <c r="G95" s="3">
        <v>19</v>
      </c>
      <c r="H95" s="3">
        <v>12</v>
      </c>
      <c r="I95" s="3" t="s">
        <v>66</v>
      </c>
      <c r="J95" s="3">
        <v>6</v>
      </c>
      <c r="K95" s="3">
        <v>0</v>
      </c>
      <c r="L95" s="3"/>
      <c r="M95" s="3"/>
      <c r="N95" s="3"/>
      <c r="O95" s="3"/>
      <c r="P95" s="3">
        <v>1</v>
      </c>
      <c r="Q95" s="3" t="s">
        <v>65</v>
      </c>
      <c r="R95" s="3">
        <v>7</v>
      </c>
      <c r="S95" s="3">
        <v>4</v>
      </c>
      <c r="T95" s="3">
        <v>4</v>
      </c>
      <c r="U95" s="3">
        <v>1</v>
      </c>
      <c r="V95" s="3">
        <v>0</v>
      </c>
      <c r="W95" s="3">
        <v>0</v>
      </c>
      <c r="X95" s="3">
        <v>0</v>
      </c>
      <c r="Y95" s="3">
        <v>1</v>
      </c>
      <c r="Z95">
        <v>0</v>
      </c>
      <c r="AA95">
        <v>0</v>
      </c>
      <c r="AB95">
        <v>3</v>
      </c>
      <c r="AC95">
        <v>4</v>
      </c>
      <c r="AD95">
        <v>0</v>
      </c>
      <c r="AE95">
        <v>1</v>
      </c>
      <c r="AF95">
        <v>0</v>
      </c>
      <c r="AG95">
        <v>0</v>
      </c>
      <c r="AH95">
        <v>1.3333333333333299</v>
      </c>
      <c r="AI95">
        <v>1.2</v>
      </c>
      <c r="AJ95">
        <v>0</v>
      </c>
      <c r="AK95">
        <v>1</v>
      </c>
      <c r="AL95">
        <v>0</v>
      </c>
      <c r="AM95">
        <v>0</v>
      </c>
      <c r="AN95">
        <v>1</v>
      </c>
      <c r="AO95">
        <v>1</v>
      </c>
    </row>
    <row r="96" spans="1:41" x14ac:dyDescent="0.2">
      <c r="A96" s="3">
        <v>250</v>
      </c>
      <c r="B96">
        <v>187</v>
      </c>
      <c r="C96" s="3">
        <v>12</v>
      </c>
      <c r="D96" s="3">
        <v>1</v>
      </c>
      <c r="E96" s="3">
        <v>0</v>
      </c>
      <c r="F96" s="3">
        <v>0</v>
      </c>
      <c r="G96" s="3">
        <v>23</v>
      </c>
      <c r="H96" s="3">
        <v>12</v>
      </c>
      <c r="I96" s="3" t="s">
        <v>46</v>
      </c>
      <c r="J96" s="3">
        <v>5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  <c r="Q96" s="3" t="s">
        <v>65</v>
      </c>
      <c r="R96" s="3">
        <v>7</v>
      </c>
      <c r="S96" s="3">
        <v>4</v>
      </c>
      <c r="T96" s="3">
        <v>6</v>
      </c>
      <c r="U96" s="3">
        <v>0</v>
      </c>
      <c r="V96" s="3">
        <v>0</v>
      </c>
      <c r="W96" s="3">
        <v>1</v>
      </c>
      <c r="X96">
        <v>18</v>
      </c>
      <c r="Y96">
        <v>11</v>
      </c>
      <c r="Z96">
        <v>26</v>
      </c>
      <c r="AA96">
        <v>7</v>
      </c>
      <c r="AB96">
        <v>21</v>
      </c>
      <c r="AC96">
        <v>65</v>
      </c>
      <c r="AD96">
        <v>1.52436261950798</v>
      </c>
      <c r="AE96">
        <v>1.3211134137384499</v>
      </c>
      <c r="AF96">
        <v>1.44024850436523</v>
      </c>
      <c r="AG96">
        <v>1.71428571428571</v>
      </c>
      <c r="AH96">
        <v>1.80952380952381</v>
      </c>
      <c r="AI96">
        <v>1.52254511311228</v>
      </c>
      <c r="AJ96">
        <v>1.1341229756873901</v>
      </c>
      <c r="AK96">
        <v>1.0909090909090899</v>
      </c>
      <c r="AL96">
        <v>1.1313159062451199</v>
      </c>
      <c r="AM96">
        <v>1.28571428571429</v>
      </c>
      <c r="AN96">
        <v>1.19047619047619</v>
      </c>
      <c r="AO96">
        <v>1.15438923967657</v>
      </c>
    </row>
  </sheetData>
  <sortState xmlns:xlrd2="http://schemas.microsoft.com/office/spreadsheetml/2017/richdata2" ref="A2:AI96">
    <sortCondition ref="A2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6"/>
  <sheetViews>
    <sheetView topLeftCell="Q1" workbookViewId="0">
      <selection activeCell="Y7" sqref="Y7"/>
    </sheetView>
  </sheetViews>
  <sheetFormatPr baseColWidth="10" defaultRowHeight="15" x14ac:dyDescent="0.2"/>
  <sheetData>
    <row r="1" spans="1:39" x14ac:dyDescent="0.2">
      <c r="A1" t="s">
        <v>163</v>
      </c>
      <c r="B1" t="s">
        <v>137</v>
      </c>
      <c r="C1" t="s">
        <v>138</v>
      </c>
      <c r="D1" t="s">
        <v>164</v>
      </c>
      <c r="E1" t="s">
        <v>165</v>
      </c>
      <c r="F1" t="s">
        <v>186</v>
      </c>
      <c r="G1" t="s">
        <v>166</v>
      </c>
      <c r="H1" t="s">
        <v>167</v>
      </c>
      <c r="I1" t="s">
        <v>168</v>
      </c>
      <c r="J1" t="s">
        <v>169</v>
      </c>
      <c r="K1" t="s">
        <v>187</v>
      </c>
      <c r="L1" t="s">
        <v>188</v>
      </c>
      <c r="M1" t="s">
        <v>189</v>
      </c>
      <c r="N1" t="s">
        <v>171</v>
      </c>
      <c r="O1" t="s">
        <v>139</v>
      </c>
      <c r="P1" t="s">
        <v>172</v>
      </c>
      <c r="Q1" t="s">
        <v>173</v>
      </c>
      <c r="R1" t="s">
        <v>176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185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204</v>
      </c>
    </row>
    <row r="2" spans="1:39" x14ac:dyDescent="0.2">
      <c r="A2">
        <v>2</v>
      </c>
      <c r="B2">
        <v>4</v>
      </c>
      <c r="C2">
        <v>0</v>
      </c>
      <c r="D2">
        <v>2</v>
      </c>
      <c r="E2">
        <v>31</v>
      </c>
      <c r="F2">
        <v>17</v>
      </c>
      <c r="G2">
        <v>14</v>
      </c>
      <c r="H2">
        <v>17</v>
      </c>
      <c r="I2">
        <v>26</v>
      </c>
      <c r="J2">
        <v>2</v>
      </c>
      <c r="K2">
        <v>57</v>
      </c>
      <c r="L2">
        <v>59</v>
      </c>
      <c r="M2">
        <v>23</v>
      </c>
      <c r="N2">
        <v>143</v>
      </c>
      <c r="O2">
        <v>70</v>
      </c>
      <c r="P2">
        <v>5</v>
      </c>
      <c r="Q2">
        <v>6</v>
      </c>
      <c r="R2">
        <v>1</v>
      </c>
      <c r="S2">
        <v>1.51152</v>
      </c>
      <c r="T2">
        <v>1.5586100000000001</v>
      </c>
      <c r="U2">
        <v>1.70444</v>
      </c>
      <c r="V2">
        <v>1.5327999999999999</v>
      </c>
      <c r="W2">
        <v>1.6666700000000001</v>
      </c>
      <c r="X2">
        <v>1.5637399999999999</v>
      </c>
      <c r="Y2">
        <v>1.5916399999999999</v>
      </c>
      <c r="Z2">
        <v>14</v>
      </c>
      <c r="AA2">
        <v>1.2981499999999999</v>
      </c>
      <c r="AB2">
        <v>1.14286</v>
      </c>
      <c r="AC2">
        <v>1.37731</v>
      </c>
      <c r="AD2">
        <v>1.20824</v>
      </c>
      <c r="AE2">
        <v>1</v>
      </c>
      <c r="AF2">
        <v>1.2592300000000001</v>
      </c>
      <c r="AG2">
        <v>1.2384200000000001</v>
      </c>
    </row>
    <row r="3" spans="1:39" x14ac:dyDescent="0.2">
      <c r="A3">
        <v>3</v>
      </c>
      <c r="B3">
        <v>2</v>
      </c>
      <c r="C3">
        <v>0</v>
      </c>
      <c r="D3">
        <v>3</v>
      </c>
      <c r="E3">
        <v>6</v>
      </c>
      <c r="F3">
        <v>6</v>
      </c>
      <c r="G3">
        <v>0</v>
      </c>
      <c r="H3">
        <v>2</v>
      </c>
      <c r="I3">
        <v>3</v>
      </c>
      <c r="J3">
        <v>0</v>
      </c>
      <c r="K3">
        <v>5</v>
      </c>
      <c r="L3">
        <v>5</v>
      </c>
      <c r="M3">
        <v>5</v>
      </c>
      <c r="N3">
        <v>117</v>
      </c>
      <c r="O3">
        <v>70</v>
      </c>
      <c r="P3">
        <v>5</v>
      </c>
      <c r="Q3">
        <v>5</v>
      </c>
      <c r="R3">
        <v>4</v>
      </c>
      <c r="S3">
        <v>1.7011799999999999</v>
      </c>
      <c r="T3">
        <v>0</v>
      </c>
      <c r="U3">
        <v>1</v>
      </c>
      <c r="V3">
        <v>1.1666700000000001</v>
      </c>
      <c r="W3">
        <v>0</v>
      </c>
      <c r="X3">
        <v>1.4279200000000001</v>
      </c>
      <c r="Y3">
        <v>1.1000000000000001</v>
      </c>
      <c r="Z3">
        <v>14</v>
      </c>
      <c r="AA3">
        <v>1.3333299999999999</v>
      </c>
      <c r="AB3">
        <v>0</v>
      </c>
      <c r="AC3">
        <v>1</v>
      </c>
      <c r="AD3">
        <v>1</v>
      </c>
      <c r="AE3">
        <v>0</v>
      </c>
      <c r="AF3">
        <v>1.1818200000000001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3</v>
      </c>
    </row>
    <row r="4" spans="1:39" x14ac:dyDescent="0.2">
      <c r="A4">
        <v>4</v>
      </c>
      <c r="B4">
        <v>7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3</v>
      </c>
      <c r="J4">
        <v>0</v>
      </c>
      <c r="K4">
        <v>4</v>
      </c>
      <c r="L4">
        <v>4</v>
      </c>
      <c r="M4">
        <v>4</v>
      </c>
      <c r="N4">
        <v>136</v>
      </c>
      <c r="O4">
        <v>74</v>
      </c>
      <c r="P4">
        <v>5</v>
      </c>
      <c r="Q4">
        <v>1</v>
      </c>
      <c r="R4">
        <v>2</v>
      </c>
      <c r="S4">
        <v>1.5</v>
      </c>
      <c r="T4">
        <v>0</v>
      </c>
      <c r="U4">
        <v>1</v>
      </c>
      <c r="V4">
        <v>1.06904</v>
      </c>
      <c r="W4">
        <v>0</v>
      </c>
      <c r="X4">
        <v>1.1414200000000001</v>
      </c>
      <c r="Y4">
        <v>1.0517799999999999</v>
      </c>
      <c r="Z4">
        <v>16</v>
      </c>
      <c r="AA4">
        <v>1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2</v>
      </c>
    </row>
    <row r="5" spans="1:39" x14ac:dyDescent="0.2">
      <c r="A5">
        <v>5</v>
      </c>
      <c r="B5">
        <v>7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164</v>
      </c>
      <c r="O5">
        <v>65</v>
      </c>
      <c r="P5">
        <v>7</v>
      </c>
      <c r="Q5">
        <v>2</v>
      </c>
      <c r="R5">
        <v>3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16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2</v>
      </c>
    </row>
    <row r="6" spans="1:39" x14ac:dyDescent="0.2">
      <c r="A6">
        <v>6</v>
      </c>
      <c r="B6">
        <v>9</v>
      </c>
      <c r="C6">
        <v>0</v>
      </c>
      <c r="D6">
        <v>6</v>
      </c>
      <c r="E6">
        <v>0</v>
      </c>
      <c r="F6">
        <v>0</v>
      </c>
      <c r="G6">
        <v>27</v>
      </c>
      <c r="H6">
        <v>13</v>
      </c>
      <c r="I6">
        <v>52</v>
      </c>
      <c r="J6">
        <v>127</v>
      </c>
      <c r="K6">
        <v>92</v>
      </c>
      <c r="L6">
        <v>219</v>
      </c>
      <c r="M6">
        <v>37</v>
      </c>
      <c r="O6">
        <v>70</v>
      </c>
      <c r="P6">
        <v>3</v>
      </c>
      <c r="Q6">
        <v>5</v>
      </c>
      <c r="R6">
        <v>4</v>
      </c>
      <c r="S6">
        <v>0</v>
      </c>
      <c r="T6">
        <v>1.77413</v>
      </c>
      <c r="U6">
        <v>1.90866</v>
      </c>
      <c r="V6">
        <v>1.62544</v>
      </c>
      <c r="W6">
        <v>1.9418</v>
      </c>
      <c r="X6">
        <v>1.8041199999999999</v>
      </c>
      <c r="Y6">
        <v>1.8041199999999999</v>
      </c>
      <c r="Z6">
        <v>16</v>
      </c>
      <c r="AA6">
        <v>0</v>
      </c>
      <c r="AB6">
        <v>1.4010499999999999</v>
      </c>
      <c r="AC6">
        <v>1.4934000000000001</v>
      </c>
      <c r="AD6">
        <v>1.2626299999999999</v>
      </c>
      <c r="AE6">
        <v>1.1960599999999999</v>
      </c>
      <c r="AF6">
        <v>1.27877</v>
      </c>
      <c r="AG6">
        <v>1.27877</v>
      </c>
    </row>
    <row r="7" spans="1:39" x14ac:dyDescent="0.2">
      <c r="A7">
        <v>7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0</v>
      </c>
      <c r="K7">
        <v>3</v>
      </c>
      <c r="L7">
        <v>3</v>
      </c>
      <c r="M7">
        <v>3</v>
      </c>
      <c r="N7">
        <v>155</v>
      </c>
      <c r="O7">
        <v>69</v>
      </c>
      <c r="P7">
        <v>3</v>
      </c>
      <c r="Q7">
        <v>7</v>
      </c>
      <c r="R7">
        <v>2</v>
      </c>
      <c r="S7">
        <v>0</v>
      </c>
      <c r="T7">
        <v>0</v>
      </c>
      <c r="U7">
        <v>1</v>
      </c>
      <c r="V7">
        <v>1.25</v>
      </c>
      <c r="W7">
        <v>0</v>
      </c>
      <c r="X7">
        <v>1.1666700000000001</v>
      </c>
      <c r="Y7">
        <v>1.1666700000000001</v>
      </c>
      <c r="Z7">
        <v>16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2</v>
      </c>
    </row>
    <row r="8" spans="1:39" x14ac:dyDescent="0.2">
      <c r="A8">
        <v>8</v>
      </c>
      <c r="B8">
        <v>11</v>
      </c>
      <c r="C8">
        <v>0</v>
      </c>
      <c r="D8">
        <v>10</v>
      </c>
      <c r="E8">
        <v>109</v>
      </c>
      <c r="F8">
        <v>27</v>
      </c>
      <c r="G8">
        <v>122</v>
      </c>
      <c r="H8">
        <v>117</v>
      </c>
      <c r="I8">
        <v>109</v>
      </c>
      <c r="J8">
        <v>89</v>
      </c>
      <c r="K8">
        <v>348</v>
      </c>
      <c r="L8">
        <v>437</v>
      </c>
      <c r="M8">
        <v>41</v>
      </c>
      <c r="N8">
        <v>162</v>
      </c>
      <c r="O8">
        <v>63</v>
      </c>
      <c r="P8">
        <v>8</v>
      </c>
      <c r="Q8">
        <v>3</v>
      </c>
      <c r="R8">
        <v>4</v>
      </c>
      <c r="S8">
        <v>1.62795</v>
      </c>
      <c r="T8">
        <v>1.5811200000000001</v>
      </c>
      <c r="U8">
        <v>1.59182</v>
      </c>
      <c r="V8">
        <v>1.63225</v>
      </c>
      <c r="W8">
        <v>1.97879</v>
      </c>
      <c r="X8">
        <v>1.6402000000000001</v>
      </c>
      <c r="Y8">
        <v>1.6435999999999999</v>
      </c>
      <c r="Z8">
        <v>14</v>
      </c>
      <c r="AA8">
        <v>1.27935</v>
      </c>
      <c r="AB8">
        <v>1.25298</v>
      </c>
      <c r="AC8">
        <v>1.25671</v>
      </c>
      <c r="AD8">
        <v>1.2739799999999999</v>
      </c>
      <c r="AE8">
        <v>1.1739900000000001</v>
      </c>
      <c r="AF8">
        <v>1.2571399999999999</v>
      </c>
      <c r="AG8">
        <v>1.2509699999999999</v>
      </c>
      <c r="AH8">
        <v>0</v>
      </c>
      <c r="AI8">
        <v>1</v>
      </c>
      <c r="AJ8">
        <v>0</v>
      </c>
      <c r="AK8">
        <v>0</v>
      </c>
      <c r="AL8">
        <v>0</v>
      </c>
      <c r="AM8">
        <v>2</v>
      </c>
    </row>
    <row r="9" spans="1:39" x14ac:dyDescent="0.2">
      <c r="A9">
        <v>9</v>
      </c>
      <c r="B9">
        <v>11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6</v>
      </c>
      <c r="J9">
        <v>0</v>
      </c>
      <c r="K9">
        <v>8</v>
      </c>
      <c r="L9">
        <v>8</v>
      </c>
      <c r="M9">
        <v>7</v>
      </c>
      <c r="N9">
        <v>162</v>
      </c>
      <c r="O9">
        <v>72</v>
      </c>
      <c r="P9">
        <v>7</v>
      </c>
      <c r="Q9">
        <v>5</v>
      </c>
      <c r="R9">
        <v>3</v>
      </c>
      <c r="S9">
        <v>0</v>
      </c>
      <c r="T9">
        <v>1.25</v>
      </c>
      <c r="U9">
        <v>0</v>
      </c>
      <c r="V9">
        <v>1.1375200000000001</v>
      </c>
      <c r="W9">
        <v>0</v>
      </c>
      <c r="X9">
        <v>1.16564</v>
      </c>
      <c r="Y9">
        <v>1.16564</v>
      </c>
      <c r="Z9">
        <v>16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>
        <v>0</v>
      </c>
      <c r="AM9">
        <v>2</v>
      </c>
    </row>
    <row r="10" spans="1:39" x14ac:dyDescent="0.2">
      <c r="A10">
        <v>10</v>
      </c>
      <c r="B10">
        <v>8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151</v>
      </c>
      <c r="O10">
        <v>68</v>
      </c>
      <c r="P10">
        <v>7</v>
      </c>
      <c r="Q10">
        <v>2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16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3</v>
      </c>
    </row>
    <row r="11" spans="1:39" x14ac:dyDescent="0.2">
      <c r="A11">
        <v>11</v>
      </c>
      <c r="B11">
        <v>6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17</v>
      </c>
      <c r="J11">
        <v>0</v>
      </c>
      <c r="K11">
        <v>17</v>
      </c>
      <c r="L11">
        <v>17</v>
      </c>
      <c r="M11">
        <v>11</v>
      </c>
      <c r="N11">
        <v>162</v>
      </c>
      <c r="O11">
        <v>78</v>
      </c>
      <c r="P11">
        <v>9</v>
      </c>
      <c r="Q11">
        <v>1</v>
      </c>
      <c r="R11">
        <v>3</v>
      </c>
      <c r="S11">
        <v>0</v>
      </c>
      <c r="T11">
        <v>0</v>
      </c>
      <c r="U11">
        <v>0</v>
      </c>
      <c r="V11">
        <v>1.40357</v>
      </c>
      <c r="W11">
        <v>0</v>
      </c>
      <c r="X11">
        <v>1.40357</v>
      </c>
      <c r="Y11">
        <v>1.40357</v>
      </c>
      <c r="Z11">
        <v>21</v>
      </c>
      <c r="AA11">
        <v>0</v>
      </c>
      <c r="AB11">
        <v>0</v>
      </c>
      <c r="AC11">
        <v>0</v>
      </c>
      <c r="AD11">
        <v>1.14201</v>
      </c>
      <c r="AE11">
        <v>0</v>
      </c>
      <c r="AF11">
        <v>1.14201</v>
      </c>
      <c r="AG11">
        <v>1.14201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3</v>
      </c>
    </row>
    <row r="12" spans="1:39" x14ac:dyDescent="0.2">
      <c r="A12">
        <v>12</v>
      </c>
      <c r="B12">
        <v>8</v>
      </c>
      <c r="C12">
        <v>0</v>
      </c>
      <c r="D12">
        <v>0</v>
      </c>
      <c r="E12">
        <v>8</v>
      </c>
      <c r="F12">
        <v>8</v>
      </c>
      <c r="G12">
        <v>0</v>
      </c>
      <c r="H12">
        <v>0</v>
      </c>
      <c r="I12">
        <v>9</v>
      </c>
      <c r="J12">
        <v>0</v>
      </c>
      <c r="K12">
        <v>9</v>
      </c>
      <c r="L12">
        <v>9</v>
      </c>
      <c r="M12">
        <v>8</v>
      </c>
      <c r="N12">
        <v>147</v>
      </c>
      <c r="O12">
        <v>61</v>
      </c>
      <c r="P12">
        <v>7</v>
      </c>
      <c r="Q12">
        <v>3</v>
      </c>
      <c r="S12">
        <v>1.22814</v>
      </c>
      <c r="T12">
        <v>0</v>
      </c>
      <c r="U12">
        <v>0</v>
      </c>
      <c r="V12">
        <v>1.06904</v>
      </c>
      <c r="W12">
        <v>0</v>
      </c>
      <c r="X12">
        <v>1.14391</v>
      </c>
      <c r="Y12">
        <v>1.06904</v>
      </c>
      <c r="Z12">
        <v>14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</row>
    <row r="13" spans="1:39" x14ac:dyDescent="0.2">
      <c r="A13">
        <v>13</v>
      </c>
      <c r="B13">
        <v>8</v>
      </c>
      <c r="C13">
        <v>0</v>
      </c>
      <c r="D13">
        <v>0</v>
      </c>
      <c r="E13">
        <v>1</v>
      </c>
      <c r="F13">
        <v>1</v>
      </c>
      <c r="G13">
        <v>1</v>
      </c>
      <c r="H13">
        <v>2</v>
      </c>
      <c r="I13">
        <v>3</v>
      </c>
      <c r="J13">
        <v>0</v>
      </c>
      <c r="K13">
        <v>6</v>
      </c>
      <c r="L13">
        <v>6</v>
      </c>
      <c r="M13">
        <v>6</v>
      </c>
      <c r="N13">
        <v>169</v>
      </c>
      <c r="O13">
        <v>76</v>
      </c>
      <c r="P13">
        <v>7</v>
      </c>
      <c r="Q13">
        <v>3</v>
      </c>
      <c r="R13">
        <v>4</v>
      </c>
      <c r="S13">
        <v>1</v>
      </c>
      <c r="T13">
        <v>1</v>
      </c>
      <c r="U13">
        <v>1.25</v>
      </c>
      <c r="V13">
        <v>1.06904</v>
      </c>
      <c r="W13">
        <v>0</v>
      </c>
      <c r="X13">
        <v>1.1010200000000001</v>
      </c>
      <c r="Y13">
        <v>1.11785</v>
      </c>
      <c r="Z13">
        <v>14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</v>
      </c>
    </row>
    <row r="14" spans="1:39" x14ac:dyDescent="0.2">
      <c r="A14">
        <v>14</v>
      </c>
      <c r="B14">
        <v>6</v>
      </c>
      <c r="C14">
        <v>0</v>
      </c>
      <c r="D14">
        <v>2</v>
      </c>
      <c r="E14">
        <v>5</v>
      </c>
      <c r="F14">
        <v>5</v>
      </c>
      <c r="G14">
        <v>20</v>
      </c>
      <c r="H14">
        <v>7</v>
      </c>
      <c r="I14">
        <v>14</v>
      </c>
      <c r="J14">
        <v>68</v>
      </c>
      <c r="K14">
        <v>41</v>
      </c>
      <c r="L14">
        <v>109</v>
      </c>
      <c r="M14">
        <v>33</v>
      </c>
      <c r="N14">
        <v>176</v>
      </c>
      <c r="O14">
        <v>62</v>
      </c>
      <c r="P14">
        <v>7</v>
      </c>
      <c r="Q14">
        <v>2</v>
      </c>
      <c r="R14">
        <v>3</v>
      </c>
      <c r="S14">
        <v>1.1414200000000001</v>
      </c>
      <c r="T14">
        <v>1.89063</v>
      </c>
      <c r="U14">
        <v>1.3152999999999999</v>
      </c>
      <c r="V14">
        <v>1.9509000000000001</v>
      </c>
      <c r="W14">
        <v>2.0019</v>
      </c>
      <c r="X14">
        <v>1.8512999999999999</v>
      </c>
      <c r="Y14">
        <v>1.89862</v>
      </c>
      <c r="Z14">
        <v>14</v>
      </c>
      <c r="AA14">
        <v>1</v>
      </c>
      <c r="AB14">
        <v>1.47071</v>
      </c>
      <c r="AC14">
        <v>1.14286</v>
      </c>
      <c r="AD14">
        <v>1.52959</v>
      </c>
      <c r="AE14">
        <v>1.19831</v>
      </c>
      <c r="AF14">
        <v>1.30714</v>
      </c>
      <c r="AG14">
        <v>1.32761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3</v>
      </c>
    </row>
    <row r="15" spans="1:39" x14ac:dyDescent="0.2">
      <c r="A15">
        <v>15</v>
      </c>
      <c r="B15">
        <v>11</v>
      </c>
      <c r="C15">
        <v>0</v>
      </c>
      <c r="D15">
        <v>0</v>
      </c>
      <c r="E15">
        <v>0</v>
      </c>
      <c r="F15">
        <v>0</v>
      </c>
      <c r="G15">
        <v>9</v>
      </c>
      <c r="H15">
        <v>9</v>
      </c>
      <c r="I15">
        <v>14</v>
      </c>
      <c r="J15">
        <v>5</v>
      </c>
      <c r="K15">
        <v>32</v>
      </c>
      <c r="L15">
        <v>37</v>
      </c>
      <c r="M15">
        <v>19</v>
      </c>
      <c r="N15">
        <v>125</v>
      </c>
      <c r="O15">
        <v>65</v>
      </c>
      <c r="P15">
        <v>8</v>
      </c>
      <c r="Q15">
        <v>3</v>
      </c>
      <c r="R15">
        <v>4</v>
      </c>
      <c r="S15">
        <v>0</v>
      </c>
      <c r="T15">
        <v>1.12459</v>
      </c>
      <c r="U15">
        <v>1.3238000000000001</v>
      </c>
      <c r="V15">
        <v>1.9509000000000001</v>
      </c>
      <c r="W15">
        <v>1.73333</v>
      </c>
      <c r="X15">
        <v>1.5559799999999999</v>
      </c>
      <c r="Y15">
        <v>1.5559799999999999</v>
      </c>
      <c r="Z15">
        <v>16</v>
      </c>
      <c r="AA15">
        <v>0</v>
      </c>
      <c r="AB15">
        <v>1</v>
      </c>
      <c r="AC15">
        <v>1.0460199999999999</v>
      </c>
      <c r="AD15">
        <v>1.52959</v>
      </c>
      <c r="AE15">
        <v>1</v>
      </c>
      <c r="AF15">
        <v>1.2269099999999999</v>
      </c>
      <c r="AG15">
        <v>1.2269099999999999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3</v>
      </c>
    </row>
    <row r="16" spans="1:39" x14ac:dyDescent="0.2">
      <c r="A16">
        <v>17</v>
      </c>
      <c r="B16">
        <v>9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151</v>
      </c>
      <c r="O16">
        <v>61</v>
      </c>
      <c r="P16">
        <v>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3</v>
      </c>
    </row>
    <row r="17" spans="1:39" x14ac:dyDescent="0.2">
      <c r="A17">
        <v>19</v>
      </c>
      <c r="B17">
        <v>8</v>
      </c>
      <c r="C17">
        <v>0</v>
      </c>
      <c r="D17">
        <v>3</v>
      </c>
      <c r="E17">
        <v>1</v>
      </c>
      <c r="F17">
        <v>1</v>
      </c>
      <c r="G17">
        <v>23</v>
      </c>
      <c r="H17">
        <v>44</v>
      </c>
      <c r="I17">
        <v>18</v>
      </c>
      <c r="J17">
        <v>0</v>
      </c>
      <c r="K17">
        <v>85</v>
      </c>
      <c r="L17">
        <v>85</v>
      </c>
      <c r="M17">
        <v>29</v>
      </c>
      <c r="N17">
        <v>147</v>
      </c>
      <c r="O17">
        <v>67</v>
      </c>
      <c r="P17">
        <v>6</v>
      </c>
      <c r="Q17">
        <v>5</v>
      </c>
      <c r="R17">
        <v>4</v>
      </c>
      <c r="S17">
        <v>1</v>
      </c>
      <c r="T17">
        <v>1.3953100000000001</v>
      </c>
      <c r="U17">
        <v>1.4363900000000001</v>
      </c>
      <c r="V17">
        <v>1.45638</v>
      </c>
      <c r="W17">
        <v>0</v>
      </c>
      <c r="X17">
        <v>1.4245099999999999</v>
      </c>
      <c r="Y17">
        <v>1.4295100000000001</v>
      </c>
      <c r="Z17">
        <v>16</v>
      </c>
      <c r="AA17">
        <v>1</v>
      </c>
      <c r="AB17">
        <v>1.09751</v>
      </c>
      <c r="AC17">
        <v>1.1715899999999999</v>
      </c>
      <c r="AD17">
        <v>1.2357</v>
      </c>
      <c r="AE17">
        <v>0</v>
      </c>
      <c r="AF17">
        <v>1.1632</v>
      </c>
      <c r="AG17">
        <v>1.1651199999999999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3</v>
      </c>
    </row>
    <row r="18" spans="1:39" x14ac:dyDescent="0.2">
      <c r="A18">
        <v>20</v>
      </c>
      <c r="B18">
        <v>8</v>
      </c>
      <c r="C18">
        <v>0</v>
      </c>
      <c r="D18">
        <v>1</v>
      </c>
      <c r="E18">
        <v>13</v>
      </c>
      <c r="F18">
        <v>12</v>
      </c>
      <c r="G18">
        <v>0</v>
      </c>
      <c r="H18">
        <v>4</v>
      </c>
      <c r="I18">
        <v>0</v>
      </c>
      <c r="J18">
        <v>0</v>
      </c>
      <c r="K18">
        <v>4</v>
      </c>
      <c r="L18">
        <v>4</v>
      </c>
      <c r="M18">
        <v>4</v>
      </c>
      <c r="N18">
        <v>143</v>
      </c>
      <c r="O18">
        <v>75</v>
      </c>
      <c r="P18">
        <v>5</v>
      </c>
      <c r="Q18">
        <v>2</v>
      </c>
      <c r="R18">
        <v>2</v>
      </c>
      <c r="S18">
        <v>1.8702000000000001</v>
      </c>
      <c r="T18">
        <v>0</v>
      </c>
      <c r="U18">
        <v>1.4267799999999999</v>
      </c>
      <c r="V18">
        <v>0</v>
      </c>
      <c r="W18">
        <v>0</v>
      </c>
      <c r="X18">
        <v>1.76586</v>
      </c>
      <c r="Y18">
        <v>1.4267799999999999</v>
      </c>
      <c r="Z18">
        <v>14</v>
      </c>
      <c r="AA18">
        <v>1.41648</v>
      </c>
      <c r="AB18">
        <v>0</v>
      </c>
      <c r="AC18">
        <v>1.25</v>
      </c>
      <c r="AD18">
        <v>0</v>
      </c>
      <c r="AE18">
        <v>0</v>
      </c>
      <c r="AF18">
        <v>1.37731</v>
      </c>
      <c r="AG18">
        <v>1.25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3</v>
      </c>
    </row>
    <row r="19" spans="1:39" x14ac:dyDescent="0.2">
      <c r="A19">
        <v>21</v>
      </c>
      <c r="B19">
        <v>11</v>
      </c>
      <c r="C19">
        <v>0</v>
      </c>
      <c r="D19">
        <v>0</v>
      </c>
      <c r="E19">
        <v>0</v>
      </c>
      <c r="F19">
        <v>0</v>
      </c>
      <c r="G19">
        <v>24</v>
      </c>
      <c r="H19">
        <v>26</v>
      </c>
      <c r="I19">
        <v>0</v>
      </c>
      <c r="J19">
        <v>18</v>
      </c>
      <c r="K19">
        <v>50</v>
      </c>
      <c r="L19">
        <v>68</v>
      </c>
      <c r="M19">
        <v>26</v>
      </c>
      <c r="N19">
        <v>160</v>
      </c>
      <c r="O19">
        <v>62</v>
      </c>
      <c r="P19">
        <v>8</v>
      </c>
      <c r="Q19">
        <v>5</v>
      </c>
      <c r="R19">
        <v>5</v>
      </c>
      <c r="S19">
        <v>0</v>
      </c>
      <c r="T19">
        <v>1.6446000000000001</v>
      </c>
      <c r="U19">
        <v>1.81175</v>
      </c>
      <c r="V19">
        <v>0</v>
      </c>
      <c r="W19">
        <v>2.3062299999999998</v>
      </c>
      <c r="X19">
        <v>1.8191900000000001</v>
      </c>
      <c r="Y19">
        <v>1.8191900000000001</v>
      </c>
      <c r="Z19">
        <v>16</v>
      </c>
      <c r="AA19">
        <v>0</v>
      </c>
      <c r="AB19">
        <v>1.34613</v>
      </c>
      <c r="AC19">
        <v>1.4230799999999999</v>
      </c>
      <c r="AD19">
        <v>0</v>
      </c>
      <c r="AE19">
        <v>1.38889</v>
      </c>
      <c r="AF19">
        <v>1.38656</v>
      </c>
      <c r="AG19">
        <v>1.38656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3</v>
      </c>
    </row>
    <row r="20" spans="1:39" x14ac:dyDescent="0.2">
      <c r="A20">
        <v>22</v>
      </c>
      <c r="B20">
        <v>4</v>
      </c>
      <c r="C20">
        <v>0</v>
      </c>
      <c r="D20">
        <v>2</v>
      </c>
      <c r="E20">
        <v>0</v>
      </c>
      <c r="F20">
        <v>0</v>
      </c>
      <c r="G20">
        <v>0</v>
      </c>
      <c r="H20">
        <v>91</v>
      </c>
      <c r="I20">
        <v>14</v>
      </c>
      <c r="J20">
        <v>0</v>
      </c>
      <c r="K20">
        <v>105</v>
      </c>
      <c r="L20">
        <v>105</v>
      </c>
      <c r="M20">
        <v>32</v>
      </c>
      <c r="N20">
        <v>157</v>
      </c>
      <c r="O20">
        <v>69</v>
      </c>
      <c r="P20">
        <v>7</v>
      </c>
      <c r="Q20">
        <v>1</v>
      </c>
      <c r="R20">
        <v>3</v>
      </c>
      <c r="S20">
        <v>0</v>
      </c>
      <c r="T20">
        <v>0</v>
      </c>
      <c r="U20">
        <v>1.69509</v>
      </c>
      <c r="V20">
        <v>1.9509000000000001</v>
      </c>
      <c r="W20">
        <v>0</v>
      </c>
      <c r="X20">
        <v>1.7292000000000001</v>
      </c>
      <c r="Y20">
        <v>1.7292000000000001</v>
      </c>
      <c r="Z20">
        <v>18</v>
      </c>
      <c r="AA20">
        <v>0</v>
      </c>
      <c r="AB20">
        <v>0</v>
      </c>
      <c r="AC20">
        <v>1.3164</v>
      </c>
      <c r="AD20">
        <v>1.52959</v>
      </c>
      <c r="AE20">
        <v>0</v>
      </c>
      <c r="AF20">
        <v>1.34483</v>
      </c>
      <c r="AG20">
        <v>1.34483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</v>
      </c>
    </row>
    <row r="21" spans="1:39" x14ac:dyDescent="0.2">
      <c r="A21">
        <v>23</v>
      </c>
      <c r="B21">
        <v>11</v>
      </c>
      <c r="C21">
        <v>0</v>
      </c>
      <c r="D21">
        <v>2</v>
      </c>
      <c r="E21">
        <v>0</v>
      </c>
      <c r="F21">
        <v>0</v>
      </c>
      <c r="G21">
        <v>0</v>
      </c>
      <c r="H21">
        <v>66</v>
      </c>
      <c r="I21">
        <v>0</v>
      </c>
      <c r="J21">
        <v>0</v>
      </c>
      <c r="K21">
        <v>66</v>
      </c>
      <c r="L21">
        <v>66</v>
      </c>
      <c r="M21">
        <v>25</v>
      </c>
      <c r="N21">
        <v>178</v>
      </c>
      <c r="O21">
        <v>60</v>
      </c>
      <c r="P21">
        <v>7</v>
      </c>
      <c r="Q21">
        <v>3</v>
      </c>
      <c r="S21">
        <v>0</v>
      </c>
      <c r="T21">
        <v>0</v>
      </c>
      <c r="U21">
        <v>1.75996</v>
      </c>
      <c r="V21">
        <v>0</v>
      </c>
      <c r="W21">
        <v>0</v>
      </c>
      <c r="X21">
        <v>1.75996</v>
      </c>
      <c r="Y21">
        <v>1.75996</v>
      </c>
      <c r="Z21">
        <v>18</v>
      </c>
      <c r="AA21">
        <v>0</v>
      </c>
      <c r="AB21">
        <v>0</v>
      </c>
      <c r="AC21">
        <v>1.3656900000000001</v>
      </c>
      <c r="AD21">
        <v>0</v>
      </c>
      <c r="AE21">
        <v>0</v>
      </c>
      <c r="AF21">
        <v>1.3656900000000001</v>
      </c>
      <c r="AG21">
        <v>1.3656900000000001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2</v>
      </c>
    </row>
    <row r="22" spans="1:39" x14ac:dyDescent="0.2">
      <c r="A22">
        <v>24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4</v>
      </c>
      <c r="J22">
        <v>0</v>
      </c>
      <c r="K22">
        <v>6</v>
      </c>
      <c r="L22">
        <v>6</v>
      </c>
      <c r="M22">
        <v>6</v>
      </c>
      <c r="N22">
        <v>180</v>
      </c>
      <c r="O22">
        <v>67</v>
      </c>
      <c r="P22">
        <v>8</v>
      </c>
      <c r="Q22">
        <v>1</v>
      </c>
      <c r="R22">
        <v>3</v>
      </c>
      <c r="S22">
        <v>0</v>
      </c>
      <c r="T22">
        <v>0</v>
      </c>
      <c r="U22">
        <v>1.25</v>
      </c>
      <c r="V22">
        <v>1.3017799999999999</v>
      </c>
      <c r="W22">
        <v>0</v>
      </c>
      <c r="X22">
        <v>1.2845200000000001</v>
      </c>
      <c r="Y22">
        <v>1.2845200000000001</v>
      </c>
      <c r="Z22">
        <v>18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2</v>
      </c>
    </row>
    <row r="23" spans="1:39" x14ac:dyDescent="0.2">
      <c r="A23">
        <v>25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183</v>
      </c>
      <c r="O23">
        <v>64</v>
      </c>
      <c r="P23">
        <v>8</v>
      </c>
      <c r="Q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9" x14ac:dyDescent="0.2">
      <c r="A24">
        <v>26</v>
      </c>
      <c r="B24">
        <v>11</v>
      </c>
      <c r="C24">
        <v>0</v>
      </c>
      <c r="D24">
        <v>1</v>
      </c>
      <c r="E24">
        <v>6</v>
      </c>
      <c r="F24">
        <v>6</v>
      </c>
      <c r="G24">
        <v>2</v>
      </c>
      <c r="H24">
        <v>18</v>
      </c>
      <c r="I24">
        <v>0</v>
      </c>
      <c r="J24">
        <v>0</v>
      </c>
      <c r="K24">
        <v>20</v>
      </c>
      <c r="L24">
        <v>20</v>
      </c>
      <c r="M24">
        <v>13</v>
      </c>
      <c r="N24">
        <v>166</v>
      </c>
      <c r="O24">
        <v>81</v>
      </c>
      <c r="P24">
        <v>7</v>
      </c>
      <c r="Q24">
        <v>2</v>
      </c>
      <c r="R24">
        <v>2</v>
      </c>
      <c r="S24">
        <v>1.5053700000000001</v>
      </c>
      <c r="T24">
        <v>1.25</v>
      </c>
      <c r="U24">
        <v>1.5313600000000001</v>
      </c>
      <c r="V24">
        <v>0</v>
      </c>
      <c r="W24">
        <v>0</v>
      </c>
      <c r="X24">
        <v>1.5037199999999999</v>
      </c>
      <c r="Y24">
        <v>1.50322</v>
      </c>
      <c r="Z24">
        <v>16</v>
      </c>
      <c r="AA24">
        <v>1.2357</v>
      </c>
      <c r="AB24">
        <v>1</v>
      </c>
      <c r="AC24">
        <v>1.21269</v>
      </c>
      <c r="AD24">
        <v>0</v>
      </c>
      <c r="AE24">
        <v>0</v>
      </c>
      <c r="AF24">
        <v>1.20164</v>
      </c>
      <c r="AG24">
        <v>1.1914199999999999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2</v>
      </c>
    </row>
    <row r="25" spans="1:39" x14ac:dyDescent="0.2">
      <c r="A25">
        <v>27</v>
      </c>
      <c r="B25">
        <v>11</v>
      </c>
      <c r="C25">
        <v>0</v>
      </c>
      <c r="D25">
        <v>2</v>
      </c>
      <c r="E25">
        <v>4</v>
      </c>
      <c r="F25">
        <v>4</v>
      </c>
      <c r="G25">
        <v>7</v>
      </c>
      <c r="H25">
        <v>45</v>
      </c>
      <c r="I25">
        <v>21</v>
      </c>
      <c r="J25">
        <v>4</v>
      </c>
      <c r="K25">
        <v>73</v>
      </c>
      <c r="L25">
        <v>77</v>
      </c>
      <c r="M25">
        <v>28</v>
      </c>
      <c r="N25">
        <v>146</v>
      </c>
      <c r="O25">
        <v>70</v>
      </c>
      <c r="P25">
        <v>8</v>
      </c>
      <c r="Q25">
        <v>4</v>
      </c>
      <c r="R25">
        <v>4</v>
      </c>
      <c r="S25">
        <v>1.375</v>
      </c>
      <c r="T25">
        <v>1.0591699999999999</v>
      </c>
      <c r="U25">
        <v>1.3233200000000001</v>
      </c>
      <c r="V25">
        <v>1.54952</v>
      </c>
      <c r="W25">
        <v>1.1666700000000001</v>
      </c>
      <c r="X25">
        <v>1.3587</v>
      </c>
      <c r="Y25">
        <v>1.3578300000000001</v>
      </c>
      <c r="Z25">
        <v>18</v>
      </c>
      <c r="AA25">
        <v>1.25</v>
      </c>
      <c r="AB25">
        <v>1</v>
      </c>
      <c r="AC25">
        <v>1.0904700000000001</v>
      </c>
      <c r="AD25">
        <v>1.2496499999999999</v>
      </c>
      <c r="AE25">
        <v>1</v>
      </c>
      <c r="AF25">
        <v>1.1305499999999999</v>
      </c>
      <c r="AG25">
        <v>1.12418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2</v>
      </c>
    </row>
    <row r="26" spans="1:39" x14ac:dyDescent="0.2">
      <c r="A26">
        <v>28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140</v>
      </c>
      <c r="O26">
        <v>82</v>
      </c>
      <c r="P26">
        <v>9</v>
      </c>
      <c r="Q26">
        <v>2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1</v>
      </c>
      <c r="Z26">
        <v>18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2</v>
      </c>
    </row>
    <row r="27" spans="1:39" x14ac:dyDescent="0.2">
      <c r="A27">
        <v>30</v>
      </c>
      <c r="B27">
        <v>4</v>
      </c>
      <c r="C27">
        <v>0</v>
      </c>
      <c r="D27">
        <v>9</v>
      </c>
      <c r="E27">
        <v>0</v>
      </c>
      <c r="F27">
        <v>0</v>
      </c>
      <c r="G27">
        <v>126</v>
      </c>
      <c r="H27">
        <v>127</v>
      </c>
      <c r="I27">
        <v>103</v>
      </c>
      <c r="J27">
        <v>145</v>
      </c>
      <c r="K27">
        <v>356</v>
      </c>
      <c r="L27">
        <v>501</v>
      </c>
      <c r="M27">
        <v>42</v>
      </c>
      <c r="N27">
        <v>170</v>
      </c>
      <c r="O27">
        <v>85</v>
      </c>
      <c r="P27">
        <v>9</v>
      </c>
      <c r="Q27">
        <v>5</v>
      </c>
      <c r="R27">
        <v>2</v>
      </c>
      <c r="S27">
        <v>0</v>
      </c>
      <c r="T27">
        <v>1.5960399999999999</v>
      </c>
      <c r="U27">
        <v>1.6133299999999999</v>
      </c>
      <c r="V27">
        <v>1.6117699999999999</v>
      </c>
      <c r="W27">
        <v>1.9367399999999999</v>
      </c>
      <c r="X27">
        <v>1.66259</v>
      </c>
      <c r="Y27">
        <v>1.66259</v>
      </c>
      <c r="Z27">
        <v>14</v>
      </c>
      <c r="AA27">
        <v>0</v>
      </c>
      <c r="AB27">
        <v>1.2608200000000001</v>
      </c>
      <c r="AC27">
        <v>1.26203</v>
      </c>
      <c r="AD27">
        <v>1.2875799999999999</v>
      </c>
      <c r="AE27">
        <v>1.1802900000000001</v>
      </c>
      <c r="AF27">
        <v>1.2539899999999999</v>
      </c>
      <c r="AG27">
        <v>1.2539899999999999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2</v>
      </c>
    </row>
    <row r="28" spans="1:39" x14ac:dyDescent="0.2">
      <c r="A28">
        <v>31</v>
      </c>
      <c r="B28">
        <v>10</v>
      </c>
      <c r="C28">
        <v>0</v>
      </c>
      <c r="D28">
        <v>9</v>
      </c>
      <c r="E28">
        <v>96</v>
      </c>
      <c r="F28">
        <v>24</v>
      </c>
      <c r="G28">
        <v>68</v>
      </c>
      <c r="H28">
        <v>114</v>
      </c>
      <c r="I28">
        <v>15</v>
      </c>
      <c r="J28">
        <v>26</v>
      </c>
      <c r="K28">
        <v>197</v>
      </c>
      <c r="L28">
        <v>223</v>
      </c>
      <c r="M28">
        <v>38</v>
      </c>
      <c r="N28">
        <v>124</v>
      </c>
      <c r="O28">
        <v>89</v>
      </c>
      <c r="P28">
        <v>8</v>
      </c>
      <c r="Q28">
        <v>1</v>
      </c>
      <c r="R28">
        <v>2</v>
      </c>
      <c r="S28">
        <v>1.5605500000000001</v>
      </c>
      <c r="T28">
        <v>1.7355100000000001</v>
      </c>
      <c r="U28">
        <v>1.5950200000000001</v>
      </c>
      <c r="V28">
        <v>1.6704399999999999</v>
      </c>
      <c r="W28">
        <v>2.2852700000000001</v>
      </c>
      <c r="X28">
        <v>1.64845</v>
      </c>
      <c r="Y28">
        <v>1.6886300000000001</v>
      </c>
      <c r="Z28">
        <v>18</v>
      </c>
      <c r="AA28">
        <v>1.2399500000000001</v>
      </c>
      <c r="AB28">
        <v>1.35493</v>
      </c>
      <c r="AC28">
        <v>1.2583299999999999</v>
      </c>
      <c r="AD28">
        <v>1.2942800000000001</v>
      </c>
      <c r="AE28">
        <v>1.3010900000000001</v>
      </c>
      <c r="AF28">
        <v>1.2776099999999999</v>
      </c>
      <c r="AG28">
        <v>1.2948299999999999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2</v>
      </c>
    </row>
    <row r="29" spans="1:39" x14ac:dyDescent="0.2">
      <c r="A29">
        <v>32</v>
      </c>
      <c r="B29">
        <v>9</v>
      </c>
      <c r="C29">
        <v>0</v>
      </c>
      <c r="D29">
        <v>7</v>
      </c>
      <c r="E29">
        <v>0</v>
      </c>
      <c r="F29">
        <v>0</v>
      </c>
      <c r="G29">
        <v>102</v>
      </c>
      <c r="H29">
        <v>87</v>
      </c>
      <c r="I29">
        <v>52</v>
      </c>
      <c r="J29">
        <v>37</v>
      </c>
      <c r="K29">
        <v>241</v>
      </c>
      <c r="L29">
        <v>278</v>
      </c>
      <c r="M29">
        <v>40</v>
      </c>
      <c r="N29">
        <v>156</v>
      </c>
      <c r="O29">
        <v>61</v>
      </c>
      <c r="P29">
        <v>8</v>
      </c>
      <c r="Q29">
        <v>5</v>
      </c>
      <c r="S29">
        <v>0</v>
      </c>
      <c r="T29">
        <v>1.66923</v>
      </c>
      <c r="U29">
        <v>1.6807000000000001</v>
      </c>
      <c r="V29">
        <v>1.59385</v>
      </c>
      <c r="W29">
        <v>1.82684</v>
      </c>
      <c r="X29">
        <v>1.6692100000000001</v>
      </c>
      <c r="Y29">
        <v>1.6692100000000001</v>
      </c>
      <c r="Z29">
        <v>14</v>
      </c>
      <c r="AA29">
        <v>0</v>
      </c>
      <c r="AB29">
        <v>1.30427</v>
      </c>
      <c r="AC29">
        <v>1.3031999999999999</v>
      </c>
      <c r="AD29">
        <v>1.2208699999999999</v>
      </c>
      <c r="AE29">
        <v>1.08108</v>
      </c>
      <c r="AF29">
        <v>1.27129</v>
      </c>
      <c r="AG29">
        <v>1.27129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2</v>
      </c>
    </row>
    <row r="30" spans="1:39" x14ac:dyDescent="0.2">
      <c r="A30">
        <v>34</v>
      </c>
      <c r="B30">
        <v>11</v>
      </c>
      <c r="C30">
        <v>0</v>
      </c>
      <c r="D30">
        <v>4</v>
      </c>
      <c r="E30">
        <v>0</v>
      </c>
      <c r="F30">
        <v>0</v>
      </c>
      <c r="G30">
        <v>3</v>
      </c>
      <c r="H30">
        <v>16</v>
      </c>
      <c r="I30">
        <v>0</v>
      </c>
      <c r="J30">
        <v>0</v>
      </c>
      <c r="K30">
        <v>19</v>
      </c>
      <c r="L30">
        <v>19</v>
      </c>
      <c r="M30">
        <v>12</v>
      </c>
      <c r="N30">
        <v>135</v>
      </c>
      <c r="O30">
        <v>69</v>
      </c>
      <c r="P30">
        <v>7</v>
      </c>
      <c r="Q30">
        <v>2</v>
      </c>
      <c r="R30">
        <v>2</v>
      </c>
      <c r="S30">
        <v>0</v>
      </c>
      <c r="T30">
        <v>1.06904</v>
      </c>
      <c r="U30">
        <v>1.1678599999999999</v>
      </c>
      <c r="V30">
        <v>0</v>
      </c>
      <c r="W30">
        <v>0</v>
      </c>
      <c r="X30">
        <v>1.1522600000000001</v>
      </c>
      <c r="Y30">
        <v>1.1522600000000001</v>
      </c>
      <c r="Z30">
        <v>14</v>
      </c>
      <c r="AA30">
        <v>0</v>
      </c>
      <c r="AB30">
        <v>1</v>
      </c>
      <c r="AC30">
        <v>1.02589</v>
      </c>
      <c r="AD30">
        <v>0</v>
      </c>
      <c r="AE30">
        <v>0</v>
      </c>
      <c r="AF30">
        <v>1.0218</v>
      </c>
      <c r="AG30">
        <v>1.0218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3</v>
      </c>
    </row>
    <row r="31" spans="1:39" x14ac:dyDescent="0.2">
      <c r="A31">
        <v>36</v>
      </c>
      <c r="B31">
        <v>7</v>
      </c>
      <c r="C31">
        <v>0</v>
      </c>
      <c r="D31">
        <v>7</v>
      </c>
      <c r="E31">
        <v>0</v>
      </c>
      <c r="F31">
        <v>0</v>
      </c>
      <c r="G31">
        <v>17</v>
      </c>
      <c r="H31">
        <v>87</v>
      </c>
      <c r="I31">
        <v>93</v>
      </c>
      <c r="J31">
        <v>18</v>
      </c>
      <c r="K31">
        <v>197</v>
      </c>
      <c r="L31">
        <v>215</v>
      </c>
      <c r="M31">
        <v>35</v>
      </c>
      <c r="N31">
        <v>140</v>
      </c>
      <c r="O31">
        <v>62</v>
      </c>
      <c r="P31">
        <v>8</v>
      </c>
      <c r="Q31">
        <v>1</v>
      </c>
      <c r="R31">
        <v>2</v>
      </c>
      <c r="S31">
        <v>0</v>
      </c>
      <c r="T31">
        <v>1.25146</v>
      </c>
      <c r="U31">
        <v>1.675</v>
      </c>
      <c r="V31">
        <v>1.6272500000000001</v>
      </c>
      <c r="W31">
        <v>1.8716900000000001</v>
      </c>
      <c r="X31">
        <v>1.6270800000000001</v>
      </c>
      <c r="Y31">
        <v>1.6270800000000001</v>
      </c>
      <c r="Z31">
        <v>14</v>
      </c>
      <c r="AA31">
        <v>0</v>
      </c>
      <c r="AB31">
        <v>1.0487299999999999</v>
      </c>
      <c r="AC31">
        <v>1.2964599999999999</v>
      </c>
      <c r="AD31">
        <v>1.29254</v>
      </c>
      <c r="AE31">
        <v>1.15713</v>
      </c>
      <c r="AF31">
        <v>1.26816</v>
      </c>
      <c r="AG31">
        <v>1.26816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3</v>
      </c>
    </row>
    <row r="32" spans="1:39" x14ac:dyDescent="0.2">
      <c r="A32">
        <v>37</v>
      </c>
      <c r="B32">
        <v>9</v>
      </c>
      <c r="C32">
        <v>0</v>
      </c>
      <c r="D32">
        <v>5</v>
      </c>
      <c r="E32">
        <v>11</v>
      </c>
      <c r="F32">
        <v>10</v>
      </c>
      <c r="G32">
        <v>0</v>
      </c>
      <c r="H32">
        <v>0</v>
      </c>
      <c r="I32">
        <v>45</v>
      </c>
      <c r="J32">
        <v>0</v>
      </c>
      <c r="K32">
        <v>45</v>
      </c>
      <c r="L32">
        <v>45</v>
      </c>
      <c r="M32">
        <v>20</v>
      </c>
      <c r="O32">
        <v>61</v>
      </c>
      <c r="P32">
        <v>7</v>
      </c>
      <c r="Q32">
        <v>3</v>
      </c>
      <c r="R32">
        <v>3</v>
      </c>
      <c r="S32">
        <v>1.53766</v>
      </c>
      <c r="T32">
        <v>0</v>
      </c>
      <c r="U32">
        <v>0</v>
      </c>
      <c r="V32">
        <v>1.57395</v>
      </c>
      <c r="W32">
        <v>0</v>
      </c>
      <c r="X32">
        <v>1.5668200000000001</v>
      </c>
      <c r="Y32">
        <v>1.57395</v>
      </c>
      <c r="Z32">
        <v>14</v>
      </c>
      <c r="AA32">
        <v>1.2194700000000001</v>
      </c>
      <c r="AB32">
        <v>0</v>
      </c>
      <c r="AC32">
        <v>0</v>
      </c>
      <c r="AD32">
        <v>1.2957099999999999</v>
      </c>
      <c r="AE32">
        <v>0</v>
      </c>
      <c r="AF32">
        <v>1.28074</v>
      </c>
      <c r="AG32">
        <v>1.2957099999999999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3</v>
      </c>
    </row>
    <row r="33" spans="1:39" x14ac:dyDescent="0.2">
      <c r="A33">
        <v>38</v>
      </c>
      <c r="B33">
        <v>10</v>
      </c>
      <c r="C33">
        <v>0</v>
      </c>
      <c r="D33">
        <v>0</v>
      </c>
      <c r="E33">
        <v>0</v>
      </c>
      <c r="F33">
        <v>0</v>
      </c>
      <c r="G33">
        <v>35</v>
      </c>
      <c r="H33">
        <v>0</v>
      </c>
      <c r="I33">
        <v>23</v>
      </c>
      <c r="J33">
        <v>0</v>
      </c>
      <c r="K33">
        <v>58</v>
      </c>
      <c r="L33">
        <v>58</v>
      </c>
      <c r="M33">
        <v>22</v>
      </c>
      <c r="N33">
        <v>162</v>
      </c>
      <c r="O33">
        <v>75</v>
      </c>
      <c r="P33">
        <v>8</v>
      </c>
      <c r="Q33">
        <v>5</v>
      </c>
      <c r="S33">
        <v>0</v>
      </c>
      <c r="T33">
        <v>1.5404899999999999</v>
      </c>
      <c r="U33">
        <v>0</v>
      </c>
      <c r="V33">
        <v>1.2906899999999999</v>
      </c>
      <c r="W33">
        <v>0</v>
      </c>
      <c r="X33">
        <v>1.44143</v>
      </c>
      <c r="Y33">
        <v>1.44143</v>
      </c>
      <c r="Z33">
        <v>18</v>
      </c>
      <c r="AA33">
        <v>0</v>
      </c>
      <c r="AB33">
        <v>1.2187699999999999</v>
      </c>
      <c r="AC33">
        <v>0</v>
      </c>
      <c r="AD33">
        <v>1.0794999999999999</v>
      </c>
      <c r="AE33">
        <v>0</v>
      </c>
      <c r="AF33">
        <v>1.16354</v>
      </c>
      <c r="AG33">
        <v>1.16354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5</v>
      </c>
    </row>
    <row r="34" spans="1:39" x14ac:dyDescent="0.2">
      <c r="A34">
        <v>39</v>
      </c>
      <c r="B34">
        <v>10</v>
      </c>
      <c r="C34">
        <v>0</v>
      </c>
      <c r="D34">
        <v>2</v>
      </c>
      <c r="E34">
        <v>43</v>
      </c>
      <c r="F34">
        <v>18</v>
      </c>
      <c r="G34">
        <v>0</v>
      </c>
      <c r="H34">
        <v>7</v>
      </c>
      <c r="I34">
        <v>3</v>
      </c>
      <c r="J34">
        <v>6</v>
      </c>
      <c r="K34">
        <v>10</v>
      </c>
      <c r="L34">
        <v>16</v>
      </c>
      <c r="M34">
        <v>10</v>
      </c>
      <c r="N34">
        <v>142</v>
      </c>
      <c r="O34">
        <v>80</v>
      </c>
      <c r="P34">
        <v>6</v>
      </c>
      <c r="Q34">
        <v>2</v>
      </c>
      <c r="R34">
        <v>3</v>
      </c>
      <c r="S34">
        <v>1.5794999999999999</v>
      </c>
      <c r="T34">
        <v>0</v>
      </c>
      <c r="U34">
        <v>1.41632</v>
      </c>
      <c r="V34">
        <v>1.06904</v>
      </c>
      <c r="W34">
        <v>1.8333299999999999</v>
      </c>
      <c r="X34">
        <v>1.54535</v>
      </c>
      <c r="Y34">
        <v>1.43241</v>
      </c>
      <c r="Z34">
        <v>21</v>
      </c>
      <c r="AA34">
        <v>1.2998400000000001</v>
      </c>
      <c r="AB34">
        <v>0</v>
      </c>
      <c r="AC34">
        <v>1.0591699999999999</v>
      </c>
      <c r="AD34">
        <v>1</v>
      </c>
      <c r="AE34">
        <v>1</v>
      </c>
      <c r="AF34">
        <v>1.23763</v>
      </c>
      <c r="AG34">
        <v>1.03186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3</v>
      </c>
    </row>
    <row r="35" spans="1:39" x14ac:dyDescent="0.2">
      <c r="A35">
        <v>40</v>
      </c>
      <c r="B35">
        <v>9</v>
      </c>
      <c r="C35">
        <v>0</v>
      </c>
      <c r="D35">
        <v>4</v>
      </c>
      <c r="E35">
        <v>7</v>
      </c>
      <c r="F35">
        <v>7</v>
      </c>
      <c r="G35">
        <v>0</v>
      </c>
      <c r="H35">
        <v>47</v>
      </c>
      <c r="I35">
        <v>0</v>
      </c>
      <c r="J35">
        <v>0</v>
      </c>
      <c r="K35">
        <v>47</v>
      </c>
      <c r="L35">
        <v>47</v>
      </c>
      <c r="M35">
        <v>21</v>
      </c>
      <c r="N35">
        <v>156</v>
      </c>
      <c r="O35">
        <v>74</v>
      </c>
      <c r="P35">
        <v>6</v>
      </c>
      <c r="Q35">
        <v>5</v>
      </c>
      <c r="R35">
        <v>2</v>
      </c>
      <c r="S35">
        <v>1.27346</v>
      </c>
      <c r="T35">
        <v>0</v>
      </c>
      <c r="U35">
        <v>1.7124900000000001</v>
      </c>
      <c r="V35">
        <v>0</v>
      </c>
      <c r="W35">
        <v>0</v>
      </c>
      <c r="X35">
        <v>1.6555800000000001</v>
      </c>
      <c r="Y35">
        <v>1.7124900000000001</v>
      </c>
      <c r="Z35">
        <v>16</v>
      </c>
      <c r="AA35">
        <v>1.0591699999999999</v>
      </c>
      <c r="AB35">
        <v>0</v>
      </c>
      <c r="AC35">
        <v>1.3154999999999999</v>
      </c>
      <c r="AD35">
        <v>0</v>
      </c>
      <c r="AE35">
        <v>0</v>
      </c>
      <c r="AF35">
        <v>1.28227</v>
      </c>
      <c r="AG35">
        <v>1.3154999999999999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3</v>
      </c>
    </row>
    <row r="36" spans="1:39" x14ac:dyDescent="0.2">
      <c r="A36">
        <v>41</v>
      </c>
      <c r="B36">
        <v>8</v>
      </c>
      <c r="C36">
        <v>0</v>
      </c>
      <c r="D36">
        <v>2</v>
      </c>
      <c r="E36">
        <v>12</v>
      </c>
      <c r="F36">
        <v>11</v>
      </c>
      <c r="G36">
        <v>0</v>
      </c>
      <c r="H36">
        <v>3</v>
      </c>
      <c r="I36">
        <v>0</v>
      </c>
      <c r="J36">
        <v>0</v>
      </c>
      <c r="K36">
        <v>3</v>
      </c>
      <c r="L36">
        <v>3</v>
      </c>
      <c r="M36">
        <v>3</v>
      </c>
      <c r="N36">
        <v>143</v>
      </c>
      <c r="O36">
        <v>78</v>
      </c>
      <c r="P36">
        <v>9</v>
      </c>
      <c r="Q36">
        <v>3</v>
      </c>
      <c r="S36">
        <v>1.6375200000000001</v>
      </c>
      <c r="T36">
        <v>0</v>
      </c>
      <c r="U36">
        <v>1.06904</v>
      </c>
      <c r="V36">
        <v>0</v>
      </c>
      <c r="W36">
        <v>0</v>
      </c>
      <c r="X36">
        <v>1.52383</v>
      </c>
      <c r="Y36">
        <v>1.06904</v>
      </c>
      <c r="Z36">
        <v>14</v>
      </c>
      <c r="AA36">
        <v>1.2845200000000001</v>
      </c>
      <c r="AB36">
        <v>0</v>
      </c>
      <c r="AC36">
        <v>1</v>
      </c>
      <c r="AD36">
        <v>0</v>
      </c>
      <c r="AE36">
        <v>0</v>
      </c>
      <c r="AF36">
        <v>1.2276100000000001</v>
      </c>
      <c r="AG36">
        <v>1</v>
      </c>
    </row>
    <row r="37" spans="1:39" x14ac:dyDescent="0.2">
      <c r="A37">
        <v>42</v>
      </c>
      <c r="B37">
        <v>11</v>
      </c>
      <c r="C37">
        <v>0</v>
      </c>
      <c r="D37">
        <v>2</v>
      </c>
      <c r="E37">
        <v>43</v>
      </c>
      <c r="F37">
        <v>18</v>
      </c>
      <c r="G37">
        <v>8</v>
      </c>
      <c r="H37">
        <v>5</v>
      </c>
      <c r="I37">
        <v>4</v>
      </c>
      <c r="J37">
        <v>0</v>
      </c>
      <c r="K37">
        <v>17</v>
      </c>
      <c r="L37">
        <v>17</v>
      </c>
      <c r="M37">
        <v>11</v>
      </c>
      <c r="N37">
        <v>214</v>
      </c>
      <c r="O37">
        <v>59</v>
      </c>
      <c r="P37">
        <v>7</v>
      </c>
      <c r="Q37">
        <v>6</v>
      </c>
      <c r="S37">
        <v>1.47953</v>
      </c>
      <c r="T37">
        <v>1.32725</v>
      </c>
      <c r="U37">
        <v>1.7</v>
      </c>
      <c r="V37">
        <v>1.1767799999999999</v>
      </c>
      <c r="W37">
        <v>0</v>
      </c>
      <c r="X37">
        <v>1.4574100000000001</v>
      </c>
      <c r="Y37">
        <v>1.4014800000000001</v>
      </c>
      <c r="Z37">
        <v>14</v>
      </c>
      <c r="AA37">
        <v>1.1916899999999999</v>
      </c>
      <c r="AB37">
        <v>1.125</v>
      </c>
      <c r="AC37">
        <v>1.2</v>
      </c>
      <c r="AD37">
        <v>1</v>
      </c>
      <c r="AE37">
        <v>0</v>
      </c>
      <c r="AF37">
        <v>1.1707099999999999</v>
      </c>
      <c r="AG37">
        <v>1.11765</v>
      </c>
    </row>
    <row r="38" spans="1:39" x14ac:dyDescent="0.2">
      <c r="A38">
        <v>43</v>
      </c>
      <c r="B38">
        <v>6</v>
      </c>
      <c r="C38">
        <v>0</v>
      </c>
      <c r="D38">
        <v>7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4</v>
      </c>
      <c r="L38">
        <v>4</v>
      </c>
      <c r="M38">
        <v>4</v>
      </c>
      <c r="N38">
        <v>154</v>
      </c>
      <c r="O38">
        <v>71</v>
      </c>
      <c r="P38">
        <v>9</v>
      </c>
      <c r="Q38">
        <v>1</v>
      </c>
      <c r="R38">
        <v>2</v>
      </c>
      <c r="S38">
        <v>0</v>
      </c>
      <c r="T38">
        <v>0</v>
      </c>
      <c r="U38">
        <v>0</v>
      </c>
      <c r="V38">
        <v>1.1767799999999999</v>
      </c>
      <c r="W38">
        <v>0</v>
      </c>
      <c r="X38">
        <v>1.1767799999999999</v>
      </c>
      <c r="Y38">
        <v>1.1767799999999999</v>
      </c>
      <c r="Z38">
        <v>14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3</v>
      </c>
    </row>
    <row r="39" spans="1:39" x14ac:dyDescent="0.2">
      <c r="A39">
        <v>44</v>
      </c>
      <c r="B39">
        <v>9</v>
      </c>
      <c r="C39">
        <v>0</v>
      </c>
      <c r="D39">
        <v>0</v>
      </c>
      <c r="E39">
        <v>1</v>
      </c>
      <c r="F39">
        <v>1</v>
      </c>
      <c r="G39">
        <v>6</v>
      </c>
      <c r="H39">
        <v>1</v>
      </c>
      <c r="I39">
        <v>6</v>
      </c>
      <c r="J39">
        <v>4</v>
      </c>
      <c r="K39">
        <v>13</v>
      </c>
      <c r="L39">
        <v>17</v>
      </c>
      <c r="M39">
        <v>11</v>
      </c>
      <c r="N39">
        <v>122</v>
      </c>
      <c r="O39">
        <v>84</v>
      </c>
      <c r="P39">
        <v>5</v>
      </c>
      <c r="Q39">
        <v>5</v>
      </c>
      <c r="R39">
        <v>3</v>
      </c>
      <c r="S39">
        <v>1</v>
      </c>
      <c r="T39">
        <v>1.36785</v>
      </c>
      <c r="U39">
        <v>1.5</v>
      </c>
      <c r="V39">
        <v>1.1666700000000001</v>
      </c>
      <c r="W39">
        <v>1.5</v>
      </c>
      <c r="X39">
        <v>1.29419</v>
      </c>
      <c r="Y39">
        <v>1.3138099999999999</v>
      </c>
      <c r="Z39">
        <v>18</v>
      </c>
      <c r="AA39">
        <v>1</v>
      </c>
      <c r="AB39">
        <v>1.06904</v>
      </c>
      <c r="AC39">
        <v>1</v>
      </c>
      <c r="AD39">
        <v>1</v>
      </c>
      <c r="AE39">
        <v>1.25</v>
      </c>
      <c r="AF39">
        <v>1.05714</v>
      </c>
      <c r="AG39">
        <v>1.0609500000000001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3</v>
      </c>
    </row>
    <row r="40" spans="1:39" x14ac:dyDescent="0.2">
      <c r="A40">
        <v>45</v>
      </c>
      <c r="B40">
        <v>10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143</v>
      </c>
      <c r="O40">
        <v>68</v>
      </c>
      <c r="P40">
        <v>8</v>
      </c>
      <c r="Q40">
        <v>1</v>
      </c>
      <c r="R40">
        <v>4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18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3</v>
      </c>
    </row>
    <row r="41" spans="1:39" x14ac:dyDescent="0.2">
      <c r="A41">
        <v>46</v>
      </c>
      <c r="B41">
        <v>6</v>
      </c>
      <c r="C41">
        <v>0</v>
      </c>
      <c r="D41">
        <v>8</v>
      </c>
      <c r="E41">
        <v>54</v>
      </c>
      <c r="F41">
        <v>21</v>
      </c>
      <c r="G41">
        <v>137</v>
      </c>
      <c r="H41">
        <v>125</v>
      </c>
      <c r="I41">
        <v>102</v>
      </c>
      <c r="J41">
        <v>148</v>
      </c>
      <c r="K41">
        <v>364</v>
      </c>
      <c r="L41">
        <v>512</v>
      </c>
      <c r="M41">
        <v>43</v>
      </c>
      <c r="N41">
        <v>106</v>
      </c>
      <c r="O41">
        <v>65</v>
      </c>
      <c r="P41">
        <v>8</v>
      </c>
      <c r="Q41">
        <v>2</v>
      </c>
      <c r="R41">
        <v>2</v>
      </c>
      <c r="S41">
        <v>1.5901400000000001</v>
      </c>
      <c r="T41">
        <v>1.57057</v>
      </c>
      <c r="U41">
        <v>1.59917</v>
      </c>
      <c r="V41">
        <v>1.5909800000000001</v>
      </c>
      <c r="W41">
        <v>1.90984</v>
      </c>
      <c r="X41">
        <v>1.6352500000000001</v>
      </c>
      <c r="Y41">
        <v>1.6408100000000001</v>
      </c>
      <c r="Z41">
        <v>14</v>
      </c>
      <c r="AA41">
        <v>1.2956300000000001</v>
      </c>
      <c r="AB41">
        <v>1.2386299999999999</v>
      </c>
      <c r="AC41">
        <v>1.2582199999999999</v>
      </c>
      <c r="AD41">
        <v>1.2707900000000001</v>
      </c>
      <c r="AE41">
        <v>1.1766399999999999</v>
      </c>
      <c r="AF41">
        <v>1.2472099999999999</v>
      </c>
      <c r="AG41">
        <v>1.2412399999999999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3</v>
      </c>
    </row>
    <row r="42" spans="1:39" x14ac:dyDescent="0.2">
      <c r="A42">
        <v>47</v>
      </c>
      <c r="B42">
        <v>11</v>
      </c>
      <c r="C42">
        <v>0</v>
      </c>
      <c r="D42">
        <v>0</v>
      </c>
      <c r="E42">
        <v>1</v>
      </c>
      <c r="F42">
        <v>1</v>
      </c>
      <c r="G42">
        <v>3</v>
      </c>
      <c r="H42">
        <v>1</v>
      </c>
      <c r="I42">
        <v>1</v>
      </c>
      <c r="J42">
        <v>0</v>
      </c>
      <c r="K42">
        <v>5</v>
      </c>
      <c r="L42">
        <v>5</v>
      </c>
      <c r="M42">
        <v>5</v>
      </c>
      <c r="N42">
        <v>168</v>
      </c>
      <c r="O42">
        <v>66</v>
      </c>
      <c r="P42">
        <v>9</v>
      </c>
      <c r="Q42">
        <v>5</v>
      </c>
      <c r="R42">
        <v>2</v>
      </c>
      <c r="S42">
        <v>1</v>
      </c>
      <c r="T42">
        <v>1.1666700000000001</v>
      </c>
      <c r="U42">
        <v>1</v>
      </c>
      <c r="V42">
        <v>1.2071099999999999</v>
      </c>
      <c r="W42">
        <v>0</v>
      </c>
      <c r="X42">
        <v>1.11785</v>
      </c>
      <c r="Y42">
        <v>1.1414200000000001</v>
      </c>
      <c r="Z42">
        <v>16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</v>
      </c>
    </row>
    <row r="43" spans="1:39" x14ac:dyDescent="0.2">
      <c r="A43">
        <v>48</v>
      </c>
      <c r="B43">
        <v>2</v>
      </c>
      <c r="C43">
        <v>0</v>
      </c>
      <c r="D43">
        <v>3</v>
      </c>
      <c r="E43">
        <v>50</v>
      </c>
      <c r="F43">
        <v>20</v>
      </c>
      <c r="G43">
        <v>35</v>
      </c>
      <c r="H43">
        <v>36</v>
      </c>
      <c r="I43">
        <v>20</v>
      </c>
      <c r="J43">
        <v>46</v>
      </c>
      <c r="K43">
        <v>91</v>
      </c>
      <c r="L43">
        <v>137</v>
      </c>
      <c r="M43">
        <v>34</v>
      </c>
      <c r="N43">
        <v>132</v>
      </c>
      <c r="O43">
        <v>62</v>
      </c>
      <c r="P43">
        <v>9</v>
      </c>
      <c r="Q43">
        <v>1</v>
      </c>
      <c r="R43">
        <v>1</v>
      </c>
      <c r="S43">
        <v>1.5838000000000001</v>
      </c>
      <c r="T43">
        <v>1.3702099999999999</v>
      </c>
      <c r="U43">
        <v>1.4942</v>
      </c>
      <c r="V43">
        <v>1.5444800000000001</v>
      </c>
      <c r="W43">
        <v>1.9468000000000001</v>
      </c>
      <c r="X43">
        <v>1.5646599999999999</v>
      </c>
      <c r="Y43">
        <v>1.55627</v>
      </c>
      <c r="Z43">
        <v>14</v>
      </c>
      <c r="AA43">
        <v>1.30271</v>
      </c>
      <c r="AB43">
        <v>1.0759099999999999</v>
      </c>
      <c r="AC43">
        <v>1.15713</v>
      </c>
      <c r="AD43">
        <v>1.3</v>
      </c>
      <c r="AE43">
        <v>1.3006200000000001</v>
      </c>
      <c r="AF43">
        <v>1.22173</v>
      </c>
      <c r="AG43">
        <v>1.18621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</v>
      </c>
    </row>
    <row r="44" spans="1:39" x14ac:dyDescent="0.2">
      <c r="A44">
        <v>49</v>
      </c>
      <c r="B44">
        <v>10</v>
      </c>
      <c r="C44">
        <v>0</v>
      </c>
      <c r="D44">
        <v>1</v>
      </c>
      <c r="E44">
        <v>4</v>
      </c>
      <c r="F44">
        <v>4</v>
      </c>
      <c r="G44">
        <v>0</v>
      </c>
      <c r="H44">
        <v>2</v>
      </c>
      <c r="I44">
        <v>0</v>
      </c>
      <c r="J44">
        <v>0</v>
      </c>
      <c r="K44">
        <v>2</v>
      </c>
      <c r="L44">
        <v>2</v>
      </c>
      <c r="M44">
        <v>2</v>
      </c>
      <c r="N44">
        <v>154</v>
      </c>
      <c r="O44">
        <v>70</v>
      </c>
      <c r="P44">
        <v>5</v>
      </c>
      <c r="Q44">
        <v>1</v>
      </c>
      <c r="R44">
        <v>2</v>
      </c>
      <c r="S44">
        <v>1.5</v>
      </c>
      <c r="T44">
        <v>0</v>
      </c>
      <c r="U44">
        <v>1.25</v>
      </c>
      <c r="V44">
        <v>0</v>
      </c>
      <c r="W44">
        <v>0</v>
      </c>
      <c r="X44">
        <v>1.4166700000000001</v>
      </c>
      <c r="Y44">
        <v>1.25</v>
      </c>
      <c r="Z44">
        <v>18</v>
      </c>
      <c r="AA44">
        <v>1.25</v>
      </c>
      <c r="AB44">
        <v>0</v>
      </c>
      <c r="AC44">
        <v>1</v>
      </c>
      <c r="AD44">
        <v>0</v>
      </c>
      <c r="AE44">
        <v>0</v>
      </c>
      <c r="AF44">
        <v>1.1666700000000001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3</v>
      </c>
    </row>
    <row r="45" spans="1:39" x14ac:dyDescent="0.2">
      <c r="A45">
        <v>50</v>
      </c>
      <c r="B45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24</v>
      </c>
      <c r="J45">
        <v>0</v>
      </c>
      <c r="K45">
        <v>24</v>
      </c>
      <c r="L45">
        <v>24</v>
      </c>
      <c r="M45">
        <v>16</v>
      </c>
      <c r="N45">
        <v>149</v>
      </c>
      <c r="O45">
        <v>65</v>
      </c>
      <c r="P45">
        <v>7</v>
      </c>
      <c r="Q45">
        <v>1</v>
      </c>
      <c r="R45">
        <v>3</v>
      </c>
      <c r="S45">
        <v>0</v>
      </c>
      <c r="T45">
        <v>0</v>
      </c>
      <c r="U45">
        <v>0</v>
      </c>
      <c r="V45">
        <v>1.54894</v>
      </c>
      <c r="W45">
        <v>0</v>
      </c>
      <c r="X45">
        <v>1.54894</v>
      </c>
      <c r="Y45">
        <v>1.54894</v>
      </c>
      <c r="Z45">
        <v>14</v>
      </c>
      <c r="AA45">
        <v>0</v>
      </c>
      <c r="AB45">
        <v>0</v>
      </c>
      <c r="AC45">
        <v>0</v>
      </c>
      <c r="AD45">
        <v>1.3089299999999999</v>
      </c>
      <c r="AE45">
        <v>0</v>
      </c>
      <c r="AF45">
        <v>1.3089299999999999</v>
      </c>
      <c r="AG45">
        <v>1.3089299999999999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</v>
      </c>
    </row>
    <row r="46" spans="1:39" x14ac:dyDescent="0.2">
      <c r="A46">
        <v>51</v>
      </c>
      <c r="B46">
        <v>1</v>
      </c>
      <c r="C46">
        <v>0</v>
      </c>
      <c r="D46">
        <v>8</v>
      </c>
      <c r="E46">
        <v>14</v>
      </c>
      <c r="F46">
        <v>13</v>
      </c>
      <c r="G46">
        <v>18</v>
      </c>
      <c r="H46">
        <v>27</v>
      </c>
      <c r="I46">
        <v>31</v>
      </c>
      <c r="J46">
        <v>17</v>
      </c>
      <c r="K46">
        <v>76</v>
      </c>
      <c r="L46">
        <v>93</v>
      </c>
      <c r="M46">
        <v>30</v>
      </c>
      <c r="N46">
        <v>139</v>
      </c>
      <c r="O46">
        <v>69</v>
      </c>
      <c r="P46">
        <v>8</v>
      </c>
      <c r="Q46">
        <v>7</v>
      </c>
      <c r="S46">
        <v>1.52902</v>
      </c>
      <c r="T46">
        <v>1.3339399999999999</v>
      </c>
      <c r="U46">
        <v>1.5871299999999999</v>
      </c>
      <c r="V46">
        <v>1.3618699999999999</v>
      </c>
      <c r="W46">
        <v>1.9990399999999999</v>
      </c>
      <c r="X46">
        <v>1.49725</v>
      </c>
      <c r="Y46">
        <v>1.4919899999999999</v>
      </c>
      <c r="Z46">
        <v>16</v>
      </c>
      <c r="AA46">
        <v>1.14286</v>
      </c>
      <c r="AB46">
        <v>1.15713</v>
      </c>
      <c r="AC46">
        <v>1.2706299999999999</v>
      </c>
      <c r="AD46">
        <v>1.1557599999999999</v>
      </c>
      <c r="AE46">
        <v>1.3083899999999999</v>
      </c>
      <c r="AF46">
        <v>1.1988399999999999</v>
      </c>
      <c r="AG46">
        <v>1.20811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3</v>
      </c>
    </row>
    <row r="47" spans="1:39" x14ac:dyDescent="0.2">
      <c r="A47">
        <v>201</v>
      </c>
      <c r="B47">
        <v>12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204</v>
      </c>
      <c r="O47">
        <v>21</v>
      </c>
      <c r="P47">
        <v>9</v>
      </c>
      <c r="Q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2</v>
      </c>
    </row>
    <row r="48" spans="1:39" x14ac:dyDescent="0.2">
      <c r="A48">
        <v>202</v>
      </c>
      <c r="B48">
        <v>12</v>
      </c>
      <c r="C48">
        <v>1</v>
      </c>
      <c r="D48">
        <v>6</v>
      </c>
      <c r="E48">
        <v>19</v>
      </c>
      <c r="F48">
        <v>15</v>
      </c>
      <c r="G48">
        <v>24</v>
      </c>
      <c r="H48">
        <v>0</v>
      </c>
      <c r="I48">
        <v>73</v>
      </c>
      <c r="J48">
        <v>0</v>
      </c>
      <c r="K48">
        <v>97</v>
      </c>
      <c r="L48">
        <v>97</v>
      </c>
      <c r="M48">
        <v>31</v>
      </c>
      <c r="N48">
        <v>211</v>
      </c>
      <c r="O48">
        <v>24</v>
      </c>
      <c r="P48">
        <v>8</v>
      </c>
      <c r="Q48">
        <v>5</v>
      </c>
      <c r="R48">
        <v>1</v>
      </c>
      <c r="S48">
        <v>1.81579</v>
      </c>
      <c r="T48">
        <v>1.6446000000000001</v>
      </c>
      <c r="U48">
        <v>0</v>
      </c>
      <c r="V48">
        <v>1.4945999999999999</v>
      </c>
      <c r="W48">
        <v>0</v>
      </c>
      <c r="X48">
        <v>1.5782499999999999</v>
      </c>
      <c r="Y48">
        <v>1.53172</v>
      </c>
      <c r="Z48">
        <v>16</v>
      </c>
      <c r="AA48">
        <v>1.4736800000000001</v>
      </c>
      <c r="AB48">
        <v>1.34613</v>
      </c>
      <c r="AC48">
        <v>0</v>
      </c>
      <c r="AD48">
        <v>1.2097800000000001</v>
      </c>
      <c r="AE48">
        <v>0</v>
      </c>
      <c r="AF48">
        <v>1.28121</v>
      </c>
      <c r="AG48">
        <v>1.2435099999999999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</row>
    <row r="49" spans="1:39" x14ac:dyDescent="0.2">
      <c r="A49">
        <v>203</v>
      </c>
      <c r="B49">
        <v>10</v>
      </c>
      <c r="C49">
        <v>1</v>
      </c>
      <c r="D49">
        <v>1</v>
      </c>
      <c r="E49">
        <v>1</v>
      </c>
      <c r="F49">
        <v>1</v>
      </c>
      <c r="G49">
        <v>6</v>
      </c>
      <c r="H49">
        <v>12</v>
      </c>
      <c r="I49">
        <v>1</v>
      </c>
      <c r="J49">
        <v>0</v>
      </c>
      <c r="K49">
        <v>19</v>
      </c>
      <c r="L49">
        <v>19</v>
      </c>
      <c r="M49">
        <v>12</v>
      </c>
      <c r="N49">
        <v>215</v>
      </c>
      <c r="O49">
        <v>19</v>
      </c>
      <c r="P49">
        <v>8</v>
      </c>
      <c r="Q49">
        <v>4</v>
      </c>
      <c r="R49">
        <v>4</v>
      </c>
      <c r="S49">
        <v>1</v>
      </c>
      <c r="T49">
        <v>1.31904</v>
      </c>
      <c r="U49">
        <v>1.46102</v>
      </c>
      <c r="V49">
        <v>1</v>
      </c>
      <c r="W49">
        <v>0</v>
      </c>
      <c r="X49">
        <v>1.37232</v>
      </c>
      <c r="Y49">
        <v>1.39192</v>
      </c>
      <c r="Z49">
        <v>14</v>
      </c>
      <c r="AA49">
        <v>1</v>
      </c>
      <c r="AB49">
        <v>1.06904</v>
      </c>
      <c r="AC49">
        <v>1.11785</v>
      </c>
      <c r="AD49">
        <v>1</v>
      </c>
      <c r="AE49">
        <v>0</v>
      </c>
      <c r="AF49">
        <v>1.0914200000000001</v>
      </c>
      <c r="AG49">
        <v>1.09623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</row>
    <row r="50" spans="1:39" x14ac:dyDescent="0.2">
      <c r="A50">
        <v>204</v>
      </c>
      <c r="B50">
        <v>12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204</v>
      </c>
      <c r="O50">
        <v>18</v>
      </c>
      <c r="P50">
        <v>9</v>
      </c>
      <c r="Q50">
        <v>5</v>
      </c>
      <c r="R50">
        <v>6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1</v>
      </c>
      <c r="Z50">
        <v>12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2</v>
      </c>
    </row>
    <row r="51" spans="1:39" x14ac:dyDescent="0.2">
      <c r="A51">
        <v>205</v>
      </c>
      <c r="B51">
        <v>12</v>
      </c>
      <c r="C51">
        <v>1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215</v>
      </c>
      <c r="O51">
        <v>18</v>
      </c>
      <c r="P51">
        <v>7</v>
      </c>
      <c r="Q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</row>
    <row r="52" spans="1:39" x14ac:dyDescent="0.2">
      <c r="A52">
        <v>206</v>
      </c>
      <c r="B52">
        <v>12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221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9" x14ac:dyDescent="0.2">
      <c r="A53">
        <v>207</v>
      </c>
      <c r="B53">
        <v>12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206</v>
      </c>
      <c r="O53">
        <v>21</v>
      </c>
      <c r="P53">
        <v>8</v>
      </c>
      <c r="Q53">
        <v>5</v>
      </c>
      <c r="R53">
        <v>3</v>
      </c>
      <c r="S53">
        <v>1.2071099999999999</v>
      </c>
      <c r="T53">
        <v>0</v>
      </c>
      <c r="U53">
        <v>0</v>
      </c>
      <c r="V53">
        <v>1</v>
      </c>
      <c r="W53">
        <v>0</v>
      </c>
      <c r="X53">
        <v>1.10355</v>
      </c>
      <c r="Y53">
        <v>1</v>
      </c>
      <c r="Z53">
        <v>16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</row>
    <row r="54" spans="1:39" x14ac:dyDescent="0.2">
      <c r="A54">
        <v>208</v>
      </c>
      <c r="B54">
        <v>12</v>
      </c>
      <c r="C54">
        <v>1</v>
      </c>
      <c r="D54">
        <v>0</v>
      </c>
      <c r="E54">
        <v>0</v>
      </c>
      <c r="F54">
        <v>0</v>
      </c>
      <c r="G54">
        <v>9</v>
      </c>
      <c r="H54">
        <v>1</v>
      </c>
      <c r="I54">
        <v>0</v>
      </c>
      <c r="J54">
        <v>0</v>
      </c>
      <c r="K54">
        <v>10</v>
      </c>
      <c r="L54">
        <v>10</v>
      </c>
      <c r="M54">
        <v>9</v>
      </c>
      <c r="N54">
        <v>206</v>
      </c>
      <c r="O54">
        <v>22</v>
      </c>
      <c r="P54">
        <v>7</v>
      </c>
      <c r="Q54">
        <v>5</v>
      </c>
      <c r="R54">
        <v>6</v>
      </c>
      <c r="S54">
        <v>0</v>
      </c>
      <c r="T54">
        <v>1.1706099999999999</v>
      </c>
      <c r="U54">
        <v>1</v>
      </c>
      <c r="V54">
        <v>0</v>
      </c>
      <c r="W54">
        <v>0</v>
      </c>
      <c r="X54">
        <v>1.1535500000000001</v>
      </c>
      <c r="Y54">
        <v>1.1535500000000001</v>
      </c>
      <c r="Z54">
        <v>12</v>
      </c>
      <c r="AA54">
        <v>0</v>
      </c>
      <c r="AB54">
        <v>1.0460199999999999</v>
      </c>
      <c r="AC54">
        <v>1</v>
      </c>
      <c r="AD54">
        <v>0</v>
      </c>
      <c r="AE54">
        <v>0</v>
      </c>
      <c r="AF54">
        <v>1.04142</v>
      </c>
      <c r="AG54">
        <v>1.04142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</row>
    <row r="55" spans="1:39" x14ac:dyDescent="0.2">
      <c r="A55">
        <v>209</v>
      </c>
      <c r="B55">
        <v>12</v>
      </c>
      <c r="C55">
        <v>1</v>
      </c>
      <c r="D55">
        <v>0</v>
      </c>
      <c r="E55">
        <v>0</v>
      </c>
      <c r="F55">
        <v>0</v>
      </c>
      <c r="G55">
        <v>2</v>
      </c>
      <c r="H55">
        <v>0</v>
      </c>
      <c r="I55">
        <v>2</v>
      </c>
      <c r="J55">
        <v>0</v>
      </c>
      <c r="K55">
        <v>4</v>
      </c>
      <c r="L55">
        <v>4</v>
      </c>
      <c r="M55">
        <v>4</v>
      </c>
      <c r="N55">
        <v>216</v>
      </c>
      <c r="O55">
        <v>20</v>
      </c>
      <c r="P55">
        <v>8</v>
      </c>
      <c r="Q55">
        <v>3</v>
      </c>
      <c r="R55">
        <v>5</v>
      </c>
      <c r="S55">
        <v>0</v>
      </c>
      <c r="T55">
        <v>1</v>
      </c>
      <c r="U55">
        <v>0</v>
      </c>
      <c r="V55">
        <v>1.5</v>
      </c>
      <c r="W55">
        <v>0</v>
      </c>
      <c r="X55">
        <v>1.25</v>
      </c>
      <c r="Y55">
        <v>1.25</v>
      </c>
      <c r="Z55">
        <v>12</v>
      </c>
      <c r="AA55">
        <v>0</v>
      </c>
      <c r="AB55">
        <v>1</v>
      </c>
      <c r="AC55">
        <v>0</v>
      </c>
      <c r="AD55">
        <v>1.5</v>
      </c>
      <c r="AE55">
        <v>0</v>
      </c>
      <c r="AF55">
        <v>1.25</v>
      </c>
      <c r="AG55">
        <v>1.25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</row>
    <row r="56" spans="1:39" x14ac:dyDescent="0.2">
      <c r="A56">
        <v>210</v>
      </c>
      <c r="B56">
        <v>12</v>
      </c>
      <c r="C56">
        <v>1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2</v>
      </c>
      <c r="L56">
        <v>2</v>
      </c>
      <c r="M56">
        <v>2</v>
      </c>
      <c r="N56">
        <v>208</v>
      </c>
      <c r="O56">
        <v>19</v>
      </c>
      <c r="P56">
        <v>8</v>
      </c>
      <c r="Q56">
        <v>5</v>
      </c>
      <c r="R56">
        <v>5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12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</row>
    <row r="57" spans="1:39" x14ac:dyDescent="0.2">
      <c r="A57">
        <v>211</v>
      </c>
      <c r="B57">
        <v>12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201</v>
      </c>
      <c r="O57">
        <v>19</v>
      </c>
      <c r="P57">
        <v>8</v>
      </c>
      <c r="Q57">
        <v>7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2</v>
      </c>
    </row>
    <row r="58" spans="1:39" x14ac:dyDescent="0.2">
      <c r="A58">
        <v>212</v>
      </c>
      <c r="B58">
        <v>12</v>
      </c>
      <c r="C58">
        <v>1</v>
      </c>
      <c r="D58">
        <v>1</v>
      </c>
      <c r="E58">
        <v>0</v>
      </c>
      <c r="F58">
        <v>0</v>
      </c>
      <c r="G58">
        <v>14</v>
      </c>
      <c r="H58">
        <v>15</v>
      </c>
      <c r="I58">
        <v>26</v>
      </c>
      <c r="J58">
        <v>17</v>
      </c>
      <c r="K58">
        <v>55</v>
      </c>
      <c r="L58">
        <v>72</v>
      </c>
      <c r="M58">
        <v>27</v>
      </c>
      <c r="N58">
        <v>214</v>
      </c>
      <c r="O58">
        <v>20</v>
      </c>
      <c r="P58">
        <v>6</v>
      </c>
      <c r="Q58">
        <v>8</v>
      </c>
      <c r="S58">
        <v>0</v>
      </c>
      <c r="T58">
        <v>1.27959</v>
      </c>
      <c r="U58">
        <v>1.4023699999999999</v>
      </c>
      <c r="V58">
        <v>1.41211</v>
      </c>
      <c r="W58">
        <v>1.9181999999999999</v>
      </c>
      <c r="X58">
        <v>1.4483299999999999</v>
      </c>
      <c r="Y58">
        <v>1.4483299999999999</v>
      </c>
      <c r="Z58">
        <v>12</v>
      </c>
      <c r="AA58">
        <v>0</v>
      </c>
      <c r="AB58">
        <v>1.1010200000000001</v>
      </c>
      <c r="AC58">
        <v>1.1885600000000001</v>
      </c>
      <c r="AD58">
        <v>1.16978</v>
      </c>
      <c r="AE58">
        <v>1.0831900000000001</v>
      </c>
      <c r="AF58">
        <v>1.1474599999999999</v>
      </c>
      <c r="AG58">
        <v>1.1474599999999999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</row>
    <row r="59" spans="1:39" x14ac:dyDescent="0.2">
      <c r="A59">
        <v>213</v>
      </c>
      <c r="B59">
        <v>12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197</v>
      </c>
      <c r="O59">
        <v>20</v>
      </c>
      <c r="P59">
        <v>7</v>
      </c>
      <c r="Q59">
        <v>3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</row>
    <row r="60" spans="1:39" x14ac:dyDescent="0.2">
      <c r="A60">
        <v>214</v>
      </c>
      <c r="B60">
        <v>12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223</v>
      </c>
      <c r="O60">
        <v>20</v>
      </c>
      <c r="P60">
        <v>6</v>
      </c>
      <c r="Q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3</v>
      </c>
    </row>
    <row r="61" spans="1:39" x14ac:dyDescent="0.2">
      <c r="A61">
        <v>215</v>
      </c>
      <c r="B61">
        <v>11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216</v>
      </c>
      <c r="O61">
        <v>21</v>
      </c>
      <c r="P61">
        <v>7</v>
      </c>
      <c r="Q61">
        <v>5</v>
      </c>
      <c r="R61">
        <v>6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12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</row>
    <row r="62" spans="1:39" x14ac:dyDescent="0.2">
      <c r="A62">
        <v>216</v>
      </c>
      <c r="B62">
        <v>11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206</v>
      </c>
      <c r="O62">
        <v>20</v>
      </c>
      <c r="P62">
        <v>8</v>
      </c>
      <c r="Q62">
        <v>5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12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</row>
    <row r="63" spans="1:39" x14ac:dyDescent="0.2">
      <c r="A63">
        <v>217</v>
      </c>
      <c r="B63">
        <v>10</v>
      </c>
      <c r="C63">
        <v>1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2</v>
      </c>
      <c r="K63">
        <v>4</v>
      </c>
      <c r="L63">
        <v>6</v>
      </c>
      <c r="M63">
        <v>6</v>
      </c>
      <c r="N63">
        <v>194</v>
      </c>
      <c r="O63">
        <v>19</v>
      </c>
      <c r="P63">
        <v>3</v>
      </c>
      <c r="Q63">
        <v>4</v>
      </c>
      <c r="R63">
        <v>4</v>
      </c>
      <c r="S63">
        <v>0</v>
      </c>
      <c r="T63">
        <v>1</v>
      </c>
      <c r="U63">
        <v>1.06904</v>
      </c>
      <c r="V63">
        <v>0</v>
      </c>
      <c r="W63">
        <v>1.5</v>
      </c>
      <c r="X63">
        <v>1.1414200000000001</v>
      </c>
      <c r="Y63">
        <v>1.1414200000000001</v>
      </c>
      <c r="Z63">
        <v>12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1</v>
      </c>
    </row>
    <row r="64" spans="1:39" x14ac:dyDescent="0.2">
      <c r="A64">
        <v>218</v>
      </c>
      <c r="B64">
        <v>12</v>
      </c>
      <c r="C64">
        <v>1</v>
      </c>
      <c r="D64">
        <v>7</v>
      </c>
      <c r="E64">
        <v>66</v>
      </c>
      <c r="F64">
        <v>22</v>
      </c>
      <c r="G64">
        <v>14</v>
      </c>
      <c r="H64">
        <v>15</v>
      </c>
      <c r="I64">
        <v>0</v>
      </c>
      <c r="J64">
        <v>0</v>
      </c>
      <c r="K64">
        <v>29</v>
      </c>
      <c r="L64">
        <v>29</v>
      </c>
      <c r="M64">
        <v>17</v>
      </c>
      <c r="N64">
        <v>219</v>
      </c>
      <c r="O64">
        <v>18</v>
      </c>
      <c r="P64">
        <v>4</v>
      </c>
      <c r="Q64">
        <v>2</v>
      </c>
      <c r="R64">
        <v>5</v>
      </c>
      <c r="S64">
        <v>1.5914200000000001</v>
      </c>
      <c r="T64">
        <v>1.9509000000000001</v>
      </c>
      <c r="U64">
        <v>1.5880300000000001</v>
      </c>
      <c r="V64">
        <v>0</v>
      </c>
      <c r="W64">
        <v>0</v>
      </c>
      <c r="X64">
        <v>1.6438600000000001</v>
      </c>
      <c r="Y64">
        <v>1.7632099999999999</v>
      </c>
      <c r="Z64">
        <v>12</v>
      </c>
      <c r="AA64">
        <v>1.2408999999999999</v>
      </c>
      <c r="AB64">
        <v>1.52959</v>
      </c>
      <c r="AC64">
        <v>1.1609499999999999</v>
      </c>
      <c r="AD64">
        <v>0</v>
      </c>
      <c r="AE64">
        <v>0</v>
      </c>
      <c r="AF64">
        <v>1.2708200000000001</v>
      </c>
      <c r="AG64">
        <v>1.33891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</row>
    <row r="65" spans="1:39" x14ac:dyDescent="0.2">
      <c r="A65">
        <v>219</v>
      </c>
      <c r="B65">
        <v>12</v>
      </c>
      <c r="C65">
        <v>1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2</v>
      </c>
      <c r="L65">
        <v>2</v>
      </c>
      <c r="M65">
        <v>2</v>
      </c>
      <c r="N65">
        <v>188</v>
      </c>
      <c r="O65">
        <v>20</v>
      </c>
      <c r="P65">
        <v>8</v>
      </c>
      <c r="Q65">
        <v>7</v>
      </c>
      <c r="R65">
        <v>6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1</v>
      </c>
      <c r="Z65">
        <v>14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2</v>
      </c>
    </row>
    <row r="66" spans="1:39" x14ac:dyDescent="0.2">
      <c r="A66">
        <v>220</v>
      </c>
      <c r="B66">
        <v>11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2</v>
      </c>
      <c r="L66">
        <v>2</v>
      </c>
      <c r="M66">
        <v>2</v>
      </c>
      <c r="N66">
        <v>201</v>
      </c>
      <c r="O66">
        <v>20</v>
      </c>
      <c r="P66">
        <v>8</v>
      </c>
      <c r="Q66">
        <v>7</v>
      </c>
      <c r="R66">
        <v>3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1</v>
      </c>
      <c r="Z66">
        <v>14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2</v>
      </c>
    </row>
    <row r="67" spans="1:39" x14ac:dyDescent="0.2">
      <c r="A67">
        <v>221</v>
      </c>
      <c r="B67">
        <v>12</v>
      </c>
      <c r="C67">
        <v>1</v>
      </c>
      <c r="D67">
        <v>0</v>
      </c>
      <c r="E67">
        <v>0</v>
      </c>
      <c r="F67">
        <v>0</v>
      </c>
      <c r="G67">
        <v>7</v>
      </c>
      <c r="H67">
        <v>2</v>
      </c>
      <c r="I67">
        <v>1</v>
      </c>
      <c r="J67">
        <v>0</v>
      </c>
      <c r="K67">
        <v>10</v>
      </c>
      <c r="L67">
        <v>10</v>
      </c>
      <c r="M67">
        <v>9</v>
      </c>
      <c r="N67">
        <v>194</v>
      </c>
      <c r="O67">
        <v>21</v>
      </c>
      <c r="P67">
        <v>7</v>
      </c>
      <c r="Q67">
        <v>5</v>
      </c>
      <c r="R67">
        <v>6</v>
      </c>
      <c r="S67">
        <v>0</v>
      </c>
      <c r="T67">
        <v>1.37334</v>
      </c>
      <c r="U67">
        <v>1</v>
      </c>
      <c r="V67">
        <v>1</v>
      </c>
      <c r="W67">
        <v>0</v>
      </c>
      <c r="X67">
        <v>1.2613399999999999</v>
      </c>
      <c r="Y67">
        <v>1.2613399999999999</v>
      </c>
      <c r="Z67">
        <v>14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</row>
    <row r="68" spans="1:39" x14ac:dyDescent="0.2">
      <c r="A68">
        <v>222</v>
      </c>
      <c r="B68">
        <v>12</v>
      </c>
      <c r="C68">
        <v>1</v>
      </c>
      <c r="D68">
        <v>0</v>
      </c>
      <c r="E68">
        <v>3</v>
      </c>
      <c r="F68">
        <v>3</v>
      </c>
      <c r="G68">
        <v>0</v>
      </c>
      <c r="H68">
        <v>1</v>
      </c>
      <c r="I68">
        <v>4</v>
      </c>
      <c r="J68">
        <v>0</v>
      </c>
      <c r="K68">
        <v>5</v>
      </c>
      <c r="L68">
        <v>5</v>
      </c>
      <c r="M68">
        <v>5</v>
      </c>
      <c r="N68">
        <v>212</v>
      </c>
      <c r="O68">
        <v>20</v>
      </c>
      <c r="P68">
        <v>9</v>
      </c>
      <c r="Q68">
        <v>1</v>
      </c>
      <c r="R68">
        <v>6</v>
      </c>
      <c r="S68">
        <v>1.1666700000000001</v>
      </c>
      <c r="T68">
        <v>0</v>
      </c>
      <c r="U68">
        <v>1</v>
      </c>
      <c r="V68">
        <v>1.1767799999999999</v>
      </c>
      <c r="W68">
        <v>0</v>
      </c>
      <c r="X68">
        <v>1.15089</v>
      </c>
      <c r="Y68">
        <v>1.1414200000000001</v>
      </c>
      <c r="Z68">
        <v>14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2</v>
      </c>
    </row>
    <row r="69" spans="1:39" x14ac:dyDescent="0.2">
      <c r="A69">
        <v>223</v>
      </c>
      <c r="B69">
        <v>11</v>
      </c>
      <c r="C69">
        <v>1</v>
      </c>
      <c r="D69">
        <v>0</v>
      </c>
      <c r="E69">
        <v>93</v>
      </c>
      <c r="F69">
        <v>23</v>
      </c>
      <c r="G69">
        <v>0</v>
      </c>
      <c r="H69">
        <v>8</v>
      </c>
      <c r="I69">
        <v>0</v>
      </c>
      <c r="J69">
        <v>0</v>
      </c>
      <c r="K69">
        <v>8</v>
      </c>
      <c r="L69">
        <v>8</v>
      </c>
      <c r="M69">
        <v>7</v>
      </c>
      <c r="N69">
        <v>201</v>
      </c>
      <c r="O69">
        <v>20</v>
      </c>
      <c r="P69">
        <v>7</v>
      </c>
      <c r="Q69">
        <v>5</v>
      </c>
      <c r="R69">
        <v>2</v>
      </c>
      <c r="S69">
        <v>1.6162300000000001</v>
      </c>
      <c r="T69">
        <v>0</v>
      </c>
      <c r="U69">
        <v>1.125</v>
      </c>
      <c r="V69">
        <v>0</v>
      </c>
      <c r="W69">
        <v>0</v>
      </c>
      <c r="X69">
        <v>1.5773200000000001</v>
      </c>
      <c r="Y69">
        <v>1.125</v>
      </c>
      <c r="Z69">
        <v>12</v>
      </c>
      <c r="AA69">
        <v>1.30145</v>
      </c>
      <c r="AB69">
        <v>0</v>
      </c>
      <c r="AC69">
        <v>1</v>
      </c>
      <c r="AD69">
        <v>0</v>
      </c>
      <c r="AE69">
        <v>0</v>
      </c>
      <c r="AF69">
        <v>1.2775700000000001</v>
      </c>
      <c r="AG69">
        <v>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</row>
    <row r="70" spans="1:39" x14ac:dyDescent="0.2">
      <c r="A70">
        <v>224</v>
      </c>
      <c r="B70">
        <v>12</v>
      </c>
      <c r="C70">
        <v>1</v>
      </c>
      <c r="D70">
        <v>9</v>
      </c>
      <c r="E70">
        <v>27</v>
      </c>
      <c r="F70">
        <v>16</v>
      </c>
      <c r="G70">
        <v>49</v>
      </c>
      <c r="H70">
        <v>109</v>
      </c>
      <c r="I70">
        <v>46</v>
      </c>
      <c r="J70">
        <v>36</v>
      </c>
      <c r="K70">
        <v>204</v>
      </c>
      <c r="L70">
        <v>240</v>
      </c>
      <c r="M70">
        <v>39</v>
      </c>
      <c r="N70">
        <v>205</v>
      </c>
      <c r="O70">
        <v>24</v>
      </c>
      <c r="P70">
        <v>7</v>
      </c>
      <c r="Q70">
        <v>7</v>
      </c>
      <c r="R70">
        <v>2</v>
      </c>
      <c r="S70">
        <v>1.8134399999999999</v>
      </c>
      <c r="T70">
        <v>1.59436</v>
      </c>
      <c r="U70">
        <v>1.58219</v>
      </c>
      <c r="V70">
        <v>1.60988</v>
      </c>
      <c r="W70">
        <v>1.8166100000000001</v>
      </c>
      <c r="X70">
        <v>1.6317200000000001</v>
      </c>
      <c r="Y70">
        <v>1.6096200000000001</v>
      </c>
      <c r="Z70">
        <v>16</v>
      </c>
      <c r="AA70">
        <v>1.4380900000000001</v>
      </c>
      <c r="AB70">
        <v>1.2765299999999999</v>
      </c>
      <c r="AC70">
        <v>1.25183</v>
      </c>
      <c r="AD70">
        <v>1.25108</v>
      </c>
      <c r="AE70">
        <v>1.0833299999999999</v>
      </c>
      <c r="AF70">
        <v>1.26457</v>
      </c>
      <c r="AG70">
        <v>1.24346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2</v>
      </c>
    </row>
    <row r="71" spans="1:39" x14ac:dyDescent="0.2">
      <c r="A71">
        <v>225</v>
      </c>
      <c r="B71">
        <v>11</v>
      </c>
      <c r="C71">
        <v>1</v>
      </c>
      <c r="D71">
        <v>10</v>
      </c>
      <c r="E71">
        <v>108</v>
      </c>
      <c r="F71">
        <v>26</v>
      </c>
      <c r="G71">
        <v>38</v>
      </c>
      <c r="H71">
        <v>122</v>
      </c>
      <c r="I71">
        <v>18</v>
      </c>
      <c r="J71">
        <v>39</v>
      </c>
      <c r="K71">
        <v>178</v>
      </c>
      <c r="L71">
        <v>217</v>
      </c>
      <c r="M71">
        <v>36</v>
      </c>
      <c r="N71">
        <v>188</v>
      </c>
      <c r="O71">
        <v>21</v>
      </c>
      <c r="P71">
        <v>8</v>
      </c>
      <c r="Q71">
        <v>5</v>
      </c>
      <c r="R71">
        <v>3</v>
      </c>
      <c r="S71">
        <v>1.6323799999999999</v>
      </c>
      <c r="T71">
        <v>1.58694</v>
      </c>
      <c r="U71">
        <v>1.5797300000000001</v>
      </c>
      <c r="V71">
        <v>1.6194599999999999</v>
      </c>
      <c r="W71">
        <v>2.0106999999999999</v>
      </c>
      <c r="X71">
        <v>1.6290899999999999</v>
      </c>
      <c r="Y71">
        <v>1.6272899999999999</v>
      </c>
      <c r="Z71">
        <v>14</v>
      </c>
      <c r="AA71">
        <v>1.27268</v>
      </c>
      <c r="AB71">
        <v>1.25413</v>
      </c>
      <c r="AC71">
        <v>1.25298</v>
      </c>
      <c r="AD71">
        <v>1.2222200000000001</v>
      </c>
      <c r="AE71">
        <v>1.2520100000000001</v>
      </c>
      <c r="AF71">
        <v>1.2582100000000001</v>
      </c>
      <c r="AG71">
        <v>1.2503</v>
      </c>
    </row>
    <row r="72" spans="1:39" x14ac:dyDescent="0.2">
      <c r="A72">
        <v>226</v>
      </c>
      <c r="B72">
        <v>12</v>
      </c>
      <c r="C72">
        <v>1</v>
      </c>
      <c r="D72">
        <v>0</v>
      </c>
      <c r="E72">
        <v>9</v>
      </c>
      <c r="F72">
        <v>9</v>
      </c>
      <c r="G72">
        <v>20</v>
      </c>
      <c r="H72">
        <v>0</v>
      </c>
      <c r="I72">
        <v>0</v>
      </c>
      <c r="J72">
        <v>0</v>
      </c>
      <c r="K72">
        <v>20</v>
      </c>
      <c r="L72">
        <v>20</v>
      </c>
      <c r="M72">
        <v>13</v>
      </c>
      <c r="N72">
        <v>208</v>
      </c>
      <c r="O72">
        <v>20</v>
      </c>
      <c r="P72">
        <v>7</v>
      </c>
      <c r="Q72">
        <v>4</v>
      </c>
      <c r="S72">
        <v>1.3464499999999999</v>
      </c>
      <c r="T72">
        <v>1.43574</v>
      </c>
      <c r="U72">
        <v>0</v>
      </c>
      <c r="V72">
        <v>0</v>
      </c>
      <c r="W72">
        <v>0</v>
      </c>
      <c r="X72">
        <v>1.4080299999999999</v>
      </c>
      <c r="Y72">
        <v>1.43574</v>
      </c>
      <c r="Z72">
        <v>14</v>
      </c>
      <c r="AA72">
        <v>1.11111</v>
      </c>
      <c r="AB72">
        <v>1.1121300000000001</v>
      </c>
      <c r="AC72">
        <v>0</v>
      </c>
      <c r="AD72">
        <v>0</v>
      </c>
      <c r="AE72">
        <v>0</v>
      </c>
      <c r="AF72">
        <v>1.11182</v>
      </c>
      <c r="AG72">
        <v>1.1121300000000001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1</v>
      </c>
    </row>
    <row r="73" spans="1:39" x14ac:dyDescent="0.2">
      <c r="A73">
        <v>227</v>
      </c>
      <c r="B73">
        <v>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178</v>
      </c>
      <c r="O73">
        <v>20</v>
      </c>
      <c r="P73">
        <v>7</v>
      </c>
      <c r="Q73">
        <v>2</v>
      </c>
      <c r="R73">
        <v>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2</v>
      </c>
    </row>
    <row r="74" spans="1:39" x14ac:dyDescent="0.2">
      <c r="A74">
        <v>228</v>
      </c>
      <c r="B74">
        <v>12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4</v>
      </c>
      <c r="J74">
        <v>0</v>
      </c>
      <c r="K74">
        <v>4</v>
      </c>
      <c r="L74">
        <v>4</v>
      </c>
      <c r="M74">
        <v>4</v>
      </c>
      <c r="N74">
        <v>186</v>
      </c>
      <c r="O74">
        <v>20</v>
      </c>
      <c r="P74">
        <v>8</v>
      </c>
      <c r="Q74">
        <v>3</v>
      </c>
      <c r="R74">
        <v>3</v>
      </c>
      <c r="S74">
        <v>1</v>
      </c>
      <c r="T74">
        <v>0</v>
      </c>
      <c r="U74">
        <v>0</v>
      </c>
      <c r="V74">
        <v>1.1767799999999999</v>
      </c>
      <c r="W74">
        <v>0</v>
      </c>
      <c r="X74">
        <v>1.1414200000000001</v>
      </c>
      <c r="Y74">
        <v>1.1767799999999999</v>
      </c>
      <c r="Z74">
        <v>14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4</v>
      </c>
    </row>
    <row r="75" spans="1:39" x14ac:dyDescent="0.2">
      <c r="A75">
        <v>229</v>
      </c>
      <c r="B75">
        <v>5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169</v>
      </c>
      <c r="O75">
        <v>19</v>
      </c>
      <c r="P75">
        <v>6</v>
      </c>
      <c r="Q75">
        <v>8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14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3</v>
      </c>
    </row>
    <row r="76" spans="1:39" x14ac:dyDescent="0.2">
      <c r="A76">
        <v>230</v>
      </c>
      <c r="B76">
        <v>11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198</v>
      </c>
      <c r="O76">
        <v>22</v>
      </c>
      <c r="P76">
        <v>8</v>
      </c>
      <c r="Q76">
        <v>2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4</v>
      </c>
    </row>
    <row r="77" spans="1:39" x14ac:dyDescent="0.2">
      <c r="A77">
        <v>231</v>
      </c>
      <c r="B77">
        <v>12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v>1</v>
      </c>
      <c r="N77">
        <v>204</v>
      </c>
      <c r="O77">
        <v>21</v>
      </c>
      <c r="P77">
        <v>8</v>
      </c>
      <c r="Q77">
        <v>3</v>
      </c>
      <c r="R77">
        <v>3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  <c r="Y77">
        <v>1</v>
      </c>
      <c r="Z77">
        <v>14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2</v>
      </c>
    </row>
    <row r="78" spans="1:39" x14ac:dyDescent="0.2">
      <c r="A78">
        <v>232</v>
      </c>
      <c r="B78">
        <v>12</v>
      </c>
      <c r="C78">
        <v>1</v>
      </c>
      <c r="D78">
        <v>10</v>
      </c>
      <c r="E78">
        <v>101</v>
      </c>
      <c r="F78">
        <v>25</v>
      </c>
      <c r="G78">
        <v>137</v>
      </c>
      <c r="H78">
        <v>139</v>
      </c>
      <c r="I78">
        <v>123</v>
      </c>
      <c r="J78">
        <v>137</v>
      </c>
      <c r="K78">
        <v>399</v>
      </c>
      <c r="L78">
        <v>536</v>
      </c>
      <c r="M78">
        <v>44</v>
      </c>
      <c r="N78">
        <v>210</v>
      </c>
      <c r="O78">
        <v>18</v>
      </c>
      <c r="P78">
        <v>8</v>
      </c>
      <c r="Q78">
        <v>1</v>
      </c>
      <c r="R78">
        <v>6</v>
      </c>
      <c r="S78">
        <v>1.6368499999999999</v>
      </c>
      <c r="T78">
        <v>1.5858000000000001</v>
      </c>
      <c r="U78">
        <v>1.5788599999999999</v>
      </c>
      <c r="V78">
        <v>1.6072299999999999</v>
      </c>
      <c r="W78">
        <v>1.98028</v>
      </c>
      <c r="X78">
        <v>1.64534</v>
      </c>
      <c r="Y78">
        <v>1.6471800000000001</v>
      </c>
      <c r="Z78">
        <v>14</v>
      </c>
      <c r="AA78">
        <v>1.2833699999999999</v>
      </c>
      <c r="AB78">
        <v>1.24593</v>
      </c>
      <c r="AC78">
        <v>1.2423900000000001</v>
      </c>
      <c r="AD78">
        <v>1.2624200000000001</v>
      </c>
      <c r="AE78">
        <v>1.1878</v>
      </c>
      <c r="AF78">
        <v>1.2482800000000001</v>
      </c>
      <c r="AG78">
        <v>1.2406999999999999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5</v>
      </c>
    </row>
    <row r="79" spans="1:39" x14ac:dyDescent="0.2">
      <c r="A79">
        <v>233</v>
      </c>
      <c r="B79">
        <v>12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1</v>
      </c>
      <c r="N79">
        <v>208</v>
      </c>
      <c r="O79">
        <v>18</v>
      </c>
      <c r="P79">
        <v>6</v>
      </c>
      <c r="Q79">
        <v>7</v>
      </c>
      <c r="R79">
        <v>6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1</v>
      </c>
      <c r="Z79">
        <v>12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</row>
    <row r="80" spans="1:39" x14ac:dyDescent="0.2">
      <c r="A80">
        <v>234</v>
      </c>
      <c r="B80">
        <v>11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208</v>
      </c>
      <c r="O80">
        <v>23</v>
      </c>
      <c r="P80">
        <v>9</v>
      </c>
      <c r="Q80">
        <v>3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16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2</v>
      </c>
    </row>
    <row r="81" spans="1:39" x14ac:dyDescent="0.2">
      <c r="A81">
        <v>235</v>
      </c>
      <c r="B81">
        <v>12</v>
      </c>
      <c r="C81">
        <v>1</v>
      </c>
      <c r="D81">
        <v>0</v>
      </c>
      <c r="E81">
        <v>4</v>
      </c>
      <c r="F81">
        <v>4</v>
      </c>
      <c r="G81">
        <v>0</v>
      </c>
      <c r="H81">
        <v>0</v>
      </c>
      <c r="I81">
        <v>19</v>
      </c>
      <c r="J81">
        <v>4</v>
      </c>
      <c r="K81">
        <v>19</v>
      </c>
      <c r="L81">
        <v>23</v>
      </c>
      <c r="M81">
        <v>15</v>
      </c>
      <c r="N81">
        <v>208</v>
      </c>
      <c r="O81">
        <v>20</v>
      </c>
      <c r="P81">
        <v>8</v>
      </c>
      <c r="Q81">
        <v>3</v>
      </c>
      <c r="S81">
        <v>1.3017799999999999</v>
      </c>
      <c r="T81">
        <v>0</v>
      </c>
      <c r="U81">
        <v>0</v>
      </c>
      <c r="V81">
        <v>1.85856</v>
      </c>
      <c r="W81">
        <v>1.3333299999999999</v>
      </c>
      <c r="X81">
        <v>1.7274499999999999</v>
      </c>
      <c r="Y81">
        <v>1.80853</v>
      </c>
      <c r="Z81">
        <v>12</v>
      </c>
      <c r="AA81">
        <v>1.10355</v>
      </c>
      <c r="AB81">
        <v>0</v>
      </c>
      <c r="AC81">
        <v>0</v>
      </c>
      <c r="AD81">
        <v>1.44285</v>
      </c>
      <c r="AE81">
        <v>1</v>
      </c>
      <c r="AF81">
        <v>1.35314</v>
      </c>
      <c r="AG81">
        <v>1.4006799999999999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</row>
    <row r="82" spans="1:39" x14ac:dyDescent="0.2">
      <c r="A82">
        <v>236</v>
      </c>
      <c r="B82">
        <v>10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219</v>
      </c>
      <c r="O82">
        <v>20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9" x14ac:dyDescent="0.2">
      <c r="A83">
        <v>237</v>
      </c>
      <c r="B83">
        <v>12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207</v>
      </c>
      <c r="O83">
        <v>20</v>
      </c>
      <c r="P83">
        <v>7</v>
      </c>
      <c r="Q83">
        <v>6</v>
      </c>
      <c r="R83">
        <v>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</row>
    <row r="84" spans="1:39" x14ac:dyDescent="0.2">
      <c r="A84">
        <v>238</v>
      </c>
      <c r="B84">
        <v>11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200</v>
      </c>
      <c r="O84">
        <v>19</v>
      </c>
      <c r="P84">
        <v>8</v>
      </c>
      <c r="Q84">
        <v>5</v>
      </c>
      <c r="R84">
        <v>6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2</v>
      </c>
    </row>
    <row r="85" spans="1:39" x14ac:dyDescent="0.2">
      <c r="A85">
        <v>239</v>
      </c>
      <c r="B85">
        <v>12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220</v>
      </c>
      <c r="O85">
        <v>18</v>
      </c>
      <c r="P85">
        <v>7</v>
      </c>
      <c r="Q85">
        <v>2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2</v>
      </c>
    </row>
    <row r="86" spans="1:39" x14ac:dyDescent="0.2">
      <c r="A86">
        <v>240</v>
      </c>
      <c r="B86">
        <v>12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1</v>
      </c>
      <c r="M86">
        <v>1</v>
      </c>
      <c r="N86">
        <v>210</v>
      </c>
      <c r="O86">
        <v>19</v>
      </c>
      <c r="P86">
        <v>6</v>
      </c>
      <c r="Q86">
        <v>5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1</v>
      </c>
      <c r="Z86">
        <v>14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</row>
    <row r="87" spans="1:39" x14ac:dyDescent="0.2">
      <c r="A87">
        <v>241</v>
      </c>
      <c r="B87">
        <v>12</v>
      </c>
      <c r="C87">
        <v>1</v>
      </c>
      <c r="D87">
        <v>2</v>
      </c>
      <c r="E87">
        <v>0</v>
      </c>
      <c r="F87">
        <v>0</v>
      </c>
      <c r="G87">
        <v>0</v>
      </c>
      <c r="H87">
        <v>22</v>
      </c>
      <c r="I87">
        <v>0</v>
      </c>
      <c r="J87">
        <v>0</v>
      </c>
      <c r="K87">
        <v>22</v>
      </c>
      <c r="L87">
        <v>22</v>
      </c>
      <c r="M87">
        <v>14</v>
      </c>
      <c r="N87">
        <v>200</v>
      </c>
      <c r="O87">
        <v>18</v>
      </c>
      <c r="P87">
        <v>9</v>
      </c>
      <c r="Q87">
        <v>7</v>
      </c>
      <c r="R87">
        <v>6</v>
      </c>
      <c r="S87">
        <v>0</v>
      </c>
      <c r="T87">
        <v>0</v>
      </c>
      <c r="U87">
        <v>1.5746500000000001</v>
      </c>
      <c r="V87">
        <v>0</v>
      </c>
      <c r="W87">
        <v>0</v>
      </c>
      <c r="X87">
        <v>1.5746500000000001</v>
      </c>
      <c r="Y87">
        <v>1.5746500000000001</v>
      </c>
      <c r="Z87">
        <v>12</v>
      </c>
      <c r="AA87">
        <v>0</v>
      </c>
      <c r="AB87">
        <v>0</v>
      </c>
      <c r="AC87">
        <v>1.20065</v>
      </c>
      <c r="AD87">
        <v>0</v>
      </c>
      <c r="AE87">
        <v>0</v>
      </c>
      <c r="AF87">
        <v>1.20065</v>
      </c>
      <c r="AG87">
        <v>1.20065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1</v>
      </c>
    </row>
    <row r="88" spans="1:39" x14ac:dyDescent="0.2">
      <c r="A88">
        <v>242</v>
      </c>
      <c r="B88">
        <v>11</v>
      </c>
      <c r="C88">
        <v>1</v>
      </c>
      <c r="D88">
        <v>0</v>
      </c>
      <c r="E88">
        <v>2</v>
      </c>
      <c r="F88">
        <v>2</v>
      </c>
      <c r="G88">
        <v>0</v>
      </c>
      <c r="H88">
        <v>0</v>
      </c>
      <c r="I88">
        <v>3</v>
      </c>
      <c r="J88">
        <v>0</v>
      </c>
      <c r="K88">
        <v>3</v>
      </c>
      <c r="L88">
        <v>3</v>
      </c>
      <c r="M88">
        <v>3</v>
      </c>
      <c r="N88">
        <v>197</v>
      </c>
      <c r="O88">
        <v>34</v>
      </c>
      <c r="P88">
        <v>7</v>
      </c>
      <c r="Q88">
        <v>3</v>
      </c>
      <c r="R88">
        <v>1</v>
      </c>
      <c r="S88">
        <v>1</v>
      </c>
      <c r="T88">
        <v>0</v>
      </c>
      <c r="U88">
        <v>0</v>
      </c>
      <c r="V88">
        <v>1.3726799999999999</v>
      </c>
      <c r="W88">
        <v>0</v>
      </c>
      <c r="X88">
        <v>1.2236100000000001</v>
      </c>
      <c r="Y88">
        <v>1.3726799999999999</v>
      </c>
      <c r="Z88">
        <v>18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1</v>
      </c>
    </row>
    <row r="89" spans="1:39" x14ac:dyDescent="0.2">
      <c r="A89">
        <v>243</v>
      </c>
      <c r="B89">
        <v>12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199</v>
      </c>
      <c r="O89">
        <v>20</v>
      </c>
      <c r="P89">
        <v>8</v>
      </c>
      <c r="Q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14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2</v>
      </c>
    </row>
    <row r="90" spans="1:39" x14ac:dyDescent="0.2">
      <c r="A90">
        <v>244</v>
      </c>
      <c r="B90">
        <v>11</v>
      </c>
      <c r="C90">
        <v>1</v>
      </c>
      <c r="D90">
        <v>0</v>
      </c>
      <c r="E90">
        <v>44</v>
      </c>
      <c r="F90">
        <v>19</v>
      </c>
      <c r="G90">
        <v>26</v>
      </c>
      <c r="H90">
        <v>4</v>
      </c>
      <c r="I90">
        <v>2</v>
      </c>
      <c r="J90">
        <v>0</v>
      </c>
      <c r="K90">
        <v>32</v>
      </c>
      <c r="L90">
        <v>32</v>
      </c>
      <c r="M90">
        <v>18</v>
      </c>
      <c r="N90">
        <v>180</v>
      </c>
      <c r="O90">
        <v>24</v>
      </c>
      <c r="P90">
        <v>8</v>
      </c>
      <c r="Q90">
        <v>5</v>
      </c>
      <c r="S90">
        <v>1.5462499999999999</v>
      </c>
      <c r="T90">
        <v>1.4877400000000001</v>
      </c>
      <c r="U90">
        <v>1.125</v>
      </c>
      <c r="V90">
        <v>1.25</v>
      </c>
      <c r="W90">
        <v>0</v>
      </c>
      <c r="X90">
        <v>1.49627</v>
      </c>
      <c r="Y90">
        <v>1.42754</v>
      </c>
      <c r="Z90">
        <v>16</v>
      </c>
      <c r="AA90">
        <v>1.25308</v>
      </c>
      <c r="AB90">
        <v>1.1791100000000001</v>
      </c>
      <c r="AC90">
        <v>1</v>
      </c>
      <c r="AD90">
        <v>1</v>
      </c>
      <c r="AE90">
        <v>0</v>
      </c>
      <c r="AF90">
        <v>1.2077899999999999</v>
      </c>
      <c r="AG90">
        <v>1.1455299999999999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1</v>
      </c>
    </row>
    <row r="91" spans="1:39" x14ac:dyDescent="0.2">
      <c r="A91">
        <v>245</v>
      </c>
      <c r="B91">
        <v>11</v>
      </c>
      <c r="C91">
        <v>1</v>
      </c>
      <c r="D91">
        <v>0</v>
      </c>
      <c r="E91">
        <v>2</v>
      </c>
      <c r="F91">
        <v>2</v>
      </c>
      <c r="G91">
        <v>0</v>
      </c>
      <c r="H91">
        <v>0</v>
      </c>
      <c r="I91">
        <v>5</v>
      </c>
      <c r="J91">
        <v>0</v>
      </c>
      <c r="K91">
        <v>5</v>
      </c>
      <c r="L91">
        <v>5</v>
      </c>
      <c r="M91">
        <v>5</v>
      </c>
      <c r="N91">
        <v>201</v>
      </c>
      <c r="O91">
        <v>21</v>
      </c>
      <c r="P91">
        <v>7</v>
      </c>
      <c r="Q91">
        <v>7</v>
      </c>
      <c r="R91">
        <v>5</v>
      </c>
      <c r="S91">
        <v>1</v>
      </c>
      <c r="T91">
        <v>0</v>
      </c>
      <c r="U91">
        <v>0</v>
      </c>
      <c r="V91">
        <v>1.04142</v>
      </c>
      <c r="W91">
        <v>0</v>
      </c>
      <c r="X91">
        <v>1.02959</v>
      </c>
      <c r="Y91">
        <v>1.04142</v>
      </c>
      <c r="Z91">
        <v>14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</row>
    <row r="92" spans="1:39" x14ac:dyDescent="0.2">
      <c r="A92">
        <v>246</v>
      </c>
      <c r="B92">
        <v>12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214</v>
      </c>
      <c r="O92">
        <v>19</v>
      </c>
      <c r="P92">
        <v>8</v>
      </c>
      <c r="Q92">
        <v>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1</v>
      </c>
    </row>
    <row r="93" spans="1:39" x14ac:dyDescent="0.2">
      <c r="A93">
        <v>247</v>
      </c>
      <c r="B93">
        <v>11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182</v>
      </c>
      <c r="O93">
        <v>18</v>
      </c>
      <c r="P93">
        <v>8</v>
      </c>
      <c r="Q93">
        <v>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2</v>
      </c>
    </row>
    <row r="94" spans="1:39" x14ac:dyDescent="0.2">
      <c r="A94">
        <v>248</v>
      </c>
      <c r="B94">
        <v>12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187</v>
      </c>
      <c r="O94">
        <v>21</v>
      </c>
      <c r="P94">
        <v>7</v>
      </c>
      <c r="Q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</v>
      </c>
    </row>
    <row r="95" spans="1:39" x14ac:dyDescent="0.2">
      <c r="A95">
        <v>249</v>
      </c>
      <c r="B95">
        <v>12</v>
      </c>
      <c r="C95">
        <v>1</v>
      </c>
      <c r="D95">
        <v>3</v>
      </c>
      <c r="E95">
        <v>0</v>
      </c>
      <c r="F95">
        <v>0</v>
      </c>
      <c r="G95">
        <v>1</v>
      </c>
      <c r="H95">
        <v>0</v>
      </c>
      <c r="I95">
        <v>0</v>
      </c>
      <c r="J95">
        <v>3</v>
      </c>
      <c r="K95">
        <v>1</v>
      </c>
      <c r="L95">
        <v>4</v>
      </c>
      <c r="M95">
        <v>4</v>
      </c>
      <c r="N95">
        <v>188</v>
      </c>
      <c r="O95">
        <v>19</v>
      </c>
      <c r="P95">
        <v>7</v>
      </c>
      <c r="Q95">
        <v>4</v>
      </c>
      <c r="R95">
        <v>6</v>
      </c>
      <c r="S95">
        <v>0</v>
      </c>
      <c r="T95">
        <v>1</v>
      </c>
      <c r="U95">
        <v>0</v>
      </c>
      <c r="V95">
        <v>0</v>
      </c>
      <c r="W95">
        <v>1.3333299999999999</v>
      </c>
      <c r="X95">
        <v>1.2</v>
      </c>
      <c r="Y95">
        <v>1.2</v>
      </c>
      <c r="Z95">
        <v>12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</v>
      </c>
      <c r="AG95">
        <v>1</v>
      </c>
    </row>
    <row r="96" spans="1:39" x14ac:dyDescent="0.2">
      <c r="A96">
        <v>250</v>
      </c>
      <c r="B96">
        <v>12</v>
      </c>
      <c r="C96">
        <v>1</v>
      </c>
      <c r="D96">
        <v>1</v>
      </c>
      <c r="E96">
        <v>18</v>
      </c>
      <c r="F96">
        <v>14</v>
      </c>
      <c r="G96">
        <v>11</v>
      </c>
      <c r="H96">
        <v>26</v>
      </c>
      <c r="I96">
        <v>7</v>
      </c>
      <c r="J96">
        <v>21</v>
      </c>
      <c r="K96">
        <v>44</v>
      </c>
      <c r="L96">
        <v>65</v>
      </c>
      <c r="M96">
        <v>24</v>
      </c>
      <c r="N96">
        <v>187</v>
      </c>
      <c r="O96">
        <v>23</v>
      </c>
      <c r="P96">
        <v>7</v>
      </c>
      <c r="Q96">
        <v>4</v>
      </c>
      <c r="R96">
        <v>5</v>
      </c>
      <c r="S96">
        <v>1.5243599999999999</v>
      </c>
      <c r="T96">
        <v>1.32111</v>
      </c>
      <c r="U96">
        <v>1.44025</v>
      </c>
      <c r="V96">
        <v>1.7142900000000001</v>
      </c>
      <c r="W96">
        <v>1.80952</v>
      </c>
      <c r="X96">
        <v>1.5229999999999999</v>
      </c>
      <c r="Y96">
        <v>1.5225500000000001</v>
      </c>
      <c r="Z96">
        <v>12</v>
      </c>
      <c r="AA96">
        <v>1.13412</v>
      </c>
      <c r="AB96">
        <v>1.09091</v>
      </c>
      <c r="AC96">
        <v>1.1313200000000001</v>
      </c>
      <c r="AD96">
        <v>1.2857099999999999</v>
      </c>
      <c r="AE96">
        <v>1.19048</v>
      </c>
      <c r="AF96">
        <v>1.1493599999999999</v>
      </c>
      <c r="AG96">
        <v>1.15439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</row>
  </sheetData>
  <sortState xmlns:xlrd2="http://schemas.microsoft.com/office/spreadsheetml/2017/richdata2" ref="A2:AM97">
    <sortCondition ref="A2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6"/>
  <sheetViews>
    <sheetView workbookViewId="0">
      <selection activeCell="D15" sqref="B1:O96"/>
    </sheetView>
  </sheetViews>
  <sheetFormatPr baseColWidth="10" defaultColWidth="7.5" defaultRowHeight="15" x14ac:dyDescent="0.2"/>
  <sheetData>
    <row r="1" spans="2:15" x14ac:dyDescent="0.2">
      <c r="B1" s="50" t="s">
        <v>163</v>
      </c>
      <c r="C1" s="50" t="s">
        <v>137</v>
      </c>
      <c r="D1" s="50" t="s">
        <v>138</v>
      </c>
      <c r="E1" s="50" t="s">
        <v>164</v>
      </c>
      <c r="F1" s="50" t="s">
        <v>165</v>
      </c>
      <c r="G1" s="50" t="s">
        <v>166</v>
      </c>
      <c r="H1" s="50" t="s">
        <v>167</v>
      </c>
      <c r="I1" s="50" t="s">
        <v>168</v>
      </c>
      <c r="J1" s="50" t="s">
        <v>169</v>
      </c>
      <c r="K1" s="50" t="s">
        <v>170</v>
      </c>
      <c r="L1" s="50" t="s">
        <v>171</v>
      </c>
      <c r="M1" s="50" t="s">
        <v>139</v>
      </c>
      <c r="N1" s="50" t="s">
        <v>172</v>
      </c>
      <c r="O1" s="50" t="s">
        <v>173</v>
      </c>
    </row>
    <row r="2" spans="2:15" x14ac:dyDescent="0.2">
      <c r="B2" s="2">
        <v>2</v>
      </c>
      <c r="C2" s="3">
        <v>4</v>
      </c>
      <c r="D2">
        <v>0</v>
      </c>
      <c r="E2">
        <v>2</v>
      </c>
      <c r="F2">
        <v>31</v>
      </c>
      <c r="G2">
        <v>14</v>
      </c>
      <c r="H2">
        <v>17</v>
      </c>
      <c r="I2">
        <v>26</v>
      </c>
      <c r="J2">
        <v>2</v>
      </c>
      <c r="K2">
        <v>59</v>
      </c>
      <c r="L2">
        <v>143</v>
      </c>
      <c r="M2" s="3">
        <v>70</v>
      </c>
      <c r="N2" s="3">
        <v>5</v>
      </c>
      <c r="O2" s="3">
        <v>6</v>
      </c>
    </row>
    <row r="3" spans="2:15" x14ac:dyDescent="0.2">
      <c r="B3" s="2">
        <v>3</v>
      </c>
      <c r="C3" s="3">
        <v>2</v>
      </c>
      <c r="D3">
        <v>0</v>
      </c>
      <c r="E3">
        <v>3</v>
      </c>
      <c r="F3">
        <v>6</v>
      </c>
      <c r="G3">
        <v>0</v>
      </c>
      <c r="H3">
        <v>2</v>
      </c>
      <c r="I3">
        <v>3</v>
      </c>
      <c r="J3">
        <v>0</v>
      </c>
      <c r="K3">
        <v>5</v>
      </c>
      <c r="L3">
        <v>117</v>
      </c>
      <c r="M3" s="3">
        <v>70</v>
      </c>
      <c r="N3" s="3">
        <v>5</v>
      </c>
      <c r="O3" s="3">
        <v>5</v>
      </c>
    </row>
    <row r="4" spans="2:15" x14ac:dyDescent="0.2">
      <c r="B4" s="2">
        <v>4</v>
      </c>
      <c r="C4" s="3">
        <v>7</v>
      </c>
      <c r="D4">
        <v>0</v>
      </c>
      <c r="E4">
        <v>0</v>
      </c>
      <c r="F4">
        <v>1</v>
      </c>
      <c r="G4">
        <v>0</v>
      </c>
      <c r="H4">
        <v>1</v>
      </c>
      <c r="I4">
        <v>3</v>
      </c>
      <c r="J4">
        <v>0</v>
      </c>
      <c r="K4">
        <v>4</v>
      </c>
      <c r="L4">
        <v>136</v>
      </c>
      <c r="M4" s="3">
        <v>74</v>
      </c>
      <c r="N4" s="3">
        <v>5</v>
      </c>
      <c r="O4" s="3">
        <v>1</v>
      </c>
    </row>
    <row r="5" spans="2:15" x14ac:dyDescent="0.2">
      <c r="B5" s="2">
        <v>5</v>
      </c>
      <c r="C5" s="3">
        <v>7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164</v>
      </c>
      <c r="M5" s="3">
        <v>65</v>
      </c>
      <c r="N5" s="3">
        <v>7</v>
      </c>
      <c r="O5" s="3">
        <v>2</v>
      </c>
    </row>
    <row r="6" spans="2:15" x14ac:dyDescent="0.2">
      <c r="B6" s="2">
        <v>6</v>
      </c>
      <c r="C6" s="3">
        <v>9</v>
      </c>
      <c r="D6">
        <v>0</v>
      </c>
      <c r="E6">
        <v>6</v>
      </c>
      <c r="F6">
        <v>0</v>
      </c>
      <c r="G6">
        <v>27</v>
      </c>
      <c r="H6">
        <v>13</v>
      </c>
      <c r="I6">
        <v>52</v>
      </c>
      <c r="J6">
        <v>127</v>
      </c>
      <c r="K6">
        <v>219</v>
      </c>
      <c r="M6" s="3">
        <v>70</v>
      </c>
      <c r="N6" s="3">
        <v>3</v>
      </c>
      <c r="O6" s="3">
        <v>5</v>
      </c>
    </row>
    <row r="7" spans="2:15" x14ac:dyDescent="0.2">
      <c r="B7" s="2">
        <v>7</v>
      </c>
      <c r="C7" s="3">
        <v>8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0</v>
      </c>
      <c r="K7">
        <v>3</v>
      </c>
      <c r="L7">
        <v>155</v>
      </c>
      <c r="M7" s="3">
        <v>69</v>
      </c>
      <c r="N7" s="3">
        <v>3</v>
      </c>
      <c r="O7" s="3">
        <v>7</v>
      </c>
    </row>
    <row r="8" spans="2:15" x14ac:dyDescent="0.2">
      <c r="B8" s="2">
        <v>8</v>
      </c>
      <c r="C8" s="3">
        <v>11</v>
      </c>
      <c r="D8">
        <v>0</v>
      </c>
      <c r="E8">
        <v>10</v>
      </c>
      <c r="F8">
        <v>109</v>
      </c>
      <c r="G8">
        <v>122</v>
      </c>
      <c r="H8">
        <v>117</v>
      </c>
      <c r="I8">
        <v>109</v>
      </c>
      <c r="J8">
        <v>89</v>
      </c>
      <c r="K8">
        <v>437</v>
      </c>
      <c r="L8">
        <v>162</v>
      </c>
      <c r="M8" s="3">
        <v>63</v>
      </c>
      <c r="N8" s="3">
        <v>8</v>
      </c>
      <c r="O8" s="3">
        <v>3</v>
      </c>
    </row>
    <row r="9" spans="2:15" x14ac:dyDescent="0.2">
      <c r="B9" s="2">
        <v>9</v>
      </c>
      <c r="C9" s="3">
        <v>11</v>
      </c>
      <c r="D9">
        <v>0</v>
      </c>
      <c r="E9">
        <v>0</v>
      </c>
      <c r="F9">
        <v>0</v>
      </c>
      <c r="G9">
        <v>2</v>
      </c>
      <c r="H9">
        <v>0</v>
      </c>
      <c r="I9">
        <v>6</v>
      </c>
      <c r="J9">
        <v>0</v>
      </c>
      <c r="K9">
        <v>8</v>
      </c>
      <c r="L9">
        <v>162</v>
      </c>
      <c r="M9" s="3">
        <v>72</v>
      </c>
      <c r="N9" s="3">
        <v>7</v>
      </c>
      <c r="O9" s="3">
        <v>5</v>
      </c>
    </row>
    <row r="10" spans="2:15" x14ac:dyDescent="0.2">
      <c r="B10" s="2">
        <v>10</v>
      </c>
      <c r="C10" s="3">
        <v>8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151</v>
      </c>
      <c r="M10" s="3">
        <v>68</v>
      </c>
      <c r="N10" s="3">
        <v>7</v>
      </c>
      <c r="O10" s="3">
        <v>2</v>
      </c>
    </row>
    <row r="11" spans="2:15" x14ac:dyDescent="0.2">
      <c r="B11" s="2">
        <v>11</v>
      </c>
      <c r="C11" s="3">
        <v>6</v>
      </c>
      <c r="D11">
        <v>0</v>
      </c>
      <c r="E11">
        <v>2</v>
      </c>
      <c r="F11">
        <v>0</v>
      </c>
      <c r="G11">
        <v>0</v>
      </c>
      <c r="H11">
        <v>0</v>
      </c>
      <c r="I11">
        <v>17</v>
      </c>
      <c r="J11">
        <v>0</v>
      </c>
      <c r="K11">
        <v>17</v>
      </c>
      <c r="L11">
        <v>162</v>
      </c>
      <c r="M11" s="3">
        <v>78</v>
      </c>
      <c r="N11" s="3">
        <v>9</v>
      </c>
      <c r="O11" s="3">
        <v>1</v>
      </c>
    </row>
    <row r="12" spans="2:15" x14ac:dyDescent="0.2">
      <c r="B12" s="2">
        <v>12</v>
      </c>
      <c r="C12" s="3">
        <v>8</v>
      </c>
      <c r="D12">
        <v>0</v>
      </c>
      <c r="E12">
        <v>0</v>
      </c>
      <c r="F12">
        <v>8</v>
      </c>
      <c r="G12">
        <v>0</v>
      </c>
      <c r="H12">
        <v>0</v>
      </c>
      <c r="I12">
        <v>9</v>
      </c>
      <c r="J12">
        <v>0</v>
      </c>
      <c r="K12">
        <v>9</v>
      </c>
      <c r="L12">
        <v>147</v>
      </c>
      <c r="M12" s="3">
        <v>61</v>
      </c>
      <c r="N12" s="3">
        <v>7</v>
      </c>
      <c r="O12" s="3">
        <v>3</v>
      </c>
    </row>
    <row r="13" spans="2:15" x14ac:dyDescent="0.2">
      <c r="B13" s="2">
        <v>13</v>
      </c>
      <c r="C13" s="3">
        <v>8</v>
      </c>
      <c r="D13">
        <v>0</v>
      </c>
      <c r="E13">
        <v>0</v>
      </c>
      <c r="F13">
        <v>1</v>
      </c>
      <c r="G13">
        <v>1</v>
      </c>
      <c r="H13">
        <v>2</v>
      </c>
      <c r="I13">
        <v>3</v>
      </c>
      <c r="J13">
        <v>0</v>
      </c>
      <c r="K13">
        <v>6</v>
      </c>
      <c r="L13">
        <v>169</v>
      </c>
      <c r="M13" s="3">
        <v>76</v>
      </c>
      <c r="N13" s="3">
        <v>7</v>
      </c>
      <c r="O13" s="3">
        <v>3</v>
      </c>
    </row>
    <row r="14" spans="2:15" x14ac:dyDescent="0.2">
      <c r="B14" s="2">
        <v>14</v>
      </c>
      <c r="C14" s="3">
        <v>6</v>
      </c>
      <c r="D14">
        <v>0</v>
      </c>
      <c r="E14">
        <v>2</v>
      </c>
      <c r="F14">
        <v>5</v>
      </c>
      <c r="G14">
        <v>20</v>
      </c>
      <c r="H14">
        <v>7</v>
      </c>
      <c r="I14">
        <v>14</v>
      </c>
      <c r="J14">
        <v>68</v>
      </c>
      <c r="K14">
        <v>109</v>
      </c>
      <c r="L14">
        <v>176</v>
      </c>
      <c r="M14" s="3">
        <v>62</v>
      </c>
      <c r="N14" s="3">
        <v>7</v>
      </c>
      <c r="O14" s="3">
        <v>2</v>
      </c>
    </row>
    <row r="15" spans="2:15" x14ac:dyDescent="0.2">
      <c r="B15" s="2">
        <v>15</v>
      </c>
      <c r="C15" s="3">
        <v>11</v>
      </c>
      <c r="D15">
        <v>0</v>
      </c>
      <c r="E15">
        <v>0</v>
      </c>
      <c r="F15">
        <v>0</v>
      </c>
      <c r="G15">
        <v>9</v>
      </c>
      <c r="H15">
        <v>9</v>
      </c>
      <c r="I15">
        <v>14</v>
      </c>
      <c r="J15">
        <v>5</v>
      </c>
      <c r="K15">
        <v>37</v>
      </c>
      <c r="L15">
        <v>125</v>
      </c>
      <c r="M15" s="3">
        <v>65</v>
      </c>
      <c r="N15" s="3">
        <v>8</v>
      </c>
      <c r="O15" s="3">
        <v>3</v>
      </c>
    </row>
    <row r="16" spans="2:15" x14ac:dyDescent="0.2">
      <c r="B16" s="2">
        <v>17</v>
      </c>
      <c r="C16" s="3">
        <v>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151</v>
      </c>
      <c r="M16" s="3">
        <v>61</v>
      </c>
      <c r="N16" s="3">
        <v>9</v>
      </c>
      <c r="O16" s="3">
        <v>3</v>
      </c>
    </row>
    <row r="17" spans="2:15" x14ac:dyDescent="0.2">
      <c r="B17" s="2">
        <v>19</v>
      </c>
      <c r="C17" s="3">
        <v>8</v>
      </c>
      <c r="D17">
        <v>0</v>
      </c>
      <c r="E17">
        <v>3</v>
      </c>
      <c r="F17">
        <v>1</v>
      </c>
      <c r="G17">
        <v>23</v>
      </c>
      <c r="H17">
        <v>44</v>
      </c>
      <c r="I17">
        <v>18</v>
      </c>
      <c r="J17">
        <v>0</v>
      </c>
      <c r="K17">
        <v>85</v>
      </c>
      <c r="L17">
        <v>147</v>
      </c>
      <c r="M17" s="3">
        <v>67</v>
      </c>
      <c r="N17" s="3">
        <v>6</v>
      </c>
      <c r="O17" s="3">
        <v>5</v>
      </c>
    </row>
    <row r="18" spans="2:15" x14ac:dyDescent="0.2">
      <c r="B18" s="2">
        <v>20</v>
      </c>
      <c r="C18" s="3">
        <v>8</v>
      </c>
      <c r="D18">
        <v>0</v>
      </c>
      <c r="E18">
        <v>1</v>
      </c>
      <c r="F18">
        <v>13</v>
      </c>
      <c r="G18">
        <v>0</v>
      </c>
      <c r="H18">
        <v>4</v>
      </c>
      <c r="I18">
        <v>0</v>
      </c>
      <c r="J18">
        <v>0</v>
      </c>
      <c r="K18">
        <v>4</v>
      </c>
      <c r="L18">
        <v>143</v>
      </c>
      <c r="M18" s="3">
        <v>75</v>
      </c>
      <c r="N18" s="3">
        <v>5</v>
      </c>
      <c r="O18" s="3">
        <v>2</v>
      </c>
    </row>
    <row r="19" spans="2:15" x14ac:dyDescent="0.2">
      <c r="B19" s="2">
        <v>21</v>
      </c>
      <c r="C19" s="3">
        <v>11</v>
      </c>
      <c r="D19">
        <v>0</v>
      </c>
      <c r="E19">
        <v>0</v>
      </c>
      <c r="F19">
        <v>0</v>
      </c>
      <c r="G19">
        <v>24</v>
      </c>
      <c r="H19">
        <v>26</v>
      </c>
      <c r="I19">
        <v>0</v>
      </c>
      <c r="J19">
        <v>18</v>
      </c>
      <c r="K19">
        <v>68</v>
      </c>
      <c r="L19">
        <v>160</v>
      </c>
      <c r="M19" s="3">
        <v>62</v>
      </c>
      <c r="N19" s="3">
        <v>8</v>
      </c>
      <c r="O19" s="3">
        <v>5</v>
      </c>
    </row>
    <row r="20" spans="2:15" x14ac:dyDescent="0.2">
      <c r="B20" s="2">
        <v>22</v>
      </c>
      <c r="C20" s="3">
        <v>4</v>
      </c>
      <c r="D20">
        <v>0</v>
      </c>
      <c r="E20">
        <v>2</v>
      </c>
      <c r="F20">
        <v>0</v>
      </c>
      <c r="G20">
        <v>0</v>
      </c>
      <c r="H20">
        <v>91</v>
      </c>
      <c r="I20">
        <v>14</v>
      </c>
      <c r="J20">
        <v>0</v>
      </c>
      <c r="K20">
        <v>105</v>
      </c>
      <c r="L20">
        <v>157</v>
      </c>
      <c r="M20" s="3">
        <v>69</v>
      </c>
      <c r="N20" s="3">
        <v>7</v>
      </c>
      <c r="O20" s="3">
        <v>1</v>
      </c>
    </row>
    <row r="21" spans="2:15" x14ac:dyDescent="0.2">
      <c r="B21" s="2">
        <v>23</v>
      </c>
      <c r="C21" s="3">
        <v>11</v>
      </c>
      <c r="D21">
        <v>0</v>
      </c>
      <c r="E21">
        <v>2</v>
      </c>
      <c r="F21">
        <v>0</v>
      </c>
      <c r="G21">
        <v>0</v>
      </c>
      <c r="H21">
        <v>66</v>
      </c>
      <c r="I21">
        <v>0</v>
      </c>
      <c r="J21">
        <v>0</v>
      </c>
      <c r="K21">
        <v>66</v>
      </c>
      <c r="L21">
        <v>178</v>
      </c>
      <c r="M21" s="3">
        <v>60</v>
      </c>
      <c r="N21" s="3">
        <v>7</v>
      </c>
      <c r="O21" s="3">
        <v>3</v>
      </c>
    </row>
    <row r="22" spans="2:15" x14ac:dyDescent="0.2">
      <c r="B22" s="2">
        <v>24</v>
      </c>
      <c r="C22" s="3">
        <v>9</v>
      </c>
      <c r="D22">
        <v>0</v>
      </c>
      <c r="E22">
        <v>0</v>
      </c>
      <c r="F22">
        <v>0</v>
      </c>
      <c r="G22">
        <v>0</v>
      </c>
      <c r="H22">
        <v>2</v>
      </c>
      <c r="I22">
        <v>4</v>
      </c>
      <c r="J22">
        <v>0</v>
      </c>
      <c r="K22">
        <v>6</v>
      </c>
      <c r="L22">
        <v>180</v>
      </c>
      <c r="M22" s="3">
        <v>67</v>
      </c>
      <c r="N22" s="3">
        <v>8</v>
      </c>
      <c r="O22" s="3">
        <v>1</v>
      </c>
    </row>
    <row r="23" spans="2:15" x14ac:dyDescent="0.2">
      <c r="B23" s="2">
        <v>25</v>
      </c>
      <c r="C23" s="3">
        <v>10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183</v>
      </c>
      <c r="M23" s="3">
        <v>64</v>
      </c>
      <c r="N23" s="3">
        <v>8</v>
      </c>
      <c r="O23" s="3">
        <v>2</v>
      </c>
    </row>
    <row r="24" spans="2:15" x14ac:dyDescent="0.2">
      <c r="B24" s="2">
        <v>26</v>
      </c>
      <c r="C24" s="3">
        <v>11</v>
      </c>
      <c r="D24">
        <v>0</v>
      </c>
      <c r="E24">
        <v>1</v>
      </c>
      <c r="F24">
        <v>6</v>
      </c>
      <c r="G24">
        <v>2</v>
      </c>
      <c r="H24">
        <v>18</v>
      </c>
      <c r="I24">
        <v>0</v>
      </c>
      <c r="J24">
        <v>0</v>
      </c>
      <c r="K24">
        <v>20</v>
      </c>
      <c r="L24">
        <v>166</v>
      </c>
      <c r="M24" s="3">
        <v>81</v>
      </c>
      <c r="N24" s="3">
        <v>7</v>
      </c>
      <c r="O24" s="3">
        <v>2</v>
      </c>
    </row>
    <row r="25" spans="2:15" x14ac:dyDescent="0.2">
      <c r="B25" s="2">
        <v>27</v>
      </c>
      <c r="C25" s="3">
        <v>11</v>
      </c>
      <c r="D25">
        <v>0</v>
      </c>
      <c r="E25">
        <v>2</v>
      </c>
      <c r="F25">
        <v>4</v>
      </c>
      <c r="G25">
        <v>7</v>
      </c>
      <c r="H25">
        <v>45</v>
      </c>
      <c r="I25">
        <v>21</v>
      </c>
      <c r="J25">
        <v>4</v>
      </c>
      <c r="K25">
        <v>77</v>
      </c>
      <c r="L25">
        <v>146</v>
      </c>
      <c r="M25" s="3">
        <v>70</v>
      </c>
      <c r="N25" s="3">
        <v>8</v>
      </c>
      <c r="O25" s="3">
        <v>4</v>
      </c>
    </row>
    <row r="26" spans="2:15" x14ac:dyDescent="0.2">
      <c r="B26" s="2">
        <v>28</v>
      </c>
      <c r="C26" s="3">
        <v>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140</v>
      </c>
      <c r="M26" s="3">
        <v>82</v>
      </c>
      <c r="N26" s="3">
        <v>9</v>
      </c>
      <c r="O26" s="3">
        <v>2</v>
      </c>
    </row>
    <row r="27" spans="2:15" x14ac:dyDescent="0.2">
      <c r="B27" s="2">
        <v>30</v>
      </c>
      <c r="C27" s="3">
        <v>4</v>
      </c>
      <c r="D27">
        <v>0</v>
      </c>
      <c r="E27">
        <v>9</v>
      </c>
      <c r="F27">
        <v>0</v>
      </c>
      <c r="G27">
        <v>126</v>
      </c>
      <c r="H27">
        <v>127</v>
      </c>
      <c r="I27">
        <v>103</v>
      </c>
      <c r="J27">
        <v>145</v>
      </c>
      <c r="K27">
        <v>501</v>
      </c>
      <c r="L27">
        <v>170</v>
      </c>
      <c r="M27" s="3">
        <v>85</v>
      </c>
      <c r="N27" s="3">
        <v>9</v>
      </c>
      <c r="O27" s="3">
        <v>5</v>
      </c>
    </row>
    <row r="28" spans="2:15" x14ac:dyDescent="0.2">
      <c r="B28" s="2">
        <v>31</v>
      </c>
      <c r="C28" s="3">
        <v>10</v>
      </c>
      <c r="D28">
        <v>0</v>
      </c>
      <c r="E28">
        <v>9</v>
      </c>
      <c r="F28">
        <v>96</v>
      </c>
      <c r="G28">
        <v>68</v>
      </c>
      <c r="H28">
        <v>114</v>
      </c>
      <c r="I28">
        <v>15</v>
      </c>
      <c r="J28">
        <v>26</v>
      </c>
      <c r="K28">
        <v>223</v>
      </c>
      <c r="L28">
        <v>124</v>
      </c>
      <c r="M28" s="3">
        <v>89</v>
      </c>
      <c r="N28" s="3">
        <v>8</v>
      </c>
      <c r="O28" s="3">
        <v>1</v>
      </c>
    </row>
    <row r="29" spans="2:15" x14ac:dyDescent="0.2">
      <c r="B29" s="2">
        <v>32</v>
      </c>
      <c r="C29" s="3">
        <v>9</v>
      </c>
      <c r="D29">
        <v>0</v>
      </c>
      <c r="E29">
        <v>7</v>
      </c>
      <c r="F29">
        <v>0</v>
      </c>
      <c r="G29">
        <v>102</v>
      </c>
      <c r="H29">
        <v>87</v>
      </c>
      <c r="I29">
        <v>52</v>
      </c>
      <c r="J29">
        <v>37</v>
      </c>
      <c r="K29">
        <v>278</v>
      </c>
      <c r="L29">
        <v>156</v>
      </c>
      <c r="M29" s="3">
        <v>61</v>
      </c>
      <c r="N29" s="3">
        <v>8</v>
      </c>
      <c r="O29" s="3">
        <v>5</v>
      </c>
    </row>
    <row r="30" spans="2:15" x14ac:dyDescent="0.2">
      <c r="B30" s="2">
        <v>34</v>
      </c>
      <c r="C30" s="3">
        <v>11</v>
      </c>
      <c r="D30">
        <v>0</v>
      </c>
      <c r="E30">
        <v>4</v>
      </c>
      <c r="F30">
        <v>0</v>
      </c>
      <c r="G30">
        <v>3</v>
      </c>
      <c r="H30">
        <v>16</v>
      </c>
      <c r="I30">
        <v>0</v>
      </c>
      <c r="J30">
        <v>0</v>
      </c>
      <c r="K30">
        <v>19</v>
      </c>
      <c r="L30">
        <v>135</v>
      </c>
      <c r="M30" s="3">
        <v>69</v>
      </c>
      <c r="N30" s="3">
        <v>7</v>
      </c>
      <c r="O30" s="3">
        <v>2</v>
      </c>
    </row>
    <row r="31" spans="2:15" x14ac:dyDescent="0.2">
      <c r="B31" s="2">
        <v>36</v>
      </c>
      <c r="C31" s="3">
        <v>7</v>
      </c>
      <c r="D31">
        <v>0</v>
      </c>
      <c r="E31">
        <v>7</v>
      </c>
      <c r="F31">
        <v>0</v>
      </c>
      <c r="G31">
        <v>17</v>
      </c>
      <c r="H31">
        <v>87</v>
      </c>
      <c r="I31">
        <v>93</v>
      </c>
      <c r="J31">
        <v>18</v>
      </c>
      <c r="K31">
        <v>215</v>
      </c>
      <c r="L31">
        <v>140</v>
      </c>
      <c r="M31" s="3">
        <v>62</v>
      </c>
      <c r="N31" s="3">
        <v>8</v>
      </c>
      <c r="O31" s="3">
        <v>1</v>
      </c>
    </row>
    <row r="32" spans="2:15" x14ac:dyDescent="0.2">
      <c r="B32" s="2">
        <v>37</v>
      </c>
      <c r="C32" s="3">
        <v>9</v>
      </c>
      <c r="D32">
        <v>0</v>
      </c>
      <c r="E32">
        <v>5</v>
      </c>
      <c r="F32">
        <v>11</v>
      </c>
      <c r="G32">
        <v>0</v>
      </c>
      <c r="H32">
        <v>0</v>
      </c>
      <c r="I32">
        <v>45</v>
      </c>
      <c r="J32">
        <v>0</v>
      </c>
      <c r="K32">
        <v>45</v>
      </c>
      <c r="M32" s="3">
        <v>61</v>
      </c>
      <c r="N32" s="3">
        <v>7</v>
      </c>
      <c r="O32" s="3">
        <v>3</v>
      </c>
    </row>
    <row r="33" spans="2:15" x14ac:dyDescent="0.2">
      <c r="B33" s="2">
        <v>38</v>
      </c>
      <c r="C33" s="3">
        <v>10</v>
      </c>
      <c r="D33">
        <v>0</v>
      </c>
      <c r="E33">
        <v>0</v>
      </c>
      <c r="F33">
        <v>0</v>
      </c>
      <c r="G33">
        <v>35</v>
      </c>
      <c r="H33">
        <v>0</v>
      </c>
      <c r="I33">
        <v>23</v>
      </c>
      <c r="J33">
        <v>0</v>
      </c>
      <c r="K33">
        <v>58</v>
      </c>
      <c r="L33">
        <v>162</v>
      </c>
      <c r="M33" s="3">
        <v>75</v>
      </c>
      <c r="N33" s="3">
        <v>8</v>
      </c>
      <c r="O33" s="3">
        <v>5</v>
      </c>
    </row>
    <row r="34" spans="2:15" x14ac:dyDescent="0.2">
      <c r="B34" s="2">
        <v>39</v>
      </c>
      <c r="C34" s="3">
        <v>10</v>
      </c>
      <c r="D34">
        <v>0</v>
      </c>
      <c r="E34">
        <v>2</v>
      </c>
      <c r="F34">
        <v>43</v>
      </c>
      <c r="G34">
        <v>0</v>
      </c>
      <c r="H34">
        <v>7</v>
      </c>
      <c r="I34">
        <v>3</v>
      </c>
      <c r="J34">
        <v>6</v>
      </c>
      <c r="K34">
        <v>16</v>
      </c>
      <c r="L34">
        <v>142</v>
      </c>
      <c r="M34" s="3">
        <v>80</v>
      </c>
      <c r="N34" s="3">
        <v>6</v>
      </c>
      <c r="O34" s="3">
        <v>2</v>
      </c>
    </row>
    <row r="35" spans="2:15" x14ac:dyDescent="0.2">
      <c r="B35" s="2">
        <v>40</v>
      </c>
      <c r="C35" s="3">
        <v>9</v>
      </c>
      <c r="D35">
        <v>0</v>
      </c>
      <c r="E35">
        <v>4</v>
      </c>
      <c r="F35">
        <v>7</v>
      </c>
      <c r="G35">
        <v>0</v>
      </c>
      <c r="H35">
        <v>47</v>
      </c>
      <c r="I35">
        <v>0</v>
      </c>
      <c r="J35">
        <v>0</v>
      </c>
      <c r="K35">
        <v>47</v>
      </c>
      <c r="L35">
        <v>156</v>
      </c>
      <c r="M35" s="3">
        <v>74</v>
      </c>
      <c r="N35" s="3">
        <v>6</v>
      </c>
      <c r="O35" s="3">
        <v>5</v>
      </c>
    </row>
    <row r="36" spans="2:15" x14ac:dyDescent="0.2">
      <c r="B36" s="2">
        <v>41</v>
      </c>
      <c r="C36" s="3">
        <v>8</v>
      </c>
      <c r="D36">
        <v>0</v>
      </c>
      <c r="E36">
        <v>2</v>
      </c>
      <c r="F36">
        <v>12</v>
      </c>
      <c r="G36">
        <v>0</v>
      </c>
      <c r="H36">
        <v>3</v>
      </c>
      <c r="I36">
        <v>0</v>
      </c>
      <c r="J36">
        <v>0</v>
      </c>
      <c r="K36">
        <v>3</v>
      </c>
      <c r="L36">
        <v>143</v>
      </c>
      <c r="M36" s="3">
        <v>78</v>
      </c>
      <c r="N36" s="3">
        <v>9</v>
      </c>
      <c r="O36" s="3">
        <v>3</v>
      </c>
    </row>
    <row r="37" spans="2:15" x14ac:dyDescent="0.2">
      <c r="B37" s="2">
        <v>42</v>
      </c>
      <c r="C37" s="3">
        <v>11</v>
      </c>
      <c r="D37">
        <v>0</v>
      </c>
      <c r="E37">
        <v>2</v>
      </c>
      <c r="F37">
        <v>43</v>
      </c>
      <c r="G37">
        <v>8</v>
      </c>
      <c r="H37">
        <v>5</v>
      </c>
      <c r="I37">
        <v>4</v>
      </c>
      <c r="J37">
        <v>0</v>
      </c>
      <c r="K37">
        <v>17</v>
      </c>
      <c r="L37">
        <v>214</v>
      </c>
      <c r="M37" s="3">
        <v>59</v>
      </c>
      <c r="N37" s="3">
        <v>7</v>
      </c>
      <c r="O37" s="3">
        <v>6</v>
      </c>
    </row>
    <row r="38" spans="2:15" x14ac:dyDescent="0.2">
      <c r="B38" s="2">
        <v>43</v>
      </c>
      <c r="C38" s="3">
        <v>6</v>
      </c>
      <c r="D38">
        <v>0</v>
      </c>
      <c r="E38">
        <v>7</v>
      </c>
      <c r="F38">
        <v>0</v>
      </c>
      <c r="G38">
        <v>0</v>
      </c>
      <c r="H38">
        <v>0</v>
      </c>
      <c r="I38">
        <v>4</v>
      </c>
      <c r="J38">
        <v>0</v>
      </c>
      <c r="K38">
        <v>4</v>
      </c>
      <c r="L38">
        <v>154</v>
      </c>
      <c r="M38" s="3">
        <v>71</v>
      </c>
      <c r="N38" s="3">
        <v>9</v>
      </c>
      <c r="O38" s="3">
        <v>1</v>
      </c>
    </row>
    <row r="39" spans="2:15" x14ac:dyDescent="0.2">
      <c r="B39" s="2">
        <v>44</v>
      </c>
      <c r="C39" s="3">
        <v>9</v>
      </c>
      <c r="D39">
        <v>0</v>
      </c>
      <c r="E39">
        <v>0</v>
      </c>
      <c r="F39">
        <v>1</v>
      </c>
      <c r="G39">
        <v>6</v>
      </c>
      <c r="H39">
        <v>1</v>
      </c>
      <c r="I39">
        <v>6</v>
      </c>
      <c r="J39">
        <v>4</v>
      </c>
      <c r="K39">
        <v>17</v>
      </c>
      <c r="L39">
        <v>122</v>
      </c>
      <c r="M39" s="3">
        <v>84</v>
      </c>
      <c r="N39" s="3">
        <v>5</v>
      </c>
      <c r="O39" s="3">
        <v>5</v>
      </c>
    </row>
    <row r="40" spans="2:15" x14ac:dyDescent="0.2">
      <c r="B40" s="2">
        <v>45</v>
      </c>
      <c r="C40" s="3">
        <v>10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143</v>
      </c>
      <c r="M40" s="3">
        <v>68</v>
      </c>
      <c r="N40" s="3">
        <v>8</v>
      </c>
      <c r="O40" s="3">
        <v>1</v>
      </c>
    </row>
    <row r="41" spans="2:15" x14ac:dyDescent="0.2">
      <c r="B41" s="2">
        <v>46</v>
      </c>
      <c r="C41" s="3">
        <v>6</v>
      </c>
      <c r="D41">
        <v>0</v>
      </c>
      <c r="E41">
        <v>8</v>
      </c>
      <c r="F41">
        <v>54</v>
      </c>
      <c r="G41">
        <v>137</v>
      </c>
      <c r="H41">
        <v>125</v>
      </c>
      <c r="I41">
        <v>102</v>
      </c>
      <c r="J41">
        <v>148</v>
      </c>
      <c r="K41">
        <v>512</v>
      </c>
      <c r="L41">
        <v>106</v>
      </c>
      <c r="M41" s="3">
        <v>65</v>
      </c>
      <c r="N41" s="3">
        <v>8</v>
      </c>
      <c r="O41" s="3">
        <v>2</v>
      </c>
    </row>
    <row r="42" spans="2:15" x14ac:dyDescent="0.2">
      <c r="B42" s="2">
        <v>47</v>
      </c>
      <c r="C42" s="3">
        <v>11</v>
      </c>
      <c r="D42">
        <v>0</v>
      </c>
      <c r="E42">
        <v>0</v>
      </c>
      <c r="F42">
        <v>1</v>
      </c>
      <c r="G42">
        <v>3</v>
      </c>
      <c r="H42">
        <v>1</v>
      </c>
      <c r="I42">
        <v>1</v>
      </c>
      <c r="J42">
        <v>0</v>
      </c>
      <c r="K42">
        <v>5</v>
      </c>
      <c r="L42">
        <v>168</v>
      </c>
      <c r="M42" s="3">
        <v>66</v>
      </c>
      <c r="N42" s="3">
        <v>9</v>
      </c>
      <c r="O42" s="3">
        <v>5</v>
      </c>
    </row>
    <row r="43" spans="2:15" x14ac:dyDescent="0.2">
      <c r="B43" s="2">
        <v>48</v>
      </c>
      <c r="C43" s="3">
        <v>2</v>
      </c>
      <c r="D43">
        <v>0</v>
      </c>
      <c r="E43">
        <v>3</v>
      </c>
      <c r="F43">
        <v>50</v>
      </c>
      <c r="G43">
        <v>35</v>
      </c>
      <c r="H43">
        <v>36</v>
      </c>
      <c r="I43">
        <v>20</v>
      </c>
      <c r="J43">
        <v>46</v>
      </c>
      <c r="K43">
        <v>137</v>
      </c>
      <c r="L43">
        <v>132</v>
      </c>
      <c r="M43" s="3">
        <v>62</v>
      </c>
      <c r="N43" s="3">
        <v>9</v>
      </c>
      <c r="O43" s="3">
        <v>1</v>
      </c>
    </row>
    <row r="44" spans="2:15" x14ac:dyDescent="0.2">
      <c r="B44" s="2">
        <v>49</v>
      </c>
      <c r="C44" s="3">
        <v>10</v>
      </c>
      <c r="D44">
        <v>0</v>
      </c>
      <c r="E44">
        <v>1</v>
      </c>
      <c r="F44">
        <v>4</v>
      </c>
      <c r="G44">
        <v>0</v>
      </c>
      <c r="H44">
        <v>2</v>
      </c>
      <c r="I44">
        <v>0</v>
      </c>
      <c r="J44">
        <v>0</v>
      </c>
      <c r="K44">
        <v>2</v>
      </c>
      <c r="L44">
        <v>154</v>
      </c>
      <c r="M44" s="3">
        <v>70</v>
      </c>
      <c r="N44" s="3">
        <v>5</v>
      </c>
      <c r="O44" s="3">
        <v>1</v>
      </c>
    </row>
    <row r="45" spans="2:15" x14ac:dyDescent="0.2">
      <c r="B45" s="2">
        <v>50</v>
      </c>
      <c r="C45" s="3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24</v>
      </c>
      <c r="J45">
        <v>0</v>
      </c>
      <c r="K45">
        <v>24</v>
      </c>
      <c r="L45">
        <v>149</v>
      </c>
      <c r="M45" s="3">
        <v>65</v>
      </c>
      <c r="N45" s="3">
        <v>7</v>
      </c>
      <c r="O45" s="3">
        <v>1</v>
      </c>
    </row>
    <row r="46" spans="2:15" x14ac:dyDescent="0.2">
      <c r="B46" s="2">
        <v>51</v>
      </c>
      <c r="C46" s="3">
        <v>1</v>
      </c>
      <c r="D46">
        <v>0</v>
      </c>
      <c r="E46">
        <v>8</v>
      </c>
      <c r="F46">
        <v>14</v>
      </c>
      <c r="G46">
        <v>18</v>
      </c>
      <c r="H46">
        <v>27</v>
      </c>
      <c r="I46">
        <v>31</v>
      </c>
      <c r="J46">
        <v>17</v>
      </c>
      <c r="K46">
        <v>93</v>
      </c>
      <c r="L46">
        <v>139</v>
      </c>
      <c r="M46" s="3">
        <v>69</v>
      </c>
      <c r="N46" s="3">
        <v>8</v>
      </c>
      <c r="O46" s="3">
        <v>7</v>
      </c>
    </row>
    <row r="47" spans="2:15" x14ac:dyDescent="0.2">
      <c r="B47" s="2">
        <v>201</v>
      </c>
      <c r="C47" s="3">
        <v>12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204</v>
      </c>
      <c r="M47" s="3">
        <v>21</v>
      </c>
      <c r="N47" s="3">
        <v>9</v>
      </c>
      <c r="O47" s="3">
        <v>3</v>
      </c>
    </row>
    <row r="48" spans="2:15" x14ac:dyDescent="0.2">
      <c r="B48" s="2">
        <v>202</v>
      </c>
      <c r="C48" s="3">
        <v>12</v>
      </c>
      <c r="D48">
        <v>1</v>
      </c>
      <c r="E48">
        <v>6</v>
      </c>
      <c r="F48">
        <v>19</v>
      </c>
      <c r="G48">
        <v>24</v>
      </c>
      <c r="H48">
        <v>0</v>
      </c>
      <c r="I48">
        <v>73</v>
      </c>
      <c r="J48">
        <v>0</v>
      </c>
      <c r="K48">
        <v>97</v>
      </c>
      <c r="L48">
        <v>211</v>
      </c>
      <c r="M48" s="3">
        <v>24</v>
      </c>
      <c r="N48" s="3">
        <v>8</v>
      </c>
      <c r="O48" s="3">
        <v>5</v>
      </c>
    </row>
    <row r="49" spans="2:15" x14ac:dyDescent="0.2">
      <c r="B49" s="2">
        <v>203</v>
      </c>
      <c r="C49" s="3">
        <v>10</v>
      </c>
      <c r="D49">
        <v>1</v>
      </c>
      <c r="E49">
        <v>1</v>
      </c>
      <c r="F49">
        <v>1</v>
      </c>
      <c r="G49">
        <v>6</v>
      </c>
      <c r="H49">
        <v>12</v>
      </c>
      <c r="I49">
        <v>1</v>
      </c>
      <c r="J49">
        <v>0</v>
      </c>
      <c r="K49">
        <v>19</v>
      </c>
      <c r="L49">
        <v>215</v>
      </c>
      <c r="M49" s="3">
        <v>19</v>
      </c>
      <c r="N49" s="3">
        <v>8</v>
      </c>
      <c r="O49" s="3">
        <v>4</v>
      </c>
    </row>
    <row r="50" spans="2:15" x14ac:dyDescent="0.2">
      <c r="B50" s="2">
        <v>204</v>
      </c>
      <c r="C50" s="3">
        <v>12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204</v>
      </c>
      <c r="M50" s="3">
        <v>18</v>
      </c>
      <c r="N50" s="3">
        <v>9</v>
      </c>
      <c r="O50" s="3">
        <v>5</v>
      </c>
    </row>
    <row r="51" spans="2:15" x14ac:dyDescent="0.2">
      <c r="B51" s="2">
        <v>205</v>
      </c>
      <c r="C51" s="3">
        <v>12</v>
      </c>
      <c r="D51">
        <v>1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215</v>
      </c>
      <c r="M51" s="3">
        <v>18</v>
      </c>
      <c r="N51" s="3">
        <v>7</v>
      </c>
      <c r="O51" s="3">
        <v>3</v>
      </c>
    </row>
    <row r="52" spans="2:15" x14ac:dyDescent="0.2">
      <c r="B52" s="2">
        <v>206</v>
      </c>
      <c r="C52" s="3">
        <v>12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221</v>
      </c>
      <c r="M52" s="3"/>
      <c r="N52" s="3"/>
      <c r="O52" s="3"/>
    </row>
    <row r="53" spans="2:15" x14ac:dyDescent="0.2">
      <c r="B53" s="2">
        <v>207</v>
      </c>
      <c r="C53" s="3">
        <v>12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206</v>
      </c>
      <c r="M53" s="3">
        <v>21</v>
      </c>
      <c r="N53" s="3">
        <v>8</v>
      </c>
      <c r="O53" s="3">
        <v>5</v>
      </c>
    </row>
    <row r="54" spans="2:15" x14ac:dyDescent="0.2">
      <c r="B54" s="2">
        <v>208</v>
      </c>
      <c r="C54" s="3">
        <v>12</v>
      </c>
      <c r="D54">
        <v>1</v>
      </c>
      <c r="E54">
        <v>0</v>
      </c>
      <c r="F54">
        <v>0</v>
      </c>
      <c r="G54">
        <v>9</v>
      </c>
      <c r="H54">
        <v>1</v>
      </c>
      <c r="I54">
        <v>0</v>
      </c>
      <c r="J54">
        <v>0</v>
      </c>
      <c r="K54">
        <v>10</v>
      </c>
      <c r="L54">
        <v>206</v>
      </c>
      <c r="M54" s="3">
        <v>22</v>
      </c>
      <c r="N54" s="3">
        <v>7</v>
      </c>
      <c r="O54" s="3">
        <v>5</v>
      </c>
    </row>
    <row r="55" spans="2:15" x14ac:dyDescent="0.2">
      <c r="B55" s="2">
        <v>209</v>
      </c>
      <c r="C55" s="3">
        <v>12</v>
      </c>
      <c r="D55">
        <v>1</v>
      </c>
      <c r="E55">
        <v>0</v>
      </c>
      <c r="F55">
        <v>0</v>
      </c>
      <c r="G55">
        <v>2</v>
      </c>
      <c r="H55">
        <v>0</v>
      </c>
      <c r="I55">
        <v>2</v>
      </c>
      <c r="J55">
        <v>0</v>
      </c>
      <c r="K55">
        <v>4</v>
      </c>
      <c r="L55">
        <v>216</v>
      </c>
      <c r="M55" s="3">
        <v>20</v>
      </c>
      <c r="N55" s="3">
        <v>8</v>
      </c>
      <c r="O55" s="3">
        <v>3</v>
      </c>
    </row>
    <row r="56" spans="2:15" x14ac:dyDescent="0.2">
      <c r="B56" s="2">
        <v>210</v>
      </c>
      <c r="C56" s="3">
        <v>12</v>
      </c>
      <c r="D56">
        <v>1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2</v>
      </c>
      <c r="L56">
        <v>208</v>
      </c>
      <c r="M56" s="3">
        <v>19</v>
      </c>
      <c r="N56" s="3">
        <v>8</v>
      </c>
      <c r="O56" s="3">
        <v>5</v>
      </c>
    </row>
    <row r="57" spans="2:15" x14ac:dyDescent="0.2">
      <c r="B57" s="2">
        <v>211</v>
      </c>
      <c r="C57" s="3">
        <v>12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201</v>
      </c>
      <c r="M57" s="3">
        <v>19</v>
      </c>
      <c r="N57" s="3">
        <v>8</v>
      </c>
      <c r="O57" s="3">
        <v>7</v>
      </c>
    </row>
    <row r="58" spans="2:15" x14ac:dyDescent="0.2">
      <c r="B58" s="2">
        <v>212</v>
      </c>
      <c r="C58" s="3">
        <v>12</v>
      </c>
      <c r="D58">
        <v>1</v>
      </c>
      <c r="E58">
        <v>1</v>
      </c>
      <c r="F58">
        <v>0</v>
      </c>
      <c r="G58">
        <v>14</v>
      </c>
      <c r="H58">
        <v>15</v>
      </c>
      <c r="I58">
        <v>26</v>
      </c>
      <c r="J58">
        <v>17</v>
      </c>
      <c r="K58">
        <v>72</v>
      </c>
      <c r="L58">
        <v>214</v>
      </c>
      <c r="M58" s="3">
        <v>20</v>
      </c>
      <c r="N58" s="3">
        <v>6</v>
      </c>
      <c r="O58" s="3">
        <v>8</v>
      </c>
    </row>
    <row r="59" spans="2:15" x14ac:dyDescent="0.2">
      <c r="B59" s="2">
        <v>213</v>
      </c>
      <c r="C59" s="3">
        <v>12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197</v>
      </c>
      <c r="M59" s="3">
        <v>20</v>
      </c>
      <c r="N59" s="3">
        <v>7</v>
      </c>
      <c r="O59" s="3">
        <v>3</v>
      </c>
    </row>
    <row r="60" spans="2:15" x14ac:dyDescent="0.2">
      <c r="B60" s="2">
        <v>214</v>
      </c>
      <c r="C60" s="3">
        <v>12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223</v>
      </c>
      <c r="M60" s="3">
        <v>20</v>
      </c>
      <c r="N60" s="3">
        <v>6</v>
      </c>
      <c r="O60" s="3">
        <v>3</v>
      </c>
    </row>
    <row r="61" spans="2:15" x14ac:dyDescent="0.2">
      <c r="B61" s="2">
        <v>215</v>
      </c>
      <c r="C61" s="3">
        <v>11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216</v>
      </c>
      <c r="M61" s="3">
        <v>21</v>
      </c>
      <c r="N61" s="3">
        <v>7</v>
      </c>
      <c r="O61" s="3">
        <v>5</v>
      </c>
    </row>
    <row r="62" spans="2:15" x14ac:dyDescent="0.2">
      <c r="B62" s="2">
        <v>216</v>
      </c>
      <c r="C62" s="3">
        <v>11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206</v>
      </c>
      <c r="M62" s="3">
        <v>20</v>
      </c>
      <c r="N62" s="3">
        <v>8</v>
      </c>
      <c r="O62" s="3">
        <v>5</v>
      </c>
    </row>
    <row r="63" spans="2:15" x14ac:dyDescent="0.2">
      <c r="B63" s="2">
        <v>217</v>
      </c>
      <c r="C63" s="3">
        <v>10</v>
      </c>
      <c r="D63">
        <v>1</v>
      </c>
      <c r="E63">
        <v>0</v>
      </c>
      <c r="F63">
        <v>0</v>
      </c>
      <c r="G63">
        <v>1</v>
      </c>
      <c r="H63">
        <v>3</v>
      </c>
      <c r="I63">
        <v>0</v>
      </c>
      <c r="J63">
        <v>2</v>
      </c>
      <c r="K63">
        <v>6</v>
      </c>
      <c r="L63">
        <v>194</v>
      </c>
      <c r="M63" s="3">
        <v>19</v>
      </c>
      <c r="N63" s="3">
        <v>3</v>
      </c>
      <c r="O63" s="3">
        <v>4</v>
      </c>
    </row>
    <row r="64" spans="2:15" x14ac:dyDescent="0.2">
      <c r="B64" s="2">
        <v>218</v>
      </c>
      <c r="C64" s="3">
        <v>12</v>
      </c>
      <c r="D64">
        <v>1</v>
      </c>
      <c r="E64">
        <v>7</v>
      </c>
      <c r="F64">
        <v>66</v>
      </c>
      <c r="G64">
        <v>14</v>
      </c>
      <c r="H64">
        <v>15</v>
      </c>
      <c r="I64">
        <v>0</v>
      </c>
      <c r="J64">
        <v>0</v>
      </c>
      <c r="K64">
        <v>29</v>
      </c>
      <c r="L64">
        <v>219</v>
      </c>
      <c r="M64" s="3">
        <v>18</v>
      </c>
      <c r="N64" s="3">
        <v>4</v>
      </c>
      <c r="O64" s="3">
        <v>2</v>
      </c>
    </row>
    <row r="65" spans="2:15" x14ac:dyDescent="0.2">
      <c r="B65" s="2">
        <v>219</v>
      </c>
      <c r="C65" s="3">
        <v>12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2</v>
      </c>
      <c r="L65">
        <v>188</v>
      </c>
      <c r="M65" s="3">
        <v>20</v>
      </c>
      <c r="N65" s="3">
        <v>8</v>
      </c>
      <c r="O65" s="3">
        <v>7</v>
      </c>
    </row>
    <row r="66" spans="2:15" x14ac:dyDescent="0.2">
      <c r="B66" s="2">
        <v>220</v>
      </c>
      <c r="C66" s="3">
        <v>11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2</v>
      </c>
      <c r="L66">
        <v>201</v>
      </c>
      <c r="M66" s="3">
        <v>20</v>
      </c>
      <c r="N66" s="3">
        <v>8</v>
      </c>
      <c r="O66" s="3">
        <v>7</v>
      </c>
    </row>
    <row r="67" spans="2:15" x14ac:dyDescent="0.2">
      <c r="B67" s="2">
        <v>221</v>
      </c>
      <c r="C67" s="3">
        <v>12</v>
      </c>
      <c r="D67">
        <v>1</v>
      </c>
      <c r="E67">
        <v>0</v>
      </c>
      <c r="F67">
        <v>0</v>
      </c>
      <c r="G67">
        <v>7</v>
      </c>
      <c r="H67">
        <v>2</v>
      </c>
      <c r="I67">
        <v>1</v>
      </c>
      <c r="J67">
        <v>0</v>
      </c>
      <c r="K67">
        <v>10</v>
      </c>
      <c r="L67">
        <v>194</v>
      </c>
      <c r="M67" s="3">
        <v>21</v>
      </c>
      <c r="N67" s="3">
        <v>7</v>
      </c>
      <c r="O67" s="3">
        <v>5</v>
      </c>
    </row>
    <row r="68" spans="2:15" x14ac:dyDescent="0.2">
      <c r="B68" s="2">
        <v>222</v>
      </c>
      <c r="C68" s="3">
        <v>12</v>
      </c>
      <c r="D68">
        <v>1</v>
      </c>
      <c r="E68">
        <v>0</v>
      </c>
      <c r="F68">
        <v>3</v>
      </c>
      <c r="G68">
        <v>0</v>
      </c>
      <c r="H68">
        <v>1</v>
      </c>
      <c r="I68">
        <v>4</v>
      </c>
      <c r="J68">
        <v>0</v>
      </c>
      <c r="K68">
        <v>5</v>
      </c>
      <c r="L68">
        <v>212</v>
      </c>
      <c r="M68" s="3">
        <v>20</v>
      </c>
      <c r="N68" s="3">
        <v>9</v>
      </c>
      <c r="O68" s="3">
        <v>1</v>
      </c>
    </row>
    <row r="69" spans="2:15" x14ac:dyDescent="0.2">
      <c r="B69" s="2">
        <v>223</v>
      </c>
      <c r="C69" s="3">
        <v>11</v>
      </c>
      <c r="D69">
        <v>1</v>
      </c>
      <c r="E69">
        <v>0</v>
      </c>
      <c r="F69">
        <v>93</v>
      </c>
      <c r="G69">
        <v>0</v>
      </c>
      <c r="H69">
        <v>8</v>
      </c>
      <c r="I69">
        <v>0</v>
      </c>
      <c r="J69">
        <v>0</v>
      </c>
      <c r="K69">
        <v>8</v>
      </c>
      <c r="L69">
        <v>201</v>
      </c>
      <c r="M69" s="3">
        <v>20</v>
      </c>
      <c r="N69" s="3">
        <v>7</v>
      </c>
      <c r="O69" s="3">
        <v>5</v>
      </c>
    </row>
    <row r="70" spans="2:15" x14ac:dyDescent="0.2">
      <c r="B70" s="2">
        <v>224</v>
      </c>
      <c r="C70" s="3">
        <v>12</v>
      </c>
      <c r="D70">
        <v>1</v>
      </c>
      <c r="E70">
        <v>9</v>
      </c>
      <c r="F70">
        <v>27</v>
      </c>
      <c r="G70">
        <v>49</v>
      </c>
      <c r="H70">
        <v>109</v>
      </c>
      <c r="I70">
        <v>46</v>
      </c>
      <c r="J70">
        <v>36</v>
      </c>
      <c r="K70">
        <v>240</v>
      </c>
      <c r="L70">
        <v>205</v>
      </c>
      <c r="M70" s="3">
        <v>24</v>
      </c>
      <c r="N70" s="3">
        <v>7</v>
      </c>
      <c r="O70" s="3">
        <v>7</v>
      </c>
    </row>
    <row r="71" spans="2:15" x14ac:dyDescent="0.2">
      <c r="B71" s="2">
        <v>225</v>
      </c>
      <c r="C71" s="3">
        <v>11</v>
      </c>
      <c r="D71">
        <v>1</v>
      </c>
      <c r="E71">
        <v>10</v>
      </c>
      <c r="F71">
        <v>108</v>
      </c>
      <c r="G71">
        <v>38</v>
      </c>
      <c r="H71">
        <v>122</v>
      </c>
      <c r="I71">
        <v>18</v>
      </c>
      <c r="J71">
        <v>39</v>
      </c>
      <c r="K71">
        <v>217</v>
      </c>
      <c r="L71">
        <v>188</v>
      </c>
      <c r="M71" s="3">
        <v>21</v>
      </c>
      <c r="N71" s="3">
        <v>8</v>
      </c>
      <c r="O71" s="3">
        <v>5</v>
      </c>
    </row>
    <row r="72" spans="2:15" x14ac:dyDescent="0.2">
      <c r="B72" s="2">
        <v>226</v>
      </c>
      <c r="C72" s="3">
        <v>12</v>
      </c>
      <c r="D72">
        <v>1</v>
      </c>
      <c r="E72">
        <v>0</v>
      </c>
      <c r="F72">
        <v>9</v>
      </c>
      <c r="G72">
        <v>20</v>
      </c>
      <c r="H72">
        <v>0</v>
      </c>
      <c r="I72">
        <v>0</v>
      </c>
      <c r="J72">
        <v>0</v>
      </c>
      <c r="K72">
        <v>20</v>
      </c>
      <c r="L72">
        <v>208</v>
      </c>
      <c r="M72" s="3">
        <v>20</v>
      </c>
      <c r="N72" s="3">
        <v>7</v>
      </c>
      <c r="O72" s="3">
        <v>4</v>
      </c>
    </row>
    <row r="73" spans="2:15" x14ac:dyDescent="0.2">
      <c r="B73" s="2">
        <v>227</v>
      </c>
      <c r="C73" s="3">
        <v>9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178</v>
      </c>
      <c r="M73" s="3">
        <v>20</v>
      </c>
      <c r="N73" s="3">
        <v>7</v>
      </c>
      <c r="O73" s="3">
        <v>2</v>
      </c>
    </row>
    <row r="74" spans="2:15" x14ac:dyDescent="0.2">
      <c r="B74" s="2">
        <v>228</v>
      </c>
      <c r="C74" s="3">
        <v>12</v>
      </c>
      <c r="D74">
        <v>1</v>
      </c>
      <c r="E74">
        <v>0</v>
      </c>
      <c r="F74">
        <v>1</v>
      </c>
      <c r="G74">
        <v>0</v>
      </c>
      <c r="H74">
        <v>0</v>
      </c>
      <c r="I74">
        <v>4</v>
      </c>
      <c r="J74">
        <v>0</v>
      </c>
      <c r="K74">
        <v>4</v>
      </c>
      <c r="L74">
        <v>186</v>
      </c>
      <c r="M74" s="3">
        <v>20</v>
      </c>
      <c r="N74" s="3">
        <v>8</v>
      </c>
      <c r="O74" s="3">
        <v>3</v>
      </c>
    </row>
    <row r="75" spans="2:15" x14ac:dyDescent="0.2">
      <c r="B75" s="2">
        <v>229</v>
      </c>
      <c r="C75" s="3">
        <v>5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169</v>
      </c>
      <c r="M75" s="3">
        <v>19</v>
      </c>
      <c r="N75" s="3">
        <v>6</v>
      </c>
      <c r="O75" s="3">
        <v>8</v>
      </c>
    </row>
    <row r="76" spans="2:15" x14ac:dyDescent="0.2">
      <c r="B76" s="2">
        <v>230</v>
      </c>
      <c r="C76" s="3">
        <v>11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198</v>
      </c>
      <c r="M76" s="3">
        <v>22</v>
      </c>
      <c r="N76" s="3">
        <v>8</v>
      </c>
      <c r="O76" s="3">
        <v>2</v>
      </c>
    </row>
    <row r="77" spans="2:15" x14ac:dyDescent="0.2">
      <c r="B77" s="2">
        <v>231</v>
      </c>
      <c r="C77" s="3">
        <v>12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204</v>
      </c>
      <c r="M77" s="3">
        <v>21</v>
      </c>
      <c r="N77" s="3">
        <v>8</v>
      </c>
      <c r="O77" s="3">
        <v>3</v>
      </c>
    </row>
    <row r="78" spans="2:15" x14ac:dyDescent="0.2">
      <c r="B78" s="2">
        <v>232</v>
      </c>
      <c r="C78" s="3">
        <v>12</v>
      </c>
      <c r="D78">
        <v>1</v>
      </c>
      <c r="E78">
        <v>10</v>
      </c>
      <c r="F78">
        <v>101</v>
      </c>
      <c r="G78">
        <v>137</v>
      </c>
      <c r="H78">
        <v>139</v>
      </c>
      <c r="I78">
        <v>123</v>
      </c>
      <c r="J78">
        <v>137</v>
      </c>
      <c r="K78">
        <v>536</v>
      </c>
      <c r="L78">
        <v>210</v>
      </c>
      <c r="M78" s="3">
        <v>18</v>
      </c>
      <c r="N78" s="3">
        <v>8</v>
      </c>
      <c r="O78" s="3">
        <v>1</v>
      </c>
    </row>
    <row r="79" spans="2:15" x14ac:dyDescent="0.2">
      <c r="B79" s="2">
        <v>233</v>
      </c>
      <c r="C79" s="3">
        <v>12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208</v>
      </c>
      <c r="M79" s="3">
        <v>18</v>
      </c>
      <c r="N79" s="3">
        <v>6</v>
      </c>
      <c r="O79" s="3">
        <v>7</v>
      </c>
    </row>
    <row r="80" spans="2:15" x14ac:dyDescent="0.2">
      <c r="B80" s="2">
        <v>234</v>
      </c>
      <c r="C80" s="3">
        <v>11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208</v>
      </c>
      <c r="M80" s="3">
        <v>23</v>
      </c>
      <c r="N80" s="3">
        <v>9</v>
      </c>
      <c r="O80" s="3">
        <v>3</v>
      </c>
    </row>
    <row r="81" spans="2:15" x14ac:dyDescent="0.2">
      <c r="B81" s="2">
        <v>235</v>
      </c>
      <c r="C81" s="3">
        <v>12</v>
      </c>
      <c r="D81">
        <v>1</v>
      </c>
      <c r="E81">
        <v>0</v>
      </c>
      <c r="F81">
        <v>4</v>
      </c>
      <c r="G81">
        <v>0</v>
      </c>
      <c r="H81">
        <v>0</v>
      </c>
      <c r="I81">
        <v>19</v>
      </c>
      <c r="J81">
        <v>4</v>
      </c>
      <c r="K81">
        <v>23</v>
      </c>
      <c r="L81">
        <v>208</v>
      </c>
      <c r="M81" s="3">
        <v>20</v>
      </c>
      <c r="N81" s="3">
        <v>8</v>
      </c>
      <c r="O81" s="3">
        <v>3</v>
      </c>
    </row>
    <row r="82" spans="2:15" x14ac:dyDescent="0.2">
      <c r="B82" s="2">
        <v>236</v>
      </c>
      <c r="C82" s="3">
        <v>10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219</v>
      </c>
      <c r="M82" s="3">
        <v>20</v>
      </c>
      <c r="N82" s="3"/>
      <c r="O82" s="3"/>
    </row>
    <row r="83" spans="2:15" x14ac:dyDescent="0.2">
      <c r="B83" s="2">
        <v>237</v>
      </c>
      <c r="C83" s="3">
        <v>12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207</v>
      </c>
      <c r="M83" s="3">
        <v>20</v>
      </c>
      <c r="N83" s="3">
        <v>7</v>
      </c>
      <c r="O83" s="3">
        <v>6</v>
      </c>
    </row>
    <row r="84" spans="2:15" x14ac:dyDescent="0.2">
      <c r="B84" s="2">
        <v>238</v>
      </c>
      <c r="C84" s="3">
        <v>11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200</v>
      </c>
      <c r="M84" s="3">
        <v>19</v>
      </c>
      <c r="N84" s="3">
        <v>8</v>
      </c>
      <c r="O84" s="3">
        <v>5</v>
      </c>
    </row>
    <row r="85" spans="2:15" x14ac:dyDescent="0.2">
      <c r="B85" s="2">
        <v>239</v>
      </c>
      <c r="C85" s="3">
        <v>12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220</v>
      </c>
      <c r="M85" s="3">
        <v>18</v>
      </c>
      <c r="N85" s="3">
        <v>7</v>
      </c>
      <c r="O85" s="3">
        <v>2</v>
      </c>
    </row>
    <row r="86" spans="2:15" x14ac:dyDescent="0.2">
      <c r="B86" s="2">
        <v>240</v>
      </c>
      <c r="C86" s="3">
        <v>12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210</v>
      </c>
      <c r="M86" s="3">
        <v>19</v>
      </c>
      <c r="N86" s="3">
        <v>6</v>
      </c>
      <c r="O86" s="3">
        <v>5</v>
      </c>
    </row>
    <row r="87" spans="2:15" x14ac:dyDescent="0.2">
      <c r="B87" s="2">
        <v>241</v>
      </c>
      <c r="C87" s="3">
        <v>12</v>
      </c>
      <c r="D87">
        <v>1</v>
      </c>
      <c r="E87">
        <v>2</v>
      </c>
      <c r="F87">
        <v>0</v>
      </c>
      <c r="G87">
        <v>0</v>
      </c>
      <c r="H87">
        <v>22</v>
      </c>
      <c r="I87">
        <v>0</v>
      </c>
      <c r="J87">
        <v>0</v>
      </c>
      <c r="K87">
        <v>22</v>
      </c>
      <c r="L87">
        <v>200</v>
      </c>
      <c r="M87" s="3">
        <v>18</v>
      </c>
      <c r="N87" s="3">
        <v>9</v>
      </c>
      <c r="O87" s="3">
        <v>7</v>
      </c>
    </row>
    <row r="88" spans="2:15" x14ac:dyDescent="0.2">
      <c r="B88" s="2">
        <v>242</v>
      </c>
      <c r="C88" s="3">
        <v>11</v>
      </c>
      <c r="D88">
        <v>1</v>
      </c>
      <c r="E88">
        <v>0</v>
      </c>
      <c r="F88">
        <v>2</v>
      </c>
      <c r="G88">
        <v>0</v>
      </c>
      <c r="H88">
        <v>0</v>
      </c>
      <c r="I88">
        <v>3</v>
      </c>
      <c r="J88">
        <v>0</v>
      </c>
      <c r="K88">
        <v>3</v>
      </c>
      <c r="L88">
        <v>197</v>
      </c>
      <c r="M88" s="3">
        <v>34</v>
      </c>
      <c r="N88" s="3">
        <v>7</v>
      </c>
      <c r="O88" s="3">
        <v>3</v>
      </c>
    </row>
    <row r="89" spans="2:15" x14ac:dyDescent="0.2">
      <c r="B89" s="2">
        <v>243</v>
      </c>
      <c r="C89" s="3">
        <v>12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199</v>
      </c>
      <c r="M89" s="3">
        <v>20</v>
      </c>
      <c r="N89" s="3">
        <v>8</v>
      </c>
      <c r="O89" s="3">
        <v>2</v>
      </c>
    </row>
    <row r="90" spans="2:15" x14ac:dyDescent="0.2">
      <c r="B90" s="2">
        <v>244</v>
      </c>
      <c r="C90" s="3">
        <v>11</v>
      </c>
      <c r="D90">
        <v>1</v>
      </c>
      <c r="E90">
        <v>0</v>
      </c>
      <c r="F90">
        <v>44</v>
      </c>
      <c r="G90">
        <v>26</v>
      </c>
      <c r="H90">
        <v>4</v>
      </c>
      <c r="I90">
        <v>2</v>
      </c>
      <c r="J90">
        <v>0</v>
      </c>
      <c r="K90">
        <v>32</v>
      </c>
      <c r="L90">
        <v>180</v>
      </c>
      <c r="M90" s="3">
        <v>24</v>
      </c>
      <c r="N90" s="3">
        <v>8</v>
      </c>
      <c r="O90" s="3">
        <v>5</v>
      </c>
    </row>
    <row r="91" spans="2:15" x14ac:dyDescent="0.2">
      <c r="B91" s="2">
        <v>245</v>
      </c>
      <c r="C91" s="3">
        <v>11</v>
      </c>
      <c r="D91">
        <v>1</v>
      </c>
      <c r="E91">
        <v>0</v>
      </c>
      <c r="F91">
        <v>2</v>
      </c>
      <c r="G91">
        <v>0</v>
      </c>
      <c r="H91">
        <v>0</v>
      </c>
      <c r="I91">
        <v>5</v>
      </c>
      <c r="J91">
        <v>0</v>
      </c>
      <c r="K91">
        <v>5</v>
      </c>
      <c r="L91">
        <v>201</v>
      </c>
      <c r="M91" s="3">
        <v>21</v>
      </c>
      <c r="N91" s="3">
        <v>7</v>
      </c>
      <c r="O91" s="3">
        <v>7</v>
      </c>
    </row>
    <row r="92" spans="2:15" x14ac:dyDescent="0.2">
      <c r="B92" s="2">
        <v>246</v>
      </c>
      <c r="C92" s="3">
        <v>12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214</v>
      </c>
      <c r="M92" s="3">
        <v>19</v>
      </c>
      <c r="N92" s="3">
        <v>8</v>
      </c>
      <c r="O92" s="3">
        <v>5</v>
      </c>
    </row>
    <row r="93" spans="2:15" x14ac:dyDescent="0.2">
      <c r="B93" s="2">
        <v>247</v>
      </c>
      <c r="C93" s="3">
        <v>11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182</v>
      </c>
      <c r="M93" s="3">
        <v>18</v>
      </c>
      <c r="N93" s="3">
        <v>8</v>
      </c>
      <c r="O93" s="3">
        <v>7</v>
      </c>
    </row>
    <row r="94" spans="2:15" x14ac:dyDescent="0.2">
      <c r="B94" s="2">
        <v>248</v>
      </c>
      <c r="C94" s="3">
        <v>12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187</v>
      </c>
      <c r="M94" s="3">
        <v>21</v>
      </c>
      <c r="N94" s="3">
        <v>7</v>
      </c>
      <c r="O94" s="3">
        <v>5</v>
      </c>
    </row>
    <row r="95" spans="2:15" x14ac:dyDescent="0.2">
      <c r="B95" s="2">
        <v>249</v>
      </c>
      <c r="C95" s="3">
        <v>12</v>
      </c>
      <c r="D95">
        <v>1</v>
      </c>
      <c r="E95">
        <v>3</v>
      </c>
      <c r="F95" s="2">
        <v>0</v>
      </c>
      <c r="G95" s="3">
        <v>1</v>
      </c>
      <c r="H95">
        <v>0</v>
      </c>
      <c r="I95">
        <v>0</v>
      </c>
      <c r="J95">
        <v>3</v>
      </c>
      <c r="K95">
        <v>4</v>
      </c>
      <c r="L95">
        <v>188</v>
      </c>
      <c r="M95" s="3">
        <v>19</v>
      </c>
      <c r="N95" s="3">
        <v>7</v>
      </c>
      <c r="O95" s="3">
        <v>4</v>
      </c>
    </row>
    <row r="96" spans="2:15" x14ac:dyDescent="0.2">
      <c r="B96" s="2">
        <v>250</v>
      </c>
      <c r="C96" s="3">
        <v>12</v>
      </c>
      <c r="D96">
        <v>1</v>
      </c>
      <c r="E96" s="49">
        <v>1</v>
      </c>
      <c r="F96">
        <v>18</v>
      </c>
      <c r="G96">
        <v>11</v>
      </c>
      <c r="H96">
        <v>26</v>
      </c>
      <c r="I96">
        <v>7</v>
      </c>
      <c r="J96">
        <v>21</v>
      </c>
      <c r="K96">
        <v>65</v>
      </c>
      <c r="L96">
        <v>187</v>
      </c>
      <c r="M96" s="3">
        <v>23</v>
      </c>
      <c r="N96" s="3">
        <v>7</v>
      </c>
      <c r="O96" s="3">
        <v>4</v>
      </c>
    </row>
  </sheetData>
  <sortState xmlns:xlrd2="http://schemas.microsoft.com/office/spreadsheetml/2017/richdata2" ref="B2:O96">
    <sortCondition ref="B2:B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6"/>
  <sheetViews>
    <sheetView workbookViewId="0">
      <selection activeCell="G21" sqref="G21"/>
    </sheetView>
  </sheetViews>
  <sheetFormatPr baseColWidth="10" defaultColWidth="7.5" defaultRowHeight="14" x14ac:dyDescent="0.2"/>
  <cols>
    <col min="1" max="4" width="7.5" style="3"/>
    <col min="5" max="7" width="7.5" style="3" customWidth="1"/>
    <col min="8" max="8" width="4.5" style="3" customWidth="1"/>
    <col min="9" max="9" width="5.6640625" style="3" customWidth="1"/>
    <col min="10" max="11" width="7.5" style="3"/>
    <col min="12" max="17" width="7.5" style="3" customWidth="1"/>
    <col min="18" max="18" width="7.5" style="3"/>
    <col min="19" max="27" width="10.5" style="3" customWidth="1"/>
    <col min="28" max="28" width="10.5" style="7" customWidth="1"/>
    <col min="29" max="34" width="7.5" style="7"/>
    <col min="35" max="16384" width="7.5" style="3"/>
  </cols>
  <sheetData>
    <row r="1" spans="1:34" s="1" customFormat="1" ht="61.5" customHeight="1" x14ac:dyDescent="0.2">
      <c r="A1" s="5" t="s">
        <v>76</v>
      </c>
      <c r="B1" s="1" t="s">
        <v>77</v>
      </c>
      <c r="C1" s="1" t="s">
        <v>88</v>
      </c>
      <c r="D1" s="1" t="s">
        <v>89</v>
      </c>
      <c r="E1" s="1" t="s">
        <v>103</v>
      </c>
      <c r="F1" s="1" t="s">
        <v>104</v>
      </c>
      <c r="G1" s="1" t="s">
        <v>105</v>
      </c>
      <c r="H1" s="1" t="s">
        <v>90</v>
      </c>
      <c r="I1" s="1" t="s">
        <v>91</v>
      </c>
      <c r="J1" s="1" t="s">
        <v>78</v>
      </c>
      <c r="K1" s="1" t="s">
        <v>79</v>
      </c>
      <c r="L1" s="1" t="s">
        <v>101</v>
      </c>
      <c r="M1" s="1" t="s">
        <v>98</v>
      </c>
      <c r="N1" s="1" t="s">
        <v>100</v>
      </c>
      <c r="O1" s="1" t="s">
        <v>99</v>
      </c>
      <c r="P1" s="1" t="s">
        <v>102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107</v>
      </c>
      <c r="X1" s="1" t="s">
        <v>86</v>
      </c>
      <c r="Y1" s="1" t="s">
        <v>106</v>
      </c>
      <c r="Z1" s="1" t="s">
        <v>87</v>
      </c>
      <c r="AA1" s="1" t="s">
        <v>108</v>
      </c>
      <c r="AB1" s="6" t="s">
        <v>92</v>
      </c>
      <c r="AC1" s="6" t="s">
        <v>93</v>
      </c>
      <c r="AD1" s="6" t="s">
        <v>94</v>
      </c>
      <c r="AE1" s="6" t="s">
        <v>95</v>
      </c>
      <c r="AF1" s="6" t="s">
        <v>96</v>
      </c>
      <c r="AG1" s="6" t="s">
        <v>97</v>
      </c>
      <c r="AH1" s="6"/>
    </row>
    <row r="2" spans="1:34" x14ac:dyDescent="0.2">
      <c r="A2" s="2">
        <v>2</v>
      </c>
      <c r="B2" s="3">
        <v>4</v>
      </c>
      <c r="C2" s="3" t="s">
        <v>6</v>
      </c>
      <c r="D2" s="3" t="s">
        <v>1</v>
      </c>
      <c r="E2" s="3">
        <v>0</v>
      </c>
      <c r="F2" s="3">
        <v>1</v>
      </c>
      <c r="G2" s="3">
        <v>0</v>
      </c>
      <c r="H2" s="3">
        <v>70</v>
      </c>
      <c r="I2" s="3">
        <v>1</v>
      </c>
      <c r="J2" s="3">
        <v>14</v>
      </c>
      <c r="K2" s="3" t="s">
        <v>11</v>
      </c>
      <c r="L2" s="3">
        <v>0</v>
      </c>
      <c r="Q2" s="3">
        <v>1</v>
      </c>
      <c r="R2" s="3" t="s">
        <v>63</v>
      </c>
      <c r="S2" s="3">
        <v>5</v>
      </c>
      <c r="T2" s="3">
        <v>6</v>
      </c>
      <c r="U2" s="3">
        <v>6</v>
      </c>
      <c r="V2" s="3">
        <v>31</v>
      </c>
      <c r="W2" s="3">
        <v>0</v>
      </c>
      <c r="X2" s="3">
        <v>59</v>
      </c>
      <c r="Y2" s="3">
        <v>0</v>
      </c>
      <c r="Z2" s="3">
        <v>2</v>
      </c>
      <c r="AA2" s="3">
        <v>1</v>
      </c>
      <c r="AB2" s="7">
        <v>1.5115201361174</v>
      </c>
      <c r="AC2" s="7">
        <v>1.5586066544566901</v>
      </c>
      <c r="AD2" s="7">
        <v>1.7044366064593699</v>
      </c>
      <c r="AE2" s="7">
        <v>1.5327977197506399</v>
      </c>
      <c r="AF2" s="7">
        <v>1.6666666666666701</v>
      </c>
      <c r="AG2" s="7">
        <f>AVERAGE(AC2:AF2)</f>
        <v>1.6156269118333424</v>
      </c>
    </row>
    <row r="3" spans="1:34" x14ac:dyDescent="0.2">
      <c r="A3" s="2">
        <v>3</v>
      </c>
      <c r="B3" s="3">
        <v>2</v>
      </c>
      <c r="C3" s="3" t="s">
        <v>6</v>
      </c>
      <c r="D3" s="3" t="s">
        <v>21</v>
      </c>
      <c r="E3" s="3">
        <v>0</v>
      </c>
      <c r="F3" s="3">
        <v>1</v>
      </c>
      <c r="G3" s="3">
        <v>0</v>
      </c>
      <c r="H3" s="3">
        <v>70</v>
      </c>
      <c r="I3" s="3">
        <v>1</v>
      </c>
      <c r="J3" s="3">
        <v>14</v>
      </c>
      <c r="K3" s="3" t="s">
        <v>18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 t="s">
        <v>62</v>
      </c>
      <c r="S3" s="3">
        <v>5</v>
      </c>
      <c r="T3" s="3">
        <v>5</v>
      </c>
      <c r="U3" s="3">
        <v>5</v>
      </c>
      <c r="V3" s="3">
        <v>6</v>
      </c>
      <c r="W3" s="3">
        <v>0</v>
      </c>
      <c r="X3" s="3">
        <v>5</v>
      </c>
      <c r="Y3" s="3">
        <v>0</v>
      </c>
      <c r="Z3" s="3">
        <v>3</v>
      </c>
      <c r="AB3" s="7">
        <v>1.70118446353109</v>
      </c>
      <c r="AC3" s="7">
        <v>0</v>
      </c>
      <c r="AD3" s="7">
        <v>1</v>
      </c>
      <c r="AE3" s="7">
        <v>1.1666666666666701</v>
      </c>
      <c r="AF3" s="7">
        <v>0</v>
      </c>
      <c r="AG3" s="7">
        <f>AVERAGE(AD3:AE3)</f>
        <v>1.083333333333335</v>
      </c>
    </row>
    <row r="4" spans="1:34" x14ac:dyDescent="0.2">
      <c r="A4" s="2">
        <v>4</v>
      </c>
      <c r="B4" s="3">
        <v>7</v>
      </c>
      <c r="C4" s="3" t="s">
        <v>2</v>
      </c>
      <c r="D4" s="3" t="s">
        <v>1</v>
      </c>
      <c r="E4" s="3">
        <v>0</v>
      </c>
      <c r="F4" s="3">
        <v>1</v>
      </c>
      <c r="G4" s="3">
        <v>0</v>
      </c>
      <c r="H4" s="3">
        <v>74</v>
      </c>
      <c r="I4" s="3">
        <v>1</v>
      </c>
      <c r="J4" s="3">
        <v>16</v>
      </c>
      <c r="K4" s="3" t="s">
        <v>8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1</v>
      </c>
      <c r="R4" s="3" t="s">
        <v>61</v>
      </c>
      <c r="S4" s="3">
        <v>5</v>
      </c>
      <c r="T4" s="3">
        <v>1</v>
      </c>
      <c r="U4" s="3">
        <v>1</v>
      </c>
      <c r="V4" s="3">
        <v>1</v>
      </c>
      <c r="W4" s="3">
        <v>0</v>
      </c>
      <c r="X4" s="3">
        <v>4</v>
      </c>
      <c r="Y4" s="3">
        <v>0</v>
      </c>
      <c r="Z4" s="3">
        <v>0</v>
      </c>
      <c r="AA4" s="3">
        <v>1</v>
      </c>
      <c r="AB4" s="7">
        <v>1.5</v>
      </c>
      <c r="AC4" s="7">
        <v>0</v>
      </c>
      <c r="AD4" s="7">
        <v>1</v>
      </c>
      <c r="AE4" s="7">
        <v>1.06903559372885</v>
      </c>
      <c r="AF4" s="7">
        <v>0</v>
      </c>
      <c r="AG4" s="7">
        <f>AVERAGE(AD4:AE4)</f>
        <v>1.034517796864425</v>
      </c>
    </row>
    <row r="5" spans="1:34" x14ac:dyDescent="0.2">
      <c r="A5" s="2">
        <v>5</v>
      </c>
      <c r="B5" s="3">
        <v>7</v>
      </c>
      <c r="C5" s="3" t="s">
        <v>6</v>
      </c>
      <c r="D5" s="4" t="s">
        <v>53</v>
      </c>
      <c r="E5" s="3">
        <v>0</v>
      </c>
      <c r="F5" s="3">
        <v>1</v>
      </c>
      <c r="G5" s="3">
        <v>0</v>
      </c>
      <c r="H5" s="3">
        <v>65</v>
      </c>
      <c r="I5" s="3">
        <v>1</v>
      </c>
      <c r="J5" s="3">
        <v>16</v>
      </c>
      <c r="K5" s="3" t="s">
        <v>4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1</v>
      </c>
      <c r="R5" s="3" t="s">
        <v>60</v>
      </c>
      <c r="S5" s="3">
        <v>7</v>
      </c>
      <c r="T5" s="3">
        <v>2</v>
      </c>
      <c r="U5" s="3">
        <v>5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1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4" x14ac:dyDescent="0.2">
      <c r="A6" s="2">
        <v>6</v>
      </c>
      <c r="B6" s="3">
        <v>9</v>
      </c>
      <c r="C6" s="3" t="s">
        <v>6</v>
      </c>
      <c r="D6" s="4" t="s">
        <v>36</v>
      </c>
      <c r="E6" s="3">
        <v>0</v>
      </c>
      <c r="F6" s="3">
        <v>1</v>
      </c>
      <c r="G6" s="3">
        <v>0</v>
      </c>
      <c r="H6" s="3">
        <v>70</v>
      </c>
      <c r="I6" s="3">
        <v>1</v>
      </c>
      <c r="J6" s="3">
        <v>16</v>
      </c>
      <c r="K6" s="3" t="s">
        <v>18</v>
      </c>
      <c r="Q6" s="3">
        <v>1</v>
      </c>
      <c r="R6" s="3" t="s">
        <v>59</v>
      </c>
      <c r="S6" s="3">
        <v>3</v>
      </c>
      <c r="T6" s="3">
        <v>5</v>
      </c>
      <c r="U6" s="3">
        <v>5</v>
      </c>
      <c r="V6" s="3">
        <v>0</v>
      </c>
      <c r="W6" s="3">
        <v>1</v>
      </c>
      <c r="X6" s="3">
        <v>219</v>
      </c>
      <c r="Y6" s="3">
        <v>0</v>
      </c>
      <c r="Z6" s="3">
        <v>6</v>
      </c>
      <c r="AB6" s="7">
        <v>0</v>
      </c>
      <c r="AC6" s="7">
        <v>1.77413451823992</v>
      </c>
      <c r="AD6" s="7">
        <v>1.9086584000031701</v>
      </c>
      <c r="AE6" s="7">
        <v>1.6254363122041799</v>
      </c>
      <c r="AF6" s="7">
        <v>1.9289083441513499</v>
      </c>
      <c r="AG6" s="7">
        <f>AVERAGE(AC6:AF6)</f>
        <v>1.809284393649655</v>
      </c>
    </row>
    <row r="7" spans="1:34" x14ac:dyDescent="0.2">
      <c r="A7" s="2">
        <v>7</v>
      </c>
      <c r="B7" s="3">
        <v>8</v>
      </c>
      <c r="C7" s="3" t="s">
        <v>6</v>
      </c>
      <c r="D7" s="4" t="s">
        <v>12</v>
      </c>
      <c r="E7" s="3">
        <v>0</v>
      </c>
      <c r="F7" s="3">
        <v>1</v>
      </c>
      <c r="G7" s="3">
        <v>0</v>
      </c>
      <c r="H7" s="3">
        <v>69</v>
      </c>
      <c r="I7" s="3">
        <v>1</v>
      </c>
      <c r="J7" s="3">
        <v>16</v>
      </c>
      <c r="K7" s="3" t="s">
        <v>8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1</v>
      </c>
      <c r="R7" s="3" t="s">
        <v>31</v>
      </c>
      <c r="S7" s="3">
        <v>3</v>
      </c>
      <c r="T7" s="3">
        <v>7</v>
      </c>
      <c r="U7" s="3">
        <v>6</v>
      </c>
      <c r="V7" s="3">
        <v>0</v>
      </c>
      <c r="W7" s="3">
        <v>1</v>
      </c>
      <c r="X7" s="3">
        <v>3</v>
      </c>
      <c r="Y7" s="3">
        <v>0</v>
      </c>
      <c r="Z7" s="3">
        <v>0</v>
      </c>
      <c r="AA7" s="3">
        <v>1</v>
      </c>
      <c r="AB7" s="7">
        <v>0</v>
      </c>
      <c r="AC7" s="7">
        <v>0</v>
      </c>
      <c r="AD7" s="7">
        <v>1</v>
      </c>
      <c r="AE7" s="7">
        <v>1.25</v>
      </c>
      <c r="AF7" s="7">
        <v>0</v>
      </c>
      <c r="AG7" s="7">
        <f>AVERAGE(AD7:AE7)</f>
        <v>1.125</v>
      </c>
    </row>
    <row r="8" spans="1:34" x14ac:dyDescent="0.2">
      <c r="A8" s="2">
        <v>8</v>
      </c>
      <c r="B8" s="3">
        <v>11</v>
      </c>
      <c r="C8" s="3" t="s">
        <v>6</v>
      </c>
      <c r="D8" s="3" t="s">
        <v>27</v>
      </c>
      <c r="E8" s="3">
        <v>0</v>
      </c>
      <c r="F8" s="3">
        <v>1</v>
      </c>
      <c r="G8" s="3">
        <v>0</v>
      </c>
      <c r="H8" s="3">
        <v>63</v>
      </c>
      <c r="I8" s="3">
        <v>1</v>
      </c>
      <c r="J8" s="3">
        <v>14</v>
      </c>
      <c r="K8" s="3" t="s">
        <v>18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1</v>
      </c>
      <c r="R8" s="3" t="s">
        <v>58</v>
      </c>
      <c r="S8" s="3">
        <v>8</v>
      </c>
      <c r="T8" s="3">
        <v>3</v>
      </c>
      <c r="U8" s="3">
        <v>4</v>
      </c>
      <c r="V8" s="3">
        <v>109</v>
      </c>
      <c r="W8" s="3">
        <v>0</v>
      </c>
      <c r="X8" s="3">
        <v>437</v>
      </c>
      <c r="Y8" s="3">
        <v>0</v>
      </c>
      <c r="Z8" s="3">
        <v>10</v>
      </c>
      <c r="AB8" s="7">
        <v>1.6279547312703899</v>
      </c>
      <c r="AC8" s="7">
        <v>1.58112141948179</v>
      </c>
      <c r="AD8" s="7">
        <v>1.59182260924868</v>
      </c>
      <c r="AE8" s="7">
        <v>1.6322460381408199</v>
      </c>
      <c r="AF8" s="7">
        <v>1.7898395890171499</v>
      </c>
      <c r="AG8" s="7">
        <f>AVERAGE(AC8:AF8)</f>
        <v>1.6487574139721097</v>
      </c>
    </row>
    <row r="9" spans="1:34" x14ac:dyDescent="0.2">
      <c r="A9" s="2">
        <v>9</v>
      </c>
      <c r="B9" s="3">
        <v>11</v>
      </c>
      <c r="C9" s="3" t="s">
        <v>2</v>
      </c>
      <c r="D9" s="3" t="s">
        <v>57</v>
      </c>
      <c r="E9" s="3">
        <v>0</v>
      </c>
      <c r="F9" s="3">
        <v>1</v>
      </c>
      <c r="G9" s="3">
        <v>0</v>
      </c>
      <c r="H9" s="3">
        <v>72</v>
      </c>
      <c r="I9" s="3">
        <v>1</v>
      </c>
      <c r="J9" s="3">
        <v>16</v>
      </c>
      <c r="K9" s="3" t="s">
        <v>4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 t="s">
        <v>56</v>
      </c>
      <c r="S9" s="3">
        <v>7</v>
      </c>
      <c r="T9" s="3">
        <v>5</v>
      </c>
      <c r="U9" s="3">
        <v>7</v>
      </c>
      <c r="V9" s="3">
        <v>0</v>
      </c>
      <c r="W9" s="3">
        <v>1</v>
      </c>
      <c r="X9" s="3">
        <v>8</v>
      </c>
      <c r="Y9" s="3">
        <v>0</v>
      </c>
      <c r="Z9" s="3">
        <v>0</v>
      </c>
      <c r="AA9" s="3">
        <v>1</v>
      </c>
      <c r="AB9" s="7">
        <v>0</v>
      </c>
      <c r="AC9" s="7">
        <v>1.25</v>
      </c>
      <c r="AD9" s="7">
        <v>0</v>
      </c>
      <c r="AE9" s="7">
        <v>1.1375234616560701</v>
      </c>
      <c r="AF9" s="7">
        <v>0</v>
      </c>
      <c r="AG9" s="7">
        <f>AVERAGE(AC9,AE9)</f>
        <v>1.1937617308280351</v>
      </c>
    </row>
    <row r="10" spans="1:34" x14ac:dyDescent="0.2">
      <c r="A10" s="2">
        <v>10</v>
      </c>
      <c r="B10" s="3">
        <v>8</v>
      </c>
      <c r="C10" s="3" t="s">
        <v>6</v>
      </c>
      <c r="D10" s="3" t="s">
        <v>1</v>
      </c>
      <c r="E10" s="3">
        <v>0</v>
      </c>
      <c r="F10" s="3">
        <v>0</v>
      </c>
      <c r="G10" s="3">
        <v>1</v>
      </c>
      <c r="H10" s="3">
        <v>68</v>
      </c>
      <c r="I10" s="3">
        <v>1</v>
      </c>
      <c r="J10" s="3">
        <v>16</v>
      </c>
      <c r="K10" s="3" t="s">
        <v>8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 t="s">
        <v>55</v>
      </c>
      <c r="S10" s="3">
        <v>7</v>
      </c>
      <c r="T10" s="3">
        <v>2</v>
      </c>
      <c r="U10" s="3">
        <v>5</v>
      </c>
      <c r="V10" s="3">
        <v>1</v>
      </c>
      <c r="W10" s="3">
        <v>0</v>
      </c>
      <c r="X10" s="3">
        <v>0</v>
      </c>
      <c r="Y10" s="3">
        <v>1</v>
      </c>
      <c r="Z10" s="3">
        <v>0</v>
      </c>
      <c r="AA10" s="3">
        <v>1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f>0</f>
        <v>0</v>
      </c>
    </row>
    <row r="11" spans="1:34" x14ac:dyDescent="0.2">
      <c r="A11" s="2">
        <v>11</v>
      </c>
      <c r="B11" s="3">
        <v>6</v>
      </c>
      <c r="C11" s="3" t="s">
        <v>6</v>
      </c>
      <c r="D11" s="3" t="s">
        <v>5</v>
      </c>
      <c r="E11" s="3">
        <v>0</v>
      </c>
      <c r="F11" s="3">
        <v>0</v>
      </c>
      <c r="G11" s="3">
        <v>1</v>
      </c>
      <c r="H11" s="3">
        <v>78</v>
      </c>
      <c r="I11" s="3">
        <v>1</v>
      </c>
      <c r="J11" s="3">
        <v>21</v>
      </c>
      <c r="K11" s="3" t="s">
        <v>4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1</v>
      </c>
      <c r="R11" s="3" t="s">
        <v>38</v>
      </c>
      <c r="S11" s="3">
        <v>9</v>
      </c>
      <c r="T11" s="3">
        <v>1</v>
      </c>
      <c r="U11" s="3">
        <v>5</v>
      </c>
      <c r="V11" s="3">
        <v>0</v>
      </c>
      <c r="W11" s="3">
        <v>1</v>
      </c>
      <c r="X11" s="3">
        <v>17</v>
      </c>
      <c r="Y11" s="3">
        <v>0</v>
      </c>
      <c r="Z11" s="3">
        <v>2</v>
      </c>
      <c r="AA11" s="3">
        <v>1</v>
      </c>
      <c r="AB11" s="7">
        <v>0</v>
      </c>
      <c r="AC11" s="7">
        <v>0</v>
      </c>
      <c r="AD11" s="7">
        <v>0</v>
      </c>
      <c r="AE11" s="7">
        <v>1.40356909858054</v>
      </c>
      <c r="AF11" s="7">
        <v>0</v>
      </c>
      <c r="AG11" s="7">
        <f>AE11</f>
        <v>1.40356909858054</v>
      </c>
    </row>
    <row r="12" spans="1:34" x14ac:dyDescent="0.2">
      <c r="A12" s="2">
        <v>12</v>
      </c>
      <c r="B12" s="3">
        <v>8</v>
      </c>
      <c r="C12" s="3" t="s">
        <v>6</v>
      </c>
      <c r="D12" s="3" t="s">
        <v>1</v>
      </c>
      <c r="E12" s="3">
        <v>0</v>
      </c>
      <c r="F12" s="3">
        <v>0</v>
      </c>
      <c r="G12" s="3">
        <v>1</v>
      </c>
      <c r="H12" s="3">
        <v>61</v>
      </c>
      <c r="I12" s="3">
        <v>1</v>
      </c>
      <c r="J12" s="3">
        <v>14</v>
      </c>
      <c r="Q12" s="3">
        <v>1</v>
      </c>
      <c r="R12" s="3" t="s">
        <v>54</v>
      </c>
      <c r="S12" s="3">
        <v>7</v>
      </c>
      <c r="T12" s="3">
        <v>3</v>
      </c>
      <c r="U12" s="3">
        <v>4</v>
      </c>
      <c r="V12" s="3">
        <v>8</v>
      </c>
      <c r="W12" s="3">
        <v>0</v>
      </c>
      <c r="X12" s="3">
        <v>9</v>
      </c>
      <c r="Y12" s="3">
        <v>0</v>
      </c>
      <c r="Z12" s="3">
        <v>0</v>
      </c>
      <c r="AA12" s="3">
        <v>1</v>
      </c>
      <c r="AB12" s="7">
        <v>1.22814259624206</v>
      </c>
      <c r="AC12" s="7">
        <v>0</v>
      </c>
      <c r="AD12" s="7">
        <v>0</v>
      </c>
      <c r="AE12" s="7">
        <v>1.06903559372885</v>
      </c>
      <c r="AF12" s="7">
        <v>0</v>
      </c>
      <c r="AG12" s="7">
        <f>AE12</f>
        <v>1.06903559372885</v>
      </c>
    </row>
    <row r="13" spans="1:34" x14ac:dyDescent="0.2">
      <c r="A13" s="2">
        <v>13</v>
      </c>
      <c r="B13" s="3">
        <v>8</v>
      </c>
      <c r="C13" s="3" t="s">
        <v>6</v>
      </c>
      <c r="D13" s="4" t="s">
        <v>53</v>
      </c>
      <c r="E13" s="3">
        <v>0</v>
      </c>
      <c r="F13" s="3">
        <v>0</v>
      </c>
      <c r="G13" s="3">
        <v>1</v>
      </c>
      <c r="H13" s="3">
        <v>76</v>
      </c>
      <c r="I13" s="3">
        <v>1</v>
      </c>
      <c r="J13" s="3">
        <v>14</v>
      </c>
      <c r="K13" s="3" t="s">
        <v>18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 t="s">
        <v>52</v>
      </c>
      <c r="S13" s="3">
        <v>7</v>
      </c>
      <c r="T13" s="3">
        <v>3</v>
      </c>
      <c r="U13" s="3">
        <v>5</v>
      </c>
      <c r="V13" s="3">
        <v>1</v>
      </c>
      <c r="W13" s="3">
        <v>0</v>
      </c>
      <c r="X13" s="3">
        <v>6</v>
      </c>
      <c r="Y13" s="3">
        <v>0</v>
      </c>
      <c r="Z13" s="3">
        <v>0</v>
      </c>
      <c r="AA13" s="3">
        <v>1</v>
      </c>
      <c r="AB13" s="7">
        <v>1</v>
      </c>
      <c r="AC13" s="7">
        <v>1</v>
      </c>
      <c r="AD13" s="7">
        <v>1.25</v>
      </c>
      <c r="AE13" s="7">
        <v>1.06903559372885</v>
      </c>
      <c r="AF13" s="7">
        <v>0</v>
      </c>
      <c r="AG13" s="7">
        <f>AVERAGE(AC13:AE13)</f>
        <v>1.1063451979096166</v>
      </c>
    </row>
    <row r="14" spans="1:34" x14ac:dyDescent="0.2">
      <c r="A14" s="2">
        <v>14</v>
      </c>
      <c r="B14" s="3">
        <v>6</v>
      </c>
      <c r="C14" s="3" t="s">
        <v>6</v>
      </c>
      <c r="D14" s="4" t="s">
        <v>5</v>
      </c>
      <c r="E14" s="3">
        <v>0</v>
      </c>
      <c r="F14" s="3">
        <v>0</v>
      </c>
      <c r="G14" s="3">
        <v>1</v>
      </c>
      <c r="H14" s="3">
        <v>62</v>
      </c>
      <c r="I14" s="3">
        <v>1</v>
      </c>
      <c r="J14" s="3">
        <v>14</v>
      </c>
      <c r="K14" s="3" t="s">
        <v>4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1</v>
      </c>
      <c r="R14" s="3" t="s">
        <v>51</v>
      </c>
      <c r="S14" s="3">
        <v>7</v>
      </c>
      <c r="T14" s="3">
        <v>2</v>
      </c>
      <c r="U14" s="3">
        <v>5</v>
      </c>
      <c r="V14" s="3">
        <v>5</v>
      </c>
      <c r="W14" s="3">
        <v>0</v>
      </c>
      <c r="X14" s="3">
        <v>109</v>
      </c>
      <c r="Y14" s="3">
        <v>0</v>
      </c>
      <c r="Z14" s="3">
        <v>2</v>
      </c>
      <c r="AA14" s="3">
        <v>1</v>
      </c>
      <c r="AB14" s="7">
        <v>1.1414213562373099</v>
      </c>
      <c r="AC14" s="7">
        <v>1.8906279600020599</v>
      </c>
      <c r="AD14" s="7">
        <v>1.31530096874094</v>
      </c>
      <c r="AE14" s="7">
        <v>1.9508970857172301</v>
      </c>
      <c r="AF14" s="7">
        <v>1.9280401101107001</v>
      </c>
      <c r="AG14" s="7">
        <f>AVERAGE(AC14:AF14)</f>
        <v>1.7712165311427326</v>
      </c>
    </row>
    <row r="15" spans="1:34" x14ac:dyDescent="0.2">
      <c r="A15" s="2">
        <v>15</v>
      </c>
      <c r="B15" s="3">
        <v>11</v>
      </c>
      <c r="C15" s="3" t="s">
        <v>16</v>
      </c>
      <c r="D15" s="4" t="s">
        <v>21</v>
      </c>
      <c r="E15" s="3">
        <v>0</v>
      </c>
      <c r="F15" s="3">
        <v>0</v>
      </c>
      <c r="G15" s="3">
        <v>1</v>
      </c>
      <c r="H15" s="3">
        <v>65</v>
      </c>
      <c r="I15" s="3">
        <v>1</v>
      </c>
      <c r="J15" s="3">
        <v>16</v>
      </c>
      <c r="K15" s="3" t="s">
        <v>18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1</v>
      </c>
      <c r="R15" s="3" t="s">
        <v>38</v>
      </c>
      <c r="S15" s="3">
        <v>8</v>
      </c>
      <c r="T15" s="3">
        <v>3</v>
      </c>
      <c r="U15" s="3">
        <v>5</v>
      </c>
      <c r="V15" s="3">
        <v>0</v>
      </c>
      <c r="W15" s="3">
        <v>1</v>
      </c>
      <c r="X15" s="3">
        <v>37</v>
      </c>
      <c r="Y15" s="3">
        <v>0</v>
      </c>
      <c r="Z15" s="3">
        <v>0</v>
      </c>
      <c r="AA15" s="3">
        <v>1</v>
      </c>
      <c r="AB15" s="7">
        <v>0</v>
      </c>
      <c r="AC15" s="7">
        <v>1.1245911492844001</v>
      </c>
      <c r="AD15" s="7">
        <v>1.3238015069303399</v>
      </c>
      <c r="AE15" s="7">
        <v>1.9508970857172301</v>
      </c>
      <c r="AF15" s="7">
        <v>1.7333333333333301</v>
      </c>
      <c r="AG15" s="7">
        <f>AVERAGE(AC15:AF15)</f>
        <v>1.5331557688163249</v>
      </c>
    </row>
    <row r="16" spans="1:34" x14ac:dyDescent="0.2">
      <c r="A16" s="2">
        <v>17</v>
      </c>
      <c r="B16" s="3">
        <v>9</v>
      </c>
      <c r="C16" s="3" t="s">
        <v>6</v>
      </c>
      <c r="D16" s="4" t="s">
        <v>12</v>
      </c>
      <c r="E16" s="3">
        <v>0</v>
      </c>
      <c r="F16" s="3">
        <v>0</v>
      </c>
      <c r="G16" s="3">
        <v>1</v>
      </c>
      <c r="H16" s="3">
        <v>61</v>
      </c>
      <c r="I16" s="3">
        <v>1</v>
      </c>
      <c r="J16" s="3">
        <v>14</v>
      </c>
      <c r="K16" s="3" t="s">
        <v>4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1</v>
      </c>
      <c r="R16" s="3" t="s">
        <v>50</v>
      </c>
      <c r="S16" s="3">
        <v>9</v>
      </c>
      <c r="T16" s="3">
        <v>3</v>
      </c>
      <c r="U16" s="3">
        <v>7</v>
      </c>
      <c r="V16" s="3">
        <v>0</v>
      </c>
      <c r="W16" s="3">
        <v>1</v>
      </c>
      <c r="X16" s="3">
        <v>0</v>
      </c>
      <c r="Y16" s="3">
        <v>1</v>
      </c>
      <c r="Z16" s="3">
        <v>1</v>
      </c>
      <c r="AA16" s="3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f>AF16</f>
        <v>0</v>
      </c>
    </row>
    <row r="17" spans="1:33" x14ac:dyDescent="0.2">
      <c r="A17" s="2">
        <v>19</v>
      </c>
      <c r="B17" s="3">
        <v>8</v>
      </c>
      <c r="C17" s="3" t="s">
        <v>6</v>
      </c>
      <c r="D17" s="3" t="s">
        <v>1</v>
      </c>
      <c r="E17" s="3">
        <v>0</v>
      </c>
      <c r="F17" s="3">
        <v>0</v>
      </c>
      <c r="G17" s="3">
        <v>1</v>
      </c>
      <c r="H17" s="3">
        <v>67</v>
      </c>
      <c r="I17" s="3">
        <v>1</v>
      </c>
      <c r="J17" s="3">
        <v>16</v>
      </c>
      <c r="K17" s="3" t="s">
        <v>18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1</v>
      </c>
      <c r="R17" s="3" t="s">
        <v>48</v>
      </c>
      <c r="S17" s="3">
        <v>6</v>
      </c>
      <c r="T17" s="3">
        <v>5</v>
      </c>
      <c r="U17" s="3">
        <v>3</v>
      </c>
      <c r="V17" s="3">
        <v>1</v>
      </c>
      <c r="W17" s="3">
        <v>0</v>
      </c>
      <c r="X17" s="3">
        <v>85</v>
      </c>
      <c r="Y17" s="3">
        <v>0</v>
      </c>
      <c r="Z17" s="3">
        <v>3</v>
      </c>
      <c r="AA17" s="3">
        <v>0</v>
      </c>
      <c r="AB17" s="7">
        <v>1</v>
      </c>
      <c r="AC17" s="7">
        <v>1.39530848025332</v>
      </c>
      <c r="AD17" s="7">
        <v>1.4363898901743199</v>
      </c>
      <c r="AE17" s="7">
        <v>1.4563764801177099</v>
      </c>
      <c r="AF17" s="7">
        <v>0</v>
      </c>
      <c r="AG17" s="7">
        <f>AVERAGE(AC17:AE17)</f>
        <v>1.4293582835151166</v>
      </c>
    </row>
    <row r="18" spans="1:33" x14ac:dyDescent="0.2">
      <c r="A18" s="2">
        <v>20</v>
      </c>
      <c r="B18" s="3">
        <v>8</v>
      </c>
      <c r="C18" s="3" t="s">
        <v>6</v>
      </c>
      <c r="D18" s="4" t="s">
        <v>5</v>
      </c>
      <c r="E18" s="3">
        <v>0</v>
      </c>
      <c r="F18" s="3">
        <v>0</v>
      </c>
      <c r="G18" s="3">
        <v>1</v>
      </c>
      <c r="H18" s="3">
        <v>75</v>
      </c>
      <c r="I18" s="3">
        <v>1</v>
      </c>
      <c r="J18" s="3">
        <v>14</v>
      </c>
      <c r="K18" s="3" t="s">
        <v>8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1</v>
      </c>
      <c r="R18" s="3" t="s">
        <v>47</v>
      </c>
      <c r="S18" s="3">
        <v>5</v>
      </c>
      <c r="T18" s="3">
        <v>2</v>
      </c>
      <c r="U18" s="3">
        <v>5</v>
      </c>
      <c r="V18" s="3">
        <v>13</v>
      </c>
      <c r="W18" s="3">
        <v>0</v>
      </c>
      <c r="X18" s="3">
        <v>4</v>
      </c>
      <c r="Y18" s="3">
        <v>0</v>
      </c>
      <c r="Z18" s="3">
        <v>1</v>
      </c>
      <c r="AA18" s="3">
        <v>1</v>
      </c>
      <c r="AB18" s="7">
        <v>1.87019686154164</v>
      </c>
      <c r="AC18" s="7">
        <v>0</v>
      </c>
      <c r="AD18" s="7">
        <v>1.4267766952966401</v>
      </c>
      <c r="AE18" s="7">
        <v>0</v>
      </c>
      <c r="AF18" s="7">
        <v>0</v>
      </c>
      <c r="AG18" s="7">
        <f>AD18</f>
        <v>1.4267766952966401</v>
      </c>
    </row>
    <row r="19" spans="1:33" x14ac:dyDescent="0.2">
      <c r="A19" s="2">
        <v>21</v>
      </c>
      <c r="B19" s="3">
        <v>11</v>
      </c>
      <c r="C19" s="3" t="s">
        <v>2</v>
      </c>
      <c r="E19" s="3">
        <v>0</v>
      </c>
      <c r="F19" s="3">
        <v>0</v>
      </c>
      <c r="G19" s="3">
        <v>1</v>
      </c>
      <c r="H19" s="3">
        <v>62</v>
      </c>
      <c r="I19" s="3">
        <v>1</v>
      </c>
      <c r="J19" s="3">
        <v>16</v>
      </c>
      <c r="K19" s="3" t="s">
        <v>46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1</v>
      </c>
      <c r="R19" s="3" t="s">
        <v>45</v>
      </c>
      <c r="S19" s="3">
        <v>8</v>
      </c>
      <c r="T19" s="3">
        <v>5</v>
      </c>
      <c r="U19" s="3">
        <v>5</v>
      </c>
      <c r="V19" s="3">
        <v>0</v>
      </c>
      <c r="W19" s="3">
        <v>1</v>
      </c>
      <c r="X19" s="3">
        <v>68</v>
      </c>
      <c r="Y19" s="3">
        <v>0</v>
      </c>
      <c r="Z19" s="3">
        <v>0</v>
      </c>
      <c r="AA19" s="3">
        <v>1</v>
      </c>
      <c r="AB19" s="7">
        <v>0</v>
      </c>
      <c r="AC19" s="7">
        <v>1.6446046083685999</v>
      </c>
      <c r="AD19" s="7">
        <v>1.8117481699559499</v>
      </c>
      <c r="AE19" s="7">
        <v>0</v>
      </c>
      <c r="AF19" s="7">
        <v>2.3062339084675099</v>
      </c>
      <c r="AG19" s="7">
        <f>AVERAGE(AC19:AD19,AF19)</f>
        <v>1.9208622289306865</v>
      </c>
    </row>
    <row r="20" spans="1:33" x14ac:dyDescent="0.2">
      <c r="A20" s="2">
        <v>22</v>
      </c>
      <c r="B20" s="3">
        <v>4</v>
      </c>
      <c r="C20" s="3" t="s">
        <v>6</v>
      </c>
      <c r="E20" s="3">
        <v>0</v>
      </c>
      <c r="F20" s="3">
        <v>0</v>
      </c>
      <c r="G20" s="3">
        <v>1</v>
      </c>
      <c r="H20" s="3">
        <v>69</v>
      </c>
      <c r="I20" s="3">
        <v>1</v>
      </c>
      <c r="J20" s="3">
        <v>18</v>
      </c>
      <c r="K20" s="3" t="s">
        <v>4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 t="s">
        <v>44</v>
      </c>
      <c r="S20" s="3">
        <v>7</v>
      </c>
      <c r="T20" s="3">
        <v>1</v>
      </c>
      <c r="U20" s="3">
        <v>5</v>
      </c>
      <c r="V20" s="3">
        <v>0</v>
      </c>
      <c r="W20" s="3">
        <v>1</v>
      </c>
      <c r="X20" s="3">
        <v>105</v>
      </c>
      <c r="Y20" s="3">
        <v>0</v>
      </c>
      <c r="Z20" s="3">
        <v>2</v>
      </c>
      <c r="AA20" s="3">
        <v>1</v>
      </c>
      <c r="AB20" s="7">
        <v>0</v>
      </c>
      <c r="AC20" s="7">
        <v>0</v>
      </c>
      <c r="AD20" s="7">
        <v>1.6950942901289501</v>
      </c>
      <c r="AE20" s="7">
        <v>1.9508970857172301</v>
      </c>
      <c r="AF20" s="7">
        <v>0</v>
      </c>
      <c r="AG20" s="7">
        <f>AVERAGE(AD20:AE20)</f>
        <v>1.8229956879230902</v>
      </c>
    </row>
    <row r="21" spans="1:33" x14ac:dyDescent="0.2">
      <c r="A21" s="2">
        <v>23</v>
      </c>
      <c r="B21" s="3">
        <v>11</v>
      </c>
      <c r="C21" s="3" t="s">
        <v>6</v>
      </c>
      <c r="D21" s="3" t="s">
        <v>1</v>
      </c>
      <c r="E21" s="3">
        <v>0</v>
      </c>
      <c r="F21" s="3">
        <v>1</v>
      </c>
      <c r="G21" s="3">
        <v>0</v>
      </c>
      <c r="H21" s="3">
        <v>60</v>
      </c>
      <c r="I21" s="3">
        <v>1</v>
      </c>
      <c r="J21" s="3">
        <v>18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1</v>
      </c>
      <c r="R21" s="3" t="s">
        <v>43</v>
      </c>
      <c r="S21" s="3">
        <v>7</v>
      </c>
      <c r="T21" s="3">
        <v>3</v>
      </c>
      <c r="U21" s="3">
        <v>4</v>
      </c>
      <c r="V21" s="3">
        <v>0</v>
      </c>
      <c r="W21" s="3">
        <v>1</v>
      </c>
      <c r="X21" s="3">
        <v>66</v>
      </c>
      <c r="Y21" s="3">
        <v>0</v>
      </c>
      <c r="Z21" s="3">
        <v>2</v>
      </c>
      <c r="AA21" s="3">
        <v>1</v>
      </c>
      <c r="AB21" s="7">
        <v>0</v>
      </c>
      <c r="AC21" s="7">
        <v>0</v>
      </c>
      <c r="AD21" s="7">
        <v>1.75995608863311</v>
      </c>
      <c r="AE21" s="7">
        <v>0</v>
      </c>
      <c r="AF21" s="7">
        <v>0</v>
      </c>
      <c r="AG21" s="7">
        <f>AD21</f>
        <v>1.75995608863311</v>
      </c>
    </row>
    <row r="22" spans="1:33" x14ac:dyDescent="0.2">
      <c r="A22" s="2">
        <v>24</v>
      </c>
      <c r="B22" s="3">
        <v>9</v>
      </c>
      <c r="C22" s="3" t="s">
        <v>6</v>
      </c>
      <c r="D22" s="3" t="s">
        <v>5</v>
      </c>
      <c r="E22" s="3">
        <v>0</v>
      </c>
      <c r="F22" s="3">
        <v>1</v>
      </c>
      <c r="G22" s="3">
        <v>0</v>
      </c>
      <c r="H22" s="3">
        <v>67</v>
      </c>
      <c r="I22" s="3">
        <v>1</v>
      </c>
      <c r="J22" s="3">
        <v>18</v>
      </c>
      <c r="K22" s="3" t="s">
        <v>4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1</v>
      </c>
      <c r="R22" s="3" t="s">
        <v>38</v>
      </c>
      <c r="S22" s="3">
        <v>8</v>
      </c>
      <c r="T22" s="3">
        <v>1</v>
      </c>
      <c r="U22" s="3">
        <v>5</v>
      </c>
      <c r="V22" s="3">
        <v>0</v>
      </c>
      <c r="W22" s="3">
        <v>1</v>
      </c>
      <c r="X22" s="3">
        <v>6</v>
      </c>
      <c r="Y22" s="3">
        <v>0</v>
      </c>
      <c r="Z22" s="3">
        <v>0</v>
      </c>
      <c r="AA22" s="3">
        <v>1</v>
      </c>
      <c r="AB22" s="7">
        <v>0</v>
      </c>
      <c r="AC22" s="7">
        <v>0</v>
      </c>
      <c r="AD22" s="7">
        <v>1.25</v>
      </c>
      <c r="AE22" s="7">
        <v>1.3017766952966401</v>
      </c>
      <c r="AF22" s="7">
        <v>0</v>
      </c>
      <c r="AG22" s="7">
        <f>AVERAGE(AD22:AE22)</f>
        <v>1.27588834764832</v>
      </c>
    </row>
    <row r="23" spans="1:33" x14ac:dyDescent="0.2">
      <c r="A23" s="2">
        <v>25</v>
      </c>
      <c r="B23" s="3">
        <v>10</v>
      </c>
      <c r="C23" s="3" t="s">
        <v>6</v>
      </c>
      <c r="D23" s="3" t="s">
        <v>42</v>
      </c>
      <c r="E23" s="3">
        <v>0</v>
      </c>
      <c r="F23" s="3">
        <v>1</v>
      </c>
      <c r="G23" s="3">
        <v>0</v>
      </c>
      <c r="H23" s="3">
        <v>64</v>
      </c>
      <c r="I23" s="3">
        <v>1</v>
      </c>
      <c r="J23" s="3">
        <v>18</v>
      </c>
      <c r="Q23" s="3">
        <v>1</v>
      </c>
      <c r="R23" s="3" t="s">
        <v>41</v>
      </c>
      <c r="S23" s="3">
        <v>8</v>
      </c>
      <c r="T23" s="3">
        <v>2</v>
      </c>
      <c r="U23" s="3">
        <v>5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1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f>0</f>
        <v>0</v>
      </c>
    </row>
    <row r="24" spans="1:33" x14ac:dyDescent="0.2">
      <c r="A24" s="2">
        <v>26</v>
      </c>
      <c r="B24" s="3">
        <v>11</v>
      </c>
      <c r="C24" s="3" t="s">
        <v>6</v>
      </c>
      <c r="D24" s="3" t="s">
        <v>1</v>
      </c>
      <c r="E24" s="3">
        <v>0</v>
      </c>
      <c r="F24" s="3">
        <v>1</v>
      </c>
      <c r="G24" s="3">
        <v>0</v>
      </c>
      <c r="H24" s="3">
        <v>81</v>
      </c>
      <c r="I24" s="3">
        <v>1</v>
      </c>
      <c r="J24" s="3">
        <v>16</v>
      </c>
      <c r="K24" s="3" t="s">
        <v>8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1</v>
      </c>
      <c r="R24" s="3" t="s">
        <v>40</v>
      </c>
      <c r="S24" s="3">
        <v>7</v>
      </c>
      <c r="T24" s="3">
        <v>2</v>
      </c>
      <c r="U24" s="3">
        <v>5</v>
      </c>
      <c r="V24" s="3">
        <v>6</v>
      </c>
      <c r="W24" s="3">
        <v>0</v>
      </c>
      <c r="X24" s="3">
        <v>20</v>
      </c>
      <c r="Y24" s="3">
        <v>0</v>
      </c>
      <c r="Z24" s="3">
        <v>1</v>
      </c>
      <c r="AA24" s="3">
        <v>1</v>
      </c>
      <c r="AB24" s="7">
        <v>1.5053745918538299</v>
      </c>
      <c r="AC24" s="7">
        <v>1.25</v>
      </c>
      <c r="AD24" s="7">
        <v>1.5313608390136699</v>
      </c>
      <c r="AE24" s="7">
        <v>0</v>
      </c>
      <c r="AF24" s="7">
        <v>0</v>
      </c>
      <c r="AG24" s="7">
        <f>AVERAGE(AC24:AD24)</f>
        <v>1.390680419506835</v>
      </c>
    </row>
    <row r="25" spans="1:33" x14ac:dyDescent="0.2">
      <c r="A25" s="2">
        <v>27</v>
      </c>
      <c r="B25" s="3">
        <v>11</v>
      </c>
      <c r="C25" s="3" t="s">
        <v>6</v>
      </c>
      <c r="D25" s="3" t="s">
        <v>39</v>
      </c>
      <c r="E25" s="3">
        <v>0</v>
      </c>
      <c r="F25" s="3">
        <v>1</v>
      </c>
      <c r="G25" s="3">
        <v>0</v>
      </c>
      <c r="H25" s="3">
        <v>70</v>
      </c>
      <c r="I25" s="3">
        <v>1</v>
      </c>
      <c r="J25" s="3">
        <v>18</v>
      </c>
      <c r="K25" s="3" t="s">
        <v>18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1</v>
      </c>
      <c r="R25" s="3" t="s">
        <v>38</v>
      </c>
      <c r="S25" s="3">
        <v>8</v>
      </c>
      <c r="T25" s="3">
        <v>4</v>
      </c>
      <c r="U25" s="3">
        <v>5</v>
      </c>
      <c r="V25" s="3">
        <v>4</v>
      </c>
      <c r="W25" s="3">
        <v>0</v>
      </c>
      <c r="X25" s="3">
        <v>77</v>
      </c>
      <c r="Y25" s="3">
        <v>0</v>
      </c>
      <c r="Z25" s="3">
        <v>2</v>
      </c>
      <c r="AA25" s="3">
        <v>1</v>
      </c>
      <c r="AB25" s="7">
        <v>1.375</v>
      </c>
      <c r="AC25" s="7">
        <v>1.0591733660533</v>
      </c>
      <c r="AD25" s="7">
        <v>1.3233224972236499</v>
      </c>
      <c r="AE25" s="7">
        <v>1.5495198767645399</v>
      </c>
      <c r="AF25" s="7">
        <v>1.1666666666666701</v>
      </c>
      <c r="AG25" s="7">
        <f>AVERAGE(AC25:AF25)</f>
        <v>1.2746706016770402</v>
      </c>
    </row>
    <row r="26" spans="1:33" x14ac:dyDescent="0.2">
      <c r="A26" s="2">
        <v>28</v>
      </c>
      <c r="B26" s="3">
        <v>6</v>
      </c>
      <c r="C26" s="3" t="s">
        <v>6</v>
      </c>
      <c r="D26" s="3" t="s">
        <v>29</v>
      </c>
      <c r="E26" s="3">
        <v>0</v>
      </c>
      <c r="F26" s="3">
        <v>1</v>
      </c>
      <c r="G26" s="3">
        <v>0</v>
      </c>
      <c r="H26" s="3">
        <v>82</v>
      </c>
      <c r="I26" s="3">
        <v>1</v>
      </c>
      <c r="J26" s="3">
        <v>18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1</v>
      </c>
      <c r="R26" s="3" t="s">
        <v>19</v>
      </c>
      <c r="S26" s="3">
        <v>9</v>
      </c>
      <c r="T26" s="3">
        <v>2</v>
      </c>
      <c r="U26" s="3">
        <v>1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1</v>
      </c>
      <c r="AB26" s="7">
        <v>0</v>
      </c>
      <c r="AC26" s="7">
        <v>0</v>
      </c>
      <c r="AD26" s="7">
        <v>1</v>
      </c>
      <c r="AE26" s="7">
        <v>0</v>
      </c>
      <c r="AF26" s="7">
        <v>0</v>
      </c>
      <c r="AG26" s="7">
        <f>1</f>
        <v>1</v>
      </c>
    </row>
    <row r="27" spans="1:33" x14ac:dyDescent="0.2">
      <c r="A27" s="2">
        <v>30</v>
      </c>
      <c r="B27" s="3">
        <v>4</v>
      </c>
      <c r="C27" s="3" t="s">
        <v>6</v>
      </c>
      <c r="D27" s="3" t="s">
        <v>1</v>
      </c>
      <c r="E27" s="3">
        <v>0</v>
      </c>
      <c r="F27" s="3">
        <v>1</v>
      </c>
      <c r="G27" s="3">
        <v>0</v>
      </c>
      <c r="H27" s="3">
        <v>85</v>
      </c>
      <c r="I27" s="3">
        <v>1</v>
      </c>
      <c r="J27" s="3">
        <v>14</v>
      </c>
      <c r="K27" s="3" t="s">
        <v>8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1</v>
      </c>
      <c r="R27" s="3" t="s">
        <v>37</v>
      </c>
      <c r="S27" s="3">
        <v>9</v>
      </c>
      <c r="T27" s="3">
        <v>5</v>
      </c>
      <c r="U27" s="3">
        <v>4</v>
      </c>
      <c r="V27" s="3">
        <v>0</v>
      </c>
      <c r="W27" s="3">
        <v>1</v>
      </c>
      <c r="X27" s="3">
        <v>501</v>
      </c>
      <c r="Y27" s="3">
        <v>0</v>
      </c>
      <c r="Z27" s="3">
        <v>9</v>
      </c>
      <c r="AA27" s="3">
        <v>0</v>
      </c>
      <c r="AB27" s="7">
        <v>0</v>
      </c>
      <c r="AC27" s="7">
        <v>1.59603677462821</v>
      </c>
      <c r="AD27" s="7">
        <v>1.6133348568658901</v>
      </c>
      <c r="AE27" s="7">
        <v>1.61176529040911</v>
      </c>
      <c r="AF27" s="7">
        <v>1.94377503475528</v>
      </c>
      <c r="AG27" s="7">
        <f>AVERAGE(AC27:AF27)</f>
        <v>1.6912279891646225</v>
      </c>
    </row>
    <row r="28" spans="1:33" x14ac:dyDescent="0.2">
      <c r="A28" s="2">
        <v>31</v>
      </c>
      <c r="B28" s="3">
        <v>10</v>
      </c>
      <c r="C28" s="3" t="s">
        <v>6</v>
      </c>
      <c r="D28" s="4" t="s">
        <v>36</v>
      </c>
      <c r="E28" s="3">
        <v>0</v>
      </c>
      <c r="F28" s="3">
        <v>1</v>
      </c>
      <c r="G28" s="3">
        <v>0</v>
      </c>
      <c r="H28" s="3">
        <v>89</v>
      </c>
      <c r="I28" s="3">
        <v>1</v>
      </c>
      <c r="J28" s="3">
        <v>18</v>
      </c>
      <c r="K28" s="3" t="s">
        <v>8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1</v>
      </c>
      <c r="R28" s="3" t="s">
        <v>35</v>
      </c>
      <c r="S28" s="3">
        <v>8</v>
      </c>
      <c r="T28" s="3">
        <v>1</v>
      </c>
      <c r="U28" s="3">
        <v>5</v>
      </c>
      <c r="V28" s="3">
        <v>96</v>
      </c>
      <c r="W28" s="3">
        <v>0</v>
      </c>
      <c r="X28" s="3">
        <v>223</v>
      </c>
      <c r="Y28" s="3">
        <v>0</v>
      </c>
      <c r="Z28" s="3">
        <v>9</v>
      </c>
      <c r="AA28" s="3">
        <v>0</v>
      </c>
      <c r="AB28" s="7">
        <v>1.5605484593052501</v>
      </c>
      <c r="AC28" s="7">
        <v>1.73550720839478</v>
      </c>
      <c r="AD28" s="7">
        <v>1.5950203339871201</v>
      </c>
      <c r="AE28" s="7">
        <v>1.67043740932623</v>
      </c>
      <c r="AF28" s="7">
        <v>2.2852744576841602</v>
      </c>
      <c r="AG28" s="7">
        <f>AVERAGE(AC28:AF28)</f>
        <v>1.8215598523480727</v>
      </c>
    </row>
    <row r="29" spans="1:33" x14ac:dyDescent="0.2">
      <c r="A29" s="2">
        <v>32</v>
      </c>
      <c r="B29" s="3">
        <v>9</v>
      </c>
      <c r="C29" s="3" t="s">
        <v>6</v>
      </c>
      <c r="D29" s="3" t="s">
        <v>34</v>
      </c>
      <c r="E29" s="3">
        <v>0</v>
      </c>
      <c r="F29" s="3">
        <v>1</v>
      </c>
      <c r="G29" s="3">
        <v>0</v>
      </c>
      <c r="H29" s="3">
        <v>61</v>
      </c>
      <c r="I29" s="3">
        <v>1</v>
      </c>
      <c r="J29" s="3">
        <v>14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1</v>
      </c>
      <c r="R29" s="3" t="s">
        <v>33</v>
      </c>
      <c r="S29" s="3">
        <v>8</v>
      </c>
      <c r="T29" s="3">
        <v>5</v>
      </c>
      <c r="U29" s="3">
        <v>8</v>
      </c>
      <c r="V29" s="3">
        <v>0</v>
      </c>
      <c r="W29" s="3">
        <v>1</v>
      </c>
      <c r="X29" s="3">
        <v>278</v>
      </c>
      <c r="Y29" s="3">
        <v>0</v>
      </c>
      <c r="Z29" s="3">
        <v>7</v>
      </c>
      <c r="AA29" s="3">
        <v>0</v>
      </c>
      <c r="AB29" s="7">
        <v>0</v>
      </c>
      <c r="AC29" s="7">
        <v>1.66922794375163</v>
      </c>
      <c r="AD29" s="7">
        <v>1.6807049752943799</v>
      </c>
      <c r="AE29" s="7">
        <v>1.59384762607071</v>
      </c>
      <c r="AF29" s="7">
        <v>1.68762186708535</v>
      </c>
      <c r="AG29" s="7">
        <f>AVERAGE(AC29:AF29)</f>
        <v>1.6578506030505176</v>
      </c>
    </row>
    <row r="30" spans="1:33" x14ac:dyDescent="0.2">
      <c r="A30" s="2">
        <v>34</v>
      </c>
      <c r="B30" s="3">
        <v>11</v>
      </c>
      <c r="C30" s="3" t="s">
        <v>6</v>
      </c>
      <c r="D30" s="4" t="s">
        <v>21</v>
      </c>
      <c r="E30" s="3">
        <v>0</v>
      </c>
      <c r="F30" s="3">
        <v>0</v>
      </c>
      <c r="G30" s="3">
        <v>1</v>
      </c>
      <c r="H30" s="3">
        <v>69</v>
      </c>
      <c r="I30" s="3">
        <v>1</v>
      </c>
      <c r="J30" s="3">
        <v>14</v>
      </c>
      <c r="K30" s="3" t="s">
        <v>8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1</v>
      </c>
      <c r="S30" s="3">
        <v>7</v>
      </c>
      <c r="T30" s="3">
        <v>2</v>
      </c>
      <c r="U30" s="3">
        <v>2</v>
      </c>
      <c r="V30" s="3">
        <v>0</v>
      </c>
      <c r="W30" s="3">
        <v>1</v>
      </c>
      <c r="X30" s="3">
        <v>19</v>
      </c>
      <c r="Y30" s="3">
        <v>0</v>
      </c>
      <c r="Z30" s="3">
        <v>4</v>
      </c>
      <c r="AA30" s="3">
        <v>0</v>
      </c>
      <c r="AB30" s="7">
        <v>0</v>
      </c>
      <c r="AC30" s="7">
        <v>1.06903559372885</v>
      </c>
      <c r="AD30" s="7">
        <v>1.1678634653628499</v>
      </c>
      <c r="AE30" s="7">
        <v>0</v>
      </c>
      <c r="AF30" s="7">
        <v>0</v>
      </c>
      <c r="AG30" s="7">
        <f>AVERAGE(AC30:AD30)</f>
        <v>1.1184495295458499</v>
      </c>
    </row>
    <row r="31" spans="1:33" x14ac:dyDescent="0.2">
      <c r="A31" s="2">
        <v>36</v>
      </c>
      <c r="B31" s="3">
        <v>7</v>
      </c>
      <c r="C31" s="3" t="s">
        <v>6</v>
      </c>
      <c r="D31" s="4" t="s">
        <v>1</v>
      </c>
      <c r="E31" s="3">
        <v>0</v>
      </c>
      <c r="F31" s="3">
        <v>0</v>
      </c>
      <c r="G31" s="3">
        <v>1</v>
      </c>
      <c r="H31" s="3">
        <v>62</v>
      </c>
      <c r="I31" s="3">
        <v>1</v>
      </c>
      <c r="J31" s="3">
        <v>14</v>
      </c>
      <c r="K31" s="3" t="s">
        <v>8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1</v>
      </c>
      <c r="R31" s="3" t="s">
        <v>31</v>
      </c>
      <c r="S31" s="3">
        <v>8</v>
      </c>
      <c r="T31" s="3">
        <v>1</v>
      </c>
      <c r="U31" s="3">
        <v>1</v>
      </c>
      <c r="V31" s="3">
        <v>0</v>
      </c>
      <c r="W31" s="3">
        <v>1</v>
      </c>
      <c r="X31" s="3">
        <v>215</v>
      </c>
      <c r="Y31" s="3">
        <v>0</v>
      </c>
      <c r="Z31" s="3">
        <v>7</v>
      </c>
      <c r="AA31" s="3">
        <v>0</v>
      </c>
      <c r="AB31" s="7">
        <v>0</v>
      </c>
      <c r="AC31" s="7">
        <v>1.2514640140142499</v>
      </c>
      <c r="AD31" s="7">
        <v>1.6749956230508201</v>
      </c>
      <c r="AE31" s="7">
        <v>1.6272467035342499</v>
      </c>
      <c r="AF31" s="7">
        <v>1.9111675360495599</v>
      </c>
      <c r="AG31" s="7">
        <f>AVERAGE(AC31:AF31)</f>
        <v>1.6162184691622199</v>
      </c>
    </row>
    <row r="32" spans="1:33" x14ac:dyDescent="0.2">
      <c r="A32" s="2">
        <v>37</v>
      </c>
      <c r="B32" s="3">
        <v>9</v>
      </c>
      <c r="C32" s="3" t="s">
        <v>6</v>
      </c>
      <c r="D32" s="3" t="s">
        <v>1</v>
      </c>
      <c r="E32" s="3">
        <v>0</v>
      </c>
      <c r="F32" s="3">
        <v>0</v>
      </c>
      <c r="G32" s="3">
        <v>1</v>
      </c>
      <c r="H32" s="3">
        <v>61</v>
      </c>
      <c r="I32" s="3">
        <v>1</v>
      </c>
      <c r="J32" s="3">
        <v>14</v>
      </c>
      <c r="K32" s="3" t="s">
        <v>4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1</v>
      </c>
      <c r="R32" s="3" t="s">
        <v>30</v>
      </c>
      <c r="S32" s="3">
        <v>7</v>
      </c>
      <c r="T32" s="3">
        <v>3</v>
      </c>
      <c r="U32" s="3">
        <v>5</v>
      </c>
      <c r="V32" s="3">
        <v>11</v>
      </c>
      <c r="W32" s="3">
        <v>0</v>
      </c>
      <c r="X32" s="3">
        <v>45</v>
      </c>
      <c r="Y32" s="3">
        <v>0</v>
      </c>
      <c r="Z32" s="3">
        <v>5</v>
      </c>
      <c r="AA32" s="3">
        <v>0</v>
      </c>
      <c r="AB32" s="7">
        <v>1.53765577839755</v>
      </c>
      <c r="AC32" s="7">
        <v>0</v>
      </c>
      <c r="AD32" s="7">
        <v>0</v>
      </c>
      <c r="AE32" s="7">
        <v>1.5739533093756899</v>
      </c>
      <c r="AF32" s="7">
        <v>0</v>
      </c>
      <c r="AG32" s="7">
        <f>AE32</f>
        <v>1.5739533093756899</v>
      </c>
    </row>
    <row r="33" spans="1:33" x14ac:dyDescent="0.2">
      <c r="A33" s="2">
        <v>38</v>
      </c>
      <c r="B33" s="3">
        <v>10</v>
      </c>
      <c r="C33" s="3" t="s">
        <v>6</v>
      </c>
      <c r="D33" s="4" t="s">
        <v>29</v>
      </c>
      <c r="E33" s="3">
        <v>0</v>
      </c>
      <c r="F33" s="3">
        <v>0</v>
      </c>
      <c r="G33" s="3">
        <v>1</v>
      </c>
      <c r="H33" s="3">
        <v>75</v>
      </c>
      <c r="I33" s="3">
        <v>1</v>
      </c>
      <c r="J33" s="3">
        <v>18</v>
      </c>
      <c r="L33" s="3">
        <v>0</v>
      </c>
      <c r="M33" s="3">
        <v>0</v>
      </c>
      <c r="N33" s="3">
        <v>0</v>
      </c>
      <c r="O33" s="3">
        <v>0</v>
      </c>
      <c r="P33" s="3">
        <v>1</v>
      </c>
      <c r="Q33" s="3">
        <v>1</v>
      </c>
      <c r="R33" s="3" t="s">
        <v>28</v>
      </c>
      <c r="S33" s="3">
        <v>8</v>
      </c>
      <c r="T33" s="3">
        <v>5</v>
      </c>
      <c r="U33" s="3">
        <v>7</v>
      </c>
      <c r="V33" s="3">
        <v>0</v>
      </c>
      <c r="W33" s="3">
        <v>1</v>
      </c>
      <c r="X33" s="3">
        <v>58</v>
      </c>
      <c r="Y33" s="3">
        <v>0</v>
      </c>
      <c r="Z33" s="3">
        <v>0</v>
      </c>
      <c r="AA33" s="3">
        <v>1</v>
      </c>
      <c r="AB33" s="7">
        <v>0</v>
      </c>
      <c r="AC33" s="7">
        <v>1.54049245187893</v>
      </c>
      <c r="AD33" s="7">
        <v>0</v>
      </c>
      <c r="AE33" s="7">
        <v>1.29068762807851</v>
      </c>
      <c r="AF33" s="7">
        <v>0</v>
      </c>
      <c r="AG33" s="7">
        <f>AVERAGE(AC33,AE33)</f>
        <v>1.41559003997872</v>
      </c>
    </row>
    <row r="34" spans="1:33" x14ac:dyDescent="0.2">
      <c r="A34" s="2">
        <v>39</v>
      </c>
      <c r="B34" s="3">
        <v>10</v>
      </c>
      <c r="C34" s="3" t="s">
        <v>2</v>
      </c>
      <c r="D34" s="3" t="s">
        <v>27</v>
      </c>
      <c r="E34" s="3">
        <v>0</v>
      </c>
      <c r="F34" s="3">
        <v>0</v>
      </c>
      <c r="G34" s="3">
        <v>1</v>
      </c>
      <c r="H34" s="3">
        <v>80</v>
      </c>
      <c r="I34" s="3">
        <v>1</v>
      </c>
      <c r="J34" s="3">
        <v>21</v>
      </c>
      <c r="K34" s="3" t="s">
        <v>4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">
        <v>1</v>
      </c>
      <c r="R34" s="3" t="s">
        <v>26</v>
      </c>
      <c r="S34" s="3">
        <v>6</v>
      </c>
      <c r="T34" s="3">
        <v>2</v>
      </c>
      <c r="U34" s="3">
        <v>4</v>
      </c>
      <c r="V34" s="3">
        <v>43</v>
      </c>
      <c r="W34" s="3">
        <v>0</v>
      </c>
      <c r="X34" s="3">
        <v>16</v>
      </c>
      <c r="Y34" s="3">
        <v>0</v>
      </c>
      <c r="Z34" s="3">
        <v>2</v>
      </c>
      <c r="AA34" s="3">
        <v>1</v>
      </c>
      <c r="AB34" s="7">
        <v>1.57949611551338</v>
      </c>
      <c r="AC34" s="7">
        <v>0</v>
      </c>
      <c r="AD34" s="7">
        <v>1.4163162231961599</v>
      </c>
      <c r="AE34" s="7">
        <v>1.06903559372885</v>
      </c>
      <c r="AF34" s="7">
        <v>1.8333333333333299</v>
      </c>
      <c r="AG34" s="7">
        <f>AVERAGE(AD34:AF34)</f>
        <v>1.4395617167527799</v>
      </c>
    </row>
    <row r="35" spans="1:33" x14ac:dyDescent="0.2">
      <c r="A35" s="2">
        <v>40</v>
      </c>
      <c r="B35" s="3">
        <v>9</v>
      </c>
      <c r="C35" s="3" t="s">
        <v>6</v>
      </c>
      <c r="D35" s="3" t="s">
        <v>25</v>
      </c>
      <c r="E35" s="3">
        <v>0</v>
      </c>
      <c r="F35" s="3">
        <v>0</v>
      </c>
      <c r="G35" s="3">
        <v>1</v>
      </c>
      <c r="H35" s="3">
        <v>74</v>
      </c>
      <c r="I35" s="3">
        <v>1</v>
      </c>
      <c r="J35" s="3">
        <v>16</v>
      </c>
      <c r="K35" s="3" t="s">
        <v>8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1</v>
      </c>
      <c r="R35" s="3" t="s">
        <v>24</v>
      </c>
      <c r="S35" s="3">
        <v>6</v>
      </c>
      <c r="T35" s="3">
        <v>5</v>
      </c>
      <c r="U35" s="3">
        <v>5</v>
      </c>
      <c r="V35" s="3">
        <v>7</v>
      </c>
      <c r="W35" s="3">
        <v>0</v>
      </c>
      <c r="X35" s="3">
        <v>47</v>
      </c>
      <c r="Y35" s="3">
        <v>0</v>
      </c>
      <c r="Z35" s="3">
        <v>4</v>
      </c>
      <c r="AA35" s="3">
        <v>0</v>
      </c>
      <c r="AB35" s="7">
        <v>1.27345908033901</v>
      </c>
      <c r="AC35" s="7">
        <v>0</v>
      </c>
      <c r="AD35" s="7">
        <v>1.71249264529116</v>
      </c>
      <c r="AE35" s="7">
        <v>0</v>
      </c>
      <c r="AF35" s="7">
        <v>0</v>
      </c>
      <c r="AG35" s="7">
        <f>AD35</f>
        <v>1.71249264529116</v>
      </c>
    </row>
    <row r="36" spans="1:33" x14ac:dyDescent="0.2">
      <c r="A36" s="2">
        <v>41</v>
      </c>
      <c r="B36" s="3">
        <v>8</v>
      </c>
      <c r="C36" s="3" t="s">
        <v>6</v>
      </c>
      <c r="E36" s="3">
        <v>0</v>
      </c>
      <c r="F36" s="3">
        <v>0</v>
      </c>
      <c r="G36" s="3">
        <v>1</v>
      </c>
      <c r="H36" s="3">
        <v>78</v>
      </c>
      <c r="I36" s="3">
        <v>1</v>
      </c>
      <c r="J36" s="3">
        <v>14</v>
      </c>
      <c r="L36" s="3">
        <v>0</v>
      </c>
      <c r="Q36" s="3">
        <v>1</v>
      </c>
      <c r="R36" s="3" t="s">
        <v>23</v>
      </c>
      <c r="S36" s="3">
        <v>9</v>
      </c>
      <c r="T36" s="3">
        <v>3</v>
      </c>
      <c r="U36" s="3">
        <v>3</v>
      </c>
      <c r="V36" s="3">
        <v>12</v>
      </c>
      <c r="W36" s="3">
        <v>0</v>
      </c>
      <c r="X36" s="3">
        <v>3</v>
      </c>
      <c r="Y36" s="3">
        <v>0</v>
      </c>
      <c r="Z36" s="3">
        <v>2</v>
      </c>
      <c r="AA36" s="3">
        <v>1</v>
      </c>
      <c r="AB36" s="7">
        <v>1.6375234616560701</v>
      </c>
      <c r="AC36" s="7">
        <v>0</v>
      </c>
      <c r="AD36" s="7">
        <v>1.06903559372885</v>
      </c>
      <c r="AE36" s="7">
        <v>0</v>
      </c>
      <c r="AF36" s="7">
        <v>0</v>
      </c>
      <c r="AG36" s="7">
        <f>AD36</f>
        <v>1.06903559372885</v>
      </c>
    </row>
    <row r="37" spans="1:33" x14ac:dyDescent="0.2">
      <c r="A37" s="2">
        <v>42</v>
      </c>
      <c r="B37" s="3">
        <v>11</v>
      </c>
      <c r="C37" s="3" t="s">
        <v>6</v>
      </c>
      <c r="D37" s="3" t="s">
        <v>1</v>
      </c>
      <c r="E37" s="3">
        <v>0</v>
      </c>
      <c r="F37" s="3">
        <v>0</v>
      </c>
      <c r="G37" s="3">
        <v>1</v>
      </c>
      <c r="H37" s="3">
        <v>59</v>
      </c>
      <c r="I37" s="3">
        <v>1</v>
      </c>
      <c r="J37" s="3">
        <v>14</v>
      </c>
      <c r="Q37" s="3">
        <v>1</v>
      </c>
      <c r="R37" s="3" t="s">
        <v>22</v>
      </c>
      <c r="S37" s="3">
        <v>7</v>
      </c>
      <c r="T37" s="3">
        <v>6</v>
      </c>
      <c r="U37" s="3">
        <v>8</v>
      </c>
      <c r="V37" s="3">
        <v>43</v>
      </c>
      <c r="W37" s="3">
        <v>0</v>
      </c>
      <c r="X37" s="3">
        <v>17</v>
      </c>
      <c r="Y37" s="3">
        <v>0</v>
      </c>
      <c r="Z37" s="3">
        <v>2</v>
      </c>
      <c r="AA37" s="3">
        <v>1</v>
      </c>
      <c r="AB37" s="7">
        <v>1.47952779045131</v>
      </c>
      <c r="AC37" s="7">
        <v>1.32725424859374</v>
      </c>
      <c r="AD37" s="7">
        <v>1.7</v>
      </c>
      <c r="AE37" s="7">
        <v>1.1767766952966401</v>
      </c>
      <c r="AF37" s="7">
        <v>0</v>
      </c>
      <c r="AG37" s="7">
        <f>AVERAGE(AC37:AE37)</f>
        <v>1.4013436479634602</v>
      </c>
    </row>
    <row r="38" spans="1:33" x14ac:dyDescent="0.2">
      <c r="A38" s="2">
        <v>43</v>
      </c>
      <c r="B38" s="3">
        <v>6</v>
      </c>
      <c r="C38" s="3" t="s">
        <v>6</v>
      </c>
      <c r="D38" s="3" t="s">
        <v>21</v>
      </c>
      <c r="E38" s="3">
        <v>0</v>
      </c>
      <c r="F38" s="3">
        <v>0</v>
      </c>
      <c r="G38" s="3">
        <v>1</v>
      </c>
      <c r="H38" s="3">
        <v>71</v>
      </c>
      <c r="I38" s="3">
        <v>1</v>
      </c>
      <c r="J38" s="3">
        <v>14</v>
      </c>
      <c r="K38" s="3" t="s">
        <v>8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1</v>
      </c>
      <c r="R38" s="3" t="s">
        <v>20</v>
      </c>
      <c r="S38" s="3">
        <v>9</v>
      </c>
      <c r="T38" s="3">
        <v>1</v>
      </c>
      <c r="U38" s="3">
        <v>5</v>
      </c>
      <c r="V38" s="3">
        <v>0</v>
      </c>
      <c r="W38" s="3">
        <v>1</v>
      </c>
      <c r="X38" s="3">
        <v>4</v>
      </c>
      <c r="Y38" s="3">
        <v>0</v>
      </c>
      <c r="Z38" s="3">
        <v>7</v>
      </c>
      <c r="AA38" s="3">
        <v>0</v>
      </c>
      <c r="AB38" s="7">
        <v>0</v>
      </c>
      <c r="AC38" s="7">
        <v>0</v>
      </c>
      <c r="AD38" s="7">
        <v>0</v>
      </c>
      <c r="AE38" s="7">
        <v>1.1767766952966401</v>
      </c>
      <c r="AF38" s="7">
        <v>0</v>
      </c>
      <c r="AG38" s="7">
        <f>AE38</f>
        <v>1.1767766952966401</v>
      </c>
    </row>
    <row r="39" spans="1:33" x14ac:dyDescent="0.2">
      <c r="A39" s="2">
        <v>44</v>
      </c>
      <c r="B39" s="3">
        <v>9</v>
      </c>
      <c r="C39" s="3" t="s">
        <v>6</v>
      </c>
      <c r="D39" s="4" t="s">
        <v>12</v>
      </c>
      <c r="E39" s="3">
        <v>0</v>
      </c>
      <c r="F39" s="3">
        <v>0</v>
      </c>
      <c r="G39" s="3">
        <v>1</v>
      </c>
      <c r="H39" s="3">
        <v>84</v>
      </c>
      <c r="I39" s="3">
        <v>1</v>
      </c>
      <c r="J39" s="3">
        <v>18</v>
      </c>
      <c r="K39" s="3" t="s">
        <v>4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1</v>
      </c>
      <c r="R39" s="3" t="s">
        <v>19</v>
      </c>
      <c r="S39" s="3">
        <v>5</v>
      </c>
      <c r="T39" s="3">
        <v>5</v>
      </c>
      <c r="U39" s="3">
        <v>5</v>
      </c>
      <c r="V39" s="3">
        <v>1</v>
      </c>
      <c r="W39" s="3">
        <v>0</v>
      </c>
      <c r="X39" s="3">
        <v>17</v>
      </c>
      <c r="Y39" s="3">
        <v>0</v>
      </c>
      <c r="Z39" s="3">
        <v>0</v>
      </c>
      <c r="AA39" s="3">
        <v>1</v>
      </c>
      <c r="AB39" s="7">
        <v>1</v>
      </c>
      <c r="AC39" s="7">
        <v>1.3678511301977601</v>
      </c>
      <c r="AD39" s="7">
        <v>1.5</v>
      </c>
      <c r="AE39" s="7">
        <v>1.1666666666666701</v>
      </c>
      <c r="AF39" s="7">
        <v>1.5</v>
      </c>
      <c r="AG39" s="7">
        <f>AVERAGE(AC39:AF39)</f>
        <v>1.3836294492161074</v>
      </c>
    </row>
    <row r="40" spans="1:33" x14ac:dyDescent="0.2">
      <c r="A40" s="2">
        <v>45</v>
      </c>
      <c r="B40" s="3">
        <v>10</v>
      </c>
      <c r="C40" s="3" t="s">
        <v>6</v>
      </c>
      <c r="D40" s="3" t="s">
        <v>5</v>
      </c>
      <c r="E40" s="3">
        <v>0</v>
      </c>
      <c r="F40" s="3">
        <v>0</v>
      </c>
      <c r="G40" s="3">
        <v>1</v>
      </c>
      <c r="H40" s="3">
        <v>68</v>
      </c>
      <c r="I40" s="3">
        <v>1</v>
      </c>
      <c r="J40" s="3">
        <v>18</v>
      </c>
      <c r="K40" s="3" t="s">
        <v>18</v>
      </c>
      <c r="M40" s="3">
        <v>0</v>
      </c>
      <c r="N40" s="3">
        <v>1</v>
      </c>
      <c r="O40" s="3">
        <v>0</v>
      </c>
      <c r="P40" s="3">
        <v>0</v>
      </c>
      <c r="Q40" s="3">
        <v>1</v>
      </c>
      <c r="R40" s="3" t="s">
        <v>17</v>
      </c>
      <c r="S40" s="3">
        <v>8</v>
      </c>
      <c r="T40" s="3">
        <v>1</v>
      </c>
      <c r="U40" s="3">
        <v>5</v>
      </c>
      <c r="V40" s="3">
        <v>1</v>
      </c>
      <c r="W40" s="3">
        <v>0</v>
      </c>
      <c r="X40" s="3">
        <v>0</v>
      </c>
      <c r="Y40" s="3">
        <v>1</v>
      </c>
      <c r="Z40" s="3">
        <v>0</v>
      </c>
      <c r="AA40" s="3">
        <v>1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f>0</f>
        <v>0</v>
      </c>
    </row>
    <row r="41" spans="1:33" x14ac:dyDescent="0.2">
      <c r="A41" s="2">
        <v>46</v>
      </c>
      <c r="B41" s="3">
        <v>6</v>
      </c>
      <c r="C41" s="3" t="s">
        <v>16</v>
      </c>
      <c r="D41" s="3" t="s">
        <v>15</v>
      </c>
      <c r="E41" s="3">
        <v>0</v>
      </c>
      <c r="F41" s="3">
        <v>0</v>
      </c>
      <c r="G41" s="3">
        <v>1</v>
      </c>
      <c r="H41" s="3">
        <v>65</v>
      </c>
      <c r="I41" s="3">
        <v>1</v>
      </c>
      <c r="J41" s="3">
        <v>14</v>
      </c>
      <c r="K41" s="3" t="s">
        <v>8</v>
      </c>
      <c r="L41" s="3">
        <v>0</v>
      </c>
      <c r="M41" s="3">
        <v>0</v>
      </c>
      <c r="N41" s="3">
        <v>1</v>
      </c>
      <c r="O41" s="3">
        <v>0</v>
      </c>
      <c r="P41" s="3">
        <v>0</v>
      </c>
      <c r="Q41" s="3">
        <v>1</v>
      </c>
      <c r="R41" s="3" t="s">
        <v>14</v>
      </c>
      <c r="S41" s="3">
        <v>8</v>
      </c>
      <c r="T41" s="3">
        <v>2</v>
      </c>
      <c r="U41" s="3">
        <v>5</v>
      </c>
      <c r="V41" s="3">
        <v>54</v>
      </c>
      <c r="W41" s="3">
        <v>0</v>
      </c>
      <c r="X41" s="3">
        <v>512</v>
      </c>
      <c r="Y41" s="3">
        <v>0</v>
      </c>
      <c r="Z41" s="3">
        <v>8</v>
      </c>
      <c r="AA41" s="3">
        <v>0</v>
      </c>
      <c r="AB41" s="7">
        <v>1.5901447469252099</v>
      </c>
      <c r="AC41" s="7">
        <v>1.57057237270227</v>
      </c>
      <c r="AD41" s="7">
        <v>1.5991745054142199</v>
      </c>
      <c r="AE41" s="7">
        <v>1.5909843582566801</v>
      </c>
      <c r="AF41" s="7">
        <v>1.89054210903421</v>
      </c>
      <c r="AG41" s="7">
        <f>AVERAGE(AC41:AF41)</f>
        <v>1.662818336351845</v>
      </c>
    </row>
    <row r="42" spans="1:33" x14ac:dyDescent="0.2">
      <c r="A42" s="2">
        <v>47</v>
      </c>
      <c r="B42" s="3">
        <v>11</v>
      </c>
      <c r="C42" s="3" t="s">
        <v>6</v>
      </c>
      <c r="D42" s="3" t="s">
        <v>1</v>
      </c>
      <c r="E42" s="3">
        <v>0</v>
      </c>
      <c r="F42" s="3">
        <v>0</v>
      </c>
      <c r="G42" s="3">
        <v>1</v>
      </c>
      <c r="H42" s="3">
        <v>66</v>
      </c>
      <c r="I42" s="3">
        <v>1</v>
      </c>
      <c r="J42" s="3">
        <v>16</v>
      </c>
      <c r="K42" s="3" t="s">
        <v>8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 s="3" t="s">
        <v>13</v>
      </c>
      <c r="S42" s="3">
        <v>9</v>
      </c>
      <c r="T42" s="3">
        <v>5</v>
      </c>
      <c r="U42" s="3">
        <v>5</v>
      </c>
      <c r="V42" s="3">
        <v>1</v>
      </c>
      <c r="W42" s="3">
        <v>0</v>
      </c>
      <c r="X42" s="3">
        <v>5</v>
      </c>
      <c r="Y42" s="3">
        <v>0</v>
      </c>
      <c r="Z42" s="3">
        <v>0</v>
      </c>
      <c r="AA42" s="3">
        <v>1</v>
      </c>
      <c r="AB42" s="7">
        <v>1</v>
      </c>
      <c r="AC42" s="7">
        <v>1.1666666666666701</v>
      </c>
      <c r="AD42" s="7">
        <v>1</v>
      </c>
      <c r="AE42" s="7">
        <v>1.2071067811865499</v>
      </c>
      <c r="AF42" s="7">
        <v>0</v>
      </c>
      <c r="AG42" s="7">
        <f>AVERAGE(AC42:AE42)</f>
        <v>1.1245911492844067</v>
      </c>
    </row>
    <row r="43" spans="1:33" x14ac:dyDescent="0.2">
      <c r="A43" s="2">
        <v>48</v>
      </c>
      <c r="B43" s="3">
        <v>2</v>
      </c>
      <c r="C43" s="3" t="s">
        <v>6</v>
      </c>
      <c r="D43" s="4" t="s">
        <v>12</v>
      </c>
      <c r="E43" s="3">
        <v>0</v>
      </c>
      <c r="F43" s="3">
        <v>0</v>
      </c>
      <c r="G43" s="3">
        <v>1</v>
      </c>
      <c r="H43" s="3">
        <v>62</v>
      </c>
      <c r="I43" s="3">
        <v>1</v>
      </c>
      <c r="J43" s="3">
        <v>14</v>
      </c>
      <c r="K43" s="3" t="s">
        <v>11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1</v>
      </c>
      <c r="R43" s="3" t="s">
        <v>10</v>
      </c>
      <c r="S43" s="3">
        <v>9</v>
      </c>
      <c r="T43" s="3">
        <v>1</v>
      </c>
      <c r="U43" s="3">
        <v>1</v>
      </c>
      <c r="V43" s="3">
        <v>50</v>
      </c>
      <c r="W43" s="3">
        <v>0</v>
      </c>
      <c r="X43" s="3">
        <v>137</v>
      </c>
      <c r="Y43" s="3">
        <v>0</v>
      </c>
      <c r="Z43" s="3">
        <v>3</v>
      </c>
      <c r="AA43" s="3">
        <v>0</v>
      </c>
      <c r="AB43" s="7">
        <v>1.5837986970101601</v>
      </c>
      <c r="AC43" s="7">
        <v>1.3702119236925201</v>
      </c>
      <c r="AD43" s="7">
        <v>1.4942018851294501</v>
      </c>
      <c r="AE43" s="7">
        <v>1.54448179360912</v>
      </c>
      <c r="AF43" s="7">
        <v>1.9991143012194901</v>
      </c>
      <c r="AG43" s="7">
        <f>AVERAGE(AC43:AF43)</f>
        <v>1.602002475912645</v>
      </c>
    </row>
    <row r="44" spans="1:33" x14ac:dyDescent="0.2">
      <c r="A44" s="2">
        <v>49</v>
      </c>
      <c r="B44" s="3">
        <v>10</v>
      </c>
      <c r="C44" s="3" t="s">
        <v>2</v>
      </c>
      <c r="D44" s="3" t="s">
        <v>9</v>
      </c>
      <c r="E44" s="3">
        <v>0</v>
      </c>
      <c r="F44" s="3">
        <v>0</v>
      </c>
      <c r="G44" s="3">
        <v>1</v>
      </c>
      <c r="H44" s="3">
        <v>70</v>
      </c>
      <c r="I44" s="3">
        <v>1</v>
      </c>
      <c r="J44" s="3">
        <v>18</v>
      </c>
      <c r="K44" s="3" t="s">
        <v>8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1</v>
      </c>
      <c r="R44" s="3" t="s">
        <v>7</v>
      </c>
      <c r="S44" s="3">
        <v>5</v>
      </c>
      <c r="T44" s="3">
        <v>1</v>
      </c>
      <c r="U44" s="3">
        <v>5</v>
      </c>
      <c r="V44" s="3">
        <v>4</v>
      </c>
      <c r="W44" s="3">
        <v>0</v>
      </c>
      <c r="X44" s="3">
        <v>2</v>
      </c>
      <c r="Y44" s="3">
        <v>0</v>
      </c>
      <c r="Z44" s="3">
        <v>1</v>
      </c>
      <c r="AA44" s="3">
        <v>1</v>
      </c>
      <c r="AB44" s="7">
        <v>1.5</v>
      </c>
      <c r="AC44" s="7">
        <v>0</v>
      </c>
      <c r="AD44" s="7">
        <v>1.25</v>
      </c>
      <c r="AE44" s="7">
        <v>0</v>
      </c>
      <c r="AF44" s="7">
        <v>0</v>
      </c>
      <c r="AG44" s="7">
        <f>AD44</f>
        <v>1.25</v>
      </c>
    </row>
    <row r="45" spans="1:33" x14ac:dyDescent="0.2">
      <c r="A45" s="2">
        <v>50</v>
      </c>
      <c r="B45" s="3">
        <v>10</v>
      </c>
      <c r="C45" s="3" t="s">
        <v>6</v>
      </c>
      <c r="D45" s="3" t="s">
        <v>5</v>
      </c>
      <c r="E45" s="3">
        <v>0</v>
      </c>
      <c r="F45" s="3">
        <v>0</v>
      </c>
      <c r="G45" s="3">
        <v>1</v>
      </c>
      <c r="H45" s="3">
        <v>65</v>
      </c>
      <c r="I45" s="3">
        <v>1</v>
      </c>
      <c r="J45" s="3">
        <v>14</v>
      </c>
      <c r="K45" s="3" t="s">
        <v>4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1</v>
      </c>
      <c r="R45" s="3" t="s">
        <v>3</v>
      </c>
      <c r="S45" s="3">
        <v>7</v>
      </c>
      <c r="T45" s="3">
        <v>1</v>
      </c>
      <c r="U45" s="3">
        <v>5</v>
      </c>
      <c r="V45" s="3">
        <v>0</v>
      </c>
      <c r="W45" s="3">
        <v>1</v>
      </c>
      <c r="X45" s="3">
        <v>24</v>
      </c>
      <c r="Y45" s="3">
        <v>0</v>
      </c>
      <c r="Z45" s="3">
        <v>0</v>
      </c>
      <c r="AA45" s="3">
        <v>1</v>
      </c>
      <c r="AB45" s="7">
        <v>0</v>
      </c>
      <c r="AC45" s="7">
        <v>0</v>
      </c>
      <c r="AD45" s="7">
        <v>0</v>
      </c>
      <c r="AE45" s="7">
        <v>1.54894146369348</v>
      </c>
      <c r="AF45" s="7">
        <v>0</v>
      </c>
      <c r="AG45" s="7">
        <f>AE45</f>
        <v>1.54894146369348</v>
      </c>
    </row>
    <row r="46" spans="1:33" x14ac:dyDescent="0.2">
      <c r="A46" s="2">
        <v>51</v>
      </c>
      <c r="B46" s="3">
        <v>1</v>
      </c>
      <c r="C46" s="3" t="s">
        <v>2</v>
      </c>
      <c r="D46" s="3" t="s">
        <v>1</v>
      </c>
      <c r="E46" s="3">
        <v>0</v>
      </c>
      <c r="F46" s="3">
        <v>0</v>
      </c>
      <c r="G46" s="3">
        <v>1</v>
      </c>
      <c r="H46" s="3">
        <v>69</v>
      </c>
      <c r="I46" s="3">
        <v>1</v>
      </c>
      <c r="J46" s="3">
        <v>16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1</v>
      </c>
      <c r="R46" s="3" t="s">
        <v>0</v>
      </c>
      <c r="S46" s="3">
        <v>8</v>
      </c>
      <c r="T46" s="3">
        <v>7</v>
      </c>
      <c r="U46" s="3">
        <v>8</v>
      </c>
      <c r="V46" s="3">
        <v>14</v>
      </c>
      <c r="W46" s="3">
        <v>0</v>
      </c>
      <c r="X46" s="3">
        <v>93</v>
      </c>
      <c r="Y46" s="3">
        <v>0</v>
      </c>
      <c r="Z46" s="3">
        <v>8</v>
      </c>
      <c r="AA46" s="3">
        <v>0</v>
      </c>
      <c r="AB46" s="7">
        <v>1.5290199714300501</v>
      </c>
      <c r="AC46" s="7">
        <v>1.33394201198567</v>
      </c>
      <c r="AD46" s="7">
        <v>1.5871287634109801</v>
      </c>
      <c r="AE46" s="7">
        <v>1.36187299990092</v>
      </c>
      <c r="AF46" s="7">
        <v>1.9689521912063399</v>
      </c>
      <c r="AG46" s="7">
        <f>AVERAGE(AC46:AF46)</f>
        <v>1.5629739916259777</v>
      </c>
    </row>
    <row r="47" spans="1:33" x14ac:dyDescent="0.2">
      <c r="A47" s="2">
        <v>201</v>
      </c>
      <c r="B47" s="3">
        <v>12</v>
      </c>
      <c r="C47" s="3" t="s">
        <v>6</v>
      </c>
      <c r="D47" s="3" t="s">
        <v>25</v>
      </c>
      <c r="E47" s="3">
        <v>1</v>
      </c>
      <c r="F47" s="3">
        <v>0</v>
      </c>
      <c r="G47" s="3">
        <v>0</v>
      </c>
      <c r="H47" s="3">
        <v>21</v>
      </c>
      <c r="I47" s="3">
        <v>1</v>
      </c>
      <c r="J47" s="3">
        <v>14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1</v>
      </c>
      <c r="R47" s="3" t="s">
        <v>65</v>
      </c>
      <c r="S47" s="3">
        <v>9</v>
      </c>
      <c r="T47" s="3">
        <v>3</v>
      </c>
      <c r="U47" s="3">
        <v>5</v>
      </c>
      <c r="V47" s="3">
        <v>0</v>
      </c>
      <c r="W47" s="3">
        <v>1</v>
      </c>
      <c r="X47" s="3">
        <v>0</v>
      </c>
      <c r="Y47" s="3">
        <v>1</v>
      </c>
      <c r="Z47" s="3">
        <v>0</v>
      </c>
      <c r="AA47" s="3">
        <v>1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f>AF47</f>
        <v>0</v>
      </c>
    </row>
    <row r="48" spans="1:33" x14ac:dyDescent="0.2">
      <c r="A48" s="2">
        <v>202</v>
      </c>
      <c r="B48" s="3">
        <v>12</v>
      </c>
      <c r="C48" s="3" t="s">
        <v>6</v>
      </c>
      <c r="D48" s="3" t="s">
        <v>1</v>
      </c>
      <c r="E48" s="3">
        <v>1</v>
      </c>
      <c r="F48" s="3">
        <v>0</v>
      </c>
      <c r="G48" s="3">
        <v>0</v>
      </c>
      <c r="H48" s="3">
        <v>24</v>
      </c>
      <c r="I48" s="3">
        <v>1</v>
      </c>
      <c r="J48" s="3">
        <v>16</v>
      </c>
      <c r="K48" s="3" t="s">
        <v>11</v>
      </c>
      <c r="L48" s="3">
        <v>0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 t="s">
        <v>65</v>
      </c>
      <c r="S48" s="3">
        <v>8</v>
      </c>
      <c r="T48" s="3">
        <v>5</v>
      </c>
      <c r="U48" s="3">
        <v>5</v>
      </c>
      <c r="V48" s="3">
        <v>19</v>
      </c>
      <c r="W48" s="3">
        <v>0</v>
      </c>
      <c r="X48" s="3">
        <v>97</v>
      </c>
      <c r="Y48" s="3">
        <v>0</v>
      </c>
      <c r="Z48" s="3">
        <v>6</v>
      </c>
      <c r="AA48" s="3">
        <v>0</v>
      </c>
      <c r="AB48" s="7">
        <v>1.81578947368421</v>
      </c>
      <c r="AC48" s="7">
        <v>1.6446046083685999</v>
      </c>
      <c r="AD48" s="7">
        <v>0</v>
      </c>
      <c r="AE48" s="7">
        <v>1.49460374678025</v>
      </c>
      <c r="AF48" s="7">
        <v>0</v>
      </c>
      <c r="AG48" s="7">
        <f>AVERAGE(AC48,AE48)</f>
        <v>1.5696041775744249</v>
      </c>
    </row>
    <row r="49" spans="1:33" x14ac:dyDescent="0.2">
      <c r="A49" s="2">
        <v>203</v>
      </c>
      <c r="B49" s="3">
        <v>10</v>
      </c>
      <c r="C49" s="3" t="s">
        <v>6</v>
      </c>
      <c r="D49" s="3" t="s">
        <v>25</v>
      </c>
      <c r="E49" s="3">
        <v>1</v>
      </c>
      <c r="F49" s="3">
        <v>0</v>
      </c>
      <c r="G49" s="3">
        <v>0</v>
      </c>
      <c r="H49" s="3">
        <v>19</v>
      </c>
      <c r="I49" s="3">
        <v>1</v>
      </c>
      <c r="J49" s="3">
        <v>14</v>
      </c>
      <c r="K49" s="3" t="s">
        <v>18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1</v>
      </c>
      <c r="R49" s="3" t="s">
        <v>65</v>
      </c>
      <c r="S49" s="3">
        <v>8</v>
      </c>
      <c r="T49" s="3">
        <v>4</v>
      </c>
      <c r="U49" s="3">
        <v>1</v>
      </c>
      <c r="V49" s="3">
        <v>1</v>
      </c>
      <c r="W49" s="3">
        <v>0</v>
      </c>
      <c r="X49" s="3">
        <v>19</v>
      </c>
      <c r="Y49" s="3">
        <v>0</v>
      </c>
      <c r="Z49" s="3">
        <v>1</v>
      </c>
      <c r="AA49" s="3">
        <v>1</v>
      </c>
      <c r="AB49" s="7">
        <v>1</v>
      </c>
      <c r="AC49" s="7">
        <v>1.31903559372885</v>
      </c>
      <c r="AD49" s="7">
        <v>1.4610206292602499</v>
      </c>
      <c r="AE49" s="7">
        <v>1</v>
      </c>
      <c r="AF49" s="7">
        <v>0</v>
      </c>
      <c r="AG49" s="7">
        <f>AVERAGE(AC49:AE49)</f>
        <v>1.2600187409963668</v>
      </c>
    </row>
    <row r="50" spans="1:33" x14ac:dyDescent="0.2">
      <c r="A50" s="2">
        <v>204</v>
      </c>
      <c r="B50" s="3">
        <v>12</v>
      </c>
      <c r="C50" s="3" t="s">
        <v>6</v>
      </c>
      <c r="D50" s="3" t="s">
        <v>25</v>
      </c>
      <c r="E50" s="3">
        <v>1</v>
      </c>
      <c r="F50" s="3">
        <v>0</v>
      </c>
      <c r="G50" s="3">
        <v>0</v>
      </c>
      <c r="H50" s="3">
        <v>18</v>
      </c>
      <c r="I50" s="3">
        <v>1</v>
      </c>
      <c r="J50" s="3">
        <v>12</v>
      </c>
      <c r="K50" s="3" t="s">
        <v>66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1</v>
      </c>
      <c r="R50" s="3" t="s">
        <v>65</v>
      </c>
      <c r="S50" s="3">
        <v>9</v>
      </c>
      <c r="T50" s="3">
        <v>5</v>
      </c>
      <c r="U50" s="3">
        <v>7</v>
      </c>
      <c r="V50" s="3">
        <v>0</v>
      </c>
      <c r="W50" s="3">
        <v>1</v>
      </c>
      <c r="X50" s="3">
        <v>1</v>
      </c>
      <c r="Y50" s="3">
        <v>0</v>
      </c>
      <c r="Z50" s="3">
        <v>0</v>
      </c>
      <c r="AA50" s="3">
        <v>1</v>
      </c>
      <c r="AB50" s="7">
        <v>0</v>
      </c>
      <c r="AC50" s="7">
        <v>0</v>
      </c>
      <c r="AD50" s="7">
        <v>0</v>
      </c>
      <c r="AE50" s="7">
        <v>1</v>
      </c>
      <c r="AF50" s="7">
        <v>0</v>
      </c>
      <c r="AG50" s="7">
        <f>AE50</f>
        <v>1</v>
      </c>
    </row>
    <row r="51" spans="1:33" x14ac:dyDescent="0.2">
      <c r="A51" s="2">
        <v>205</v>
      </c>
      <c r="B51" s="3">
        <v>12</v>
      </c>
      <c r="C51" s="3" t="s">
        <v>6</v>
      </c>
      <c r="D51" s="3" t="s">
        <v>1</v>
      </c>
      <c r="E51" s="3">
        <v>1</v>
      </c>
      <c r="F51" s="3">
        <v>0</v>
      </c>
      <c r="G51" s="3">
        <v>0</v>
      </c>
      <c r="H51" s="3">
        <v>18</v>
      </c>
      <c r="I51" s="3">
        <v>1</v>
      </c>
      <c r="J51" s="3">
        <v>14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1</v>
      </c>
      <c r="R51" s="3" t="s">
        <v>65</v>
      </c>
      <c r="S51" s="3">
        <v>7</v>
      </c>
      <c r="T51" s="3">
        <v>3</v>
      </c>
      <c r="U51" s="3">
        <v>3</v>
      </c>
      <c r="V51" s="3">
        <v>0</v>
      </c>
      <c r="W51" s="3">
        <v>1</v>
      </c>
      <c r="X51" s="3">
        <v>0</v>
      </c>
      <c r="Y51" s="3">
        <v>1</v>
      </c>
      <c r="Z51" s="3">
        <v>2</v>
      </c>
      <c r="AA51" s="3">
        <v>1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f>AF51</f>
        <v>0</v>
      </c>
    </row>
    <row r="52" spans="1:33" x14ac:dyDescent="0.2">
      <c r="A52" s="2">
        <v>206</v>
      </c>
      <c r="B52" s="3">
        <v>12</v>
      </c>
      <c r="E52" s="3">
        <v>1</v>
      </c>
      <c r="F52" s="3">
        <v>0</v>
      </c>
      <c r="G52" s="3">
        <v>0</v>
      </c>
      <c r="V52" s="3">
        <v>0</v>
      </c>
      <c r="W52" s="3">
        <v>1</v>
      </c>
      <c r="X52" s="3">
        <v>0</v>
      </c>
      <c r="Y52" s="3">
        <v>1</v>
      </c>
      <c r="Z52" s="3">
        <v>0</v>
      </c>
      <c r="AA52" s="3">
        <v>1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f>AF52</f>
        <v>0</v>
      </c>
    </row>
    <row r="53" spans="1:33" x14ac:dyDescent="0.2">
      <c r="A53" s="2">
        <v>207</v>
      </c>
      <c r="B53" s="3">
        <v>12</v>
      </c>
      <c r="C53" s="3" t="s">
        <v>6</v>
      </c>
      <c r="D53" s="3" t="s">
        <v>25</v>
      </c>
      <c r="E53" s="3">
        <v>1</v>
      </c>
      <c r="F53" s="3">
        <v>0</v>
      </c>
      <c r="G53" s="3">
        <v>0</v>
      </c>
      <c r="H53" s="3">
        <v>21</v>
      </c>
      <c r="I53" s="3">
        <v>1</v>
      </c>
      <c r="J53" s="3">
        <v>16</v>
      </c>
      <c r="K53" s="3" t="s">
        <v>4</v>
      </c>
      <c r="L53" s="3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 t="s">
        <v>65</v>
      </c>
      <c r="S53" s="3">
        <v>8</v>
      </c>
      <c r="T53" s="3">
        <v>5</v>
      </c>
      <c r="U53" s="3">
        <v>5</v>
      </c>
      <c r="V53" s="3">
        <v>1</v>
      </c>
      <c r="W53" s="3">
        <v>0</v>
      </c>
      <c r="X53" s="3">
        <v>1</v>
      </c>
      <c r="Y53" s="3">
        <v>0</v>
      </c>
      <c r="Z53" s="3">
        <v>1</v>
      </c>
      <c r="AA53" s="3">
        <v>1</v>
      </c>
      <c r="AB53" s="7">
        <v>1.2071067811865499</v>
      </c>
      <c r="AC53" s="7">
        <v>0</v>
      </c>
      <c r="AD53" s="7">
        <v>0</v>
      </c>
      <c r="AE53" s="7">
        <v>1</v>
      </c>
      <c r="AF53" s="7">
        <v>0</v>
      </c>
      <c r="AG53" s="7">
        <f>1</f>
        <v>1</v>
      </c>
    </row>
    <row r="54" spans="1:33" x14ac:dyDescent="0.2">
      <c r="A54" s="2">
        <v>208</v>
      </c>
      <c r="B54" s="3">
        <v>12</v>
      </c>
      <c r="C54" s="3" t="s">
        <v>6</v>
      </c>
      <c r="D54" s="3" t="s">
        <v>21</v>
      </c>
      <c r="E54" s="3">
        <v>1</v>
      </c>
      <c r="F54" s="3">
        <v>0</v>
      </c>
      <c r="G54" s="3">
        <v>0</v>
      </c>
      <c r="H54" s="3">
        <v>22</v>
      </c>
      <c r="I54" s="3">
        <v>1</v>
      </c>
      <c r="J54" s="3">
        <v>12</v>
      </c>
      <c r="K54" s="3" t="s">
        <v>66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Q54" s="3">
        <v>0</v>
      </c>
      <c r="R54" s="3" t="s">
        <v>65</v>
      </c>
      <c r="S54" s="3">
        <v>7</v>
      </c>
      <c r="T54" s="3">
        <v>5</v>
      </c>
      <c r="U54" s="3">
        <v>6</v>
      </c>
      <c r="V54" s="3">
        <v>0</v>
      </c>
      <c r="W54" s="3">
        <v>1</v>
      </c>
      <c r="X54" s="3">
        <v>10</v>
      </c>
      <c r="Y54" s="3">
        <v>0</v>
      </c>
      <c r="Z54" s="3">
        <v>0</v>
      </c>
      <c r="AA54" s="3">
        <v>1</v>
      </c>
      <c r="AB54" s="7">
        <v>0</v>
      </c>
      <c r="AC54" s="7">
        <v>1.1706148784369701</v>
      </c>
      <c r="AD54" s="7">
        <v>1</v>
      </c>
      <c r="AE54" s="7">
        <v>0</v>
      </c>
      <c r="AF54" s="7">
        <v>0</v>
      </c>
      <c r="AG54" s="7">
        <f>AVERAGE(AC54:AD54)</f>
        <v>1.0853074392184849</v>
      </c>
    </row>
    <row r="55" spans="1:33" x14ac:dyDescent="0.2">
      <c r="A55" s="2">
        <v>209</v>
      </c>
      <c r="B55" s="3">
        <v>12</v>
      </c>
      <c r="C55" s="3" t="s">
        <v>6</v>
      </c>
      <c r="D55" s="3" t="s">
        <v>25</v>
      </c>
      <c r="E55" s="3">
        <v>1</v>
      </c>
      <c r="F55" s="3">
        <v>0</v>
      </c>
      <c r="G55" s="3">
        <v>0</v>
      </c>
      <c r="H55" s="3">
        <v>20</v>
      </c>
      <c r="I55" s="3">
        <v>1</v>
      </c>
      <c r="J55" s="3">
        <v>12</v>
      </c>
      <c r="K55" s="3" t="s">
        <v>46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 t="s">
        <v>65</v>
      </c>
      <c r="S55" s="3">
        <v>8</v>
      </c>
      <c r="T55" s="3">
        <v>3</v>
      </c>
      <c r="U55" s="3">
        <v>4</v>
      </c>
      <c r="V55" s="3">
        <v>0</v>
      </c>
      <c r="W55" s="3">
        <v>1</v>
      </c>
      <c r="X55" s="3">
        <v>4</v>
      </c>
      <c r="Y55" s="3">
        <v>0</v>
      </c>
      <c r="Z55" s="3">
        <v>0</v>
      </c>
      <c r="AA55" s="3">
        <v>1</v>
      </c>
      <c r="AB55" s="7">
        <v>0</v>
      </c>
      <c r="AC55" s="7">
        <v>1</v>
      </c>
      <c r="AD55" s="7">
        <v>0</v>
      </c>
      <c r="AE55" s="7">
        <v>1.5</v>
      </c>
      <c r="AF55" s="7">
        <v>0</v>
      </c>
      <c r="AG55" s="7">
        <f>AVERAGE(AC55,AE55)</f>
        <v>1.25</v>
      </c>
    </row>
    <row r="56" spans="1:33" x14ac:dyDescent="0.2">
      <c r="A56" s="2">
        <v>210</v>
      </c>
      <c r="B56" s="3">
        <v>12</v>
      </c>
      <c r="C56" s="3" t="s">
        <v>6</v>
      </c>
      <c r="D56" s="3" t="s">
        <v>1</v>
      </c>
      <c r="E56" s="3">
        <v>1</v>
      </c>
      <c r="F56" s="3">
        <v>0</v>
      </c>
      <c r="G56" s="3">
        <v>0</v>
      </c>
      <c r="H56" s="3">
        <v>19</v>
      </c>
      <c r="I56" s="3">
        <v>1</v>
      </c>
      <c r="J56" s="3">
        <v>12</v>
      </c>
      <c r="K56" s="3" t="s">
        <v>46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1</v>
      </c>
      <c r="R56" s="3" t="s">
        <v>65</v>
      </c>
      <c r="S56" s="3">
        <v>8</v>
      </c>
      <c r="T56" s="3">
        <v>5</v>
      </c>
      <c r="U56" s="3">
        <v>2</v>
      </c>
      <c r="V56" s="3">
        <v>0</v>
      </c>
      <c r="W56" s="3">
        <v>1</v>
      </c>
      <c r="X56" s="3">
        <v>2</v>
      </c>
      <c r="Y56" s="3">
        <v>0</v>
      </c>
      <c r="Z56" s="3">
        <v>0</v>
      </c>
      <c r="AA56" s="3">
        <v>1</v>
      </c>
      <c r="AB56" s="7">
        <v>0</v>
      </c>
      <c r="AC56" s="7">
        <v>1</v>
      </c>
      <c r="AD56" s="7">
        <v>0</v>
      </c>
      <c r="AE56" s="7">
        <v>0</v>
      </c>
      <c r="AF56" s="7">
        <v>0</v>
      </c>
      <c r="AG56" s="7">
        <f>AC56</f>
        <v>1</v>
      </c>
    </row>
    <row r="57" spans="1:33" x14ac:dyDescent="0.2">
      <c r="A57" s="2">
        <v>211</v>
      </c>
      <c r="B57" s="3">
        <v>12</v>
      </c>
      <c r="C57" s="3" t="s">
        <v>6</v>
      </c>
      <c r="D57" s="3" t="s">
        <v>1</v>
      </c>
      <c r="E57" s="3">
        <v>1</v>
      </c>
      <c r="F57" s="3">
        <v>0</v>
      </c>
      <c r="G57" s="3">
        <v>0</v>
      </c>
      <c r="H57" s="3">
        <v>19</v>
      </c>
      <c r="I57" s="3">
        <v>1</v>
      </c>
      <c r="J57" s="3">
        <v>12</v>
      </c>
      <c r="K57" s="3" t="s">
        <v>46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1</v>
      </c>
      <c r="R57" s="3" t="s">
        <v>65</v>
      </c>
      <c r="S57" s="3">
        <v>8</v>
      </c>
      <c r="T57" s="3">
        <v>7</v>
      </c>
      <c r="U57" s="3">
        <v>7</v>
      </c>
      <c r="V57" s="3">
        <v>0</v>
      </c>
      <c r="W57" s="3">
        <v>1</v>
      </c>
      <c r="X57" s="3">
        <v>0</v>
      </c>
      <c r="Y57" s="3">
        <v>1</v>
      </c>
      <c r="Z57" s="3">
        <v>0</v>
      </c>
      <c r="AA57" s="3">
        <v>1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f>AF57</f>
        <v>0</v>
      </c>
    </row>
    <row r="58" spans="1:33" x14ac:dyDescent="0.2">
      <c r="A58" s="2">
        <v>212</v>
      </c>
      <c r="B58" s="3">
        <v>12</v>
      </c>
      <c r="C58" s="3" t="s">
        <v>6</v>
      </c>
      <c r="D58" s="3" t="s">
        <v>25</v>
      </c>
      <c r="E58" s="3">
        <v>1</v>
      </c>
      <c r="F58" s="3">
        <v>0</v>
      </c>
      <c r="G58" s="3">
        <v>0</v>
      </c>
      <c r="H58" s="3">
        <v>20</v>
      </c>
      <c r="I58" s="3">
        <v>1</v>
      </c>
      <c r="J58" s="3">
        <v>12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>
        <v>0</v>
      </c>
      <c r="R58" s="3" t="s">
        <v>65</v>
      </c>
      <c r="S58" s="3">
        <v>6</v>
      </c>
      <c r="T58" s="3">
        <v>8</v>
      </c>
      <c r="U58" s="3">
        <v>8</v>
      </c>
      <c r="V58" s="3">
        <v>0</v>
      </c>
      <c r="W58" s="3">
        <v>1</v>
      </c>
      <c r="X58" s="3">
        <v>72</v>
      </c>
      <c r="Y58" s="3">
        <v>0</v>
      </c>
      <c r="Z58" s="3">
        <v>1</v>
      </c>
      <c r="AA58" s="3">
        <v>1</v>
      </c>
      <c r="AB58" s="7">
        <v>0</v>
      </c>
      <c r="AC58" s="7">
        <v>1.27958668302665</v>
      </c>
      <c r="AD58" s="7">
        <v>1.40236892706218</v>
      </c>
      <c r="AE58" s="7">
        <v>1.4121067939276499</v>
      </c>
      <c r="AF58" s="7">
        <v>1.9979574657707899</v>
      </c>
      <c r="AG58" s="7">
        <f>AVERAGE(AC58:AF58)</f>
        <v>1.5230049674468176</v>
      </c>
    </row>
    <row r="59" spans="1:33" x14ac:dyDescent="0.2">
      <c r="A59" s="2">
        <v>213</v>
      </c>
      <c r="B59" s="3">
        <v>12</v>
      </c>
      <c r="C59" s="3" t="s">
        <v>6</v>
      </c>
      <c r="D59" s="3" t="s">
        <v>75</v>
      </c>
      <c r="E59" s="3">
        <v>1</v>
      </c>
      <c r="F59" s="3">
        <v>0</v>
      </c>
      <c r="G59" s="3">
        <v>0</v>
      </c>
      <c r="H59" s="3">
        <v>20</v>
      </c>
      <c r="I59" s="3">
        <v>1</v>
      </c>
      <c r="J59" s="3">
        <v>12</v>
      </c>
      <c r="K59" s="3" t="s">
        <v>8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 t="s">
        <v>74</v>
      </c>
      <c r="S59" s="3">
        <v>7</v>
      </c>
      <c r="T59" s="3">
        <v>3</v>
      </c>
      <c r="U59" s="3">
        <v>6</v>
      </c>
      <c r="V59" s="3">
        <v>0</v>
      </c>
      <c r="W59" s="3">
        <v>1</v>
      </c>
      <c r="X59" s="3">
        <v>0</v>
      </c>
      <c r="Y59" s="3">
        <v>1</v>
      </c>
      <c r="Z59" s="3">
        <v>0</v>
      </c>
      <c r="AA59" s="3">
        <v>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f>0</f>
        <v>0</v>
      </c>
    </row>
    <row r="60" spans="1:33" x14ac:dyDescent="0.2">
      <c r="A60" s="2">
        <v>214</v>
      </c>
      <c r="B60" s="3">
        <v>12</v>
      </c>
      <c r="C60" s="3" t="s">
        <v>6</v>
      </c>
      <c r="E60" s="3">
        <v>1</v>
      </c>
      <c r="F60" s="3">
        <v>0</v>
      </c>
      <c r="G60" s="3">
        <v>0</v>
      </c>
      <c r="H60" s="3">
        <v>20</v>
      </c>
      <c r="I60" s="3">
        <v>1</v>
      </c>
      <c r="J60" s="3">
        <v>12</v>
      </c>
      <c r="M60" s="3">
        <v>0</v>
      </c>
      <c r="N60" s="3">
        <v>1</v>
      </c>
      <c r="O60" s="3">
        <v>0</v>
      </c>
      <c r="P60" s="3">
        <v>0</v>
      </c>
      <c r="Q60" s="3">
        <v>1</v>
      </c>
      <c r="R60" s="3" t="s">
        <v>65</v>
      </c>
      <c r="S60" s="3">
        <v>6</v>
      </c>
      <c r="T60" s="3">
        <v>3</v>
      </c>
      <c r="U60" s="3">
        <v>4</v>
      </c>
      <c r="V60" s="3">
        <v>0</v>
      </c>
      <c r="W60" s="3">
        <v>1</v>
      </c>
      <c r="X60" s="3">
        <v>0</v>
      </c>
      <c r="Y60" s="3">
        <v>1</v>
      </c>
      <c r="Z60" s="3">
        <v>0</v>
      </c>
      <c r="AA60" s="3">
        <v>1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f>0</f>
        <v>0</v>
      </c>
    </row>
    <row r="61" spans="1:33" x14ac:dyDescent="0.2">
      <c r="A61" s="2">
        <v>215</v>
      </c>
      <c r="B61" s="3">
        <v>11</v>
      </c>
      <c r="C61" s="3" t="s">
        <v>6</v>
      </c>
      <c r="D61" s="3" t="s">
        <v>67</v>
      </c>
      <c r="E61" s="3">
        <v>1</v>
      </c>
      <c r="F61" s="3">
        <v>0</v>
      </c>
      <c r="G61" s="3">
        <v>0</v>
      </c>
      <c r="H61" s="3">
        <v>21</v>
      </c>
      <c r="I61" s="3">
        <v>1</v>
      </c>
      <c r="J61" s="3">
        <v>12</v>
      </c>
      <c r="K61" s="3" t="s">
        <v>66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 t="s">
        <v>65</v>
      </c>
      <c r="S61" s="3">
        <v>7</v>
      </c>
      <c r="T61" s="3">
        <v>5</v>
      </c>
      <c r="U61" s="3">
        <v>4</v>
      </c>
      <c r="V61" s="3">
        <v>0</v>
      </c>
      <c r="W61" s="3">
        <v>1</v>
      </c>
      <c r="X61" s="3">
        <v>1</v>
      </c>
      <c r="Y61" s="3">
        <v>0</v>
      </c>
      <c r="Z61" s="3">
        <v>0</v>
      </c>
      <c r="AA61" s="3">
        <v>1</v>
      </c>
      <c r="AB61" s="7">
        <v>0</v>
      </c>
      <c r="AC61" s="7">
        <v>1</v>
      </c>
      <c r="AD61" s="7">
        <v>0</v>
      </c>
      <c r="AE61" s="7">
        <v>0</v>
      </c>
      <c r="AF61" s="7">
        <v>0</v>
      </c>
      <c r="AG61" s="7">
        <f>1</f>
        <v>1</v>
      </c>
    </row>
    <row r="62" spans="1:33" x14ac:dyDescent="0.2">
      <c r="A62" s="2">
        <v>216</v>
      </c>
      <c r="B62" s="3">
        <v>11</v>
      </c>
      <c r="C62" s="3" t="s">
        <v>6</v>
      </c>
      <c r="D62" s="3" t="s">
        <v>1</v>
      </c>
      <c r="E62" s="3">
        <v>1</v>
      </c>
      <c r="F62" s="3">
        <v>0</v>
      </c>
      <c r="G62" s="3">
        <v>0</v>
      </c>
      <c r="H62" s="3">
        <v>20</v>
      </c>
      <c r="I62" s="3">
        <v>1</v>
      </c>
      <c r="J62" s="3">
        <v>12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 t="s">
        <v>65</v>
      </c>
      <c r="S62" s="3">
        <v>8</v>
      </c>
      <c r="T62" s="3">
        <v>5</v>
      </c>
      <c r="U62" s="3">
        <v>4</v>
      </c>
      <c r="V62" s="3">
        <v>0</v>
      </c>
      <c r="W62" s="3">
        <v>1</v>
      </c>
      <c r="X62" s="3">
        <v>1</v>
      </c>
      <c r="Y62" s="3">
        <v>0</v>
      </c>
      <c r="Z62" s="3">
        <v>0</v>
      </c>
      <c r="AA62" s="3">
        <v>1</v>
      </c>
      <c r="AB62" s="7">
        <v>0</v>
      </c>
      <c r="AC62" s="7">
        <v>0</v>
      </c>
      <c r="AD62" s="7">
        <v>0</v>
      </c>
      <c r="AE62" s="7">
        <v>1</v>
      </c>
      <c r="AF62" s="7">
        <v>0</v>
      </c>
      <c r="AG62" s="7">
        <f>1</f>
        <v>1</v>
      </c>
    </row>
    <row r="63" spans="1:33" x14ac:dyDescent="0.2">
      <c r="A63" s="2">
        <v>217</v>
      </c>
      <c r="B63" s="3">
        <v>10</v>
      </c>
      <c r="C63" s="3" t="s">
        <v>6</v>
      </c>
      <c r="D63" s="3" t="s">
        <v>42</v>
      </c>
      <c r="E63" s="3">
        <v>1</v>
      </c>
      <c r="F63" s="3">
        <v>0</v>
      </c>
      <c r="G63" s="3">
        <v>0</v>
      </c>
      <c r="H63" s="3">
        <v>19</v>
      </c>
      <c r="I63" s="3">
        <v>1</v>
      </c>
      <c r="J63" s="3">
        <v>12</v>
      </c>
      <c r="K63" s="3" t="s">
        <v>18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 t="s">
        <v>65</v>
      </c>
      <c r="S63" s="3">
        <v>3</v>
      </c>
      <c r="T63" s="3">
        <v>4</v>
      </c>
      <c r="U63" s="3">
        <v>3</v>
      </c>
      <c r="V63" s="3">
        <v>0</v>
      </c>
      <c r="W63" s="3">
        <v>1</v>
      </c>
      <c r="X63" s="3">
        <v>6</v>
      </c>
      <c r="Y63" s="3">
        <v>0</v>
      </c>
      <c r="Z63" s="3">
        <v>0</v>
      </c>
      <c r="AA63" s="3">
        <v>1</v>
      </c>
      <c r="AB63" s="7">
        <v>0</v>
      </c>
      <c r="AC63" s="7">
        <v>1</v>
      </c>
      <c r="AD63" s="7">
        <v>1.06903559372885</v>
      </c>
      <c r="AE63" s="7">
        <v>0</v>
      </c>
      <c r="AF63" s="7">
        <v>1.5</v>
      </c>
      <c r="AG63" s="7">
        <f>AVERAGE(AC63:AD63,AF63)</f>
        <v>1.1896785312429501</v>
      </c>
    </row>
    <row r="64" spans="1:33" x14ac:dyDescent="0.2">
      <c r="A64" s="2">
        <v>218</v>
      </c>
      <c r="B64" s="3">
        <v>12</v>
      </c>
      <c r="C64" s="3" t="s">
        <v>6</v>
      </c>
      <c r="D64" s="3" t="s">
        <v>29</v>
      </c>
      <c r="E64" s="3">
        <v>1</v>
      </c>
      <c r="F64" s="3">
        <v>0</v>
      </c>
      <c r="G64" s="3">
        <v>0</v>
      </c>
      <c r="H64" s="3">
        <v>18</v>
      </c>
      <c r="I64" s="3">
        <v>1</v>
      </c>
      <c r="J64" s="3">
        <v>12</v>
      </c>
      <c r="K64" s="3" t="s">
        <v>46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 t="s">
        <v>65</v>
      </c>
      <c r="S64" s="3">
        <v>4</v>
      </c>
      <c r="T64" s="3">
        <v>2</v>
      </c>
      <c r="U64" s="3">
        <v>6</v>
      </c>
      <c r="V64" s="3">
        <v>66</v>
      </c>
      <c r="W64" s="3">
        <v>0</v>
      </c>
      <c r="X64" s="3">
        <v>29</v>
      </c>
      <c r="Y64" s="3">
        <v>0</v>
      </c>
      <c r="Z64" s="3">
        <v>7</v>
      </c>
      <c r="AA64" s="3">
        <v>0</v>
      </c>
      <c r="AB64" s="7">
        <v>1.59141885530848</v>
      </c>
      <c r="AC64" s="7">
        <v>1.9508970857172301</v>
      </c>
      <c r="AD64" s="7">
        <v>1.58803287749292</v>
      </c>
      <c r="AE64" s="7">
        <v>0</v>
      </c>
      <c r="AF64" s="7">
        <v>0</v>
      </c>
      <c r="AG64" s="7">
        <f>AVERAGE(AC64:AD64)</f>
        <v>1.7694649816050751</v>
      </c>
    </row>
    <row r="65" spans="1:33" x14ac:dyDescent="0.2">
      <c r="A65" s="2">
        <v>219</v>
      </c>
      <c r="B65" s="3">
        <v>12</v>
      </c>
      <c r="C65" s="3" t="s">
        <v>6</v>
      </c>
      <c r="D65" s="3" t="s">
        <v>21</v>
      </c>
      <c r="E65" s="3">
        <v>1</v>
      </c>
      <c r="F65" s="3">
        <v>0</v>
      </c>
      <c r="G65" s="3">
        <v>0</v>
      </c>
      <c r="H65" s="3">
        <v>20</v>
      </c>
      <c r="I65" s="3">
        <v>1</v>
      </c>
      <c r="J65" s="3">
        <v>14</v>
      </c>
      <c r="K65" s="3" t="s">
        <v>66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3">
        <v>1</v>
      </c>
      <c r="R65" s="3" t="s">
        <v>65</v>
      </c>
      <c r="S65" s="3">
        <v>8</v>
      </c>
      <c r="T65" s="3">
        <v>7</v>
      </c>
      <c r="U65" s="3">
        <v>9</v>
      </c>
      <c r="V65" s="3">
        <v>0</v>
      </c>
      <c r="W65" s="3">
        <v>1</v>
      </c>
      <c r="X65" s="3">
        <v>2</v>
      </c>
      <c r="Y65" s="3">
        <v>0</v>
      </c>
      <c r="Z65" s="3">
        <v>0</v>
      </c>
      <c r="AA65" s="3">
        <v>1</v>
      </c>
      <c r="AB65" s="7">
        <v>0</v>
      </c>
      <c r="AC65" s="7">
        <v>1</v>
      </c>
      <c r="AD65" s="7">
        <v>0</v>
      </c>
      <c r="AE65" s="7">
        <v>0</v>
      </c>
      <c r="AF65" s="7">
        <v>0</v>
      </c>
      <c r="AG65" s="7">
        <f>1</f>
        <v>1</v>
      </c>
    </row>
    <row r="66" spans="1:33" x14ac:dyDescent="0.2">
      <c r="A66" s="2">
        <v>220</v>
      </c>
      <c r="B66" s="3">
        <v>11</v>
      </c>
      <c r="C66" s="3" t="s">
        <v>6</v>
      </c>
      <c r="D66" s="3" t="s">
        <v>29</v>
      </c>
      <c r="E66" s="3">
        <v>1</v>
      </c>
      <c r="F66" s="3">
        <v>0</v>
      </c>
      <c r="G66" s="3">
        <v>0</v>
      </c>
      <c r="H66" s="3">
        <v>20</v>
      </c>
      <c r="I66" s="3">
        <v>1</v>
      </c>
      <c r="J66" s="3">
        <v>14</v>
      </c>
      <c r="K66" s="3" t="s">
        <v>4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1</v>
      </c>
      <c r="R66" s="3" t="s">
        <v>65</v>
      </c>
      <c r="S66" s="3">
        <v>8</v>
      </c>
      <c r="T66" s="3">
        <v>7</v>
      </c>
      <c r="U66" s="3">
        <v>5</v>
      </c>
      <c r="V66" s="3">
        <v>0</v>
      </c>
      <c r="W66" s="3">
        <v>1</v>
      </c>
      <c r="X66" s="3">
        <v>2</v>
      </c>
      <c r="Y66" s="3">
        <v>0</v>
      </c>
      <c r="Z66" s="3">
        <v>0</v>
      </c>
      <c r="AA66" s="3">
        <v>1</v>
      </c>
      <c r="AB66" s="7">
        <v>0</v>
      </c>
      <c r="AC66" s="7">
        <v>1</v>
      </c>
      <c r="AD66" s="7">
        <v>0</v>
      </c>
      <c r="AE66" s="7">
        <v>1</v>
      </c>
      <c r="AF66" s="7">
        <v>0</v>
      </c>
      <c r="AG66" s="7">
        <f>1</f>
        <v>1</v>
      </c>
    </row>
    <row r="67" spans="1:33" x14ac:dyDescent="0.2">
      <c r="A67" s="2">
        <v>221</v>
      </c>
      <c r="B67" s="3">
        <v>12</v>
      </c>
      <c r="C67" s="3" t="s">
        <v>6</v>
      </c>
      <c r="D67" s="3" t="s">
        <v>42</v>
      </c>
      <c r="E67" s="3">
        <v>1</v>
      </c>
      <c r="F67" s="3">
        <v>0</v>
      </c>
      <c r="G67" s="3">
        <v>0</v>
      </c>
      <c r="H67" s="3">
        <v>21</v>
      </c>
      <c r="I67" s="3">
        <v>1</v>
      </c>
      <c r="J67" s="3">
        <v>14</v>
      </c>
      <c r="K67" s="3" t="s">
        <v>66</v>
      </c>
      <c r="L67" s="3">
        <v>0</v>
      </c>
      <c r="M67" s="3">
        <v>0</v>
      </c>
      <c r="N67" s="3">
        <v>0</v>
      </c>
      <c r="O67" s="3">
        <v>1</v>
      </c>
      <c r="P67" s="3">
        <v>0</v>
      </c>
      <c r="Q67" s="3">
        <v>1</v>
      </c>
      <c r="R67" s="3" t="s">
        <v>65</v>
      </c>
      <c r="S67" s="3">
        <v>7</v>
      </c>
      <c r="T67" s="3">
        <v>5</v>
      </c>
      <c r="U67" s="3">
        <v>4</v>
      </c>
      <c r="V67" s="3">
        <v>0</v>
      </c>
      <c r="W67" s="3">
        <v>1</v>
      </c>
      <c r="X67" s="3">
        <v>10</v>
      </c>
      <c r="Y67" s="3">
        <v>0</v>
      </c>
      <c r="Z67" s="3">
        <v>0</v>
      </c>
      <c r="AA67" s="3">
        <v>1</v>
      </c>
      <c r="AB67" s="7">
        <v>0</v>
      </c>
      <c r="AC67" s="7">
        <v>1.37334091160103</v>
      </c>
      <c r="AD67" s="7">
        <v>1</v>
      </c>
      <c r="AE67" s="7">
        <v>1</v>
      </c>
      <c r="AF67" s="7">
        <v>0</v>
      </c>
      <c r="AG67" s="7">
        <f>AVERAGE(AC67:AE67)</f>
        <v>1.1244469705336766</v>
      </c>
    </row>
    <row r="68" spans="1:33" x14ac:dyDescent="0.2">
      <c r="A68" s="2">
        <v>222</v>
      </c>
      <c r="B68" s="3">
        <v>12</v>
      </c>
      <c r="C68" s="3" t="s">
        <v>6</v>
      </c>
      <c r="D68" s="3" t="s">
        <v>1</v>
      </c>
      <c r="E68" s="3">
        <v>1</v>
      </c>
      <c r="F68" s="3">
        <v>0</v>
      </c>
      <c r="G68" s="3">
        <v>0</v>
      </c>
      <c r="H68" s="3">
        <v>20</v>
      </c>
      <c r="I68" s="3">
        <v>1</v>
      </c>
      <c r="J68" s="3">
        <v>14</v>
      </c>
      <c r="K68" s="3" t="s">
        <v>66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1</v>
      </c>
      <c r="R68" s="3" t="s">
        <v>65</v>
      </c>
      <c r="S68" s="3">
        <v>9</v>
      </c>
      <c r="T68" s="3">
        <v>1</v>
      </c>
      <c r="U68" s="3">
        <v>4</v>
      </c>
      <c r="V68" s="3">
        <v>3</v>
      </c>
      <c r="W68" s="3">
        <v>0</v>
      </c>
      <c r="X68" s="3">
        <v>5</v>
      </c>
      <c r="Y68" s="3">
        <v>0</v>
      </c>
      <c r="Z68" s="3">
        <v>0</v>
      </c>
      <c r="AA68" s="3">
        <v>1</v>
      </c>
      <c r="AB68" s="7">
        <v>1.1666666666666701</v>
      </c>
      <c r="AC68" s="7">
        <v>0</v>
      </c>
      <c r="AD68" s="7">
        <v>1</v>
      </c>
      <c r="AE68" s="7">
        <v>1.1767766952966401</v>
      </c>
      <c r="AF68" s="7">
        <v>0</v>
      </c>
      <c r="AG68" s="7">
        <f>AVERAGE(AD68:AE68)</f>
        <v>1.08838834764832</v>
      </c>
    </row>
    <row r="69" spans="1:33" x14ac:dyDescent="0.2">
      <c r="A69" s="2">
        <v>223</v>
      </c>
      <c r="B69" s="3">
        <v>11</v>
      </c>
      <c r="C69" s="3" t="s">
        <v>6</v>
      </c>
      <c r="D69" s="3" t="s">
        <v>69</v>
      </c>
      <c r="E69" s="3">
        <v>1</v>
      </c>
      <c r="F69" s="3">
        <v>0</v>
      </c>
      <c r="G69" s="3">
        <v>0</v>
      </c>
      <c r="H69" s="3">
        <v>20</v>
      </c>
      <c r="I69" s="3">
        <v>1</v>
      </c>
      <c r="J69" s="3">
        <v>12</v>
      </c>
      <c r="K69" s="3" t="s">
        <v>8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 t="s">
        <v>65</v>
      </c>
      <c r="S69" s="3">
        <v>7</v>
      </c>
      <c r="T69" s="3">
        <v>5</v>
      </c>
      <c r="U69" s="3">
        <v>5</v>
      </c>
      <c r="V69" s="3">
        <v>93</v>
      </c>
      <c r="W69" s="3">
        <v>0</v>
      </c>
      <c r="X69" s="3">
        <v>8</v>
      </c>
      <c r="Y69" s="3">
        <v>0</v>
      </c>
      <c r="Z69" s="3">
        <v>0</v>
      </c>
      <c r="AA69" s="3">
        <v>1</v>
      </c>
      <c r="AB69" s="7">
        <v>1.6162297391236</v>
      </c>
      <c r="AC69" s="7">
        <v>0</v>
      </c>
      <c r="AD69" s="7">
        <v>1.125</v>
      </c>
      <c r="AE69" s="7">
        <v>0</v>
      </c>
      <c r="AF69" s="7">
        <v>0</v>
      </c>
      <c r="AG69" s="7">
        <f>AD69</f>
        <v>1.125</v>
      </c>
    </row>
    <row r="70" spans="1:33" x14ac:dyDescent="0.2">
      <c r="A70" s="2">
        <v>224</v>
      </c>
      <c r="B70" s="3">
        <v>12</v>
      </c>
      <c r="C70" s="3" t="s">
        <v>6</v>
      </c>
      <c r="D70" s="3" t="s">
        <v>73</v>
      </c>
      <c r="E70" s="3">
        <v>1</v>
      </c>
      <c r="F70" s="3">
        <v>0</v>
      </c>
      <c r="G70" s="3">
        <v>0</v>
      </c>
      <c r="H70" s="3">
        <v>24</v>
      </c>
      <c r="I70" s="3">
        <v>1</v>
      </c>
      <c r="J70" s="3">
        <v>16</v>
      </c>
      <c r="K70" s="3" t="s">
        <v>8</v>
      </c>
      <c r="L70" s="3">
        <v>0</v>
      </c>
      <c r="M70" s="3">
        <v>1</v>
      </c>
      <c r="N70" s="3">
        <v>0</v>
      </c>
      <c r="O70" s="3">
        <v>0</v>
      </c>
      <c r="P70" s="3">
        <v>0</v>
      </c>
      <c r="Q70" s="3">
        <v>1</v>
      </c>
      <c r="R70" s="3" t="s">
        <v>65</v>
      </c>
      <c r="S70" s="3">
        <v>7</v>
      </c>
      <c r="T70" s="3">
        <v>7</v>
      </c>
      <c r="U70" s="3">
        <v>5</v>
      </c>
      <c r="V70" s="3">
        <v>27</v>
      </c>
      <c r="W70" s="3">
        <v>0</v>
      </c>
      <c r="X70" s="3">
        <v>240</v>
      </c>
      <c r="Y70" s="3">
        <v>0</v>
      </c>
      <c r="Z70" s="3">
        <v>9</v>
      </c>
      <c r="AA70" s="3">
        <v>0</v>
      </c>
      <c r="AB70" s="7">
        <v>1.81343854592275</v>
      </c>
      <c r="AC70" s="7">
        <v>1.59436355906345</v>
      </c>
      <c r="AD70" s="7">
        <v>1.5821861103269199</v>
      </c>
      <c r="AE70" s="7">
        <v>1.60988416705044</v>
      </c>
      <c r="AF70" s="7">
        <v>1.6628417716847099</v>
      </c>
      <c r="AG70" s="7">
        <f>AVERAGE(AC70:AF70)</f>
        <v>1.61231890203138</v>
      </c>
    </row>
    <row r="71" spans="1:33" x14ac:dyDescent="0.2">
      <c r="A71" s="2">
        <v>225</v>
      </c>
      <c r="B71" s="3">
        <v>11</v>
      </c>
      <c r="C71" s="3" t="s">
        <v>6</v>
      </c>
      <c r="D71" s="4" t="s">
        <v>72</v>
      </c>
      <c r="E71" s="3">
        <v>1</v>
      </c>
      <c r="F71" s="3">
        <v>0</v>
      </c>
      <c r="G71" s="3">
        <v>0</v>
      </c>
      <c r="H71" s="3">
        <v>21</v>
      </c>
      <c r="I71" s="3">
        <v>1</v>
      </c>
      <c r="J71" s="3">
        <v>14</v>
      </c>
      <c r="K71" s="3" t="s">
        <v>4</v>
      </c>
      <c r="L71" s="3">
        <v>0</v>
      </c>
      <c r="Q71" s="3">
        <v>1</v>
      </c>
      <c r="R71" s="3" t="s">
        <v>65</v>
      </c>
      <c r="S71" s="3">
        <v>8</v>
      </c>
      <c r="T71" s="3">
        <v>5</v>
      </c>
      <c r="U71" s="3">
        <v>4</v>
      </c>
      <c r="V71" s="3">
        <v>108</v>
      </c>
      <c r="W71" s="3">
        <v>0</v>
      </c>
      <c r="X71" s="3">
        <v>217</v>
      </c>
      <c r="Y71" s="3">
        <v>0</v>
      </c>
      <c r="Z71" s="3">
        <v>10</v>
      </c>
      <c r="AA71" s="3">
        <v>0</v>
      </c>
      <c r="AB71" s="7">
        <v>1.6323776311907301</v>
      </c>
      <c r="AC71" s="7">
        <v>1.58693645613514</v>
      </c>
      <c r="AD71" s="7">
        <v>1.5797262422480101</v>
      </c>
      <c r="AE71" s="7">
        <v>1.61946008554849</v>
      </c>
      <c r="AF71" s="7">
        <v>2.0617896994216398</v>
      </c>
      <c r="AG71" s="7">
        <f>AVERAGE(AC71:AF71)</f>
        <v>1.71197812083832</v>
      </c>
    </row>
    <row r="72" spans="1:33" x14ac:dyDescent="0.2">
      <c r="A72" s="2">
        <v>226</v>
      </c>
      <c r="B72" s="3">
        <v>12</v>
      </c>
      <c r="C72" s="3" t="s">
        <v>6</v>
      </c>
      <c r="D72" s="3" t="s">
        <v>1</v>
      </c>
      <c r="E72" s="3">
        <v>1</v>
      </c>
      <c r="F72" s="3">
        <v>0</v>
      </c>
      <c r="G72" s="3">
        <v>0</v>
      </c>
      <c r="H72" s="3">
        <v>20</v>
      </c>
      <c r="I72" s="3">
        <v>1</v>
      </c>
      <c r="J72" s="3">
        <v>14</v>
      </c>
      <c r="L72" s="3">
        <v>0</v>
      </c>
      <c r="M72" s="3">
        <v>0</v>
      </c>
      <c r="N72" s="3">
        <v>0</v>
      </c>
      <c r="O72" s="3">
        <v>1</v>
      </c>
      <c r="P72" s="3">
        <v>0</v>
      </c>
      <c r="Q72" s="3">
        <v>1</v>
      </c>
      <c r="R72" s="3" t="s">
        <v>65</v>
      </c>
      <c r="S72" s="3">
        <v>7</v>
      </c>
      <c r="T72" s="3">
        <v>4</v>
      </c>
      <c r="U72" s="3">
        <v>4</v>
      </c>
      <c r="V72" s="3">
        <v>9</v>
      </c>
      <c r="W72" s="3">
        <v>0</v>
      </c>
      <c r="X72" s="3">
        <v>20</v>
      </c>
      <c r="Y72" s="3">
        <v>0</v>
      </c>
      <c r="Z72" s="3">
        <v>0</v>
      </c>
      <c r="AA72" s="3">
        <v>1</v>
      </c>
      <c r="AB72" s="7">
        <v>1.34644822097221</v>
      </c>
      <c r="AC72" s="7">
        <v>1.4357388321059401</v>
      </c>
      <c r="AD72" s="7">
        <v>0</v>
      </c>
      <c r="AE72" s="7">
        <v>0</v>
      </c>
      <c r="AF72" s="7">
        <v>0</v>
      </c>
      <c r="AG72" s="7">
        <f>AC72</f>
        <v>1.4357388321059401</v>
      </c>
    </row>
    <row r="73" spans="1:33" x14ac:dyDescent="0.2">
      <c r="A73" s="2">
        <v>227</v>
      </c>
      <c r="B73" s="3">
        <v>9</v>
      </c>
      <c r="C73" s="3" t="s">
        <v>6</v>
      </c>
      <c r="D73" s="3" t="s">
        <v>5</v>
      </c>
      <c r="E73" s="3">
        <v>1</v>
      </c>
      <c r="F73" s="3">
        <v>0</v>
      </c>
      <c r="G73" s="3">
        <v>0</v>
      </c>
      <c r="H73" s="3">
        <v>20</v>
      </c>
      <c r="I73" s="3">
        <v>1</v>
      </c>
      <c r="J73" s="3">
        <v>14</v>
      </c>
      <c r="K73" s="3" t="s">
        <v>66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1</v>
      </c>
      <c r="R73" s="3" t="s">
        <v>65</v>
      </c>
      <c r="S73" s="3">
        <v>7</v>
      </c>
      <c r="T73" s="3">
        <v>2</v>
      </c>
      <c r="U73" s="3">
        <v>5</v>
      </c>
      <c r="V73" s="3">
        <v>0</v>
      </c>
      <c r="W73" s="3">
        <v>1</v>
      </c>
      <c r="X73" s="3">
        <v>0</v>
      </c>
      <c r="Y73" s="3">
        <v>1</v>
      </c>
      <c r="Z73" s="3">
        <v>0</v>
      </c>
      <c r="AA73" s="3">
        <v>1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f>0</f>
        <v>0</v>
      </c>
    </row>
    <row r="74" spans="1:33" x14ac:dyDescent="0.2">
      <c r="A74" s="2">
        <v>228</v>
      </c>
      <c r="B74" s="3">
        <v>12</v>
      </c>
      <c r="C74" s="3" t="s">
        <v>6</v>
      </c>
      <c r="D74" s="3" t="s">
        <v>1</v>
      </c>
      <c r="E74" s="3">
        <v>1</v>
      </c>
      <c r="F74" s="3">
        <v>0</v>
      </c>
      <c r="G74" s="3">
        <v>0</v>
      </c>
      <c r="H74" s="3">
        <v>20</v>
      </c>
      <c r="I74" s="3">
        <v>1</v>
      </c>
      <c r="J74" s="3">
        <v>14</v>
      </c>
      <c r="K74" s="3" t="s">
        <v>4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 t="s">
        <v>65</v>
      </c>
      <c r="S74" s="3">
        <v>8</v>
      </c>
      <c r="T74" s="3">
        <v>3</v>
      </c>
      <c r="U74" s="3">
        <v>3</v>
      </c>
      <c r="V74" s="3">
        <v>1</v>
      </c>
      <c r="W74" s="3">
        <v>0</v>
      </c>
      <c r="X74" s="3">
        <v>4</v>
      </c>
      <c r="Y74" s="3">
        <v>0</v>
      </c>
      <c r="Z74" s="3">
        <v>0</v>
      </c>
      <c r="AA74" s="3">
        <v>1</v>
      </c>
      <c r="AB74" s="7">
        <v>1</v>
      </c>
      <c r="AC74" s="7">
        <v>0</v>
      </c>
      <c r="AD74" s="7">
        <v>0</v>
      </c>
      <c r="AE74" s="7">
        <v>1.1767766952966401</v>
      </c>
      <c r="AF74" s="7">
        <v>0</v>
      </c>
      <c r="AG74" s="7">
        <f>AE74</f>
        <v>1.1767766952966401</v>
      </c>
    </row>
    <row r="75" spans="1:33" x14ac:dyDescent="0.2">
      <c r="A75" s="2">
        <v>229</v>
      </c>
      <c r="B75" s="3">
        <v>5</v>
      </c>
      <c r="C75" s="3" t="s">
        <v>6</v>
      </c>
      <c r="D75" s="3" t="s">
        <v>1</v>
      </c>
      <c r="E75" s="3">
        <v>1</v>
      </c>
      <c r="F75" s="3">
        <v>0</v>
      </c>
      <c r="G75" s="3">
        <v>0</v>
      </c>
      <c r="H75" s="3">
        <v>19</v>
      </c>
      <c r="I75" s="3">
        <v>1</v>
      </c>
      <c r="J75" s="3">
        <v>14</v>
      </c>
      <c r="K75" s="3" t="s">
        <v>8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  <c r="Q75" s="3">
        <v>1</v>
      </c>
      <c r="R75" s="3" t="s">
        <v>71</v>
      </c>
      <c r="S75" s="3">
        <v>6</v>
      </c>
      <c r="T75" s="3">
        <v>8</v>
      </c>
      <c r="U75" s="3">
        <v>8</v>
      </c>
      <c r="V75" s="3">
        <v>1</v>
      </c>
      <c r="W75" s="3">
        <v>0</v>
      </c>
      <c r="X75" s="3">
        <v>0</v>
      </c>
      <c r="Y75" s="3">
        <v>1</v>
      </c>
      <c r="Z75" s="3">
        <v>0</v>
      </c>
      <c r="AA75" s="3">
        <v>1</v>
      </c>
      <c r="AB75" s="7">
        <v>1</v>
      </c>
      <c r="AC75" s="7">
        <v>0</v>
      </c>
      <c r="AD75" s="7">
        <v>0</v>
      </c>
      <c r="AE75" s="7">
        <v>0</v>
      </c>
      <c r="AF75" s="7">
        <v>0</v>
      </c>
      <c r="AG75" s="7">
        <f>0</f>
        <v>0</v>
      </c>
    </row>
    <row r="76" spans="1:33" x14ac:dyDescent="0.2">
      <c r="A76" s="2">
        <v>230</v>
      </c>
      <c r="B76" s="3">
        <v>11</v>
      </c>
      <c r="C76" s="3" t="s">
        <v>6</v>
      </c>
      <c r="D76" s="3" t="s">
        <v>25</v>
      </c>
      <c r="E76" s="3">
        <v>1</v>
      </c>
      <c r="F76" s="3">
        <v>0</v>
      </c>
      <c r="G76" s="3">
        <v>0</v>
      </c>
      <c r="H76" s="3">
        <v>22</v>
      </c>
      <c r="I76" s="3">
        <v>1</v>
      </c>
      <c r="J76" s="3">
        <v>12</v>
      </c>
      <c r="K76" s="3" t="s">
        <v>11</v>
      </c>
      <c r="L76" s="3">
        <v>1</v>
      </c>
      <c r="Q76" s="3">
        <v>0</v>
      </c>
      <c r="R76" s="3" t="s">
        <v>65</v>
      </c>
      <c r="S76" s="3">
        <v>8</v>
      </c>
      <c r="T76" s="3">
        <v>2</v>
      </c>
      <c r="U76" s="3">
        <v>2</v>
      </c>
      <c r="V76" s="3">
        <v>0</v>
      </c>
      <c r="W76" s="3">
        <v>1</v>
      </c>
      <c r="X76" s="3">
        <v>0</v>
      </c>
      <c r="Y76" s="3">
        <v>1</v>
      </c>
      <c r="Z76" s="3">
        <v>0</v>
      </c>
      <c r="AA76" s="3">
        <v>1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f>0</f>
        <v>0</v>
      </c>
    </row>
    <row r="77" spans="1:33" x14ac:dyDescent="0.2">
      <c r="A77" s="2">
        <v>231</v>
      </c>
      <c r="B77" s="3">
        <v>12</v>
      </c>
      <c r="C77" s="3" t="s">
        <v>6</v>
      </c>
      <c r="D77" s="3" t="s">
        <v>25</v>
      </c>
      <c r="E77" s="3">
        <v>1</v>
      </c>
      <c r="F77" s="3">
        <v>0</v>
      </c>
      <c r="G77" s="3">
        <v>0</v>
      </c>
      <c r="H77" s="3">
        <v>21</v>
      </c>
      <c r="I77" s="3">
        <v>1</v>
      </c>
      <c r="J77" s="3">
        <v>14</v>
      </c>
      <c r="K77" s="3" t="s">
        <v>4</v>
      </c>
      <c r="L77" s="3">
        <v>0</v>
      </c>
      <c r="M77" s="3">
        <v>1</v>
      </c>
      <c r="N77" s="3">
        <v>0</v>
      </c>
      <c r="O77" s="3">
        <v>0</v>
      </c>
      <c r="P77" s="3">
        <v>0</v>
      </c>
      <c r="Q77" s="3">
        <v>1</v>
      </c>
      <c r="R77" s="3" t="s">
        <v>65</v>
      </c>
      <c r="S77" s="3">
        <v>8</v>
      </c>
      <c r="T77" s="3">
        <v>3</v>
      </c>
      <c r="U77" s="3">
        <v>2</v>
      </c>
      <c r="V77" s="3">
        <v>0</v>
      </c>
      <c r="W77" s="3">
        <v>1</v>
      </c>
      <c r="X77" s="3">
        <v>1</v>
      </c>
      <c r="Y77" s="3">
        <v>0</v>
      </c>
      <c r="Z77" s="3">
        <v>0</v>
      </c>
      <c r="AA77" s="3">
        <v>1</v>
      </c>
      <c r="AB77" s="7">
        <v>0</v>
      </c>
      <c r="AC77" s="7">
        <v>0</v>
      </c>
      <c r="AD77" s="7">
        <v>0</v>
      </c>
      <c r="AE77" s="7">
        <v>1</v>
      </c>
      <c r="AF77" s="7">
        <v>0</v>
      </c>
      <c r="AG77" s="7">
        <f>1</f>
        <v>1</v>
      </c>
    </row>
    <row r="78" spans="1:33" x14ac:dyDescent="0.2">
      <c r="A78" s="2">
        <v>232</v>
      </c>
      <c r="B78" s="3">
        <v>12</v>
      </c>
      <c r="C78" s="3" t="s">
        <v>6</v>
      </c>
      <c r="D78" s="3" t="s">
        <v>69</v>
      </c>
      <c r="E78" s="3">
        <v>1</v>
      </c>
      <c r="F78" s="3">
        <v>0</v>
      </c>
      <c r="G78" s="3">
        <v>0</v>
      </c>
      <c r="H78" s="3">
        <v>18</v>
      </c>
      <c r="I78" s="3">
        <v>1</v>
      </c>
      <c r="J78" s="3">
        <v>14</v>
      </c>
      <c r="K78" s="3" t="s">
        <v>66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 s="3">
        <v>1</v>
      </c>
      <c r="R78" s="3" t="s">
        <v>65</v>
      </c>
      <c r="S78" s="3">
        <v>8</v>
      </c>
      <c r="T78" s="3">
        <v>1</v>
      </c>
      <c r="U78" s="3">
        <v>3</v>
      </c>
      <c r="V78" s="3">
        <v>101</v>
      </c>
      <c r="W78" s="3">
        <v>0</v>
      </c>
      <c r="X78" s="3">
        <v>536</v>
      </c>
      <c r="Y78" s="3">
        <v>0</v>
      </c>
      <c r="Z78" s="3">
        <v>10</v>
      </c>
      <c r="AA78" s="3">
        <v>0</v>
      </c>
      <c r="AB78" s="7">
        <v>1.6368451669187101</v>
      </c>
      <c r="AC78" s="7">
        <v>1.58579709122509</v>
      </c>
      <c r="AD78" s="7">
        <v>1.57885833294262</v>
      </c>
      <c r="AE78" s="7">
        <v>1.60723338533001</v>
      </c>
      <c r="AF78" s="7">
        <v>1.9805421984721201</v>
      </c>
      <c r="AG78" s="7">
        <f>AVERAGE(AC78:AF78)</f>
        <v>1.6881077519924601</v>
      </c>
    </row>
    <row r="79" spans="1:33" x14ac:dyDescent="0.2">
      <c r="A79" s="2">
        <v>233</v>
      </c>
      <c r="B79" s="3">
        <v>12</v>
      </c>
      <c r="C79" s="3" t="s">
        <v>6</v>
      </c>
      <c r="D79" s="3" t="s">
        <v>1</v>
      </c>
      <c r="E79" s="3">
        <v>1</v>
      </c>
      <c r="F79" s="3">
        <v>0</v>
      </c>
      <c r="G79" s="3">
        <v>0</v>
      </c>
      <c r="H79" s="3">
        <v>18</v>
      </c>
      <c r="I79" s="3">
        <v>1</v>
      </c>
      <c r="J79" s="3">
        <v>12</v>
      </c>
      <c r="K79" s="3" t="s">
        <v>66</v>
      </c>
      <c r="L79" s="3">
        <v>0</v>
      </c>
      <c r="M79" s="3">
        <v>0</v>
      </c>
      <c r="N79" s="3">
        <v>0</v>
      </c>
      <c r="O79" s="3">
        <v>1</v>
      </c>
      <c r="P79" s="3">
        <v>0</v>
      </c>
      <c r="Q79" s="3">
        <v>1</v>
      </c>
      <c r="R79" s="3" t="s">
        <v>65</v>
      </c>
      <c r="S79" s="3">
        <v>6</v>
      </c>
      <c r="T79" s="3">
        <v>7</v>
      </c>
      <c r="U79" s="3">
        <v>7</v>
      </c>
      <c r="V79" s="3">
        <v>0</v>
      </c>
      <c r="W79" s="3">
        <v>1</v>
      </c>
      <c r="X79" s="3">
        <v>1</v>
      </c>
      <c r="Y79" s="3">
        <v>0</v>
      </c>
      <c r="Z79" s="3">
        <v>1</v>
      </c>
      <c r="AA79" s="3">
        <v>1</v>
      </c>
      <c r="AB79" s="7">
        <v>0</v>
      </c>
      <c r="AC79" s="7">
        <v>0</v>
      </c>
      <c r="AD79" s="7">
        <v>0</v>
      </c>
      <c r="AE79" s="7">
        <v>1</v>
      </c>
      <c r="AF79" s="7">
        <v>0</v>
      </c>
      <c r="AG79" s="7">
        <f>1</f>
        <v>1</v>
      </c>
    </row>
    <row r="80" spans="1:33" x14ac:dyDescent="0.2">
      <c r="A80" s="2">
        <v>234</v>
      </c>
      <c r="B80" s="3">
        <v>11</v>
      </c>
      <c r="C80" s="3" t="s">
        <v>6</v>
      </c>
      <c r="D80" s="3" t="s">
        <v>21</v>
      </c>
      <c r="E80" s="3">
        <v>1</v>
      </c>
      <c r="F80" s="3">
        <v>0</v>
      </c>
      <c r="G80" s="3">
        <v>0</v>
      </c>
      <c r="H80" s="3">
        <v>23</v>
      </c>
      <c r="I80" s="3">
        <v>1</v>
      </c>
      <c r="J80" s="3">
        <v>16</v>
      </c>
      <c r="L80" s="3">
        <v>0</v>
      </c>
      <c r="M80" s="3">
        <v>1</v>
      </c>
      <c r="N80" s="3">
        <v>0</v>
      </c>
      <c r="O80" s="3">
        <v>0</v>
      </c>
      <c r="P80" s="3">
        <v>0</v>
      </c>
      <c r="Q80" s="3">
        <v>1</v>
      </c>
      <c r="R80" s="3" t="s">
        <v>70</v>
      </c>
      <c r="S80" s="3">
        <v>9</v>
      </c>
      <c r="T80" s="3">
        <v>3</v>
      </c>
      <c r="U80" s="3">
        <v>4</v>
      </c>
      <c r="V80" s="3">
        <v>0</v>
      </c>
      <c r="W80" s="3">
        <v>1</v>
      </c>
      <c r="X80" s="3">
        <v>1</v>
      </c>
      <c r="Y80" s="3">
        <v>0</v>
      </c>
      <c r="Z80" s="3">
        <v>0</v>
      </c>
      <c r="AA80" s="3">
        <v>1</v>
      </c>
      <c r="AB80" s="7">
        <v>0</v>
      </c>
      <c r="AC80" s="7">
        <v>1</v>
      </c>
      <c r="AD80" s="7">
        <v>0</v>
      </c>
      <c r="AE80" s="7">
        <v>0</v>
      </c>
      <c r="AF80" s="7">
        <v>0</v>
      </c>
      <c r="AG80" s="7">
        <f>1</f>
        <v>1</v>
      </c>
    </row>
    <row r="81" spans="1:33" x14ac:dyDescent="0.2">
      <c r="A81" s="2">
        <v>235</v>
      </c>
      <c r="B81" s="3">
        <v>12</v>
      </c>
      <c r="C81" s="3" t="s">
        <v>6</v>
      </c>
      <c r="D81" s="3" t="s">
        <v>5</v>
      </c>
      <c r="E81" s="3">
        <v>1</v>
      </c>
      <c r="F81" s="3">
        <v>0</v>
      </c>
      <c r="G81" s="3">
        <v>0</v>
      </c>
      <c r="H81" s="3">
        <v>20</v>
      </c>
      <c r="I81" s="3">
        <v>1</v>
      </c>
      <c r="J81" s="3">
        <v>12</v>
      </c>
      <c r="L81" s="3">
        <v>0</v>
      </c>
      <c r="M81" s="3">
        <v>0</v>
      </c>
      <c r="N81" s="3">
        <v>0</v>
      </c>
      <c r="O81" s="3">
        <v>1</v>
      </c>
      <c r="P81" s="3">
        <v>0</v>
      </c>
      <c r="Q81" s="3">
        <v>0</v>
      </c>
      <c r="R81" s="3" t="s">
        <v>65</v>
      </c>
      <c r="S81" s="3">
        <v>8</v>
      </c>
      <c r="T81" s="3">
        <v>3</v>
      </c>
      <c r="U81" s="3">
        <v>3</v>
      </c>
      <c r="V81" s="3">
        <v>4</v>
      </c>
      <c r="W81" s="3">
        <v>0</v>
      </c>
      <c r="X81" s="3">
        <v>23</v>
      </c>
      <c r="Y81" s="3">
        <v>0</v>
      </c>
      <c r="Z81" s="3">
        <v>0</v>
      </c>
      <c r="AA81" s="3">
        <v>1</v>
      </c>
      <c r="AB81" s="7">
        <v>1.3017766952966401</v>
      </c>
      <c r="AC81" s="7">
        <v>0</v>
      </c>
      <c r="AD81" s="7">
        <v>0</v>
      </c>
      <c r="AE81" s="7">
        <v>1.85855574737059</v>
      </c>
      <c r="AF81" s="7">
        <v>1.3333333333333299</v>
      </c>
      <c r="AG81" s="7">
        <f>AVERAGE(AE81:AF81)</f>
        <v>1.5959445403519599</v>
      </c>
    </row>
    <row r="82" spans="1:33" x14ac:dyDescent="0.2">
      <c r="A82" s="2">
        <v>236</v>
      </c>
      <c r="B82" s="3">
        <v>10</v>
      </c>
      <c r="C82" s="3" t="s">
        <v>6</v>
      </c>
      <c r="D82" s="3" t="s">
        <v>5</v>
      </c>
      <c r="E82" s="3">
        <v>1</v>
      </c>
      <c r="F82" s="3">
        <v>0</v>
      </c>
      <c r="G82" s="3">
        <v>0</v>
      </c>
      <c r="H82" s="3">
        <v>20</v>
      </c>
      <c r="I82" s="3">
        <v>1</v>
      </c>
      <c r="J82" s="3">
        <v>14</v>
      </c>
      <c r="K82" s="3" t="s">
        <v>4</v>
      </c>
      <c r="V82" s="3">
        <v>0</v>
      </c>
      <c r="W82" s="3">
        <v>1</v>
      </c>
      <c r="X82" s="3">
        <v>0</v>
      </c>
      <c r="Y82" s="3">
        <v>1</v>
      </c>
      <c r="Z82" s="3">
        <v>0</v>
      </c>
      <c r="AA82" s="3">
        <v>1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</row>
    <row r="83" spans="1:33" x14ac:dyDescent="0.2">
      <c r="A83" s="2">
        <v>237</v>
      </c>
      <c r="B83" s="3">
        <v>12</v>
      </c>
      <c r="C83" s="3" t="s">
        <v>6</v>
      </c>
      <c r="D83" s="3" t="s">
        <v>67</v>
      </c>
      <c r="E83" s="3">
        <v>1</v>
      </c>
      <c r="F83" s="3">
        <v>0</v>
      </c>
      <c r="G83" s="3">
        <v>0</v>
      </c>
      <c r="H83" s="3">
        <v>20</v>
      </c>
      <c r="I83" s="3">
        <v>1</v>
      </c>
      <c r="J83" s="3">
        <v>12</v>
      </c>
      <c r="K83" s="3" t="s">
        <v>46</v>
      </c>
      <c r="L83" s="3">
        <v>0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  <c r="R83" s="3" t="s">
        <v>65</v>
      </c>
      <c r="S83" s="3">
        <v>7</v>
      </c>
      <c r="T83" s="3">
        <v>6</v>
      </c>
      <c r="U83" s="3">
        <v>4</v>
      </c>
      <c r="V83" s="3">
        <v>0</v>
      </c>
      <c r="W83" s="3">
        <v>1</v>
      </c>
      <c r="X83" s="3">
        <v>0</v>
      </c>
      <c r="Y83" s="3">
        <v>1</v>
      </c>
      <c r="Z83" s="3">
        <v>0</v>
      </c>
      <c r="AA83" s="3">
        <v>1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</row>
    <row r="84" spans="1:33" x14ac:dyDescent="0.2">
      <c r="A84" s="2">
        <v>238</v>
      </c>
      <c r="B84" s="3">
        <v>11</v>
      </c>
      <c r="C84" s="3" t="s">
        <v>6</v>
      </c>
      <c r="D84" s="3" t="s">
        <v>25</v>
      </c>
      <c r="E84" s="3">
        <v>1</v>
      </c>
      <c r="F84" s="3">
        <v>0</v>
      </c>
      <c r="G84" s="3">
        <v>0</v>
      </c>
      <c r="H84" s="3">
        <v>19</v>
      </c>
      <c r="I84" s="3">
        <v>1</v>
      </c>
      <c r="J84" s="3">
        <v>14</v>
      </c>
      <c r="K84" s="3" t="s">
        <v>66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1</v>
      </c>
      <c r="R84" s="3" t="s">
        <v>65</v>
      </c>
      <c r="S84" s="3">
        <v>8</v>
      </c>
      <c r="T84" s="3">
        <v>5</v>
      </c>
      <c r="U84" s="3">
        <v>5</v>
      </c>
      <c r="V84" s="3">
        <v>0</v>
      </c>
      <c r="W84" s="3">
        <v>1</v>
      </c>
      <c r="X84" s="3">
        <v>0</v>
      </c>
      <c r="Y84" s="3">
        <v>1</v>
      </c>
      <c r="Z84" s="3">
        <v>0</v>
      </c>
      <c r="AA84" s="3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</row>
    <row r="85" spans="1:33" x14ac:dyDescent="0.2">
      <c r="A85" s="2">
        <v>239</v>
      </c>
      <c r="B85" s="3">
        <v>12</v>
      </c>
      <c r="C85" s="3" t="s">
        <v>6</v>
      </c>
      <c r="D85" s="3" t="s">
        <v>69</v>
      </c>
      <c r="E85" s="3">
        <v>1</v>
      </c>
      <c r="F85" s="3">
        <v>0</v>
      </c>
      <c r="G85" s="3">
        <v>0</v>
      </c>
      <c r="H85" s="3">
        <v>18</v>
      </c>
      <c r="I85" s="3">
        <v>1</v>
      </c>
      <c r="J85" s="3">
        <v>12</v>
      </c>
      <c r="K85" s="3" t="s">
        <v>4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1</v>
      </c>
      <c r="R85" s="3" t="s">
        <v>65</v>
      </c>
      <c r="S85" s="3">
        <v>7</v>
      </c>
      <c r="T85" s="3">
        <v>2</v>
      </c>
      <c r="U85" s="3">
        <v>3</v>
      </c>
      <c r="V85" s="3">
        <v>0</v>
      </c>
      <c r="W85" s="3">
        <v>1</v>
      </c>
      <c r="X85" s="3">
        <v>0</v>
      </c>
      <c r="Y85" s="3">
        <v>1</v>
      </c>
      <c r="Z85" s="3">
        <v>1</v>
      </c>
      <c r="AA85" s="3">
        <v>1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</row>
    <row r="86" spans="1:33" x14ac:dyDescent="0.2">
      <c r="A86" s="2">
        <v>240</v>
      </c>
      <c r="B86" s="3">
        <v>12</v>
      </c>
      <c r="C86" s="3" t="s">
        <v>6</v>
      </c>
      <c r="D86" s="3" t="s">
        <v>1</v>
      </c>
      <c r="E86" s="3">
        <v>1</v>
      </c>
      <c r="F86" s="3">
        <v>0</v>
      </c>
      <c r="G86" s="3">
        <v>0</v>
      </c>
      <c r="H86" s="3">
        <v>19</v>
      </c>
      <c r="I86" s="3">
        <v>1</v>
      </c>
      <c r="J86" s="3">
        <v>14</v>
      </c>
      <c r="K86" s="3" t="s">
        <v>11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S86" s="3">
        <v>6</v>
      </c>
      <c r="T86" s="3">
        <v>5</v>
      </c>
      <c r="U86" s="3">
        <v>4</v>
      </c>
      <c r="V86" s="3">
        <v>0</v>
      </c>
      <c r="W86" s="3">
        <v>1</v>
      </c>
      <c r="X86" s="3">
        <v>1</v>
      </c>
      <c r="Y86" s="3">
        <v>0</v>
      </c>
      <c r="Z86" s="3">
        <v>0</v>
      </c>
      <c r="AA86" s="3">
        <v>1</v>
      </c>
      <c r="AB86" s="7">
        <v>0</v>
      </c>
      <c r="AC86" s="7">
        <v>0</v>
      </c>
      <c r="AD86" s="7">
        <v>1</v>
      </c>
      <c r="AE86" s="7">
        <v>0</v>
      </c>
      <c r="AF86" s="7">
        <v>0</v>
      </c>
      <c r="AG86" s="7">
        <v>1</v>
      </c>
    </row>
    <row r="87" spans="1:33" x14ac:dyDescent="0.2">
      <c r="A87" s="2">
        <v>241</v>
      </c>
      <c r="B87" s="3">
        <v>12</v>
      </c>
      <c r="C87" s="3" t="s">
        <v>6</v>
      </c>
      <c r="D87" s="3" t="s">
        <v>21</v>
      </c>
      <c r="E87" s="3">
        <v>1</v>
      </c>
      <c r="F87" s="3">
        <v>0</v>
      </c>
      <c r="G87" s="3">
        <v>0</v>
      </c>
      <c r="H87" s="3">
        <v>18</v>
      </c>
      <c r="I87" s="3">
        <v>1</v>
      </c>
      <c r="J87" s="3">
        <v>12</v>
      </c>
      <c r="K87" s="3" t="s">
        <v>66</v>
      </c>
      <c r="L87" s="3">
        <v>0</v>
      </c>
      <c r="M87" s="3">
        <v>0</v>
      </c>
      <c r="N87" s="3">
        <v>0</v>
      </c>
      <c r="O87" s="3">
        <v>1</v>
      </c>
      <c r="P87" s="3">
        <v>0</v>
      </c>
      <c r="Q87" s="3">
        <v>1</v>
      </c>
      <c r="R87" s="3" t="s">
        <v>65</v>
      </c>
      <c r="S87" s="3">
        <v>9</v>
      </c>
      <c r="T87" s="3">
        <v>7</v>
      </c>
      <c r="U87" s="3">
        <v>6</v>
      </c>
      <c r="V87" s="3">
        <v>0</v>
      </c>
      <c r="W87" s="3">
        <v>1</v>
      </c>
      <c r="X87" s="3">
        <v>22</v>
      </c>
      <c r="Y87" s="3">
        <v>0</v>
      </c>
      <c r="Z87" s="3">
        <v>2</v>
      </c>
      <c r="AA87" s="3">
        <v>1</v>
      </c>
      <c r="AB87" s="7">
        <v>0</v>
      </c>
      <c r="AC87" s="7">
        <v>0</v>
      </c>
      <c r="AD87" s="7">
        <v>1.57465216261456</v>
      </c>
      <c r="AE87" s="7">
        <v>0</v>
      </c>
      <c r="AF87" s="7">
        <v>0</v>
      </c>
      <c r="AG87" s="7">
        <f>AVERAGE(AD87)</f>
        <v>1.57465216261456</v>
      </c>
    </row>
    <row r="88" spans="1:33" x14ac:dyDescent="0.2">
      <c r="A88" s="2">
        <v>242</v>
      </c>
      <c r="B88" s="3">
        <v>11</v>
      </c>
      <c r="C88" s="3" t="s">
        <v>6</v>
      </c>
      <c r="D88" s="3" t="s">
        <v>67</v>
      </c>
      <c r="E88" s="3">
        <v>1</v>
      </c>
      <c r="F88" s="3">
        <v>0</v>
      </c>
      <c r="G88" s="3">
        <v>0</v>
      </c>
      <c r="H88" s="3">
        <v>34</v>
      </c>
      <c r="I88" s="3">
        <v>1</v>
      </c>
      <c r="J88" s="3">
        <v>18</v>
      </c>
      <c r="K88" s="3" t="s">
        <v>11</v>
      </c>
      <c r="L88" s="3">
        <v>0</v>
      </c>
      <c r="M88" s="3">
        <v>0</v>
      </c>
      <c r="N88" s="3">
        <v>0</v>
      </c>
      <c r="O88" s="3">
        <v>1</v>
      </c>
      <c r="P88" s="3">
        <v>0</v>
      </c>
      <c r="Q88" s="3">
        <v>0</v>
      </c>
      <c r="R88" s="3" t="s">
        <v>65</v>
      </c>
      <c r="S88" s="3">
        <v>7</v>
      </c>
      <c r="T88" s="3">
        <v>3</v>
      </c>
      <c r="U88" s="3">
        <v>3</v>
      </c>
      <c r="V88" s="3">
        <v>2</v>
      </c>
      <c r="W88" s="3">
        <v>0</v>
      </c>
      <c r="X88" s="3">
        <v>3</v>
      </c>
      <c r="Y88" s="3">
        <v>0</v>
      </c>
      <c r="Z88" s="3">
        <v>0</v>
      </c>
      <c r="AA88" s="3">
        <v>1</v>
      </c>
      <c r="AB88" s="7">
        <v>1</v>
      </c>
      <c r="AC88" s="7">
        <v>0</v>
      </c>
      <c r="AD88" s="7">
        <v>0</v>
      </c>
      <c r="AE88" s="7">
        <v>1.37267799624997</v>
      </c>
      <c r="AF88" s="7">
        <v>0</v>
      </c>
      <c r="AG88" s="7">
        <f>AE88</f>
        <v>1.37267799624997</v>
      </c>
    </row>
    <row r="89" spans="1:33" x14ac:dyDescent="0.2">
      <c r="A89" s="2">
        <v>243</v>
      </c>
      <c r="B89" s="3">
        <v>12</v>
      </c>
      <c r="C89" s="3" t="s">
        <v>6</v>
      </c>
      <c r="D89" s="3" t="s">
        <v>25</v>
      </c>
      <c r="E89" s="3">
        <v>1</v>
      </c>
      <c r="F89" s="3">
        <v>0</v>
      </c>
      <c r="G89" s="3">
        <v>0</v>
      </c>
      <c r="H89" s="3">
        <v>20</v>
      </c>
      <c r="I89" s="3">
        <v>1</v>
      </c>
      <c r="J89" s="3">
        <v>14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1</v>
      </c>
      <c r="R89" s="3" t="s">
        <v>65</v>
      </c>
      <c r="S89" s="3">
        <v>8</v>
      </c>
      <c r="T89" s="3">
        <v>2</v>
      </c>
      <c r="U89" s="3">
        <v>3</v>
      </c>
      <c r="V89" s="3">
        <v>0</v>
      </c>
      <c r="W89" s="3">
        <v>1</v>
      </c>
      <c r="X89" s="3">
        <v>0</v>
      </c>
      <c r="Y89" s="3">
        <v>1</v>
      </c>
      <c r="Z89" s="3">
        <v>0</v>
      </c>
      <c r="AA89" s="3">
        <v>1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</row>
    <row r="90" spans="1:33" x14ac:dyDescent="0.2">
      <c r="A90" s="2">
        <v>244</v>
      </c>
      <c r="B90" s="3">
        <v>11</v>
      </c>
      <c r="C90" s="3" t="s">
        <v>6</v>
      </c>
      <c r="D90" s="3" t="s">
        <v>1</v>
      </c>
      <c r="E90" s="3">
        <v>1</v>
      </c>
      <c r="F90" s="3">
        <v>0</v>
      </c>
      <c r="G90" s="3">
        <v>0</v>
      </c>
      <c r="H90" s="3">
        <v>24</v>
      </c>
      <c r="I90" s="3">
        <v>1</v>
      </c>
      <c r="J90" s="3">
        <v>16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1</v>
      </c>
      <c r="R90" s="3" t="s">
        <v>68</v>
      </c>
      <c r="S90" s="3">
        <v>8</v>
      </c>
      <c r="T90" s="3">
        <v>5</v>
      </c>
      <c r="U90" s="3">
        <v>4</v>
      </c>
      <c r="V90" s="3">
        <v>44</v>
      </c>
      <c r="W90" s="3">
        <v>0</v>
      </c>
      <c r="X90" s="3">
        <v>32</v>
      </c>
      <c r="Y90" s="3">
        <v>0</v>
      </c>
      <c r="Z90" s="3">
        <v>0</v>
      </c>
      <c r="AA90" s="3">
        <v>1</v>
      </c>
      <c r="AB90" s="7">
        <v>1.54625012961574</v>
      </c>
      <c r="AC90" s="7">
        <v>1.48773722454857</v>
      </c>
      <c r="AD90" s="7">
        <v>1.125</v>
      </c>
      <c r="AE90" s="7">
        <v>1.25</v>
      </c>
      <c r="AF90" s="7">
        <v>0</v>
      </c>
      <c r="AG90" s="7">
        <f>AVERAGE(AC90:AE90)</f>
        <v>1.2875790748495233</v>
      </c>
    </row>
    <row r="91" spans="1:33" x14ac:dyDescent="0.2">
      <c r="A91" s="2">
        <v>245</v>
      </c>
      <c r="B91" s="3">
        <v>11</v>
      </c>
      <c r="C91" s="3" t="s">
        <v>6</v>
      </c>
      <c r="D91" s="3" t="s">
        <v>25</v>
      </c>
      <c r="E91" s="3">
        <v>1</v>
      </c>
      <c r="F91" s="3">
        <v>0</v>
      </c>
      <c r="G91" s="3">
        <v>0</v>
      </c>
      <c r="H91" s="3">
        <v>21</v>
      </c>
      <c r="I91" s="3">
        <v>1</v>
      </c>
      <c r="J91" s="3">
        <v>14</v>
      </c>
      <c r="K91" s="3" t="s">
        <v>46</v>
      </c>
      <c r="L91" s="3">
        <v>0</v>
      </c>
      <c r="M91" s="3">
        <v>0</v>
      </c>
      <c r="N91" s="3">
        <v>0</v>
      </c>
      <c r="O91" s="3">
        <v>1</v>
      </c>
      <c r="P91" s="3">
        <v>0</v>
      </c>
      <c r="Q91" s="3">
        <v>1</v>
      </c>
      <c r="R91" s="3" t="s">
        <v>65</v>
      </c>
      <c r="S91" s="3">
        <v>7</v>
      </c>
      <c r="T91" s="3">
        <v>7</v>
      </c>
      <c r="U91" s="3">
        <v>7</v>
      </c>
      <c r="V91" s="3">
        <v>2</v>
      </c>
      <c r="W91" s="3">
        <v>0</v>
      </c>
      <c r="X91" s="3">
        <v>5</v>
      </c>
      <c r="Y91" s="3">
        <v>0</v>
      </c>
      <c r="Z91" s="3">
        <v>0</v>
      </c>
      <c r="AA91" s="3">
        <v>1</v>
      </c>
      <c r="AB91" s="7">
        <v>1</v>
      </c>
      <c r="AC91" s="7">
        <v>0</v>
      </c>
      <c r="AD91" s="7">
        <v>0</v>
      </c>
      <c r="AE91" s="7">
        <v>1.04142135623731</v>
      </c>
      <c r="AF91" s="7">
        <v>0</v>
      </c>
      <c r="AG91" s="7">
        <f>AE91</f>
        <v>1.04142135623731</v>
      </c>
    </row>
    <row r="92" spans="1:33" x14ac:dyDescent="0.2">
      <c r="A92" s="2">
        <v>246</v>
      </c>
      <c r="B92" s="3">
        <v>12</v>
      </c>
      <c r="C92" s="3" t="s">
        <v>6</v>
      </c>
      <c r="D92" s="3" t="s">
        <v>1</v>
      </c>
      <c r="E92" s="3">
        <v>1</v>
      </c>
      <c r="F92" s="3">
        <v>0</v>
      </c>
      <c r="G92" s="3">
        <v>0</v>
      </c>
      <c r="H92" s="3">
        <v>19</v>
      </c>
      <c r="I92" s="3">
        <v>1</v>
      </c>
      <c r="J92" s="3">
        <v>12</v>
      </c>
      <c r="L92" s="3">
        <v>0</v>
      </c>
      <c r="M92" s="3">
        <v>0</v>
      </c>
      <c r="N92" s="3">
        <v>0</v>
      </c>
      <c r="O92" s="3">
        <v>1</v>
      </c>
      <c r="P92" s="3">
        <v>0</v>
      </c>
      <c r="Q92" s="3">
        <v>0</v>
      </c>
      <c r="R92" s="3" t="s">
        <v>65</v>
      </c>
      <c r="S92" s="3">
        <v>8</v>
      </c>
      <c r="T92" s="3">
        <v>5</v>
      </c>
      <c r="U92" s="3">
        <v>3</v>
      </c>
      <c r="V92" s="3">
        <v>0</v>
      </c>
      <c r="W92" s="3">
        <v>1</v>
      </c>
      <c r="X92" s="3">
        <v>0</v>
      </c>
      <c r="Y92" s="3">
        <v>1</v>
      </c>
      <c r="Z92" s="3">
        <v>0</v>
      </c>
      <c r="AA92" s="3">
        <v>1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</row>
    <row r="93" spans="1:33" x14ac:dyDescent="0.2">
      <c r="A93" s="2">
        <v>247</v>
      </c>
      <c r="B93" s="3">
        <v>11</v>
      </c>
      <c r="C93" s="3" t="s">
        <v>6</v>
      </c>
      <c r="D93" s="3" t="s">
        <v>67</v>
      </c>
      <c r="E93" s="3">
        <v>1</v>
      </c>
      <c r="F93" s="3">
        <v>0</v>
      </c>
      <c r="G93" s="3">
        <v>0</v>
      </c>
      <c r="H93" s="3">
        <v>18</v>
      </c>
      <c r="I93" s="3">
        <v>1</v>
      </c>
      <c r="J93" s="3">
        <v>14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1</v>
      </c>
      <c r="R93" s="3" t="s">
        <v>65</v>
      </c>
      <c r="S93" s="3">
        <v>8</v>
      </c>
      <c r="T93" s="3">
        <v>7</v>
      </c>
      <c r="U93" s="3">
        <v>4</v>
      </c>
      <c r="V93" s="3">
        <v>0</v>
      </c>
      <c r="W93" s="3">
        <v>1</v>
      </c>
      <c r="X93" s="3">
        <v>0</v>
      </c>
      <c r="Y93" s="3">
        <v>1</v>
      </c>
      <c r="Z93" s="3">
        <v>0</v>
      </c>
      <c r="AA93" s="3">
        <v>1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</row>
    <row r="94" spans="1:33" x14ac:dyDescent="0.2">
      <c r="A94" s="2">
        <v>248</v>
      </c>
      <c r="B94" s="3">
        <v>12</v>
      </c>
      <c r="C94" s="3" t="s">
        <v>6</v>
      </c>
      <c r="D94" s="3" t="s">
        <v>42</v>
      </c>
      <c r="E94" s="3">
        <v>1</v>
      </c>
      <c r="F94" s="3">
        <v>0</v>
      </c>
      <c r="G94" s="3">
        <v>0</v>
      </c>
      <c r="H94" s="3">
        <v>21</v>
      </c>
      <c r="I94" s="3">
        <v>1</v>
      </c>
      <c r="J94" s="3">
        <v>14</v>
      </c>
      <c r="L94" s="3">
        <v>0</v>
      </c>
      <c r="M94" s="3">
        <v>1</v>
      </c>
      <c r="N94" s="3">
        <v>0</v>
      </c>
      <c r="O94" s="3">
        <v>0</v>
      </c>
      <c r="P94" s="3">
        <v>0</v>
      </c>
      <c r="Q94" s="3">
        <v>1</v>
      </c>
      <c r="R94" s="3" t="s">
        <v>65</v>
      </c>
      <c r="S94" s="3">
        <v>7</v>
      </c>
      <c r="T94" s="3">
        <v>5</v>
      </c>
      <c r="U94" s="3">
        <v>6</v>
      </c>
      <c r="V94" s="3">
        <v>0</v>
      </c>
      <c r="W94" s="3">
        <v>1</v>
      </c>
      <c r="X94" s="3">
        <v>0</v>
      </c>
      <c r="Y94" s="3">
        <v>1</v>
      </c>
      <c r="Z94" s="3">
        <v>0</v>
      </c>
      <c r="AA94" s="3">
        <v>1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</row>
    <row r="95" spans="1:33" x14ac:dyDescent="0.2">
      <c r="A95" s="2">
        <v>249</v>
      </c>
      <c r="B95" s="3">
        <v>12</v>
      </c>
      <c r="C95" s="3" t="s">
        <v>6</v>
      </c>
      <c r="E95" s="3">
        <v>1</v>
      </c>
      <c r="F95" s="3">
        <v>0</v>
      </c>
      <c r="G95" s="3">
        <v>0</v>
      </c>
      <c r="H95" s="3">
        <v>19</v>
      </c>
      <c r="I95" s="3">
        <v>1</v>
      </c>
      <c r="J95" s="3">
        <v>12</v>
      </c>
      <c r="K95" s="3" t="s">
        <v>66</v>
      </c>
      <c r="L95" s="3">
        <v>0</v>
      </c>
      <c r="Q95" s="3">
        <v>1</v>
      </c>
      <c r="R95" s="3" t="s">
        <v>65</v>
      </c>
      <c r="S95" s="3">
        <v>7</v>
      </c>
      <c r="T95" s="3">
        <v>4</v>
      </c>
      <c r="U95" s="3">
        <v>4</v>
      </c>
      <c r="V95" s="3">
        <v>0</v>
      </c>
      <c r="W95" s="3">
        <v>1</v>
      </c>
      <c r="X95" s="3">
        <v>4</v>
      </c>
      <c r="Y95" s="3">
        <v>0</v>
      </c>
      <c r="Z95" s="3">
        <v>3</v>
      </c>
      <c r="AA95" s="3">
        <v>0</v>
      </c>
      <c r="AB95" s="7">
        <v>0</v>
      </c>
      <c r="AC95" s="7">
        <v>1</v>
      </c>
      <c r="AD95" s="7">
        <v>0</v>
      </c>
      <c r="AE95" s="7">
        <v>0</v>
      </c>
      <c r="AF95" s="7">
        <v>1.3333333333333299</v>
      </c>
      <c r="AG95" s="7">
        <f>AVERAGE(AC95,AF95)</f>
        <v>1.166666666666665</v>
      </c>
    </row>
    <row r="96" spans="1:33" x14ac:dyDescent="0.2">
      <c r="A96" s="2">
        <v>250</v>
      </c>
      <c r="B96" s="3">
        <v>12</v>
      </c>
      <c r="C96" s="3" t="s">
        <v>6</v>
      </c>
      <c r="E96" s="3">
        <v>1</v>
      </c>
      <c r="F96" s="3">
        <v>0</v>
      </c>
      <c r="G96" s="3">
        <v>0</v>
      </c>
      <c r="H96" s="3">
        <v>23</v>
      </c>
      <c r="I96" s="3">
        <v>1</v>
      </c>
      <c r="J96" s="3">
        <v>12</v>
      </c>
      <c r="K96" s="3" t="s">
        <v>46</v>
      </c>
      <c r="L96" s="3">
        <v>0</v>
      </c>
      <c r="M96" s="3">
        <v>0</v>
      </c>
      <c r="N96" s="3">
        <v>0</v>
      </c>
      <c r="O96" s="3">
        <v>1</v>
      </c>
      <c r="P96" s="3">
        <v>0</v>
      </c>
      <c r="Q96" s="3">
        <v>0</v>
      </c>
      <c r="R96" s="3" t="s">
        <v>65</v>
      </c>
      <c r="S96" s="3">
        <v>7</v>
      </c>
      <c r="T96" s="3">
        <v>4</v>
      </c>
      <c r="U96" s="3">
        <v>6</v>
      </c>
      <c r="V96" s="3">
        <v>18</v>
      </c>
      <c r="W96" s="3">
        <v>0</v>
      </c>
      <c r="X96" s="3">
        <v>65</v>
      </c>
      <c r="Y96" s="3">
        <v>0</v>
      </c>
      <c r="Z96" s="3">
        <v>1</v>
      </c>
      <c r="AA96" s="3">
        <v>1</v>
      </c>
      <c r="AB96" s="7">
        <v>1.52436261950798</v>
      </c>
      <c r="AC96" s="7">
        <v>1.3211134137384499</v>
      </c>
      <c r="AD96" s="7">
        <v>1.44024850436523</v>
      </c>
      <c r="AE96" s="7">
        <v>1.71428571428571</v>
      </c>
      <c r="AF96" s="7">
        <v>1.76</v>
      </c>
      <c r="AG96" s="7">
        <f>AVERAGE(AC96:AF96)</f>
        <v>1.5589119080973475</v>
      </c>
    </row>
    <row r="101" spans="1:34" s="52" customFormat="1" x14ac:dyDescent="0.2">
      <c r="A101" s="51">
        <v>1</v>
      </c>
      <c r="B101" s="52">
        <v>6</v>
      </c>
      <c r="C101" s="52" t="s">
        <v>6</v>
      </c>
      <c r="D101" s="52" t="s">
        <v>1</v>
      </c>
      <c r="E101" s="52">
        <v>0</v>
      </c>
      <c r="F101" s="52">
        <v>1</v>
      </c>
      <c r="G101" s="52">
        <v>0</v>
      </c>
      <c r="H101" s="52">
        <v>76</v>
      </c>
      <c r="I101" s="52">
        <v>2</v>
      </c>
      <c r="J101" s="52">
        <v>14</v>
      </c>
      <c r="K101" s="52" t="s">
        <v>4</v>
      </c>
      <c r="L101" s="52">
        <v>0</v>
      </c>
      <c r="M101" s="52">
        <v>0</v>
      </c>
      <c r="N101" s="52">
        <v>1</v>
      </c>
      <c r="O101" s="52">
        <v>0</v>
      </c>
      <c r="P101" s="52">
        <v>0</v>
      </c>
      <c r="Q101" s="52">
        <v>1</v>
      </c>
      <c r="R101" s="52" t="s">
        <v>64</v>
      </c>
      <c r="S101" s="52">
        <v>8</v>
      </c>
      <c r="T101" s="52">
        <v>2</v>
      </c>
      <c r="U101" s="52">
        <v>5</v>
      </c>
      <c r="AB101" s="53"/>
      <c r="AC101" s="53"/>
      <c r="AD101" s="53"/>
      <c r="AE101" s="53"/>
      <c r="AF101" s="53"/>
      <c r="AG101" s="53"/>
      <c r="AH101" s="53"/>
    </row>
    <row r="102" spans="1:34" s="52" customFormat="1" x14ac:dyDescent="0.2">
      <c r="A102" s="51">
        <v>16</v>
      </c>
      <c r="B102" s="52">
        <v>5</v>
      </c>
      <c r="C102" s="52" t="s">
        <v>6</v>
      </c>
      <c r="D102" s="52" t="s">
        <v>21</v>
      </c>
      <c r="E102" s="52">
        <v>0</v>
      </c>
      <c r="F102" s="52">
        <v>0</v>
      </c>
      <c r="G102" s="52">
        <v>1</v>
      </c>
      <c r="H102" s="52">
        <v>87</v>
      </c>
      <c r="I102" s="52">
        <v>1</v>
      </c>
      <c r="J102" s="52">
        <v>16</v>
      </c>
      <c r="K102" s="52" t="s">
        <v>8</v>
      </c>
      <c r="L102" s="52">
        <v>0</v>
      </c>
      <c r="M102" s="52">
        <v>0</v>
      </c>
      <c r="N102" s="52">
        <v>1</v>
      </c>
      <c r="O102" s="52">
        <v>0</v>
      </c>
      <c r="P102" s="52">
        <v>0</v>
      </c>
      <c r="Q102" s="52">
        <v>1</v>
      </c>
      <c r="R102" s="52" t="s">
        <v>10</v>
      </c>
      <c r="S102" s="52">
        <v>8</v>
      </c>
      <c r="T102" s="52">
        <v>5</v>
      </c>
      <c r="U102" s="52">
        <v>5</v>
      </c>
      <c r="AB102" s="53"/>
      <c r="AC102" s="53"/>
      <c r="AD102" s="53"/>
      <c r="AE102" s="53"/>
      <c r="AF102" s="53"/>
      <c r="AG102" s="53"/>
      <c r="AH102" s="53"/>
    </row>
    <row r="103" spans="1:34" s="52" customFormat="1" x14ac:dyDescent="0.2">
      <c r="A103" s="51">
        <v>18</v>
      </c>
      <c r="B103" s="52">
        <v>10</v>
      </c>
      <c r="C103" s="52" t="s">
        <v>16</v>
      </c>
      <c r="E103" s="52">
        <v>0</v>
      </c>
      <c r="F103" s="52">
        <v>0</v>
      </c>
      <c r="G103" s="52">
        <v>1</v>
      </c>
      <c r="H103" s="52">
        <v>78</v>
      </c>
      <c r="I103" s="52">
        <v>1</v>
      </c>
      <c r="J103" s="52">
        <v>18</v>
      </c>
      <c r="K103" s="52" t="s">
        <v>46</v>
      </c>
      <c r="L103" s="52">
        <v>0</v>
      </c>
      <c r="M103" s="52">
        <v>1</v>
      </c>
      <c r="N103" s="52">
        <v>0</v>
      </c>
      <c r="O103" s="52">
        <v>0</v>
      </c>
      <c r="P103" s="52">
        <v>0</v>
      </c>
      <c r="Q103" s="52">
        <v>1</v>
      </c>
      <c r="R103" s="52" t="s">
        <v>49</v>
      </c>
      <c r="S103" s="52">
        <v>9</v>
      </c>
      <c r="T103" s="52">
        <v>3</v>
      </c>
      <c r="U103" s="52">
        <v>5</v>
      </c>
      <c r="AB103" s="53"/>
      <c r="AC103" s="53"/>
      <c r="AD103" s="53"/>
      <c r="AE103" s="53"/>
      <c r="AF103" s="53"/>
      <c r="AG103" s="53"/>
      <c r="AH103" s="53"/>
    </row>
    <row r="104" spans="1:34" s="52" customFormat="1" x14ac:dyDescent="0.2">
      <c r="A104" s="51">
        <v>29</v>
      </c>
      <c r="B104" s="52">
        <v>10</v>
      </c>
      <c r="C104" s="52" t="s">
        <v>6</v>
      </c>
      <c r="D104" s="52" t="s">
        <v>12</v>
      </c>
      <c r="E104" s="52">
        <v>0</v>
      </c>
      <c r="F104" s="52">
        <v>1</v>
      </c>
      <c r="G104" s="52">
        <v>0</v>
      </c>
      <c r="H104" s="52">
        <v>88</v>
      </c>
      <c r="I104" s="52">
        <v>1</v>
      </c>
      <c r="J104" s="52">
        <v>18</v>
      </c>
      <c r="K104" s="52" t="s">
        <v>8</v>
      </c>
      <c r="L104" s="52">
        <v>0</v>
      </c>
      <c r="M104" s="52">
        <v>1</v>
      </c>
      <c r="N104" s="52">
        <v>0</v>
      </c>
      <c r="O104" s="52">
        <v>0</v>
      </c>
      <c r="P104" s="52">
        <v>0</v>
      </c>
      <c r="Q104" s="52">
        <v>1</v>
      </c>
      <c r="R104" s="52" t="s">
        <v>35</v>
      </c>
      <c r="S104" s="52">
        <v>8</v>
      </c>
      <c r="T104" s="52">
        <v>1</v>
      </c>
      <c r="U104" s="52">
        <v>5</v>
      </c>
      <c r="AB104" s="53"/>
      <c r="AC104" s="53"/>
      <c r="AD104" s="53"/>
      <c r="AE104" s="53"/>
      <c r="AF104" s="53"/>
      <c r="AG104" s="53"/>
      <c r="AH104" s="53"/>
    </row>
    <row r="105" spans="1:34" s="52" customFormat="1" x14ac:dyDescent="0.2">
      <c r="A105" s="51">
        <v>33</v>
      </c>
      <c r="B105" s="52">
        <v>7</v>
      </c>
      <c r="C105" s="52" t="s">
        <v>6</v>
      </c>
      <c r="D105" s="52" t="s">
        <v>25</v>
      </c>
      <c r="E105" s="52">
        <v>0</v>
      </c>
      <c r="F105" s="52">
        <v>0</v>
      </c>
      <c r="G105" s="52">
        <v>1</v>
      </c>
      <c r="H105" s="52">
        <v>78</v>
      </c>
      <c r="I105" s="52">
        <v>1</v>
      </c>
      <c r="J105" s="52">
        <v>16</v>
      </c>
      <c r="K105" s="52" t="s">
        <v>8</v>
      </c>
      <c r="M105" s="52">
        <v>0</v>
      </c>
      <c r="N105" s="52">
        <v>1</v>
      </c>
      <c r="O105" s="52">
        <v>0</v>
      </c>
      <c r="P105" s="52">
        <v>0</v>
      </c>
      <c r="Q105" s="52">
        <v>1</v>
      </c>
      <c r="R105" s="52" t="s">
        <v>19</v>
      </c>
      <c r="S105" s="52">
        <v>8</v>
      </c>
      <c r="T105" s="52">
        <v>8</v>
      </c>
      <c r="U105" s="52">
        <v>5</v>
      </c>
      <c r="AB105" s="53"/>
      <c r="AC105" s="53"/>
      <c r="AD105" s="53"/>
      <c r="AE105" s="53"/>
      <c r="AF105" s="53"/>
      <c r="AG105" s="53"/>
      <c r="AH105" s="53"/>
    </row>
    <row r="106" spans="1:34" s="52" customFormat="1" x14ac:dyDescent="0.2">
      <c r="A106" s="51">
        <v>35</v>
      </c>
      <c r="B106" s="52">
        <v>7</v>
      </c>
      <c r="C106" s="52" t="s">
        <v>6</v>
      </c>
      <c r="D106" s="52" t="s">
        <v>1</v>
      </c>
      <c r="E106" s="52">
        <v>0</v>
      </c>
      <c r="F106" s="52">
        <v>0</v>
      </c>
      <c r="G106" s="52">
        <v>1</v>
      </c>
      <c r="H106" s="52">
        <v>78</v>
      </c>
      <c r="I106" s="52">
        <v>2</v>
      </c>
      <c r="J106" s="52">
        <v>14</v>
      </c>
      <c r="K106" s="52" t="s">
        <v>8</v>
      </c>
      <c r="L106" s="52">
        <v>0</v>
      </c>
      <c r="M106" s="52">
        <v>0</v>
      </c>
      <c r="N106" s="52">
        <v>1</v>
      </c>
      <c r="O106" s="52">
        <v>0</v>
      </c>
      <c r="P106" s="52">
        <v>0</v>
      </c>
      <c r="Q106" s="52">
        <v>1</v>
      </c>
      <c r="R106" s="52" t="s">
        <v>32</v>
      </c>
      <c r="S106" s="52">
        <v>8</v>
      </c>
      <c r="T106" s="52">
        <v>2</v>
      </c>
      <c r="U106" s="52">
        <v>5</v>
      </c>
      <c r="V106" s="52">
        <v>0</v>
      </c>
      <c r="W106" s="52">
        <v>1</v>
      </c>
      <c r="X106" s="52">
        <v>12</v>
      </c>
      <c r="Y106" s="52">
        <v>0</v>
      </c>
      <c r="Z106" s="52">
        <v>2</v>
      </c>
      <c r="AA106" s="52">
        <v>1</v>
      </c>
      <c r="AB106" s="53">
        <v>0</v>
      </c>
      <c r="AC106" s="53">
        <v>0</v>
      </c>
      <c r="AD106" s="53">
        <v>1.3424192915386901</v>
      </c>
      <c r="AE106" s="53">
        <v>1.1767766952966401</v>
      </c>
      <c r="AF106" s="53">
        <v>0</v>
      </c>
      <c r="AG106" s="53">
        <f>AVERAGE(AD106:AE106)</f>
        <v>1.2595979934176651</v>
      </c>
      <c r="AH106" s="53"/>
    </row>
  </sheetData>
  <sortState xmlns:xlrd2="http://schemas.microsoft.com/office/spreadsheetml/2017/richdata2" ref="A2:AG96">
    <sortCondition ref="A2:A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96"/>
  <sheetViews>
    <sheetView zoomScale="91" zoomScaleNormal="91" zoomScalePageLayoutView="91" workbookViewId="0">
      <selection activeCell="P25" sqref="P25"/>
    </sheetView>
  </sheetViews>
  <sheetFormatPr baseColWidth="10" defaultColWidth="7.5" defaultRowHeight="15" x14ac:dyDescent="0.2"/>
  <cols>
    <col min="47" max="47" width="41.5" bestFit="1" customWidth="1"/>
  </cols>
  <sheetData>
    <row r="1" spans="1:47" ht="30" x14ac:dyDescent="0.2">
      <c r="A1" s="5" t="s">
        <v>76</v>
      </c>
      <c r="B1" s="1" t="s">
        <v>77</v>
      </c>
      <c r="C1" s="1" t="s">
        <v>88</v>
      </c>
      <c r="D1" s="1" t="s">
        <v>109</v>
      </c>
      <c r="E1" s="1" t="s">
        <v>128</v>
      </c>
      <c r="F1" s="1" t="s">
        <v>110</v>
      </c>
      <c r="G1" s="1" t="s">
        <v>129</v>
      </c>
      <c r="H1" s="1" t="s">
        <v>111</v>
      </c>
      <c r="I1" s="1" t="s">
        <v>130</v>
      </c>
      <c r="J1" s="1" t="s">
        <v>112</v>
      </c>
      <c r="K1" s="1" t="s">
        <v>131</v>
      </c>
      <c r="L1" s="1" t="s">
        <v>113</v>
      </c>
      <c r="M1" s="1" t="s">
        <v>132</v>
      </c>
      <c r="N1" s="1" t="s">
        <v>114</v>
      </c>
      <c r="O1" s="1" t="s">
        <v>115</v>
      </c>
      <c r="P1" s="1" t="s">
        <v>103</v>
      </c>
      <c r="Q1" s="1" t="s">
        <v>104</v>
      </c>
      <c r="R1" s="1" t="s">
        <v>105</v>
      </c>
      <c r="S1" s="1" t="s">
        <v>90</v>
      </c>
      <c r="T1" s="1" t="s">
        <v>91</v>
      </c>
      <c r="U1" s="1" t="s">
        <v>78</v>
      </c>
      <c r="V1" s="1" t="s">
        <v>79</v>
      </c>
      <c r="W1" s="1" t="s">
        <v>101</v>
      </c>
      <c r="X1" s="1" t="s">
        <v>98</v>
      </c>
      <c r="Y1" s="1" t="s">
        <v>100</v>
      </c>
      <c r="Z1" s="1" t="s">
        <v>99</v>
      </c>
      <c r="AA1" s="1" t="s">
        <v>102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107</v>
      </c>
      <c r="AI1" s="1" t="s">
        <v>86</v>
      </c>
      <c r="AJ1" s="1" t="s">
        <v>106</v>
      </c>
      <c r="AK1" s="1" t="s">
        <v>87</v>
      </c>
      <c r="AL1" s="1" t="s">
        <v>108</v>
      </c>
      <c r="AM1" s="6" t="s">
        <v>92</v>
      </c>
      <c r="AN1" s="6" t="s">
        <v>93</v>
      </c>
      <c r="AO1" s="6" t="s">
        <v>94</v>
      </c>
      <c r="AP1" s="6" t="s">
        <v>95</v>
      </c>
      <c r="AQ1" s="6" t="s">
        <v>96</v>
      </c>
      <c r="AR1" s="6" t="s">
        <v>97</v>
      </c>
    </row>
    <row r="2" spans="1:47" x14ac:dyDescent="0.2">
      <c r="A2" s="2">
        <v>2</v>
      </c>
      <c r="B2" s="3">
        <v>4</v>
      </c>
      <c r="C2" s="3" t="s">
        <v>6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70</v>
      </c>
      <c r="T2" s="3">
        <v>1</v>
      </c>
      <c r="U2" s="3">
        <v>14</v>
      </c>
      <c r="V2" s="3" t="s">
        <v>11</v>
      </c>
      <c r="W2" s="3">
        <v>0</v>
      </c>
      <c r="X2" s="3"/>
      <c r="Y2" s="3"/>
      <c r="Z2" s="3"/>
      <c r="AA2" s="3"/>
      <c r="AB2" s="3">
        <v>1</v>
      </c>
      <c r="AC2" s="3" t="s">
        <v>63</v>
      </c>
      <c r="AD2" s="3">
        <v>5</v>
      </c>
      <c r="AE2" s="3">
        <v>6</v>
      </c>
      <c r="AF2" s="3">
        <v>6</v>
      </c>
      <c r="AG2" s="3">
        <v>31</v>
      </c>
      <c r="AH2" s="3">
        <v>0</v>
      </c>
      <c r="AI2" s="3">
        <v>59</v>
      </c>
      <c r="AJ2" s="3">
        <v>0</v>
      </c>
      <c r="AK2" s="3">
        <v>2</v>
      </c>
      <c r="AL2" s="3">
        <v>1</v>
      </c>
      <c r="AM2" s="7">
        <v>1.5115201361174</v>
      </c>
      <c r="AN2" s="7">
        <v>1.5586066544566901</v>
      </c>
      <c r="AO2" s="7">
        <v>1.7044366064593699</v>
      </c>
      <c r="AP2" s="7">
        <v>1.5327977197506399</v>
      </c>
      <c r="AQ2" s="7">
        <v>1.6666666666666701</v>
      </c>
      <c r="AR2" s="7">
        <f>AVERAGE(AN2:AQ2)</f>
        <v>1.6156269118333424</v>
      </c>
      <c r="AU2" s="8" t="s">
        <v>116</v>
      </c>
    </row>
    <row r="3" spans="1:47" x14ac:dyDescent="0.2">
      <c r="A3" s="2">
        <v>3</v>
      </c>
      <c r="B3" s="3">
        <v>2</v>
      </c>
      <c r="C3" s="3" t="s">
        <v>6</v>
      </c>
      <c r="D3" s="3">
        <v>0</v>
      </c>
      <c r="E3" s="3">
        <v>0</v>
      </c>
      <c r="F3" s="3">
        <v>0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70</v>
      </c>
      <c r="T3" s="3">
        <v>1</v>
      </c>
      <c r="U3" s="3">
        <v>14</v>
      </c>
      <c r="V3" s="3" t="s">
        <v>18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1</v>
      </c>
      <c r="AC3" s="3" t="s">
        <v>62</v>
      </c>
      <c r="AD3" s="3">
        <v>5</v>
      </c>
      <c r="AE3" s="3">
        <v>5</v>
      </c>
      <c r="AF3" s="3">
        <v>5</v>
      </c>
      <c r="AG3" s="3">
        <v>6</v>
      </c>
      <c r="AH3" s="3">
        <v>0</v>
      </c>
      <c r="AI3" s="3">
        <v>5</v>
      </c>
      <c r="AJ3" s="3">
        <v>0</v>
      </c>
      <c r="AK3" s="3">
        <v>3</v>
      </c>
      <c r="AL3" s="3"/>
      <c r="AM3" s="7">
        <v>1.70118446353109</v>
      </c>
      <c r="AN3" s="7">
        <v>0</v>
      </c>
      <c r="AO3" s="7">
        <v>1</v>
      </c>
      <c r="AP3" s="7">
        <v>1.1666666666666701</v>
      </c>
      <c r="AQ3" s="7">
        <v>0</v>
      </c>
      <c r="AR3" s="7">
        <f>AVERAGE(AO3:AP3)</f>
        <v>1.083333333333335</v>
      </c>
      <c r="AU3" s="8" t="s">
        <v>117</v>
      </c>
    </row>
    <row r="4" spans="1:47" x14ac:dyDescent="0.2">
      <c r="A4" s="2">
        <v>4</v>
      </c>
      <c r="B4" s="3">
        <v>7</v>
      </c>
      <c r="C4" s="3" t="s">
        <v>2</v>
      </c>
      <c r="D4" s="3">
        <v>0</v>
      </c>
      <c r="E4" s="3">
        <v>0</v>
      </c>
      <c r="F4" s="3">
        <v>0</v>
      </c>
      <c r="G4" s="3">
        <v>3</v>
      </c>
      <c r="H4" s="3">
        <v>0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0</v>
      </c>
      <c r="S4" s="3">
        <v>74</v>
      </c>
      <c r="T4" s="3">
        <v>1</v>
      </c>
      <c r="U4" s="3">
        <v>16</v>
      </c>
      <c r="V4" s="3" t="s">
        <v>8</v>
      </c>
      <c r="W4" s="3">
        <v>0</v>
      </c>
      <c r="X4" s="3">
        <v>1</v>
      </c>
      <c r="Y4" s="3">
        <v>0</v>
      </c>
      <c r="Z4" s="3">
        <v>0</v>
      </c>
      <c r="AA4" s="3">
        <v>0</v>
      </c>
      <c r="AB4" s="3">
        <v>1</v>
      </c>
      <c r="AC4" s="3" t="s">
        <v>61</v>
      </c>
      <c r="AD4" s="3">
        <v>5</v>
      </c>
      <c r="AE4" s="3">
        <v>1</v>
      </c>
      <c r="AF4" s="3">
        <v>1</v>
      </c>
      <c r="AG4" s="3">
        <v>1</v>
      </c>
      <c r="AH4" s="3">
        <v>0</v>
      </c>
      <c r="AI4" s="3">
        <v>4</v>
      </c>
      <c r="AJ4" s="3">
        <v>0</v>
      </c>
      <c r="AK4" s="3">
        <v>0</v>
      </c>
      <c r="AL4" s="3">
        <v>1</v>
      </c>
      <c r="AM4" s="7">
        <v>1.5</v>
      </c>
      <c r="AN4" s="7">
        <v>0</v>
      </c>
      <c r="AO4" s="7">
        <v>1</v>
      </c>
      <c r="AP4" s="7">
        <v>1.06903559372885</v>
      </c>
      <c r="AQ4" s="7">
        <v>0</v>
      </c>
      <c r="AR4" s="7">
        <f>AVERAGE(AO4:AP4)</f>
        <v>1.034517796864425</v>
      </c>
      <c r="AU4" s="8" t="s">
        <v>118</v>
      </c>
    </row>
    <row r="5" spans="1:47" x14ac:dyDescent="0.2">
      <c r="A5" s="2">
        <v>5</v>
      </c>
      <c r="B5" s="3">
        <v>7</v>
      </c>
      <c r="C5" s="3" t="s">
        <v>6</v>
      </c>
      <c r="D5" s="4">
        <v>1</v>
      </c>
      <c r="E5" s="4">
        <v>0</v>
      </c>
      <c r="F5" s="4">
        <v>0</v>
      </c>
      <c r="G5" s="4">
        <v>2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3">
        <v>0</v>
      </c>
      <c r="Q5" s="3">
        <v>1</v>
      </c>
      <c r="R5" s="3">
        <v>0</v>
      </c>
      <c r="S5" s="3">
        <v>65</v>
      </c>
      <c r="T5" s="3">
        <v>1</v>
      </c>
      <c r="U5" s="3">
        <v>16</v>
      </c>
      <c r="V5" s="3" t="s">
        <v>4</v>
      </c>
      <c r="W5" s="3">
        <v>0</v>
      </c>
      <c r="X5" s="3">
        <v>1</v>
      </c>
      <c r="Y5" s="3">
        <v>0</v>
      </c>
      <c r="Z5" s="3">
        <v>0</v>
      </c>
      <c r="AA5" s="3">
        <v>0</v>
      </c>
      <c r="AB5" s="3">
        <v>1</v>
      </c>
      <c r="AC5" s="3" t="s">
        <v>60</v>
      </c>
      <c r="AD5" s="3">
        <v>7</v>
      </c>
      <c r="AE5" s="3">
        <v>2</v>
      </c>
      <c r="AF5" s="3">
        <v>5</v>
      </c>
      <c r="AG5" s="3">
        <v>1</v>
      </c>
      <c r="AH5" s="3">
        <v>0</v>
      </c>
      <c r="AI5" s="3">
        <v>0</v>
      </c>
      <c r="AJ5" s="3">
        <v>1</v>
      </c>
      <c r="AK5" s="3">
        <v>0</v>
      </c>
      <c r="AL5" s="3">
        <v>1</v>
      </c>
      <c r="AM5" s="7">
        <v>1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U5" s="8" t="s">
        <v>119</v>
      </c>
    </row>
    <row r="6" spans="1:47" x14ac:dyDescent="0.2">
      <c r="A6" s="2">
        <v>6</v>
      </c>
      <c r="B6" s="3">
        <v>9</v>
      </c>
      <c r="C6" s="3" t="s">
        <v>6</v>
      </c>
      <c r="D6" s="4">
        <v>0</v>
      </c>
      <c r="E6" s="4">
        <v>0</v>
      </c>
      <c r="F6" s="4">
        <v>0</v>
      </c>
      <c r="G6" s="4">
        <v>3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3">
        <v>0</v>
      </c>
      <c r="Q6" s="3">
        <v>1</v>
      </c>
      <c r="R6" s="3">
        <v>0</v>
      </c>
      <c r="S6" s="3">
        <v>70</v>
      </c>
      <c r="T6" s="3">
        <v>1</v>
      </c>
      <c r="U6" s="3">
        <v>16</v>
      </c>
      <c r="V6" s="3" t="s">
        <v>18</v>
      </c>
      <c r="W6" s="3"/>
      <c r="X6" s="3"/>
      <c r="Y6" s="3"/>
      <c r="Z6" s="3"/>
      <c r="AA6" s="3"/>
      <c r="AB6" s="3">
        <v>1</v>
      </c>
      <c r="AC6" s="3" t="s">
        <v>59</v>
      </c>
      <c r="AD6" s="3">
        <v>3</v>
      </c>
      <c r="AE6" s="3">
        <v>5</v>
      </c>
      <c r="AF6" s="3">
        <v>5</v>
      </c>
      <c r="AG6" s="3">
        <v>0</v>
      </c>
      <c r="AH6" s="3">
        <v>1</v>
      </c>
      <c r="AI6" s="3">
        <v>219</v>
      </c>
      <c r="AJ6" s="3">
        <v>0</v>
      </c>
      <c r="AK6" s="3">
        <v>6</v>
      </c>
      <c r="AL6" s="3"/>
      <c r="AM6" s="7">
        <v>0</v>
      </c>
      <c r="AN6" s="7">
        <v>1.77413451823992</v>
      </c>
      <c r="AO6" s="7">
        <v>1.9086584000031701</v>
      </c>
      <c r="AP6" s="7">
        <v>1.6254363122041799</v>
      </c>
      <c r="AQ6" s="7">
        <v>1.9289083441513499</v>
      </c>
      <c r="AR6" s="7">
        <f>AVERAGE(AN6:AQ6)</f>
        <v>1.809284393649655</v>
      </c>
      <c r="AU6" s="8" t="s">
        <v>120</v>
      </c>
    </row>
    <row r="7" spans="1:47" x14ac:dyDescent="0.2">
      <c r="A7" s="2">
        <v>7</v>
      </c>
      <c r="B7" s="3">
        <v>8</v>
      </c>
      <c r="C7" s="3" t="s">
        <v>6</v>
      </c>
      <c r="D7" s="4">
        <v>0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3">
        <v>0</v>
      </c>
      <c r="Q7" s="3">
        <v>1</v>
      </c>
      <c r="R7" s="3">
        <v>0</v>
      </c>
      <c r="S7" s="3">
        <v>69</v>
      </c>
      <c r="T7" s="3">
        <v>1</v>
      </c>
      <c r="U7" s="3">
        <v>16</v>
      </c>
      <c r="V7" s="3" t="s">
        <v>8</v>
      </c>
      <c r="W7" s="3">
        <v>0</v>
      </c>
      <c r="X7" s="3">
        <v>1</v>
      </c>
      <c r="Y7" s="3">
        <v>0</v>
      </c>
      <c r="Z7" s="3">
        <v>0</v>
      </c>
      <c r="AA7" s="3">
        <v>0</v>
      </c>
      <c r="AB7" s="3">
        <v>1</v>
      </c>
      <c r="AC7" s="3" t="s">
        <v>31</v>
      </c>
      <c r="AD7" s="3">
        <v>3</v>
      </c>
      <c r="AE7" s="3">
        <v>7</v>
      </c>
      <c r="AF7" s="3">
        <v>6</v>
      </c>
      <c r="AG7" s="3">
        <v>0</v>
      </c>
      <c r="AH7" s="3">
        <v>1</v>
      </c>
      <c r="AI7" s="3">
        <v>3</v>
      </c>
      <c r="AJ7" s="3">
        <v>0</v>
      </c>
      <c r="AK7" s="3">
        <v>0</v>
      </c>
      <c r="AL7" s="3">
        <v>1</v>
      </c>
      <c r="AM7" s="7">
        <v>0</v>
      </c>
      <c r="AN7" s="7">
        <v>0</v>
      </c>
      <c r="AO7" s="7">
        <v>1</v>
      </c>
      <c r="AP7" s="7">
        <v>1.25</v>
      </c>
      <c r="AQ7" s="7">
        <v>0</v>
      </c>
      <c r="AR7" s="7">
        <f>AVERAGE(AO7:AP7)</f>
        <v>1.125</v>
      </c>
      <c r="AU7" s="8" t="s">
        <v>118</v>
      </c>
    </row>
    <row r="8" spans="1:47" x14ac:dyDescent="0.2">
      <c r="A8" s="2">
        <v>9</v>
      </c>
      <c r="B8" s="3">
        <v>11</v>
      </c>
      <c r="C8" s="3" t="s">
        <v>2</v>
      </c>
      <c r="D8" s="3">
        <v>1</v>
      </c>
      <c r="E8" s="3">
        <v>0</v>
      </c>
      <c r="F8" s="3">
        <v>1</v>
      </c>
      <c r="G8" s="3">
        <v>2</v>
      </c>
      <c r="H8" s="3">
        <v>1</v>
      </c>
      <c r="I8" s="3">
        <v>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72</v>
      </c>
      <c r="T8" s="3">
        <v>1</v>
      </c>
      <c r="U8" s="3">
        <v>16</v>
      </c>
      <c r="V8" s="3" t="s">
        <v>4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 t="s">
        <v>56</v>
      </c>
      <c r="AD8" s="3">
        <v>7</v>
      </c>
      <c r="AE8" s="3">
        <v>5</v>
      </c>
      <c r="AF8" s="3">
        <v>7</v>
      </c>
      <c r="AG8" s="3">
        <v>0</v>
      </c>
      <c r="AH8" s="3">
        <v>1</v>
      </c>
      <c r="AI8" s="3">
        <v>8</v>
      </c>
      <c r="AJ8" s="3">
        <v>0</v>
      </c>
      <c r="AK8" s="3">
        <v>0</v>
      </c>
      <c r="AL8" s="3">
        <v>1</v>
      </c>
      <c r="AM8" s="7">
        <v>0</v>
      </c>
      <c r="AN8" s="7">
        <v>1.25</v>
      </c>
      <c r="AO8" s="7">
        <v>0</v>
      </c>
      <c r="AP8" s="7">
        <v>1.1375234616560701</v>
      </c>
      <c r="AQ8" s="7">
        <v>0</v>
      </c>
      <c r="AR8" s="7">
        <f>AVERAGE(AN8,AP8)</f>
        <v>1.1937617308280351</v>
      </c>
      <c r="AU8" s="8" t="s">
        <v>119</v>
      </c>
    </row>
    <row r="9" spans="1:47" x14ac:dyDescent="0.2">
      <c r="A9" s="2">
        <v>10</v>
      </c>
      <c r="B9" s="3">
        <v>8</v>
      </c>
      <c r="C9" s="3" t="s">
        <v>6</v>
      </c>
      <c r="D9" s="3">
        <v>0</v>
      </c>
      <c r="E9" s="3">
        <v>0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68</v>
      </c>
      <c r="T9" s="3">
        <v>1</v>
      </c>
      <c r="U9" s="3">
        <v>16</v>
      </c>
      <c r="V9" s="3" t="s">
        <v>8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1</v>
      </c>
      <c r="AC9" s="3" t="s">
        <v>55</v>
      </c>
      <c r="AD9" s="3">
        <v>7</v>
      </c>
      <c r="AE9" s="3">
        <v>2</v>
      </c>
      <c r="AF9" s="3">
        <v>5</v>
      </c>
      <c r="AG9" s="3">
        <v>1</v>
      </c>
      <c r="AH9" s="3">
        <v>0</v>
      </c>
      <c r="AI9" s="3">
        <v>0</v>
      </c>
      <c r="AJ9" s="3">
        <v>1</v>
      </c>
      <c r="AK9" s="3">
        <v>0</v>
      </c>
      <c r="AL9" s="3">
        <v>1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f>0</f>
        <v>0</v>
      </c>
      <c r="AU9" s="8" t="s">
        <v>118</v>
      </c>
    </row>
    <row r="10" spans="1:47" x14ac:dyDescent="0.2">
      <c r="A10" s="2">
        <v>11</v>
      </c>
      <c r="B10" s="3">
        <v>6</v>
      </c>
      <c r="C10" s="3" t="s">
        <v>6</v>
      </c>
      <c r="D10" s="3">
        <v>1</v>
      </c>
      <c r="E10" s="3">
        <v>0</v>
      </c>
      <c r="F10" s="3">
        <v>1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78</v>
      </c>
      <c r="T10" s="3">
        <v>1</v>
      </c>
      <c r="U10" s="3">
        <v>21</v>
      </c>
      <c r="V10" s="3" t="s">
        <v>4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1</v>
      </c>
      <c r="AC10" s="3" t="s">
        <v>38</v>
      </c>
      <c r="AD10" s="3">
        <v>9</v>
      </c>
      <c r="AE10" s="3">
        <v>1</v>
      </c>
      <c r="AF10" s="3">
        <v>5</v>
      </c>
      <c r="AG10" s="3">
        <v>0</v>
      </c>
      <c r="AH10" s="3">
        <v>1</v>
      </c>
      <c r="AI10" s="3">
        <v>17</v>
      </c>
      <c r="AJ10" s="3">
        <v>0</v>
      </c>
      <c r="AK10" s="3">
        <v>2</v>
      </c>
      <c r="AL10" s="3">
        <v>1</v>
      </c>
      <c r="AM10" s="7">
        <v>0</v>
      </c>
      <c r="AN10" s="7">
        <v>0</v>
      </c>
      <c r="AO10" s="7">
        <v>0</v>
      </c>
      <c r="AP10" s="7">
        <v>1.40356909858054</v>
      </c>
      <c r="AQ10" s="7">
        <v>0</v>
      </c>
      <c r="AR10" s="7">
        <f>AP10</f>
        <v>1.40356909858054</v>
      </c>
      <c r="AU10" s="8" t="s">
        <v>121</v>
      </c>
    </row>
    <row r="11" spans="1:47" x14ac:dyDescent="0.2">
      <c r="A11" s="2">
        <v>12</v>
      </c>
      <c r="B11" s="3">
        <v>8</v>
      </c>
      <c r="C11" s="3" t="s">
        <v>6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61</v>
      </c>
      <c r="T11" s="3">
        <v>1</v>
      </c>
      <c r="U11" s="3">
        <v>14</v>
      </c>
      <c r="V11" s="3"/>
      <c r="W11" s="3"/>
      <c r="X11" s="3"/>
      <c r="Y11" s="3"/>
      <c r="Z11" s="3"/>
      <c r="AA11" s="3"/>
      <c r="AB11" s="3">
        <v>1</v>
      </c>
      <c r="AC11" s="3" t="s">
        <v>54</v>
      </c>
      <c r="AD11" s="3">
        <v>7</v>
      </c>
      <c r="AE11" s="3">
        <v>3</v>
      </c>
      <c r="AF11" s="3">
        <v>4</v>
      </c>
      <c r="AG11" s="3">
        <v>8</v>
      </c>
      <c r="AH11" s="3">
        <v>0</v>
      </c>
      <c r="AI11" s="3">
        <v>9</v>
      </c>
      <c r="AJ11" s="3">
        <v>0</v>
      </c>
      <c r="AK11" s="3">
        <v>0</v>
      </c>
      <c r="AL11" s="3">
        <v>1</v>
      </c>
      <c r="AM11" s="7">
        <v>1.22814259624206</v>
      </c>
      <c r="AN11" s="7">
        <v>0</v>
      </c>
      <c r="AO11" s="7">
        <v>0</v>
      </c>
      <c r="AP11" s="7">
        <v>1.06903559372885</v>
      </c>
      <c r="AQ11" s="7">
        <v>0</v>
      </c>
      <c r="AR11" s="7">
        <f>AP11</f>
        <v>1.06903559372885</v>
      </c>
      <c r="AU11" s="8" t="s">
        <v>122</v>
      </c>
    </row>
    <row r="12" spans="1:47" x14ac:dyDescent="0.2">
      <c r="A12" s="2">
        <v>13</v>
      </c>
      <c r="B12" s="3">
        <v>8</v>
      </c>
      <c r="C12" s="3" t="s">
        <v>6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3">
        <v>0</v>
      </c>
      <c r="Q12" s="3">
        <v>0</v>
      </c>
      <c r="R12" s="3">
        <v>1</v>
      </c>
      <c r="S12" s="3">
        <v>76</v>
      </c>
      <c r="T12" s="3">
        <v>1</v>
      </c>
      <c r="U12" s="3">
        <v>14</v>
      </c>
      <c r="V12" s="3" t="s">
        <v>18</v>
      </c>
      <c r="W12" s="3">
        <v>0</v>
      </c>
      <c r="X12" s="3">
        <v>0</v>
      </c>
      <c r="Y12" s="3">
        <v>1</v>
      </c>
      <c r="Z12" s="3">
        <v>0</v>
      </c>
      <c r="AA12" s="3">
        <v>0</v>
      </c>
      <c r="AB12" s="3">
        <v>1</v>
      </c>
      <c r="AC12" s="3" t="s">
        <v>52</v>
      </c>
      <c r="AD12" s="3">
        <v>7</v>
      </c>
      <c r="AE12" s="3">
        <v>3</v>
      </c>
      <c r="AF12" s="3">
        <v>5</v>
      </c>
      <c r="AG12" s="3">
        <v>1</v>
      </c>
      <c r="AH12" s="3">
        <v>0</v>
      </c>
      <c r="AI12" s="3">
        <v>6</v>
      </c>
      <c r="AJ12" s="3">
        <v>0</v>
      </c>
      <c r="AK12" s="3">
        <v>0</v>
      </c>
      <c r="AL12" s="3">
        <v>1</v>
      </c>
      <c r="AM12" s="7">
        <v>1</v>
      </c>
      <c r="AN12" s="7">
        <v>1</v>
      </c>
      <c r="AO12" s="7">
        <v>1.25</v>
      </c>
      <c r="AP12" s="7">
        <v>1.06903559372885</v>
      </c>
      <c r="AQ12" s="7">
        <v>0</v>
      </c>
      <c r="AR12" s="7">
        <f>AVERAGE(AN12:AP12)</f>
        <v>1.1063451979096166</v>
      </c>
      <c r="AU12" s="8" t="s">
        <v>116</v>
      </c>
    </row>
    <row r="13" spans="1:47" x14ac:dyDescent="0.2">
      <c r="A13" s="2">
        <v>14</v>
      </c>
      <c r="B13" s="3">
        <v>6</v>
      </c>
      <c r="C13" s="3" t="s">
        <v>6</v>
      </c>
      <c r="D13" s="4">
        <v>1</v>
      </c>
      <c r="E13" s="4">
        <v>0</v>
      </c>
      <c r="F13" s="4">
        <v>1</v>
      </c>
      <c r="G13" s="4">
        <v>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0</v>
      </c>
      <c r="Q13" s="3">
        <v>0</v>
      </c>
      <c r="R13" s="3">
        <v>1</v>
      </c>
      <c r="S13" s="3">
        <v>62</v>
      </c>
      <c r="T13" s="3">
        <v>1</v>
      </c>
      <c r="U13" s="3">
        <v>14</v>
      </c>
      <c r="V13" s="3" t="s">
        <v>4</v>
      </c>
      <c r="W13" s="3">
        <v>0</v>
      </c>
      <c r="X13" s="3">
        <v>0</v>
      </c>
      <c r="Y13" s="3">
        <v>1</v>
      </c>
      <c r="Z13" s="3">
        <v>0</v>
      </c>
      <c r="AA13" s="3">
        <v>0</v>
      </c>
      <c r="AB13" s="3">
        <v>1</v>
      </c>
      <c r="AC13" s="3" t="s">
        <v>51</v>
      </c>
      <c r="AD13" s="3">
        <v>7</v>
      </c>
      <c r="AE13" s="3">
        <v>2</v>
      </c>
      <c r="AF13" s="3">
        <v>5</v>
      </c>
      <c r="AG13" s="3">
        <v>5</v>
      </c>
      <c r="AH13" s="3">
        <v>0</v>
      </c>
      <c r="AI13" s="3">
        <v>109</v>
      </c>
      <c r="AJ13" s="3">
        <v>0</v>
      </c>
      <c r="AK13" s="3">
        <v>2</v>
      </c>
      <c r="AL13" s="3">
        <v>1</v>
      </c>
      <c r="AM13" s="7">
        <v>1.1414213562373099</v>
      </c>
      <c r="AN13" s="7">
        <v>1.8906279600020599</v>
      </c>
      <c r="AO13" s="7">
        <v>1.31530096874094</v>
      </c>
      <c r="AP13" s="7">
        <v>1.9508970857172301</v>
      </c>
      <c r="AQ13" s="7">
        <v>1.9280401101107001</v>
      </c>
      <c r="AR13" s="7">
        <f>AVERAGE(AN13:AQ13)</f>
        <v>1.7712165311427326</v>
      </c>
      <c r="AU13" s="8" t="s">
        <v>123</v>
      </c>
    </row>
    <row r="14" spans="1:47" x14ac:dyDescent="0.2">
      <c r="A14" s="2">
        <v>15</v>
      </c>
      <c r="B14" s="3">
        <v>11</v>
      </c>
      <c r="C14" s="3" t="s">
        <v>16</v>
      </c>
      <c r="D14" s="4">
        <v>0</v>
      </c>
      <c r="E14" s="4">
        <v>0</v>
      </c>
      <c r="F14" s="4">
        <v>0</v>
      </c>
      <c r="G14" s="4">
        <v>3</v>
      </c>
      <c r="H14" s="4">
        <v>0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3">
        <v>0</v>
      </c>
      <c r="Q14" s="3">
        <v>0</v>
      </c>
      <c r="R14" s="3">
        <v>1</v>
      </c>
      <c r="S14" s="3">
        <v>65</v>
      </c>
      <c r="T14" s="3">
        <v>1</v>
      </c>
      <c r="U14" s="3">
        <v>16</v>
      </c>
      <c r="V14" s="3" t="s">
        <v>18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  <c r="AB14" s="3">
        <v>1</v>
      </c>
      <c r="AC14" s="3" t="s">
        <v>38</v>
      </c>
      <c r="AD14" s="3">
        <v>8</v>
      </c>
      <c r="AE14" s="3">
        <v>3</v>
      </c>
      <c r="AF14" s="3">
        <v>5</v>
      </c>
      <c r="AG14" s="3">
        <v>0</v>
      </c>
      <c r="AH14" s="3">
        <v>1</v>
      </c>
      <c r="AI14" s="3">
        <v>37</v>
      </c>
      <c r="AJ14" s="3">
        <v>0</v>
      </c>
      <c r="AK14" s="3">
        <v>0</v>
      </c>
      <c r="AL14" s="3">
        <v>1</v>
      </c>
      <c r="AM14" s="7">
        <v>0</v>
      </c>
      <c r="AN14" s="7">
        <v>1.1245911492844001</v>
      </c>
      <c r="AO14" s="7">
        <v>1.3238015069303399</v>
      </c>
      <c r="AP14" s="7">
        <v>1.9508970857172301</v>
      </c>
      <c r="AQ14" s="7">
        <v>1.7333333333333301</v>
      </c>
      <c r="AR14" s="7">
        <f>AVERAGE(AN14:AQ14)</f>
        <v>1.5331557688163249</v>
      </c>
      <c r="AU14" s="8" t="s">
        <v>116</v>
      </c>
    </row>
    <row r="15" spans="1:47" x14ac:dyDescent="0.2">
      <c r="A15" s="2">
        <v>17</v>
      </c>
      <c r="B15" s="3">
        <v>9</v>
      </c>
      <c r="C15" s="3" t="s">
        <v>6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3">
        <v>0</v>
      </c>
      <c r="Q15" s="3">
        <v>0</v>
      </c>
      <c r="R15" s="3">
        <v>1</v>
      </c>
      <c r="S15" s="3">
        <v>61</v>
      </c>
      <c r="T15" s="3">
        <v>1</v>
      </c>
      <c r="U15" s="3">
        <v>14</v>
      </c>
      <c r="V15" s="3" t="s">
        <v>4</v>
      </c>
      <c r="W15" s="3">
        <v>0</v>
      </c>
      <c r="X15" s="3">
        <v>0</v>
      </c>
      <c r="Y15" s="3">
        <v>1</v>
      </c>
      <c r="Z15" s="3">
        <v>0</v>
      </c>
      <c r="AA15" s="3">
        <v>0</v>
      </c>
      <c r="AB15" s="3">
        <v>1</v>
      </c>
      <c r="AC15" s="3" t="s">
        <v>50</v>
      </c>
      <c r="AD15" s="3">
        <v>9</v>
      </c>
      <c r="AE15" s="3">
        <v>3</v>
      </c>
      <c r="AF15" s="3">
        <v>7</v>
      </c>
      <c r="AG15" s="3">
        <v>0</v>
      </c>
      <c r="AH15" s="3">
        <v>1</v>
      </c>
      <c r="AI15" s="3">
        <v>0</v>
      </c>
      <c r="AJ15" s="3">
        <v>1</v>
      </c>
      <c r="AK15" s="3">
        <v>1</v>
      </c>
      <c r="AL15" s="3">
        <v>1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f>AQ15</f>
        <v>0</v>
      </c>
      <c r="AU15" s="8" t="s">
        <v>124</v>
      </c>
    </row>
    <row r="16" spans="1:47" x14ac:dyDescent="0.2">
      <c r="A16" s="2">
        <v>19</v>
      </c>
      <c r="B16" s="3">
        <v>8</v>
      </c>
      <c r="C16" s="3" t="s">
        <v>6</v>
      </c>
      <c r="D16" s="3">
        <v>0</v>
      </c>
      <c r="E16" s="3">
        <v>0</v>
      </c>
      <c r="F16" s="3">
        <v>0</v>
      </c>
      <c r="G16" s="3">
        <v>3</v>
      </c>
      <c r="H16" s="3">
        <v>0</v>
      </c>
      <c r="I16" s="3">
        <v>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67</v>
      </c>
      <c r="T16" s="3">
        <v>1</v>
      </c>
      <c r="U16" s="3">
        <v>16</v>
      </c>
      <c r="V16" s="3" t="s">
        <v>18</v>
      </c>
      <c r="W16" s="3">
        <v>0</v>
      </c>
      <c r="X16" s="3">
        <v>0</v>
      </c>
      <c r="Y16" s="3">
        <v>1</v>
      </c>
      <c r="Z16" s="3">
        <v>0</v>
      </c>
      <c r="AA16" s="3">
        <v>0</v>
      </c>
      <c r="AB16" s="3">
        <v>1</v>
      </c>
      <c r="AC16" s="3" t="s">
        <v>48</v>
      </c>
      <c r="AD16" s="3">
        <v>6</v>
      </c>
      <c r="AE16" s="3">
        <v>5</v>
      </c>
      <c r="AF16" s="3">
        <v>3</v>
      </c>
      <c r="AG16" s="3">
        <v>1</v>
      </c>
      <c r="AH16" s="3">
        <v>0</v>
      </c>
      <c r="AI16" s="3">
        <v>85</v>
      </c>
      <c r="AJ16" s="3">
        <v>0</v>
      </c>
      <c r="AK16" s="3">
        <v>3</v>
      </c>
      <c r="AL16" s="3">
        <v>0</v>
      </c>
      <c r="AM16" s="7">
        <v>1</v>
      </c>
      <c r="AN16" s="7">
        <v>1.39530848025332</v>
      </c>
      <c r="AO16" s="7">
        <v>1.4363898901743199</v>
      </c>
      <c r="AP16" s="7">
        <v>1.4563764801177099</v>
      </c>
      <c r="AQ16" s="7">
        <v>0</v>
      </c>
      <c r="AR16" s="7">
        <f>AVERAGE(AN16:AP16)</f>
        <v>1.4293582835151166</v>
      </c>
      <c r="AU16" s="8" t="s">
        <v>123</v>
      </c>
    </row>
    <row r="17" spans="1:47" x14ac:dyDescent="0.2">
      <c r="A17" s="2">
        <v>20</v>
      </c>
      <c r="B17" s="3">
        <v>8</v>
      </c>
      <c r="C17" s="3" t="s">
        <v>6</v>
      </c>
      <c r="D17" s="4">
        <v>1</v>
      </c>
      <c r="E17" s="4">
        <v>0</v>
      </c>
      <c r="F17" s="4">
        <v>1</v>
      </c>
      <c r="G17" s="4">
        <v>3</v>
      </c>
      <c r="H17" s="4">
        <v>0</v>
      </c>
      <c r="I17" s="4">
        <v>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0</v>
      </c>
      <c r="Q17" s="3">
        <v>0</v>
      </c>
      <c r="R17" s="3">
        <v>1</v>
      </c>
      <c r="S17" s="3">
        <v>75</v>
      </c>
      <c r="T17" s="3">
        <v>1</v>
      </c>
      <c r="U17" s="3">
        <v>14</v>
      </c>
      <c r="V17" s="3" t="s">
        <v>8</v>
      </c>
      <c r="W17" s="3">
        <v>0</v>
      </c>
      <c r="X17" s="3">
        <v>0</v>
      </c>
      <c r="Y17" s="3">
        <v>1</v>
      </c>
      <c r="Z17" s="3">
        <v>0</v>
      </c>
      <c r="AA17" s="3">
        <v>0</v>
      </c>
      <c r="AB17" s="3">
        <v>1</v>
      </c>
      <c r="AC17" s="3" t="s">
        <v>47</v>
      </c>
      <c r="AD17" s="3">
        <v>5</v>
      </c>
      <c r="AE17" s="3">
        <v>2</v>
      </c>
      <c r="AF17" s="3">
        <v>5</v>
      </c>
      <c r="AG17" s="3">
        <v>13</v>
      </c>
      <c r="AH17" s="3">
        <v>0</v>
      </c>
      <c r="AI17" s="3">
        <v>4</v>
      </c>
      <c r="AJ17" s="3">
        <v>0</v>
      </c>
      <c r="AK17" s="3">
        <v>1</v>
      </c>
      <c r="AL17" s="3">
        <v>1</v>
      </c>
      <c r="AM17" s="7">
        <v>1.87019686154164</v>
      </c>
      <c r="AN17" s="7">
        <v>0</v>
      </c>
      <c r="AO17" s="7">
        <v>1.4267766952966401</v>
      </c>
      <c r="AP17" s="7">
        <v>0</v>
      </c>
      <c r="AQ17" s="7">
        <v>0</v>
      </c>
      <c r="AR17" s="7">
        <f>AO17</f>
        <v>1.4267766952966401</v>
      </c>
      <c r="AU17" s="8" t="s">
        <v>120</v>
      </c>
    </row>
    <row r="18" spans="1:47" x14ac:dyDescent="0.2">
      <c r="A18" s="2">
        <v>21</v>
      </c>
      <c r="B18" s="3">
        <v>11</v>
      </c>
      <c r="C18" s="3" t="s">
        <v>2</v>
      </c>
      <c r="D18" s="3"/>
      <c r="E18" s="3">
        <v>0</v>
      </c>
      <c r="F18" s="3"/>
      <c r="G18" s="3">
        <v>3</v>
      </c>
      <c r="H18" s="3"/>
      <c r="I18" s="3">
        <v>3</v>
      </c>
      <c r="J18" s="3"/>
      <c r="K18" s="3">
        <v>0</v>
      </c>
      <c r="L18" s="3"/>
      <c r="M18" s="3">
        <v>0</v>
      </c>
      <c r="N18" s="3"/>
      <c r="O18" s="3"/>
      <c r="P18" s="3">
        <v>0</v>
      </c>
      <c r="Q18" s="3">
        <v>0</v>
      </c>
      <c r="R18" s="3">
        <v>1</v>
      </c>
      <c r="S18" s="3">
        <v>62</v>
      </c>
      <c r="T18" s="3">
        <v>1</v>
      </c>
      <c r="U18" s="3">
        <v>16</v>
      </c>
      <c r="V18" s="3" t="s">
        <v>46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1</v>
      </c>
      <c r="AC18" s="3" t="s">
        <v>45</v>
      </c>
      <c r="AD18" s="3">
        <v>8</v>
      </c>
      <c r="AE18" s="3">
        <v>5</v>
      </c>
      <c r="AF18" s="3">
        <v>5</v>
      </c>
      <c r="AG18" s="3">
        <v>0</v>
      </c>
      <c r="AH18" s="3">
        <v>1</v>
      </c>
      <c r="AI18" s="3">
        <v>68</v>
      </c>
      <c r="AJ18" s="3">
        <v>0</v>
      </c>
      <c r="AK18" s="3">
        <v>0</v>
      </c>
      <c r="AL18" s="3">
        <v>1</v>
      </c>
      <c r="AM18" s="7">
        <v>0</v>
      </c>
      <c r="AN18" s="7">
        <v>1.6446046083685999</v>
      </c>
      <c r="AO18" s="7">
        <v>1.8117481699559499</v>
      </c>
      <c r="AP18" s="7">
        <v>0</v>
      </c>
      <c r="AQ18" s="7">
        <v>2.3062339084675099</v>
      </c>
      <c r="AR18" s="7">
        <f>AVERAGE(AN18:AO18,AQ18)</f>
        <v>1.9208622289306865</v>
      </c>
      <c r="AU18" s="8" t="s">
        <v>125</v>
      </c>
    </row>
    <row r="19" spans="1:47" x14ac:dyDescent="0.2">
      <c r="A19" s="2">
        <v>22</v>
      </c>
      <c r="B19" s="3">
        <v>4</v>
      </c>
      <c r="C19" s="3" t="s">
        <v>6</v>
      </c>
      <c r="D19" s="3"/>
      <c r="E19" s="3">
        <v>0</v>
      </c>
      <c r="F19" s="3"/>
      <c r="G19" s="3">
        <v>2</v>
      </c>
      <c r="H19" s="3"/>
      <c r="I19" s="3">
        <v>0</v>
      </c>
      <c r="J19" s="3"/>
      <c r="K19" s="3">
        <v>0</v>
      </c>
      <c r="L19" s="3"/>
      <c r="M19" s="3">
        <v>0</v>
      </c>
      <c r="N19" s="3"/>
      <c r="O19" s="3"/>
      <c r="P19" s="3">
        <v>0</v>
      </c>
      <c r="Q19" s="3">
        <v>0</v>
      </c>
      <c r="R19" s="3">
        <v>1</v>
      </c>
      <c r="S19" s="3">
        <v>69</v>
      </c>
      <c r="T19" s="3">
        <v>1</v>
      </c>
      <c r="U19" s="3">
        <v>18</v>
      </c>
      <c r="V19" s="3" t="s">
        <v>4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1</v>
      </c>
      <c r="AC19" s="3" t="s">
        <v>44</v>
      </c>
      <c r="AD19" s="3">
        <v>7</v>
      </c>
      <c r="AE19" s="3">
        <v>1</v>
      </c>
      <c r="AF19" s="3">
        <v>5</v>
      </c>
      <c r="AG19" s="3">
        <v>0</v>
      </c>
      <c r="AH19" s="3">
        <v>1</v>
      </c>
      <c r="AI19" s="3">
        <v>105</v>
      </c>
      <c r="AJ19" s="3">
        <v>0</v>
      </c>
      <c r="AK19" s="3">
        <v>2</v>
      </c>
      <c r="AL19" s="3">
        <v>1</v>
      </c>
      <c r="AM19" s="7">
        <v>0</v>
      </c>
      <c r="AN19" s="7">
        <v>0</v>
      </c>
      <c r="AO19" s="7">
        <v>1.6950942901289501</v>
      </c>
      <c r="AP19" s="7">
        <v>1.9508970857172301</v>
      </c>
      <c r="AQ19" s="7">
        <v>0</v>
      </c>
      <c r="AR19" s="7">
        <f>AVERAGE(AO19:AP19)</f>
        <v>1.8229956879230902</v>
      </c>
      <c r="AU19" s="8" t="s">
        <v>120</v>
      </c>
    </row>
    <row r="20" spans="1:47" x14ac:dyDescent="0.2">
      <c r="A20" s="2">
        <v>23</v>
      </c>
      <c r="B20" s="3">
        <v>11</v>
      </c>
      <c r="C20" s="3" t="s">
        <v>6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60</v>
      </c>
      <c r="T20" s="3">
        <v>1</v>
      </c>
      <c r="U20" s="3">
        <v>18</v>
      </c>
      <c r="V20" s="3"/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 t="s">
        <v>43</v>
      </c>
      <c r="AD20" s="3">
        <v>7</v>
      </c>
      <c r="AE20" s="3">
        <v>3</v>
      </c>
      <c r="AF20" s="3">
        <v>4</v>
      </c>
      <c r="AG20" s="3">
        <v>0</v>
      </c>
      <c r="AH20" s="3">
        <v>1</v>
      </c>
      <c r="AI20" s="3">
        <v>66</v>
      </c>
      <c r="AJ20" s="3">
        <v>0</v>
      </c>
      <c r="AK20" s="3">
        <v>2</v>
      </c>
      <c r="AL20" s="3">
        <v>1</v>
      </c>
      <c r="AM20" s="7">
        <v>0</v>
      </c>
      <c r="AN20" s="7">
        <v>0</v>
      </c>
      <c r="AO20" s="7">
        <v>1.75995608863311</v>
      </c>
      <c r="AP20" s="7">
        <v>0</v>
      </c>
      <c r="AQ20" s="7">
        <v>0</v>
      </c>
      <c r="AR20" s="7">
        <f>AO20</f>
        <v>1.75995608863311</v>
      </c>
      <c r="AU20" s="8" t="s">
        <v>124</v>
      </c>
    </row>
    <row r="21" spans="1:47" x14ac:dyDescent="0.2">
      <c r="A21" s="2">
        <v>24</v>
      </c>
      <c r="B21" s="3">
        <v>9</v>
      </c>
      <c r="C21" s="3" t="s">
        <v>6</v>
      </c>
      <c r="D21" s="3">
        <v>1</v>
      </c>
      <c r="E21" s="3">
        <v>0</v>
      </c>
      <c r="F21" s="3">
        <v>1</v>
      </c>
      <c r="G21" s="3">
        <v>3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67</v>
      </c>
      <c r="T21" s="3">
        <v>1</v>
      </c>
      <c r="U21" s="3">
        <v>18</v>
      </c>
      <c r="V21" s="3" t="s">
        <v>4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 t="s">
        <v>38</v>
      </c>
      <c r="AD21" s="3">
        <v>8</v>
      </c>
      <c r="AE21" s="3">
        <v>1</v>
      </c>
      <c r="AF21" s="3">
        <v>5</v>
      </c>
      <c r="AG21" s="3">
        <v>0</v>
      </c>
      <c r="AH21" s="3">
        <v>1</v>
      </c>
      <c r="AI21" s="3">
        <v>6</v>
      </c>
      <c r="AJ21" s="3">
        <v>0</v>
      </c>
      <c r="AK21" s="3">
        <v>0</v>
      </c>
      <c r="AL21" s="3">
        <v>1</v>
      </c>
      <c r="AM21" s="7">
        <v>0</v>
      </c>
      <c r="AN21" s="7">
        <v>0</v>
      </c>
      <c r="AO21" s="7">
        <v>1.25</v>
      </c>
      <c r="AP21" s="7">
        <v>1.3017766952966401</v>
      </c>
      <c r="AQ21" s="7">
        <v>0</v>
      </c>
      <c r="AR21" s="7">
        <f>AVERAGE(AO21:AP21)</f>
        <v>1.27588834764832</v>
      </c>
      <c r="AU21" s="8" t="s">
        <v>125</v>
      </c>
    </row>
    <row r="22" spans="1:47" x14ac:dyDescent="0.2">
      <c r="A22" s="2">
        <v>25</v>
      </c>
      <c r="B22" s="3">
        <v>10</v>
      </c>
      <c r="C22" s="3" t="s">
        <v>6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2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64</v>
      </c>
      <c r="T22" s="3">
        <v>1</v>
      </c>
      <c r="U22" s="3">
        <v>18</v>
      </c>
      <c r="V22" s="3"/>
      <c r="W22" s="3"/>
      <c r="X22" s="3"/>
      <c r="Y22" s="3"/>
      <c r="Z22" s="3"/>
      <c r="AA22" s="3"/>
      <c r="AB22" s="3">
        <v>1</v>
      </c>
      <c r="AC22" s="3" t="s">
        <v>41</v>
      </c>
      <c r="AD22" s="3">
        <v>8</v>
      </c>
      <c r="AE22" s="3">
        <v>2</v>
      </c>
      <c r="AF22" s="3">
        <v>5</v>
      </c>
      <c r="AG22" s="3">
        <v>0</v>
      </c>
      <c r="AH22" s="3">
        <v>1</v>
      </c>
      <c r="AI22" s="3">
        <v>0</v>
      </c>
      <c r="AJ22" s="3">
        <v>1</v>
      </c>
      <c r="AK22" s="3">
        <v>0</v>
      </c>
      <c r="AL22" s="3">
        <v>1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f>0</f>
        <v>0</v>
      </c>
      <c r="AU22" s="8" t="s">
        <v>121</v>
      </c>
    </row>
    <row r="23" spans="1:47" x14ac:dyDescent="0.2">
      <c r="A23" s="2">
        <v>26</v>
      </c>
      <c r="B23" s="3">
        <v>11</v>
      </c>
      <c r="C23" s="3" t="s">
        <v>6</v>
      </c>
      <c r="D23" s="3">
        <v>0</v>
      </c>
      <c r="E23" s="3">
        <v>0</v>
      </c>
      <c r="F23" s="3">
        <v>0</v>
      </c>
      <c r="G23" s="3">
        <v>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81</v>
      </c>
      <c r="T23" s="3">
        <v>1</v>
      </c>
      <c r="U23" s="3">
        <v>16</v>
      </c>
      <c r="V23" s="3" t="s">
        <v>8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 t="s">
        <v>40</v>
      </c>
      <c r="AD23" s="3">
        <v>7</v>
      </c>
      <c r="AE23" s="3">
        <v>2</v>
      </c>
      <c r="AF23" s="3">
        <v>5</v>
      </c>
      <c r="AG23" s="3">
        <v>6</v>
      </c>
      <c r="AH23" s="3">
        <v>0</v>
      </c>
      <c r="AI23" s="3">
        <v>20</v>
      </c>
      <c r="AJ23" s="3">
        <v>0</v>
      </c>
      <c r="AK23" s="3">
        <v>1</v>
      </c>
      <c r="AL23" s="3">
        <v>1</v>
      </c>
      <c r="AM23" s="7">
        <v>1.5053745918538299</v>
      </c>
      <c r="AN23" s="7">
        <v>1.25</v>
      </c>
      <c r="AO23" s="7">
        <v>1.5313608390136699</v>
      </c>
      <c r="AP23" s="7">
        <v>0</v>
      </c>
      <c r="AQ23" s="7">
        <v>0</v>
      </c>
      <c r="AR23" s="7">
        <f>AVERAGE(AN23:AO23)</f>
        <v>1.390680419506835</v>
      </c>
      <c r="AU23" s="8" t="s">
        <v>125</v>
      </c>
    </row>
    <row r="24" spans="1:47" x14ac:dyDescent="0.2">
      <c r="A24" s="2">
        <v>27</v>
      </c>
      <c r="B24" s="3">
        <v>11</v>
      </c>
      <c r="C24" s="3" t="s">
        <v>6</v>
      </c>
      <c r="D24" s="3">
        <v>0</v>
      </c>
      <c r="E24" s="3">
        <v>0</v>
      </c>
      <c r="F24" s="3">
        <v>1</v>
      </c>
      <c r="G24" s="3">
        <v>2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70</v>
      </c>
      <c r="T24" s="3">
        <v>1</v>
      </c>
      <c r="U24" s="3">
        <v>18</v>
      </c>
      <c r="V24" s="3" t="s">
        <v>18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 t="s">
        <v>38</v>
      </c>
      <c r="AD24" s="3">
        <v>8</v>
      </c>
      <c r="AE24" s="3">
        <v>4</v>
      </c>
      <c r="AF24" s="3">
        <v>5</v>
      </c>
      <c r="AG24" s="3">
        <v>4</v>
      </c>
      <c r="AH24" s="3">
        <v>0</v>
      </c>
      <c r="AI24" s="3">
        <v>77</v>
      </c>
      <c r="AJ24" s="3">
        <v>0</v>
      </c>
      <c r="AK24" s="3">
        <v>2</v>
      </c>
      <c r="AL24" s="3">
        <v>1</v>
      </c>
      <c r="AM24" s="7">
        <v>1.375</v>
      </c>
      <c r="AN24" s="7">
        <v>1.0591733660533</v>
      </c>
      <c r="AO24" s="7">
        <v>1.3233224972236499</v>
      </c>
      <c r="AP24" s="7">
        <v>1.5495198767645399</v>
      </c>
      <c r="AQ24" s="7">
        <v>1.1666666666666701</v>
      </c>
      <c r="AR24" s="7">
        <f>AVERAGE(AN24:AQ24)</f>
        <v>1.2746706016770402</v>
      </c>
      <c r="AU24" s="8" t="s">
        <v>121</v>
      </c>
    </row>
    <row r="25" spans="1:47" x14ac:dyDescent="0.2">
      <c r="A25" s="2">
        <v>28</v>
      </c>
      <c r="B25" s="3">
        <v>6</v>
      </c>
      <c r="C25" s="3" t="s">
        <v>6</v>
      </c>
      <c r="D25" s="3">
        <v>0</v>
      </c>
      <c r="E25" s="3">
        <v>0</v>
      </c>
      <c r="F25" s="3">
        <v>1</v>
      </c>
      <c r="G25" s="3">
        <v>3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 s="3">
        <v>82</v>
      </c>
      <c r="T25" s="3">
        <v>1</v>
      </c>
      <c r="U25" s="3">
        <v>18</v>
      </c>
      <c r="V25" s="3"/>
      <c r="W25" s="3">
        <v>0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 t="s">
        <v>19</v>
      </c>
      <c r="AD25" s="3">
        <v>9</v>
      </c>
      <c r="AE25" s="3">
        <v>2</v>
      </c>
      <c r="AF25" s="3">
        <v>1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7">
        <v>0</v>
      </c>
      <c r="AN25" s="7">
        <v>0</v>
      </c>
      <c r="AO25" s="7">
        <v>1</v>
      </c>
      <c r="AP25" s="7">
        <v>0</v>
      </c>
      <c r="AQ25" s="7">
        <v>0</v>
      </c>
      <c r="AR25" s="7">
        <f>1</f>
        <v>1</v>
      </c>
      <c r="AU25" s="8" t="s">
        <v>125</v>
      </c>
    </row>
    <row r="26" spans="1:47" x14ac:dyDescent="0.2">
      <c r="A26" s="2">
        <v>30</v>
      </c>
      <c r="B26" s="3">
        <v>4</v>
      </c>
      <c r="C26" s="3" t="s">
        <v>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85</v>
      </c>
      <c r="T26" s="3">
        <v>1</v>
      </c>
      <c r="U26" s="3">
        <v>14</v>
      </c>
      <c r="V26" s="3" t="s">
        <v>8</v>
      </c>
      <c r="W26" s="3">
        <v>0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 t="s">
        <v>37</v>
      </c>
      <c r="AD26" s="3">
        <v>9</v>
      </c>
      <c r="AE26" s="3">
        <v>5</v>
      </c>
      <c r="AF26" s="3">
        <v>4</v>
      </c>
      <c r="AG26" s="3">
        <v>0</v>
      </c>
      <c r="AH26" s="3">
        <v>1</v>
      </c>
      <c r="AI26" s="3">
        <v>501</v>
      </c>
      <c r="AJ26" s="3">
        <v>0</v>
      </c>
      <c r="AK26" s="3">
        <v>9</v>
      </c>
      <c r="AL26" s="3">
        <v>0</v>
      </c>
      <c r="AM26" s="7">
        <v>0</v>
      </c>
      <c r="AN26" s="7">
        <v>1.59603677462821</v>
      </c>
      <c r="AO26" s="7">
        <v>1.6133348568658901</v>
      </c>
      <c r="AP26" s="7">
        <v>1.61176529040911</v>
      </c>
      <c r="AQ26" s="7">
        <v>1.94377503475528</v>
      </c>
      <c r="AR26" s="7">
        <f>AVERAGE(AN26:AQ26)</f>
        <v>1.6912279891646225</v>
      </c>
      <c r="AU26" s="8" t="s">
        <v>126</v>
      </c>
    </row>
    <row r="27" spans="1:47" x14ac:dyDescent="0.2">
      <c r="A27" s="2">
        <v>31</v>
      </c>
      <c r="B27" s="3">
        <v>10</v>
      </c>
      <c r="C27" s="3" t="s">
        <v>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3">
        <v>0</v>
      </c>
      <c r="Q27" s="3">
        <v>1</v>
      </c>
      <c r="R27" s="3">
        <v>0</v>
      </c>
      <c r="S27" s="3">
        <v>89</v>
      </c>
      <c r="T27" s="3">
        <v>1</v>
      </c>
      <c r="U27" s="3">
        <v>18</v>
      </c>
      <c r="V27" s="3" t="s">
        <v>8</v>
      </c>
      <c r="W27" s="3">
        <v>0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 t="s">
        <v>35</v>
      </c>
      <c r="AD27" s="3">
        <v>8</v>
      </c>
      <c r="AE27" s="3">
        <v>1</v>
      </c>
      <c r="AF27" s="3">
        <v>5</v>
      </c>
      <c r="AG27" s="3">
        <v>96</v>
      </c>
      <c r="AH27" s="3">
        <v>0</v>
      </c>
      <c r="AI27" s="3">
        <v>223</v>
      </c>
      <c r="AJ27" s="3">
        <v>0</v>
      </c>
      <c r="AK27" s="3">
        <v>9</v>
      </c>
      <c r="AL27" s="3">
        <v>0</v>
      </c>
      <c r="AM27" s="7">
        <v>1.5605484593052501</v>
      </c>
      <c r="AN27" s="7">
        <v>1.73550720839478</v>
      </c>
      <c r="AO27" s="7">
        <v>1.5950203339871201</v>
      </c>
      <c r="AP27" s="7">
        <v>1.67043740932623</v>
      </c>
      <c r="AQ27" s="7">
        <v>2.2852744576841602</v>
      </c>
      <c r="AR27" s="7">
        <f>AVERAGE(AN27:AQ27)</f>
        <v>1.8215598523480727</v>
      </c>
      <c r="AU27" s="8" t="s">
        <v>121</v>
      </c>
    </row>
    <row r="28" spans="1:47" x14ac:dyDescent="0.2">
      <c r="A28" s="2">
        <v>32</v>
      </c>
      <c r="B28" s="3">
        <v>9</v>
      </c>
      <c r="C28" s="3" t="s">
        <v>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2</v>
      </c>
      <c r="N28" s="3">
        <v>1</v>
      </c>
      <c r="O28" s="3">
        <v>0</v>
      </c>
      <c r="P28" s="3">
        <v>0</v>
      </c>
      <c r="Q28" s="3">
        <v>1</v>
      </c>
      <c r="R28" s="3">
        <v>0</v>
      </c>
      <c r="S28" s="3">
        <v>61</v>
      </c>
      <c r="T28" s="3">
        <v>1</v>
      </c>
      <c r="U28" s="3">
        <v>14</v>
      </c>
      <c r="V28" s="3"/>
      <c r="W28" s="3">
        <v>0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 t="s">
        <v>33</v>
      </c>
      <c r="AD28" s="3">
        <v>8</v>
      </c>
      <c r="AE28" s="3">
        <v>5</v>
      </c>
      <c r="AF28" s="3">
        <v>8</v>
      </c>
      <c r="AG28" s="3">
        <v>0</v>
      </c>
      <c r="AH28" s="3">
        <v>1</v>
      </c>
      <c r="AI28" s="3">
        <v>278</v>
      </c>
      <c r="AJ28" s="3">
        <v>0</v>
      </c>
      <c r="AK28" s="3">
        <v>7</v>
      </c>
      <c r="AL28" s="3">
        <v>0</v>
      </c>
      <c r="AM28" s="7">
        <v>0</v>
      </c>
      <c r="AN28" s="7">
        <v>1.66922794375163</v>
      </c>
      <c r="AO28" s="7">
        <v>1.6807049752943799</v>
      </c>
      <c r="AP28" s="7">
        <v>1.59384762607071</v>
      </c>
      <c r="AQ28" s="7">
        <v>1.68762186708535</v>
      </c>
      <c r="AR28" s="7">
        <f>AVERAGE(AN28:AQ28)</f>
        <v>1.6578506030505176</v>
      </c>
      <c r="AU28" s="8" t="s">
        <v>121</v>
      </c>
    </row>
    <row r="29" spans="1:47" x14ac:dyDescent="0.2">
      <c r="A29" s="2">
        <v>34</v>
      </c>
      <c r="B29" s="3">
        <v>11</v>
      </c>
      <c r="C29" s="3" t="s">
        <v>6</v>
      </c>
      <c r="D29" s="4">
        <v>0</v>
      </c>
      <c r="E29" s="4">
        <v>0</v>
      </c>
      <c r="F29" s="4">
        <v>0</v>
      </c>
      <c r="G29" s="4">
        <v>2</v>
      </c>
      <c r="H29" s="4">
        <v>0</v>
      </c>
      <c r="I29" s="4">
        <v>2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3">
        <v>0</v>
      </c>
      <c r="Q29" s="3">
        <v>0</v>
      </c>
      <c r="R29" s="3">
        <v>1</v>
      </c>
      <c r="S29" s="3">
        <v>69</v>
      </c>
      <c r="T29" s="3">
        <v>1</v>
      </c>
      <c r="U29" s="3">
        <v>14</v>
      </c>
      <c r="V29" s="3" t="s">
        <v>8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1</v>
      </c>
      <c r="AC29" s="3"/>
      <c r="AD29" s="3">
        <v>7</v>
      </c>
      <c r="AE29" s="3">
        <v>2</v>
      </c>
      <c r="AF29" s="3">
        <v>2</v>
      </c>
      <c r="AG29" s="3">
        <v>0</v>
      </c>
      <c r="AH29" s="3">
        <v>1</v>
      </c>
      <c r="AI29" s="3">
        <v>19</v>
      </c>
      <c r="AJ29" s="3">
        <v>0</v>
      </c>
      <c r="AK29" s="3">
        <v>4</v>
      </c>
      <c r="AL29" s="3">
        <v>0</v>
      </c>
      <c r="AM29" s="7">
        <v>0</v>
      </c>
      <c r="AN29" s="7">
        <v>1.06903559372885</v>
      </c>
      <c r="AO29" s="7">
        <v>1.1678634653628499</v>
      </c>
      <c r="AP29" s="7">
        <v>0</v>
      </c>
      <c r="AQ29" s="7">
        <v>0</v>
      </c>
      <c r="AR29" s="7">
        <f>AVERAGE(AN29:AO29)</f>
        <v>1.1184495295458499</v>
      </c>
      <c r="AU29" s="8" t="s">
        <v>120</v>
      </c>
    </row>
    <row r="30" spans="1:47" x14ac:dyDescent="0.2">
      <c r="A30" s="2">
        <v>36</v>
      </c>
      <c r="B30" s="3">
        <v>7</v>
      </c>
      <c r="C30" s="3" t="s">
        <v>6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3">
        <v>0</v>
      </c>
      <c r="Q30" s="3">
        <v>0</v>
      </c>
      <c r="R30" s="3">
        <v>1</v>
      </c>
      <c r="S30" s="3">
        <v>62</v>
      </c>
      <c r="T30" s="3">
        <v>1</v>
      </c>
      <c r="U30" s="3">
        <v>14</v>
      </c>
      <c r="V30" s="3" t="s">
        <v>8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1</v>
      </c>
      <c r="AC30" s="3" t="s">
        <v>31</v>
      </c>
      <c r="AD30" s="3">
        <v>8</v>
      </c>
      <c r="AE30" s="3">
        <v>1</v>
      </c>
      <c r="AF30" s="3">
        <v>1</v>
      </c>
      <c r="AG30" s="3">
        <v>0</v>
      </c>
      <c r="AH30" s="3">
        <v>1</v>
      </c>
      <c r="AI30" s="3">
        <v>215</v>
      </c>
      <c r="AJ30" s="3">
        <v>0</v>
      </c>
      <c r="AK30" s="3">
        <v>7</v>
      </c>
      <c r="AL30" s="3">
        <v>0</v>
      </c>
      <c r="AM30" s="7">
        <v>0</v>
      </c>
      <c r="AN30" s="7">
        <v>1.2514640140142499</v>
      </c>
      <c r="AO30" s="7">
        <v>1.6749956230508201</v>
      </c>
      <c r="AP30" s="7">
        <v>1.6272467035342499</v>
      </c>
      <c r="AQ30" s="7">
        <v>1.9111675360495599</v>
      </c>
      <c r="AR30" s="7">
        <f>AVERAGE(AN30:AQ30)</f>
        <v>1.6162184691622199</v>
      </c>
      <c r="AU30" s="8" t="s">
        <v>120</v>
      </c>
    </row>
    <row r="31" spans="1:47" x14ac:dyDescent="0.2">
      <c r="A31" s="2">
        <v>37</v>
      </c>
      <c r="B31" s="3">
        <v>9</v>
      </c>
      <c r="C31" s="3" t="s">
        <v>6</v>
      </c>
      <c r="D31" s="3">
        <v>0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61</v>
      </c>
      <c r="T31" s="3">
        <v>1</v>
      </c>
      <c r="U31" s="3">
        <v>14</v>
      </c>
      <c r="V31" s="3" t="s">
        <v>4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1</v>
      </c>
      <c r="AC31" s="3" t="s">
        <v>30</v>
      </c>
      <c r="AD31" s="3">
        <v>7</v>
      </c>
      <c r="AE31" s="3">
        <v>3</v>
      </c>
      <c r="AF31" s="3">
        <v>5</v>
      </c>
      <c r="AG31" s="3">
        <v>11</v>
      </c>
      <c r="AH31" s="3">
        <v>0</v>
      </c>
      <c r="AI31" s="3">
        <v>45</v>
      </c>
      <c r="AJ31" s="3">
        <v>0</v>
      </c>
      <c r="AK31" s="3">
        <v>5</v>
      </c>
      <c r="AL31" s="3">
        <v>0</v>
      </c>
      <c r="AM31" s="7">
        <v>1.53765577839755</v>
      </c>
      <c r="AN31" s="7">
        <v>0</v>
      </c>
      <c r="AO31" s="7">
        <v>0</v>
      </c>
      <c r="AP31" s="7">
        <v>1.5739533093756899</v>
      </c>
      <c r="AQ31" s="7">
        <v>0</v>
      </c>
      <c r="AR31" s="7">
        <f>AP31</f>
        <v>1.5739533093756899</v>
      </c>
      <c r="AU31" s="8" t="s">
        <v>116</v>
      </c>
    </row>
    <row r="32" spans="1:47" x14ac:dyDescent="0.2">
      <c r="A32" s="2">
        <v>38</v>
      </c>
      <c r="B32" s="3">
        <v>10</v>
      </c>
      <c r="C32" s="3" t="s">
        <v>6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3">
        <v>0</v>
      </c>
      <c r="Q32" s="3">
        <v>0</v>
      </c>
      <c r="R32" s="3">
        <v>1</v>
      </c>
      <c r="S32" s="3">
        <v>75</v>
      </c>
      <c r="T32" s="3">
        <v>1</v>
      </c>
      <c r="U32" s="3">
        <v>18</v>
      </c>
      <c r="V32" s="3"/>
      <c r="W32" s="3">
        <v>0</v>
      </c>
      <c r="X32" s="3">
        <v>0</v>
      </c>
      <c r="Y32" s="3">
        <v>0</v>
      </c>
      <c r="Z32" s="3">
        <v>0</v>
      </c>
      <c r="AA32" s="3">
        <v>1</v>
      </c>
      <c r="AB32" s="3">
        <v>1</v>
      </c>
      <c r="AC32" s="3" t="s">
        <v>28</v>
      </c>
      <c r="AD32" s="3">
        <v>8</v>
      </c>
      <c r="AE32" s="3">
        <v>5</v>
      </c>
      <c r="AF32" s="3">
        <v>7</v>
      </c>
      <c r="AG32" s="3">
        <v>0</v>
      </c>
      <c r="AH32" s="3">
        <v>1</v>
      </c>
      <c r="AI32" s="3">
        <v>58</v>
      </c>
      <c r="AJ32" s="3">
        <v>0</v>
      </c>
      <c r="AK32" s="3">
        <v>0</v>
      </c>
      <c r="AL32" s="3">
        <v>1</v>
      </c>
      <c r="AM32" s="7">
        <v>0</v>
      </c>
      <c r="AN32" s="7">
        <v>1.54049245187893</v>
      </c>
      <c r="AO32" s="7">
        <v>0</v>
      </c>
      <c r="AP32" s="7">
        <v>1.29068762807851</v>
      </c>
      <c r="AQ32" s="7">
        <v>0</v>
      </c>
      <c r="AR32" s="7">
        <f>AVERAGE(AN32,AP32)</f>
        <v>1.41559003997872</v>
      </c>
      <c r="AU32" s="8" t="s">
        <v>121</v>
      </c>
    </row>
    <row r="33" spans="1:47" x14ac:dyDescent="0.2">
      <c r="A33" s="2">
        <v>39</v>
      </c>
      <c r="B33" s="3">
        <v>10</v>
      </c>
      <c r="C33" s="3" t="s">
        <v>2</v>
      </c>
      <c r="D33" s="3">
        <v>0</v>
      </c>
      <c r="E33" s="3">
        <v>0</v>
      </c>
      <c r="F33" s="3">
        <v>0</v>
      </c>
      <c r="G33" s="3">
        <v>2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80</v>
      </c>
      <c r="T33" s="3">
        <v>1</v>
      </c>
      <c r="U33" s="3">
        <v>21</v>
      </c>
      <c r="V33" s="3" t="s">
        <v>4</v>
      </c>
      <c r="W33" s="3">
        <v>0</v>
      </c>
      <c r="X33" s="3">
        <v>0</v>
      </c>
      <c r="Y33" s="3">
        <v>1</v>
      </c>
      <c r="Z33" s="3">
        <v>0</v>
      </c>
      <c r="AA33" s="3">
        <v>0</v>
      </c>
      <c r="AB33" s="3">
        <v>1</v>
      </c>
      <c r="AC33" s="3" t="s">
        <v>26</v>
      </c>
      <c r="AD33" s="3">
        <v>6</v>
      </c>
      <c r="AE33" s="3">
        <v>2</v>
      </c>
      <c r="AF33" s="3">
        <v>4</v>
      </c>
      <c r="AG33" s="3">
        <v>43</v>
      </c>
      <c r="AH33" s="3">
        <v>0</v>
      </c>
      <c r="AI33" s="3">
        <v>16</v>
      </c>
      <c r="AJ33" s="3">
        <v>0</v>
      </c>
      <c r="AK33" s="3">
        <v>2</v>
      </c>
      <c r="AL33" s="3">
        <v>1</v>
      </c>
      <c r="AM33" s="7">
        <v>1.57949611551338</v>
      </c>
      <c r="AN33" s="7">
        <v>0</v>
      </c>
      <c r="AO33" s="7">
        <v>1.4163162231961599</v>
      </c>
      <c r="AP33" s="7">
        <v>1.06903559372885</v>
      </c>
      <c r="AQ33" s="7">
        <v>1.8333333333333299</v>
      </c>
      <c r="AR33" s="7">
        <f>AVERAGE(AO33:AQ33)</f>
        <v>1.4395617167527799</v>
      </c>
      <c r="AU33" s="8" t="s">
        <v>121</v>
      </c>
    </row>
    <row r="34" spans="1:47" x14ac:dyDescent="0.2">
      <c r="A34" s="2">
        <v>40</v>
      </c>
      <c r="B34" s="3">
        <v>9</v>
      </c>
      <c r="C34" s="3" t="s">
        <v>6</v>
      </c>
      <c r="D34" s="3">
        <v>1</v>
      </c>
      <c r="E34" s="3">
        <v>0</v>
      </c>
      <c r="F34" s="3">
        <v>0</v>
      </c>
      <c r="G34" s="3">
        <v>3</v>
      </c>
      <c r="H34" s="3">
        <v>0</v>
      </c>
      <c r="I34" s="3">
        <v>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74</v>
      </c>
      <c r="T34" s="3">
        <v>1</v>
      </c>
      <c r="U34" s="3">
        <v>16</v>
      </c>
      <c r="V34" s="3" t="s">
        <v>8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1</v>
      </c>
      <c r="AC34" s="3" t="s">
        <v>24</v>
      </c>
      <c r="AD34" s="3">
        <v>6</v>
      </c>
      <c r="AE34" s="3">
        <v>5</v>
      </c>
      <c r="AF34" s="3">
        <v>5</v>
      </c>
      <c r="AG34" s="3">
        <v>7</v>
      </c>
      <c r="AH34" s="3">
        <v>0</v>
      </c>
      <c r="AI34" s="3">
        <v>47</v>
      </c>
      <c r="AJ34" s="3">
        <v>0</v>
      </c>
      <c r="AK34" s="3">
        <v>4</v>
      </c>
      <c r="AL34" s="3">
        <v>0</v>
      </c>
      <c r="AM34" s="7">
        <v>1.27345908033901</v>
      </c>
      <c r="AN34" s="7">
        <v>0</v>
      </c>
      <c r="AO34" s="7">
        <v>1.71249264529116</v>
      </c>
      <c r="AP34" s="7">
        <v>0</v>
      </c>
      <c r="AQ34" s="7">
        <v>0</v>
      </c>
      <c r="AR34" s="7">
        <f>AO34</f>
        <v>1.71249264529116</v>
      </c>
      <c r="AU34" s="8" t="s">
        <v>123</v>
      </c>
    </row>
    <row r="35" spans="1:47" x14ac:dyDescent="0.2">
      <c r="A35" s="2">
        <v>41</v>
      </c>
      <c r="B35" s="3">
        <v>8</v>
      </c>
      <c r="C35" s="3" t="s">
        <v>6</v>
      </c>
      <c r="D35" s="3"/>
      <c r="E35" s="3">
        <v>0</v>
      </c>
      <c r="F35" s="3"/>
      <c r="G35" s="3">
        <v>3</v>
      </c>
      <c r="H35" s="3"/>
      <c r="I35" s="3">
        <v>3</v>
      </c>
      <c r="J35" s="3"/>
      <c r="K35" s="3">
        <v>0</v>
      </c>
      <c r="L35" s="3"/>
      <c r="M35" s="3">
        <v>0</v>
      </c>
      <c r="N35" s="3"/>
      <c r="O35" s="3"/>
      <c r="P35" s="3">
        <v>0</v>
      </c>
      <c r="Q35" s="3">
        <v>0</v>
      </c>
      <c r="R35" s="3">
        <v>1</v>
      </c>
      <c r="S35" s="3">
        <v>78</v>
      </c>
      <c r="T35" s="3">
        <v>1</v>
      </c>
      <c r="U35" s="3">
        <v>14</v>
      </c>
      <c r="V35" s="3"/>
      <c r="W35" s="3">
        <v>0</v>
      </c>
      <c r="X35" s="3"/>
      <c r="Y35" s="3"/>
      <c r="Z35" s="3"/>
      <c r="AA35" s="3"/>
      <c r="AB35" s="3">
        <v>1</v>
      </c>
      <c r="AC35" s="3" t="s">
        <v>23</v>
      </c>
      <c r="AD35" s="3">
        <v>9</v>
      </c>
      <c r="AE35" s="3">
        <v>3</v>
      </c>
      <c r="AF35" s="3">
        <v>3</v>
      </c>
      <c r="AG35" s="3">
        <v>12</v>
      </c>
      <c r="AH35" s="3">
        <v>0</v>
      </c>
      <c r="AI35" s="3">
        <v>3</v>
      </c>
      <c r="AJ35" s="3">
        <v>0</v>
      </c>
      <c r="AK35" s="3">
        <v>2</v>
      </c>
      <c r="AL35" s="3">
        <v>1</v>
      </c>
      <c r="AM35" s="7">
        <v>1.6375234616560701</v>
      </c>
      <c r="AN35" s="7">
        <v>0</v>
      </c>
      <c r="AO35" s="7">
        <v>1.06903559372885</v>
      </c>
      <c r="AP35" s="7">
        <v>0</v>
      </c>
      <c r="AQ35" s="7">
        <v>0</v>
      </c>
      <c r="AR35" s="7">
        <f>AO35</f>
        <v>1.06903559372885</v>
      </c>
      <c r="AU35" s="8" t="s">
        <v>118</v>
      </c>
    </row>
    <row r="36" spans="1:47" x14ac:dyDescent="0.2">
      <c r="A36" s="2">
        <v>42</v>
      </c>
      <c r="B36" s="3">
        <v>11</v>
      </c>
      <c r="C36" s="3" t="s">
        <v>6</v>
      </c>
      <c r="D36" s="3">
        <v>0</v>
      </c>
      <c r="E36" s="3">
        <v>0</v>
      </c>
      <c r="F36" s="3">
        <v>0</v>
      </c>
      <c r="G36" s="3">
        <v>3</v>
      </c>
      <c r="H36" s="3">
        <v>0</v>
      </c>
      <c r="I36" s="3"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59</v>
      </c>
      <c r="T36" s="3">
        <v>1</v>
      </c>
      <c r="U36" s="3">
        <v>14</v>
      </c>
      <c r="V36" s="3"/>
      <c r="W36" s="3"/>
      <c r="X36" s="3"/>
      <c r="Y36" s="3"/>
      <c r="Z36" s="3"/>
      <c r="AA36" s="3"/>
      <c r="AB36" s="3">
        <v>1</v>
      </c>
      <c r="AC36" s="3" t="s">
        <v>22</v>
      </c>
      <c r="AD36" s="3">
        <v>7</v>
      </c>
      <c r="AE36" s="3">
        <v>6</v>
      </c>
      <c r="AF36" s="3">
        <v>8</v>
      </c>
      <c r="AG36" s="3">
        <v>43</v>
      </c>
      <c r="AH36" s="3">
        <v>0</v>
      </c>
      <c r="AI36" s="3">
        <v>17</v>
      </c>
      <c r="AJ36" s="3">
        <v>0</v>
      </c>
      <c r="AK36" s="3">
        <v>2</v>
      </c>
      <c r="AL36" s="3">
        <v>1</v>
      </c>
      <c r="AM36" s="7">
        <v>1.47952779045131</v>
      </c>
      <c r="AN36" s="7">
        <v>1.32725424859374</v>
      </c>
      <c r="AO36" s="7">
        <v>1.7</v>
      </c>
      <c r="AP36" s="7">
        <v>1.1767766952966401</v>
      </c>
      <c r="AQ36" s="7">
        <v>0</v>
      </c>
      <c r="AR36" s="7">
        <f>AVERAGE(AN36:AP36)</f>
        <v>1.4013436479634602</v>
      </c>
      <c r="AU36" s="8" t="s">
        <v>118</v>
      </c>
    </row>
    <row r="37" spans="1:47" x14ac:dyDescent="0.2">
      <c r="A37" s="2">
        <v>43</v>
      </c>
      <c r="B37" s="3">
        <v>6</v>
      </c>
      <c r="C37" s="3" t="s">
        <v>6</v>
      </c>
      <c r="D37" s="3">
        <v>0</v>
      </c>
      <c r="E37" s="3">
        <v>0</v>
      </c>
      <c r="F37" s="3">
        <v>0</v>
      </c>
      <c r="G37" s="3">
        <v>3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71</v>
      </c>
      <c r="T37" s="3">
        <v>1</v>
      </c>
      <c r="U37" s="3">
        <v>14</v>
      </c>
      <c r="V37" s="3" t="s">
        <v>8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1</v>
      </c>
      <c r="AC37" s="3" t="s">
        <v>20</v>
      </c>
      <c r="AD37" s="3">
        <v>9</v>
      </c>
      <c r="AE37" s="3">
        <v>1</v>
      </c>
      <c r="AF37" s="3">
        <v>5</v>
      </c>
      <c r="AG37" s="3">
        <v>0</v>
      </c>
      <c r="AH37" s="3">
        <v>1</v>
      </c>
      <c r="AI37" s="3">
        <v>4</v>
      </c>
      <c r="AJ37" s="3">
        <v>0</v>
      </c>
      <c r="AK37" s="3">
        <v>7</v>
      </c>
      <c r="AL37" s="3">
        <v>0</v>
      </c>
      <c r="AM37" s="7">
        <v>0</v>
      </c>
      <c r="AN37" s="7">
        <v>0</v>
      </c>
      <c r="AO37" s="7">
        <v>0</v>
      </c>
      <c r="AP37" s="7">
        <v>1.1767766952966401</v>
      </c>
      <c r="AQ37" s="7">
        <v>0</v>
      </c>
      <c r="AR37" s="7">
        <f>AP37</f>
        <v>1.1767766952966401</v>
      </c>
      <c r="AU37" s="8" t="s">
        <v>119</v>
      </c>
    </row>
    <row r="38" spans="1:47" x14ac:dyDescent="0.2">
      <c r="A38" s="2">
        <v>44</v>
      </c>
      <c r="B38" s="3">
        <v>9</v>
      </c>
      <c r="C38" s="3" t="s">
        <v>6</v>
      </c>
      <c r="D38" s="4">
        <v>0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3">
        <v>0</v>
      </c>
      <c r="Q38" s="3">
        <v>0</v>
      </c>
      <c r="R38" s="3">
        <v>1</v>
      </c>
      <c r="S38" s="3">
        <v>84</v>
      </c>
      <c r="T38" s="3">
        <v>1</v>
      </c>
      <c r="U38" s="3">
        <v>18</v>
      </c>
      <c r="V38" s="3" t="s">
        <v>4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1</v>
      </c>
      <c r="AC38" s="3" t="s">
        <v>19</v>
      </c>
      <c r="AD38" s="3">
        <v>5</v>
      </c>
      <c r="AE38" s="3">
        <v>5</v>
      </c>
      <c r="AF38" s="3">
        <v>5</v>
      </c>
      <c r="AG38" s="3">
        <v>1</v>
      </c>
      <c r="AH38" s="3">
        <v>0</v>
      </c>
      <c r="AI38" s="3">
        <v>17</v>
      </c>
      <c r="AJ38" s="3">
        <v>0</v>
      </c>
      <c r="AK38" s="3">
        <v>0</v>
      </c>
      <c r="AL38" s="3">
        <v>1</v>
      </c>
      <c r="AM38" s="7">
        <v>1</v>
      </c>
      <c r="AN38" s="7">
        <v>1.3678511301977601</v>
      </c>
      <c r="AO38" s="7">
        <v>1.5</v>
      </c>
      <c r="AP38" s="7">
        <v>1.1666666666666701</v>
      </c>
      <c r="AQ38" s="7">
        <v>1.5</v>
      </c>
      <c r="AR38" s="7">
        <f>AVERAGE(AN38:AQ38)</f>
        <v>1.3836294492161074</v>
      </c>
      <c r="AU38" s="8" t="s">
        <v>116</v>
      </c>
    </row>
    <row r="39" spans="1:47" x14ac:dyDescent="0.2">
      <c r="A39" s="2">
        <v>45</v>
      </c>
      <c r="B39" s="3">
        <v>10</v>
      </c>
      <c r="C39" s="3" t="s">
        <v>6</v>
      </c>
      <c r="D39" s="3">
        <v>1</v>
      </c>
      <c r="E39" s="3">
        <v>0</v>
      </c>
      <c r="F39" s="3">
        <v>1</v>
      </c>
      <c r="G39" s="3">
        <v>3</v>
      </c>
      <c r="H39" s="3">
        <v>0</v>
      </c>
      <c r="I39" s="3">
        <v>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68</v>
      </c>
      <c r="T39" s="3">
        <v>1</v>
      </c>
      <c r="U39" s="3">
        <v>18</v>
      </c>
      <c r="V39" s="3" t="s">
        <v>18</v>
      </c>
      <c r="W39" s="3"/>
      <c r="X39" s="3">
        <v>0</v>
      </c>
      <c r="Y39" s="3">
        <v>1</v>
      </c>
      <c r="Z39" s="3">
        <v>0</v>
      </c>
      <c r="AA39" s="3">
        <v>0</v>
      </c>
      <c r="AB39" s="3">
        <v>1</v>
      </c>
      <c r="AC39" s="3" t="s">
        <v>17</v>
      </c>
      <c r="AD39" s="3">
        <v>8</v>
      </c>
      <c r="AE39" s="3">
        <v>1</v>
      </c>
      <c r="AF39" s="3">
        <v>5</v>
      </c>
      <c r="AG39" s="3">
        <v>1</v>
      </c>
      <c r="AH39" s="3">
        <v>0</v>
      </c>
      <c r="AI39" s="3">
        <v>0</v>
      </c>
      <c r="AJ39" s="3">
        <v>1</v>
      </c>
      <c r="AK39" s="3">
        <v>0</v>
      </c>
      <c r="AL39" s="3">
        <v>1</v>
      </c>
      <c r="AM39" s="7">
        <v>1</v>
      </c>
      <c r="AN39" s="7">
        <v>0</v>
      </c>
      <c r="AO39" s="7">
        <v>0</v>
      </c>
      <c r="AP39" s="7">
        <v>0</v>
      </c>
      <c r="AQ39" s="7">
        <v>0</v>
      </c>
      <c r="AR39" s="7">
        <f>0</f>
        <v>0</v>
      </c>
      <c r="AU39" s="8" t="s">
        <v>118</v>
      </c>
    </row>
    <row r="40" spans="1:47" x14ac:dyDescent="0.2">
      <c r="A40" s="2">
        <v>46</v>
      </c>
      <c r="B40" s="3">
        <v>6</v>
      </c>
      <c r="C40" s="3" t="s">
        <v>16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65</v>
      </c>
      <c r="T40" s="3">
        <v>1</v>
      </c>
      <c r="U40" s="3">
        <v>14</v>
      </c>
      <c r="V40" s="3" t="s">
        <v>8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1</v>
      </c>
      <c r="AC40" s="3" t="s">
        <v>14</v>
      </c>
      <c r="AD40" s="3">
        <v>8</v>
      </c>
      <c r="AE40" s="3">
        <v>2</v>
      </c>
      <c r="AF40" s="3">
        <v>5</v>
      </c>
      <c r="AG40" s="3">
        <v>54</v>
      </c>
      <c r="AH40" s="3">
        <v>0</v>
      </c>
      <c r="AI40" s="3">
        <v>512</v>
      </c>
      <c r="AJ40" s="3">
        <v>0</v>
      </c>
      <c r="AK40" s="3">
        <v>8</v>
      </c>
      <c r="AL40" s="3">
        <v>0</v>
      </c>
      <c r="AM40" s="7">
        <v>1.5901447469252099</v>
      </c>
      <c r="AN40" s="7">
        <v>1.57057237270227</v>
      </c>
      <c r="AO40" s="7">
        <v>1.5991745054142199</v>
      </c>
      <c r="AP40" s="7">
        <v>1.5909843582566801</v>
      </c>
      <c r="AQ40" s="7">
        <v>1.89054210903421</v>
      </c>
      <c r="AR40" s="7">
        <f>AVERAGE(AN40:AQ40)</f>
        <v>1.662818336351845</v>
      </c>
      <c r="AU40" s="8" t="s">
        <v>121</v>
      </c>
    </row>
    <row r="41" spans="1:47" x14ac:dyDescent="0.2">
      <c r="A41" s="2">
        <v>47</v>
      </c>
      <c r="B41" s="3">
        <v>11</v>
      </c>
      <c r="C41" s="3" t="s">
        <v>6</v>
      </c>
      <c r="D41" s="3">
        <v>0</v>
      </c>
      <c r="E41" s="3">
        <v>3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66</v>
      </c>
      <c r="T41" s="3">
        <v>1</v>
      </c>
      <c r="U41" s="3">
        <v>16</v>
      </c>
      <c r="V41" s="3" t="s">
        <v>8</v>
      </c>
      <c r="W41" s="3">
        <v>0</v>
      </c>
      <c r="X41" s="3">
        <v>0</v>
      </c>
      <c r="Y41" s="3">
        <v>1</v>
      </c>
      <c r="Z41" s="3">
        <v>0</v>
      </c>
      <c r="AA41" s="3">
        <v>0</v>
      </c>
      <c r="AB41" s="3">
        <v>1</v>
      </c>
      <c r="AC41" s="3" t="s">
        <v>13</v>
      </c>
      <c r="AD41" s="3">
        <v>9</v>
      </c>
      <c r="AE41" s="3">
        <v>5</v>
      </c>
      <c r="AF41" s="3">
        <v>5</v>
      </c>
      <c r="AG41" s="3">
        <v>1</v>
      </c>
      <c r="AH41" s="3">
        <v>0</v>
      </c>
      <c r="AI41" s="3">
        <v>5</v>
      </c>
      <c r="AJ41" s="3">
        <v>0</v>
      </c>
      <c r="AK41" s="3">
        <v>0</v>
      </c>
      <c r="AL41" s="3">
        <v>1</v>
      </c>
      <c r="AM41" s="7">
        <v>1</v>
      </c>
      <c r="AN41" s="7">
        <v>1.1666666666666701</v>
      </c>
      <c r="AO41" s="7">
        <v>1</v>
      </c>
      <c r="AP41" s="7">
        <v>1.2071067811865499</v>
      </c>
      <c r="AQ41" s="7">
        <v>0</v>
      </c>
      <c r="AR41" s="7">
        <f>AVERAGE(AN41:AP41)</f>
        <v>1.1245911492844067</v>
      </c>
      <c r="AU41" s="8" t="s">
        <v>118</v>
      </c>
    </row>
    <row r="42" spans="1:47" x14ac:dyDescent="0.2">
      <c r="A42" s="2">
        <v>48</v>
      </c>
      <c r="B42" s="3">
        <v>2</v>
      </c>
      <c r="C42" s="3" t="s">
        <v>6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3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3">
        <v>0</v>
      </c>
      <c r="Q42" s="3">
        <v>0</v>
      </c>
      <c r="R42" s="3">
        <v>1</v>
      </c>
      <c r="S42" s="3">
        <v>62</v>
      </c>
      <c r="T42" s="3">
        <v>1</v>
      </c>
      <c r="U42" s="3">
        <v>14</v>
      </c>
      <c r="V42" s="3" t="s">
        <v>11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 t="s">
        <v>10</v>
      </c>
      <c r="AD42" s="3">
        <v>9</v>
      </c>
      <c r="AE42" s="3">
        <v>1</v>
      </c>
      <c r="AF42" s="3">
        <v>1</v>
      </c>
      <c r="AG42" s="3">
        <v>50</v>
      </c>
      <c r="AH42" s="3">
        <v>0</v>
      </c>
      <c r="AI42" s="3">
        <v>137</v>
      </c>
      <c r="AJ42" s="3">
        <v>0</v>
      </c>
      <c r="AK42" s="3">
        <v>3</v>
      </c>
      <c r="AL42" s="3">
        <v>0</v>
      </c>
      <c r="AM42" s="7">
        <v>1.5837986970101601</v>
      </c>
      <c r="AN42" s="7">
        <v>1.3702119236925201</v>
      </c>
      <c r="AO42" s="7">
        <v>1.4942018851294501</v>
      </c>
      <c r="AP42" s="7">
        <v>1.54448179360912</v>
      </c>
      <c r="AQ42" s="7">
        <v>1.9991143012194901</v>
      </c>
      <c r="AR42" s="7">
        <f>AVERAGE(AN42:AQ42)</f>
        <v>1.602002475912645</v>
      </c>
      <c r="AU42" s="8" t="s">
        <v>127</v>
      </c>
    </row>
    <row r="43" spans="1:47" x14ac:dyDescent="0.2">
      <c r="A43" s="2">
        <v>49</v>
      </c>
      <c r="B43" s="3">
        <v>10</v>
      </c>
      <c r="C43" s="3" t="s">
        <v>2</v>
      </c>
      <c r="D43" s="3">
        <v>1</v>
      </c>
      <c r="E43" s="3">
        <v>0</v>
      </c>
      <c r="F43" s="3">
        <v>0</v>
      </c>
      <c r="G43" s="3">
        <v>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70</v>
      </c>
      <c r="T43" s="3">
        <v>1</v>
      </c>
      <c r="U43" s="3">
        <v>18</v>
      </c>
      <c r="V43" s="3" t="s">
        <v>8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1</v>
      </c>
      <c r="AC43" s="3" t="s">
        <v>7</v>
      </c>
      <c r="AD43" s="3">
        <v>5</v>
      </c>
      <c r="AE43" s="3">
        <v>1</v>
      </c>
      <c r="AF43" s="3">
        <v>5</v>
      </c>
      <c r="AG43" s="3">
        <v>4</v>
      </c>
      <c r="AH43" s="3">
        <v>0</v>
      </c>
      <c r="AI43" s="3">
        <v>2</v>
      </c>
      <c r="AJ43" s="3">
        <v>0</v>
      </c>
      <c r="AK43" s="3">
        <v>1</v>
      </c>
      <c r="AL43" s="3">
        <v>1</v>
      </c>
      <c r="AM43" s="7">
        <v>1.5</v>
      </c>
      <c r="AN43" s="7">
        <v>0</v>
      </c>
      <c r="AO43" s="7">
        <v>1.25</v>
      </c>
      <c r="AP43" s="7">
        <v>0</v>
      </c>
      <c r="AQ43" s="7">
        <v>0</v>
      </c>
      <c r="AR43" s="7">
        <f>AO43</f>
        <v>1.25</v>
      </c>
      <c r="AU43" s="8" t="s">
        <v>116</v>
      </c>
    </row>
    <row r="44" spans="1:47" x14ac:dyDescent="0.2">
      <c r="A44" s="2">
        <v>50</v>
      </c>
      <c r="B44" s="3">
        <v>10</v>
      </c>
      <c r="C44" s="3" t="s">
        <v>6</v>
      </c>
      <c r="D44" s="3">
        <v>1</v>
      </c>
      <c r="E44" s="3">
        <v>0</v>
      </c>
      <c r="F44" s="3">
        <v>1</v>
      </c>
      <c r="G44" s="3">
        <v>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65</v>
      </c>
      <c r="T44" s="3">
        <v>1</v>
      </c>
      <c r="U44" s="3">
        <v>14</v>
      </c>
      <c r="V44" s="3" t="s">
        <v>4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1</v>
      </c>
      <c r="AC44" s="3" t="s">
        <v>3</v>
      </c>
      <c r="AD44" s="3">
        <v>7</v>
      </c>
      <c r="AE44" s="3">
        <v>1</v>
      </c>
      <c r="AF44" s="3">
        <v>5</v>
      </c>
      <c r="AG44" s="3">
        <v>0</v>
      </c>
      <c r="AH44" s="3">
        <v>1</v>
      </c>
      <c r="AI44" s="3">
        <v>24</v>
      </c>
      <c r="AJ44" s="3">
        <v>0</v>
      </c>
      <c r="AK44" s="3">
        <v>0</v>
      </c>
      <c r="AL44" s="3">
        <v>1</v>
      </c>
      <c r="AM44" s="7">
        <v>0</v>
      </c>
      <c r="AN44" s="7">
        <v>0</v>
      </c>
      <c r="AO44" s="7">
        <v>0</v>
      </c>
      <c r="AP44" s="7">
        <v>1.54894146369348</v>
      </c>
      <c r="AQ44" s="7">
        <v>0</v>
      </c>
      <c r="AR44" s="7">
        <f>AP44</f>
        <v>1.54894146369348</v>
      </c>
      <c r="AU44" s="8" t="s">
        <v>121</v>
      </c>
    </row>
    <row r="45" spans="1:47" x14ac:dyDescent="0.2">
      <c r="A45" s="2">
        <v>51</v>
      </c>
      <c r="B45" s="3">
        <v>1</v>
      </c>
      <c r="C45" s="3" t="s">
        <v>2</v>
      </c>
      <c r="D45" s="3">
        <v>0</v>
      </c>
      <c r="E45" s="3">
        <v>0</v>
      </c>
      <c r="F45" s="3">
        <v>0</v>
      </c>
      <c r="G45" s="3">
        <v>3</v>
      </c>
      <c r="H45" s="3">
        <v>0</v>
      </c>
      <c r="I45" s="3">
        <v>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69</v>
      </c>
      <c r="T45" s="3">
        <v>1</v>
      </c>
      <c r="U45" s="3">
        <v>16</v>
      </c>
      <c r="V45" s="3"/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1</v>
      </c>
      <c r="AC45" s="3" t="s">
        <v>0</v>
      </c>
      <c r="AD45" s="3">
        <v>8</v>
      </c>
      <c r="AE45" s="3">
        <v>7</v>
      </c>
      <c r="AF45" s="3">
        <v>8</v>
      </c>
      <c r="AG45" s="3">
        <v>14</v>
      </c>
      <c r="AH45" s="3">
        <v>0</v>
      </c>
      <c r="AI45" s="3">
        <v>93</v>
      </c>
      <c r="AJ45" s="3">
        <v>0</v>
      </c>
      <c r="AK45" s="3">
        <v>8</v>
      </c>
      <c r="AL45" s="3">
        <v>0</v>
      </c>
      <c r="AM45" s="7">
        <v>1.5290199714300501</v>
      </c>
      <c r="AN45" s="7">
        <v>1.33394201198567</v>
      </c>
      <c r="AO45" s="7">
        <v>1.5871287634109801</v>
      </c>
      <c r="AP45" s="7">
        <v>1.36187299990092</v>
      </c>
      <c r="AQ45" s="7">
        <v>1.9689521912063399</v>
      </c>
      <c r="AR45" s="7">
        <f>AVERAGE(AN45:AQ45)</f>
        <v>1.5629739916259777</v>
      </c>
      <c r="AU45" s="8" t="s">
        <v>123</v>
      </c>
    </row>
    <row r="46" spans="1:47" x14ac:dyDescent="0.2">
      <c r="A46" s="2">
        <v>201</v>
      </c>
      <c r="B46" s="3">
        <v>12</v>
      </c>
      <c r="C46" s="3" t="s">
        <v>6</v>
      </c>
      <c r="D46" s="3">
        <v>1</v>
      </c>
      <c r="E46" s="3">
        <v>3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0</v>
      </c>
      <c r="R46" s="3">
        <v>0</v>
      </c>
      <c r="S46" s="3">
        <v>21</v>
      </c>
      <c r="T46" s="3">
        <v>1</v>
      </c>
      <c r="U46" s="3">
        <v>14</v>
      </c>
      <c r="V46" s="3"/>
      <c r="W46" s="3">
        <v>0</v>
      </c>
      <c r="X46" s="3">
        <v>1</v>
      </c>
      <c r="Y46" s="3">
        <v>0</v>
      </c>
      <c r="Z46" s="3">
        <v>0</v>
      </c>
      <c r="AA46" s="3">
        <v>0</v>
      </c>
      <c r="AB46" s="3">
        <v>1</v>
      </c>
      <c r="AC46" s="3" t="s">
        <v>65</v>
      </c>
      <c r="AD46" s="3">
        <v>9</v>
      </c>
      <c r="AE46" s="3">
        <v>3</v>
      </c>
      <c r="AF46" s="3">
        <v>5</v>
      </c>
      <c r="AG46" s="3">
        <v>0</v>
      </c>
      <c r="AH46" s="3">
        <v>1</v>
      </c>
      <c r="AI46" s="3">
        <v>0</v>
      </c>
      <c r="AJ46" s="3">
        <v>1</v>
      </c>
      <c r="AK46" s="3">
        <v>0</v>
      </c>
      <c r="AL46" s="3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f>AQ46</f>
        <v>0</v>
      </c>
      <c r="AU46" s="8" t="s">
        <v>121</v>
      </c>
    </row>
    <row r="47" spans="1:47" x14ac:dyDescent="0.2">
      <c r="A47" s="2">
        <v>202</v>
      </c>
      <c r="B47" s="3">
        <v>12</v>
      </c>
      <c r="C47" s="3" t="s">
        <v>6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0</v>
      </c>
      <c r="R47" s="3">
        <v>0</v>
      </c>
      <c r="S47" s="3">
        <v>24</v>
      </c>
      <c r="T47" s="3">
        <v>1</v>
      </c>
      <c r="U47" s="3">
        <v>16</v>
      </c>
      <c r="V47" s="3" t="s">
        <v>11</v>
      </c>
      <c r="W47" s="3">
        <v>0</v>
      </c>
      <c r="X47" s="3">
        <v>0</v>
      </c>
      <c r="Y47" s="3">
        <v>0</v>
      </c>
      <c r="Z47" s="3">
        <v>1</v>
      </c>
      <c r="AA47" s="3">
        <v>0</v>
      </c>
      <c r="AB47" s="3">
        <v>0</v>
      </c>
      <c r="AC47" s="3" t="s">
        <v>65</v>
      </c>
      <c r="AD47" s="3">
        <v>8</v>
      </c>
      <c r="AE47" s="3">
        <v>5</v>
      </c>
      <c r="AF47" s="3">
        <v>5</v>
      </c>
      <c r="AG47" s="3">
        <v>19</v>
      </c>
      <c r="AH47" s="3">
        <v>0</v>
      </c>
      <c r="AI47" s="3">
        <v>97</v>
      </c>
      <c r="AJ47" s="3">
        <v>0</v>
      </c>
      <c r="AK47" s="3">
        <v>6</v>
      </c>
      <c r="AL47" s="3">
        <v>0</v>
      </c>
      <c r="AM47" s="7">
        <v>1.81578947368421</v>
      </c>
      <c r="AN47" s="7">
        <v>1.6446046083685999</v>
      </c>
      <c r="AO47" s="7">
        <v>0</v>
      </c>
      <c r="AP47" s="7">
        <v>1.49460374678025</v>
      </c>
      <c r="AQ47" s="7">
        <v>0</v>
      </c>
      <c r="AR47" s="7">
        <f>AVERAGE(AN47,AP47)</f>
        <v>1.5696041775744249</v>
      </c>
      <c r="AU47" s="8" t="s">
        <v>116</v>
      </c>
    </row>
    <row r="48" spans="1:47" x14ac:dyDescent="0.2">
      <c r="A48" s="2">
        <v>203</v>
      </c>
      <c r="B48" s="3">
        <v>10</v>
      </c>
      <c r="C48" s="3" t="s">
        <v>6</v>
      </c>
      <c r="D48" s="3">
        <v>1</v>
      </c>
      <c r="E48" s="3">
        <v>0</v>
      </c>
      <c r="F48" s="3">
        <v>0</v>
      </c>
      <c r="G48" s="3">
        <v>3</v>
      </c>
      <c r="H48" s="3">
        <v>0</v>
      </c>
      <c r="I48" s="3">
        <v>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1</v>
      </c>
      <c r="Q48" s="3">
        <v>0</v>
      </c>
      <c r="R48" s="3">
        <v>0</v>
      </c>
      <c r="S48" s="3">
        <v>19</v>
      </c>
      <c r="T48" s="3">
        <v>1</v>
      </c>
      <c r="U48" s="3">
        <v>14</v>
      </c>
      <c r="V48" s="3" t="s">
        <v>18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1</v>
      </c>
      <c r="AC48" s="3" t="s">
        <v>65</v>
      </c>
      <c r="AD48" s="3">
        <v>8</v>
      </c>
      <c r="AE48" s="3">
        <v>4</v>
      </c>
      <c r="AF48" s="3">
        <v>1</v>
      </c>
      <c r="AG48" s="3">
        <v>1</v>
      </c>
      <c r="AH48" s="3">
        <v>0</v>
      </c>
      <c r="AI48" s="3">
        <v>19</v>
      </c>
      <c r="AJ48" s="3">
        <v>0</v>
      </c>
      <c r="AK48" s="3">
        <v>1</v>
      </c>
      <c r="AL48" s="3">
        <v>1</v>
      </c>
      <c r="AM48" s="7">
        <v>1</v>
      </c>
      <c r="AN48" s="7">
        <v>1.31903559372885</v>
      </c>
      <c r="AO48" s="7">
        <v>1.4610206292602499</v>
      </c>
      <c r="AP48" s="7">
        <v>1</v>
      </c>
      <c r="AQ48" s="7">
        <v>0</v>
      </c>
      <c r="AR48" s="7">
        <f>AVERAGE(AN48:AP48)</f>
        <v>1.2600187409963668</v>
      </c>
      <c r="AU48" s="8" t="s">
        <v>116</v>
      </c>
    </row>
    <row r="49" spans="1:47" x14ac:dyDescent="0.2">
      <c r="A49" s="2">
        <v>204</v>
      </c>
      <c r="B49" s="3">
        <v>12</v>
      </c>
      <c r="C49" s="3" t="s">
        <v>6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18</v>
      </c>
      <c r="T49" s="3">
        <v>1</v>
      </c>
      <c r="U49" s="3">
        <v>12</v>
      </c>
      <c r="V49" s="3" t="s">
        <v>66</v>
      </c>
      <c r="W49" s="3">
        <v>0</v>
      </c>
      <c r="X49" s="3">
        <v>1</v>
      </c>
      <c r="Y49" s="3">
        <v>0</v>
      </c>
      <c r="Z49" s="3">
        <v>0</v>
      </c>
      <c r="AA49" s="3">
        <v>0</v>
      </c>
      <c r="AB49" s="3">
        <v>1</v>
      </c>
      <c r="AC49" s="3" t="s">
        <v>65</v>
      </c>
      <c r="AD49" s="3">
        <v>9</v>
      </c>
      <c r="AE49" s="3">
        <v>5</v>
      </c>
      <c r="AF49" s="3">
        <v>7</v>
      </c>
      <c r="AG49" s="3">
        <v>0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7">
        <v>0</v>
      </c>
      <c r="AN49" s="7">
        <v>0</v>
      </c>
      <c r="AO49" s="7">
        <v>0</v>
      </c>
      <c r="AP49" s="7">
        <v>1</v>
      </c>
      <c r="AQ49" s="7">
        <v>0</v>
      </c>
      <c r="AR49" s="7">
        <f>AP49</f>
        <v>1</v>
      </c>
      <c r="AU49" s="8" t="s">
        <v>125</v>
      </c>
    </row>
    <row r="50" spans="1:47" x14ac:dyDescent="0.2">
      <c r="A50" s="2">
        <v>205</v>
      </c>
      <c r="B50" s="3">
        <v>12</v>
      </c>
      <c r="C50" s="3" t="s">
        <v>6</v>
      </c>
      <c r="D50" s="3">
        <v>0</v>
      </c>
      <c r="E50" s="3">
        <v>0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18</v>
      </c>
      <c r="T50" s="3">
        <v>1</v>
      </c>
      <c r="U50" s="3">
        <v>14</v>
      </c>
      <c r="V50" s="3"/>
      <c r="W50" s="3">
        <v>0</v>
      </c>
      <c r="X50" s="3">
        <v>0</v>
      </c>
      <c r="Y50" s="3">
        <v>0</v>
      </c>
      <c r="Z50" s="3">
        <v>1</v>
      </c>
      <c r="AA50" s="3">
        <v>0</v>
      </c>
      <c r="AB50" s="3">
        <v>1</v>
      </c>
      <c r="AC50" s="3" t="s">
        <v>65</v>
      </c>
      <c r="AD50" s="3">
        <v>7</v>
      </c>
      <c r="AE50" s="3">
        <v>3</v>
      </c>
      <c r="AF50" s="3">
        <v>3</v>
      </c>
      <c r="AG50" s="3">
        <v>0</v>
      </c>
      <c r="AH50" s="3">
        <v>1</v>
      </c>
      <c r="AI50" s="3">
        <v>0</v>
      </c>
      <c r="AJ50" s="3">
        <v>1</v>
      </c>
      <c r="AK50" s="3">
        <v>2</v>
      </c>
      <c r="AL50" s="3">
        <v>1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f>AQ50</f>
        <v>0</v>
      </c>
      <c r="AU50" s="8" t="s">
        <v>118</v>
      </c>
    </row>
    <row r="51" spans="1:47" x14ac:dyDescent="0.2">
      <c r="A51" s="2">
        <v>206</v>
      </c>
      <c r="B51" s="3">
        <v>12</v>
      </c>
      <c r="C51" s="3"/>
      <c r="D51" s="3"/>
      <c r="E51" s="3">
        <v>0</v>
      </c>
      <c r="F51" s="3"/>
      <c r="G51" s="3">
        <v>3</v>
      </c>
      <c r="H51" s="3"/>
      <c r="I51" s="3">
        <v>3</v>
      </c>
      <c r="J51" s="3"/>
      <c r="K51" s="3">
        <v>0</v>
      </c>
      <c r="L51" s="3"/>
      <c r="M51" s="3">
        <v>0</v>
      </c>
      <c r="N51" s="3"/>
      <c r="O51" s="3"/>
      <c r="P51" s="3">
        <v>1</v>
      </c>
      <c r="Q51" s="3">
        <v>0</v>
      </c>
      <c r="R51" s="3">
        <v>0</v>
      </c>
      <c r="S51" s="3"/>
      <c r="T51" s="3">
        <v>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>
        <v>0</v>
      </c>
      <c r="AH51" s="3">
        <v>1</v>
      </c>
      <c r="AI51" s="3">
        <v>0</v>
      </c>
      <c r="AJ51" s="3">
        <v>1</v>
      </c>
      <c r="AK51" s="3">
        <v>0</v>
      </c>
      <c r="AL51" s="3">
        <v>1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f>AQ51</f>
        <v>0</v>
      </c>
      <c r="AU51" s="9" t="s">
        <v>122</v>
      </c>
    </row>
    <row r="52" spans="1:47" x14ac:dyDescent="0.2">
      <c r="A52" s="2">
        <v>207</v>
      </c>
      <c r="B52" s="3">
        <v>12</v>
      </c>
      <c r="C52" s="3" t="s">
        <v>6</v>
      </c>
      <c r="D52" s="3">
        <v>1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0</v>
      </c>
      <c r="R52" s="3">
        <v>0</v>
      </c>
      <c r="S52" s="3">
        <v>21</v>
      </c>
      <c r="T52" s="3">
        <v>1</v>
      </c>
      <c r="U52" s="3">
        <v>16</v>
      </c>
      <c r="V52" s="3" t="s">
        <v>4</v>
      </c>
      <c r="W52" s="3">
        <v>0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 t="s">
        <v>65</v>
      </c>
      <c r="AD52" s="3">
        <v>8</v>
      </c>
      <c r="AE52" s="3">
        <v>5</v>
      </c>
      <c r="AF52" s="3">
        <v>5</v>
      </c>
      <c r="AG52" s="3">
        <v>1</v>
      </c>
      <c r="AH52" s="3">
        <v>0</v>
      </c>
      <c r="AI52" s="3">
        <v>1</v>
      </c>
      <c r="AJ52" s="3">
        <v>0</v>
      </c>
      <c r="AK52" s="3">
        <v>1</v>
      </c>
      <c r="AL52" s="3">
        <v>1</v>
      </c>
      <c r="AM52" s="7">
        <v>1.2071067811865499</v>
      </c>
      <c r="AN52" s="7">
        <v>0</v>
      </c>
      <c r="AO52" s="7">
        <v>0</v>
      </c>
      <c r="AP52" s="7">
        <v>1</v>
      </c>
      <c r="AQ52" s="7">
        <v>0</v>
      </c>
      <c r="AR52" s="7">
        <f>1</f>
        <v>1</v>
      </c>
      <c r="AU52" s="9" t="s">
        <v>120</v>
      </c>
    </row>
    <row r="53" spans="1:47" x14ac:dyDescent="0.2">
      <c r="A53" s="2">
        <v>208</v>
      </c>
      <c r="B53" s="3">
        <v>12</v>
      </c>
      <c r="C53" s="3" t="s">
        <v>6</v>
      </c>
      <c r="D53" s="3">
        <v>0</v>
      </c>
      <c r="E53" s="3">
        <v>0</v>
      </c>
      <c r="F53" s="3">
        <v>0</v>
      </c>
      <c r="G53" s="3">
        <v>3</v>
      </c>
      <c r="H53" s="3">
        <v>0</v>
      </c>
      <c r="I53" s="3">
        <v>3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22</v>
      </c>
      <c r="T53" s="3">
        <v>1</v>
      </c>
      <c r="U53" s="3">
        <v>12</v>
      </c>
      <c r="V53" s="3" t="s">
        <v>66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0</v>
      </c>
      <c r="AC53" s="3" t="s">
        <v>65</v>
      </c>
      <c r="AD53" s="3">
        <v>7</v>
      </c>
      <c r="AE53" s="3">
        <v>5</v>
      </c>
      <c r="AF53" s="3">
        <v>6</v>
      </c>
      <c r="AG53" s="3">
        <v>0</v>
      </c>
      <c r="AH53" s="3">
        <v>1</v>
      </c>
      <c r="AI53" s="3">
        <v>10</v>
      </c>
      <c r="AJ53" s="3">
        <v>0</v>
      </c>
      <c r="AK53" s="3">
        <v>0</v>
      </c>
      <c r="AL53" s="3">
        <v>1</v>
      </c>
      <c r="AM53" s="7">
        <v>0</v>
      </c>
      <c r="AN53" s="7">
        <v>1.1706148784369701</v>
      </c>
      <c r="AO53" s="7">
        <v>1</v>
      </c>
      <c r="AP53" s="7">
        <v>0</v>
      </c>
      <c r="AQ53" s="7">
        <v>0</v>
      </c>
      <c r="AR53" s="7">
        <f>AVERAGE(AN53:AO53)</f>
        <v>1.0853074392184849</v>
      </c>
      <c r="AU53" s="9" t="s">
        <v>118</v>
      </c>
    </row>
    <row r="54" spans="1:47" x14ac:dyDescent="0.2">
      <c r="A54" s="2">
        <v>209</v>
      </c>
      <c r="B54" s="3">
        <v>12</v>
      </c>
      <c r="C54" s="3" t="s">
        <v>6</v>
      </c>
      <c r="D54" s="3">
        <v>1</v>
      </c>
      <c r="E54" s="3">
        <v>0</v>
      </c>
      <c r="F54" s="3">
        <v>0</v>
      </c>
      <c r="G54" s="3">
        <v>2</v>
      </c>
      <c r="H54" s="3">
        <v>0</v>
      </c>
      <c r="I54" s="3">
        <v>2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</v>
      </c>
      <c r="Q54" s="3">
        <v>0</v>
      </c>
      <c r="R54" s="3">
        <v>0</v>
      </c>
      <c r="S54" s="3">
        <v>20</v>
      </c>
      <c r="T54" s="3">
        <v>1</v>
      </c>
      <c r="U54" s="3">
        <v>12</v>
      </c>
      <c r="V54" s="3" t="s">
        <v>46</v>
      </c>
      <c r="W54" s="3">
        <v>0</v>
      </c>
      <c r="X54" s="3">
        <v>0</v>
      </c>
      <c r="Y54" s="3">
        <v>0</v>
      </c>
      <c r="Z54" s="3">
        <v>1</v>
      </c>
      <c r="AA54" s="3">
        <v>0</v>
      </c>
      <c r="AB54" s="3">
        <v>0</v>
      </c>
      <c r="AC54" s="3" t="s">
        <v>65</v>
      </c>
      <c r="AD54" s="3">
        <v>8</v>
      </c>
      <c r="AE54" s="3">
        <v>3</v>
      </c>
      <c r="AF54" s="3">
        <v>4</v>
      </c>
      <c r="AG54" s="3">
        <v>0</v>
      </c>
      <c r="AH54" s="3">
        <v>1</v>
      </c>
      <c r="AI54" s="3">
        <v>4</v>
      </c>
      <c r="AJ54" s="3">
        <v>0</v>
      </c>
      <c r="AK54" s="3">
        <v>0</v>
      </c>
      <c r="AL54" s="3">
        <v>1</v>
      </c>
      <c r="AM54" s="7">
        <v>0</v>
      </c>
      <c r="AN54" s="7">
        <v>1</v>
      </c>
      <c r="AO54" s="7">
        <v>0</v>
      </c>
      <c r="AP54" s="7">
        <v>1.5</v>
      </c>
      <c r="AQ54" s="7">
        <v>0</v>
      </c>
      <c r="AR54" s="7">
        <f>AVERAGE(AN54,AP54)</f>
        <v>1.25</v>
      </c>
      <c r="AU54" s="9" t="s">
        <v>121</v>
      </c>
    </row>
    <row r="55" spans="1:47" x14ac:dyDescent="0.2">
      <c r="A55" s="2">
        <v>210</v>
      </c>
      <c r="B55" s="3">
        <v>12</v>
      </c>
      <c r="C55" s="3" t="s">
        <v>6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19</v>
      </c>
      <c r="T55" s="3">
        <v>1</v>
      </c>
      <c r="U55" s="3">
        <v>12</v>
      </c>
      <c r="V55" s="3" t="s">
        <v>46</v>
      </c>
      <c r="W55" s="3">
        <v>0</v>
      </c>
      <c r="X55" s="3">
        <v>0</v>
      </c>
      <c r="Y55" s="3">
        <v>0</v>
      </c>
      <c r="Z55" s="3">
        <v>1</v>
      </c>
      <c r="AA55" s="3">
        <v>0</v>
      </c>
      <c r="AB55" s="3">
        <v>1</v>
      </c>
      <c r="AC55" s="3" t="s">
        <v>65</v>
      </c>
      <c r="AD55" s="3">
        <v>8</v>
      </c>
      <c r="AE55" s="3">
        <v>5</v>
      </c>
      <c r="AF55" s="3">
        <v>2</v>
      </c>
      <c r="AG55" s="3">
        <v>0</v>
      </c>
      <c r="AH55" s="3">
        <v>1</v>
      </c>
      <c r="AI55" s="3">
        <v>2</v>
      </c>
      <c r="AJ55" s="3">
        <v>0</v>
      </c>
      <c r="AK55" s="3">
        <v>0</v>
      </c>
      <c r="AL55" s="3">
        <v>1</v>
      </c>
      <c r="AM55" s="7">
        <v>0</v>
      </c>
      <c r="AN55" s="7">
        <v>1</v>
      </c>
      <c r="AO55" s="7">
        <v>0</v>
      </c>
      <c r="AP55" s="7">
        <v>0</v>
      </c>
      <c r="AQ55" s="7">
        <v>0</v>
      </c>
      <c r="AR55" s="7">
        <f>AN55</f>
        <v>1</v>
      </c>
      <c r="AU55" s="9" t="s">
        <v>120</v>
      </c>
    </row>
    <row r="56" spans="1:47" x14ac:dyDescent="0.2">
      <c r="A56" s="2">
        <v>211</v>
      </c>
      <c r="B56" s="3">
        <v>12</v>
      </c>
      <c r="C56" s="3" t="s">
        <v>6</v>
      </c>
      <c r="D56" s="3">
        <v>0</v>
      </c>
      <c r="E56" s="3">
        <v>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3">
        <v>19</v>
      </c>
      <c r="T56" s="3">
        <v>1</v>
      </c>
      <c r="U56" s="3">
        <v>12</v>
      </c>
      <c r="V56" s="3" t="s">
        <v>46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1</v>
      </c>
      <c r="AC56" s="3" t="s">
        <v>65</v>
      </c>
      <c r="AD56" s="3">
        <v>8</v>
      </c>
      <c r="AE56" s="3">
        <v>7</v>
      </c>
      <c r="AF56" s="3">
        <v>7</v>
      </c>
      <c r="AG56" s="3">
        <v>0</v>
      </c>
      <c r="AH56" s="3">
        <v>1</v>
      </c>
      <c r="AI56" s="3">
        <v>0</v>
      </c>
      <c r="AJ56" s="3">
        <v>1</v>
      </c>
      <c r="AK56" s="3">
        <v>0</v>
      </c>
      <c r="AL56" s="3">
        <v>1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f>AQ56</f>
        <v>0</v>
      </c>
      <c r="AU56" s="9" t="s">
        <v>125</v>
      </c>
    </row>
    <row r="57" spans="1:47" x14ac:dyDescent="0.2">
      <c r="A57" s="2">
        <v>212</v>
      </c>
      <c r="B57" s="3">
        <v>12</v>
      </c>
      <c r="C57" s="3" t="s">
        <v>6</v>
      </c>
      <c r="D57" s="3">
        <v>1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20</v>
      </c>
      <c r="T57" s="3">
        <v>1</v>
      </c>
      <c r="U57" s="3">
        <v>12</v>
      </c>
      <c r="V57" s="3"/>
      <c r="W57" s="3">
        <v>0</v>
      </c>
      <c r="X57" s="3">
        <v>0</v>
      </c>
      <c r="Y57" s="3">
        <v>0</v>
      </c>
      <c r="Z57" s="3">
        <v>1</v>
      </c>
      <c r="AA57" s="3">
        <v>0</v>
      </c>
      <c r="AB57" s="3">
        <v>0</v>
      </c>
      <c r="AC57" s="3" t="s">
        <v>65</v>
      </c>
      <c r="AD57" s="3">
        <v>6</v>
      </c>
      <c r="AE57" s="3">
        <v>8</v>
      </c>
      <c r="AF57" s="3">
        <v>8</v>
      </c>
      <c r="AG57" s="3">
        <v>0</v>
      </c>
      <c r="AH57" s="3">
        <v>1</v>
      </c>
      <c r="AI57" s="3">
        <v>72</v>
      </c>
      <c r="AJ57" s="3">
        <v>0</v>
      </c>
      <c r="AK57" s="3">
        <v>1</v>
      </c>
      <c r="AL57" s="3">
        <v>1</v>
      </c>
      <c r="AM57" s="7">
        <v>0</v>
      </c>
      <c r="AN57" s="7">
        <v>1.27958668302665</v>
      </c>
      <c r="AO57" s="7">
        <v>1.40236892706218</v>
      </c>
      <c r="AP57" s="7">
        <v>1.4121067939276499</v>
      </c>
      <c r="AQ57" s="7">
        <v>1.9979574657707899</v>
      </c>
      <c r="AR57" s="7">
        <f>AVERAGE(AN57:AQ57)</f>
        <v>1.5230049674468176</v>
      </c>
      <c r="AU57" s="9" t="s">
        <v>121</v>
      </c>
    </row>
    <row r="58" spans="1:47" x14ac:dyDescent="0.2">
      <c r="A58" s="2">
        <v>213</v>
      </c>
      <c r="B58" s="3">
        <v>12</v>
      </c>
      <c r="C58" s="3" t="s">
        <v>6</v>
      </c>
      <c r="D58" s="3">
        <v>1</v>
      </c>
      <c r="E58" s="3">
        <v>3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0</v>
      </c>
      <c r="R58" s="3">
        <v>0</v>
      </c>
      <c r="S58" s="3">
        <v>20</v>
      </c>
      <c r="T58" s="3">
        <v>1</v>
      </c>
      <c r="U58" s="3">
        <v>12</v>
      </c>
      <c r="V58" s="3" t="s">
        <v>8</v>
      </c>
      <c r="W58" s="3">
        <v>0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 t="s">
        <v>74</v>
      </c>
      <c r="AD58" s="3">
        <v>7</v>
      </c>
      <c r="AE58" s="3">
        <v>3</v>
      </c>
      <c r="AF58" s="3">
        <v>6</v>
      </c>
      <c r="AG58" s="3">
        <v>0</v>
      </c>
      <c r="AH58" s="3">
        <v>1</v>
      </c>
      <c r="AI58" s="3">
        <v>0</v>
      </c>
      <c r="AJ58" s="3">
        <v>1</v>
      </c>
      <c r="AK58" s="3">
        <v>0</v>
      </c>
      <c r="AL58" s="3">
        <v>1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f>0</f>
        <v>0</v>
      </c>
      <c r="AU58" s="9" t="s">
        <v>125</v>
      </c>
    </row>
    <row r="59" spans="1:47" x14ac:dyDescent="0.2">
      <c r="A59" s="2">
        <v>214</v>
      </c>
      <c r="B59" s="3">
        <v>12</v>
      </c>
      <c r="C59" s="3" t="s">
        <v>6</v>
      </c>
      <c r="D59" s="3"/>
      <c r="E59" s="3">
        <v>0</v>
      </c>
      <c r="F59" s="3"/>
      <c r="G59" s="3">
        <v>0</v>
      </c>
      <c r="H59" s="3"/>
      <c r="I59" s="3">
        <v>2</v>
      </c>
      <c r="J59" s="3"/>
      <c r="K59" s="3">
        <v>0</v>
      </c>
      <c r="L59" s="3"/>
      <c r="M59" s="3">
        <v>0</v>
      </c>
      <c r="N59" s="3"/>
      <c r="O59" s="3"/>
      <c r="P59" s="3">
        <v>1</v>
      </c>
      <c r="Q59" s="3">
        <v>0</v>
      </c>
      <c r="R59" s="3">
        <v>0</v>
      </c>
      <c r="S59" s="3">
        <v>20</v>
      </c>
      <c r="T59" s="3">
        <v>1</v>
      </c>
      <c r="U59" s="3">
        <v>12</v>
      </c>
      <c r="V59" s="3"/>
      <c r="W59" s="3"/>
      <c r="X59" s="3">
        <v>0</v>
      </c>
      <c r="Y59" s="3">
        <v>1</v>
      </c>
      <c r="Z59" s="3">
        <v>0</v>
      </c>
      <c r="AA59" s="3">
        <v>0</v>
      </c>
      <c r="AB59" s="3">
        <v>1</v>
      </c>
      <c r="AC59" s="3" t="s">
        <v>65</v>
      </c>
      <c r="AD59" s="3">
        <v>6</v>
      </c>
      <c r="AE59" s="3">
        <v>3</v>
      </c>
      <c r="AF59" s="3">
        <v>4</v>
      </c>
      <c r="AG59" s="3">
        <v>0</v>
      </c>
      <c r="AH59" s="3">
        <v>1</v>
      </c>
      <c r="AI59" s="3">
        <v>0</v>
      </c>
      <c r="AJ59" s="3">
        <v>1</v>
      </c>
      <c r="AK59" s="3">
        <v>0</v>
      </c>
      <c r="AL59" s="3">
        <v>1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f>0</f>
        <v>0</v>
      </c>
      <c r="AU59" s="9" t="s">
        <v>120</v>
      </c>
    </row>
    <row r="60" spans="1:47" x14ac:dyDescent="0.2">
      <c r="A60" s="2">
        <v>215</v>
      </c>
      <c r="B60" s="3">
        <v>11</v>
      </c>
      <c r="C60" s="3" t="s">
        <v>6</v>
      </c>
      <c r="D60" s="3">
        <v>1</v>
      </c>
      <c r="E60" s="3">
        <v>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>
        <v>0</v>
      </c>
      <c r="P60" s="3">
        <v>1</v>
      </c>
      <c r="Q60" s="3">
        <v>0</v>
      </c>
      <c r="R60" s="3">
        <v>0</v>
      </c>
      <c r="S60" s="3">
        <v>21</v>
      </c>
      <c r="T60" s="3">
        <v>1</v>
      </c>
      <c r="U60" s="3">
        <v>12</v>
      </c>
      <c r="V60" s="3" t="s">
        <v>66</v>
      </c>
      <c r="W60" s="3">
        <v>0</v>
      </c>
      <c r="X60" s="3">
        <v>0</v>
      </c>
      <c r="Y60" s="3">
        <v>0</v>
      </c>
      <c r="Z60" s="3">
        <v>1</v>
      </c>
      <c r="AA60" s="3">
        <v>0</v>
      </c>
      <c r="AB60" s="3">
        <v>1</v>
      </c>
      <c r="AC60" s="3" t="s">
        <v>65</v>
      </c>
      <c r="AD60" s="3">
        <v>7</v>
      </c>
      <c r="AE60" s="3">
        <v>5</v>
      </c>
      <c r="AF60" s="3">
        <v>4</v>
      </c>
      <c r="AG60" s="3">
        <v>0</v>
      </c>
      <c r="AH60" s="3">
        <v>1</v>
      </c>
      <c r="AI60" s="3">
        <v>1</v>
      </c>
      <c r="AJ60" s="3">
        <v>0</v>
      </c>
      <c r="AK60" s="3">
        <v>0</v>
      </c>
      <c r="AL60" s="3">
        <v>1</v>
      </c>
      <c r="AM60" s="7">
        <v>0</v>
      </c>
      <c r="AN60" s="7">
        <v>1</v>
      </c>
      <c r="AO60" s="7">
        <v>0</v>
      </c>
      <c r="AP60" s="7">
        <v>0</v>
      </c>
      <c r="AQ60" s="7">
        <v>0</v>
      </c>
      <c r="AR60" s="7">
        <f>1</f>
        <v>1</v>
      </c>
      <c r="AU60" s="9" t="s">
        <v>117</v>
      </c>
    </row>
    <row r="61" spans="1:47" x14ac:dyDescent="0.2">
      <c r="A61" s="2">
        <v>216</v>
      </c>
      <c r="B61" s="3">
        <v>11</v>
      </c>
      <c r="C61" s="3" t="s">
        <v>6</v>
      </c>
      <c r="D61" s="3">
        <v>0</v>
      </c>
      <c r="E61" s="3">
        <v>0</v>
      </c>
      <c r="F61" s="3">
        <v>0</v>
      </c>
      <c r="G61" s="3">
        <v>3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1</v>
      </c>
      <c r="Q61" s="3">
        <v>0</v>
      </c>
      <c r="R61" s="3">
        <v>0</v>
      </c>
      <c r="S61" s="3">
        <v>20</v>
      </c>
      <c r="T61" s="3">
        <v>1</v>
      </c>
      <c r="U61" s="3">
        <v>12</v>
      </c>
      <c r="V61" s="3"/>
      <c r="W61" s="3">
        <v>0</v>
      </c>
      <c r="X61" s="3">
        <v>0</v>
      </c>
      <c r="Y61" s="3">
        <v>0</v>
      </c>
      <c r="Z61" s="3">
        <v>1</v>
      </c>
      <c r="AA61" s="3">
        <v>0</v>
      </c>
      <c r="AB61" s="3">
        <v>1</v>
      </c>
      <c r="AC61" s="3" t="s">
        <v>65</v>
      </c>
      <c r="AD61" s="3">
        <v>8</v>
      </c>
      <c r="AE61" s="3">
        <v>5</v>
      </c>
      <c r="AF61" s="3">
        <v>4</v>
      </c>
      <c r="AG61" s="3">
        <v>0</v>
      </c>
      <c r="AH61" s="3">
        <v>1</v>
      </c>
      <c r="AI61" s="3">
        <v>1</v>
      </c>
      <c r="AJ61" s="3">
        <v>0</v>
      </c>
      <c r="AK61" s="3">
        <v>0</v>
      </c>
      <c r="AL61" s="3">
        <v>1</v>
      </c>
      <c r="AM61" s="7">
        <v>0</v>
      </c>
      <c r="AN61" s="7">
        <v>0</v>
      </c>
      <c r="AO61" s="7">
        <v>0</v>
      </c>
      <c r="AP61" s="7">
        <v>1</v>
      </c>
      <c r="AQ61" s="7">
        <v>0</v>
      </c>
      <c r="AR61" s="7">
        <f>1</f>
        <v>1</v>
      </c>
      <c r="AU61" s="9" t="s">
        <v>127</v>
      </c>
    </row>
    <row r="62" spans="1:47" x14ac:dyDescent="0.2">
      <c r="A62" s="2">
        <v>217</v>
      </c>
      <c r="B62" s="3">
        <v>10</v>
      </c>
      <c r="C62" s="3" t="s">
        <v>6</v>
      </c>
      <c r="D62" s="3">
        <v>1</v>
      </c>
      <c r="E62" s="3">
        <v>0</v>
      </c>
      <c r="F62" s="3">
        <v>0</v>
      </c>
      <c r="G62" s="3">
        <v>2</v>
      </c>
      <c r="H62" s="3">
        <v>0</v>
      </c>
      <c r="I62" s="3">
        <v>0</v>
      </c>
      <c r="J62" s="3">
        <v>0</v>
      </c>
      <c r="K62" s="3">
        <v>0</v>
      </c>
      <c r="L62" s="3">
        <v>1</v>
      </c>
      <c r="M62" s="3">
        <v>0</v>
      </c>
      <c r="N62" s="3">
        <v>0</v>
      </c>
      <c r="O62" s="3">
        <v>0</v>
      </c>
      <c r="P62" s="3">
        <v>1</v>
      </c>
      <c r="Q62" s="3">
        <v>0</v>
      </c>
      <c r="R62" s="3">
        <v>0</v>
      </c>
      <c r="S62" s="3">
        <v>19</v>
      </c>
      <c r="T62" s="3">
        <v>1</v>
      </c>
      <c r="U62" s="3">
        <v>12</v>
      </c>
      <c r="V62" s="3" t="s">
        <v>18</v>
      </c>
      <c r="W62" s="3">
        <v>0</v>
      </c>
      <c r="X62" s="3">
        <v>0</v>
      </c>
      <c r="Y62" s="3">
        <v>0</v>
      </c>
      <c r="Z62" s="3">
        <v>1</v>
      </c>
      <c r="AA62" s="3">
        <v>0</v>
      </c>
      <c r="AB62" s="3">
        <v>1</v>
      </c>
      <c r="AC62" s="3" t="s">
        <v>65</v>
      </c>
      <c r="AD62" s="3">
        <v>3</v>
      </c>
      <c r="AE62" s="3">
        <v>4</v>
      </c>
      <c r="AF62" s="3">
        <v>3</v>
      </c>
      <c r="AG62" s="3">
        <v>0</v>
      </c>
      <c r="AH62" s="3">
        <v>1</v>
      </c>
      <c r="AI62" s="3">
        <v>6</v>
      </c>
      <c r="AJ62" s="3">
        <v>0</v>
      </c>
      <c r="AK62" s="3">
        <v>0</v>
      </c>
      <c r="AL62" s="3">
        <v>1</v>
      </c>
      <c r="AM62" s="7">
        <v>0</v>
      </c>
      <c r="AN62" s="7">
        <v>1</v>
      </c>
      <c r="AO62" s="7">
        <v>1.06903559372885</v>
      </c>
      <c r="AP62" s="7">
        <v>0</v>
      </c>
      <c r="AQ62" s="7">
        <v>1.5</v>
      </c>
      <c r="AR62" s="7">
        <f>AVERAGE(AN62:AO62,AQ62)</f>
        <v>1.1896785312429501</v>
      </c>
      <c r="AU62" s="9" t="s">
        <v>120</v>
      </c>
    </row>
    <row r="63" spans="1:47" x14ac:dyDescent="0.2">
      <c r="A63" s="2">
        <v>218</v>
      </c>
      <c r="B63" s="3">
        <v>12</v>
      </c>
      <c r="C63" s="3" t="s">
        <v>6</v>
      </c>
      <c r="D63" s="3">
        <v>0</v>
      </c>
      <c r="E63" s="3">
        <v>0</v>
      </c>
      <c r="F63" s="3">
        <v>1</v>
      </c>
      <c r="G63" s="3">
        <v>3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1</v>
      </c>
      <c r="Q63" s="3">
        <v>0</v>
      </c>
      <c r="R63" s="3">
        <v>0</v>
      </c>
      <c r="S63" s="3">
        <v>18</v>
      </c>
      <c r="T63" s="3">
        <v>1</v>
      </c>
      <c r="U63" s="3">
        <v>12</v>
      </c>
      <c r="V63" s="3" t="s">
        <v>46</v>
      </c>
      <c r="W63" s="3">
        <v>0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C63" s="3" t="s">
        <v>65</v>
      </c>
      <c r="AD63" s="3">
        <v>4</v>
      </c>
      <c r="AE63" s="3">
        <v>2</v>
      </c>
      <c r="AF63" s="3">
        <v>6</v>
      </c>
      <c r="AG63" s="3">
        <v>66</v>
      </c>
      <c r="AH63" s="3">
        <v>0</v>
      </c>
      <c r="AI63" s="3">
        <v>29</v>
      </c>
      <c r="AJ63" s="3">
        <v>0</v>
      </c>
      <c r="AK63" s="3">
        <v>7</v>
      </c>
      <c r="AL63" s="3">
        <v>0</v>
      </c>
      <c r="AM63" s="7">
        <v>1.59141885530848</v>
      </c>
      <c r="AN63" s="7">
        <v>1.9508970857172301</v>
      </c>
      <c r="AO63" s="7">
        <v>1.58803287749292</v>
      </c>
      <c r="AP63" s="7">
        <v>0</v>
      </c>
      <c r="AQ63" s="7">
        <v>0</v>
      </c>
      <c r="AR63" s="7">
        <f>AVERAGE(AN63:AO63)</f>
        <v>1.7694649816050751</v>
      </c>
      <c r="AU63" s="9" t="s">
        <v>118</v>
      </c>
    </row>
    <row r="64" spans="1:47" x14ac:dyDescent="0.2">
      <c r="A64" s="2">
        <v>219</v>
      </c>
      <c r="B64" s="3">
        <v>12</v>
      </c>
      <c r="C64" s="3" t="s">
        <v>6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2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>
        <v>0</v>
      </c>
      <c r="P64" s="3">
        <v>1</v>
      </c>
      <c r="Q64" s="3">
        <v>0</v>
      </c>
      <c r="R64" s="3">
        <v>0</v>
      </c>
      <c r="S64" s="3">
        <v>20</v>
      </c>
      <c r="T64" s="3">
        <v>1</v>
      </c>
      <c r="U64" s="3">
        <v>14</v>
      </c>
      <c r="V64" s="3" t="s">
        <v>66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1</v>
      </c>
      <c r="AC64" s="3" t="s">
        <v>65</v>
      </c>
      <c r="AD64" s="3">
        <v>8</v>
      </c>
      <c r="AE64" s="3">
        <v>7</v>
      </c>
      <c r="AF64" s="3">
        <v>9</v>
      </c>
      <c r="AG64" s="3">
        <v>0</v>
      </c>
      <c r="AH64" s="3">
        <v>1</v>
      </c>
      <c r="AI64" s="3">
        <v>2</v>
      </c>
      <c r="AJ64" s="3">
        <v>0</v>
      </c>
      <c r="AK64" s="3">
        <v>0</v>
      </c>
      <c r="AL64" s="3">
        <v>1</v>
      </c>
      <c r="AM64" s="7">
        <v>0</v>
      </c>
      <c r="AN64" s="7">
        <v>1</v>
      </c>
      <c r="AO64" s="7">
        <v>0</v>
      </c>
      <c r="AP64" s="7">
        <v>0</v>
      </c>
      <c r="AQ64" s="7">
        <v>0</v>
      </c>
      <c r="AR64" s="7">
        <f>1</f>
        <v>1</v>
      </c>
      <c r="AU64" s="9" t="s">
        <v>120</v>
      </c>
    </row>
    <row r="65" spans="1:47" x14ac:dyDescent="0.2">
      <c r="A65" s="2">
        <v>220</v>
      </c>
      <c r="B65" s="3">
        <v>11</v>
      </c>
      <c r="C65" s="3" t="s">
        <v>6</v>
      </c>
      <c r="D65" s="3">
        <v>0</v>
      </c>
      <c r="E65" s="3">
        <v>0</v>
      </c>
      <c r="F65" s="3">
        <v>1</v>
      </c>
      <c r="G65" s="3">
        <v>2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20</v>
      </c>
      <c r="T65" s="3">
        <v>1</v>
      </c>
      <c r="U65" s="3">
        <v>14</v>
      </c>
      <c r="V65" s="3" t="s">
        <v>4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1</v>
      </c>
      <c r="AC65" s="3" t="s">
        <v>65</v>
      </c>
      <c r="AD65" s="3">
        <v>8</v>
      </c>
      <c r="AE65" s="3">
        <v>7</v>
      </c>
      <c r="AF65" s="3">
        <v>5</v>
      </c>
      <c r="AG65" s="3">
        <v>0</v>
      </c>
      <c r="AH65" s="3">
        <v>1</v>
      </c>
      <c r="AI65" s="3">
        <v>2</v>
      </c>
      <c r="AJ65" s="3">
        <v>0</v>
      </c>
      <c r="AK65" s="3">
        <v>0</v>
      </c>
      <c r="AL65" s="3">
        <v>1</v>
      </c>
      <c r="AM65" s="7">
        <v>0</v>
      </c>
      <c r="AN65" s="7">
        <v>1</v>
      </c>
      <c r="AO65" s="7">
        <v>0</v>
      </c>
      <c r="AP65" s="7">
        <v>1</v>
      </c>
      <c r="AQ65" s="7">
        <v>0</v>
      </c>
      <c r="AR65" s="7">
        <f>1</f>
        <v>1</v>
      </c>
      <c r="AU65" s="9" t="s">
        <v>118</v>
      </c>
    </row>
    <row r="66" spans="1:47" x14ac:dyDescent="0.2">
      <c r="A66" s="2">
        <v>221</v>
      </c>
      <c r="B66" s="3">
        <v>12</v>
      </c>
      <c r="C66" s="3" t="s">
        <v>6</v>
      </c>
      <c r="D66" s="3">
        <v>1</v>
      </c>
      <c r="E66" s="3">
        <v>0</v>
      </c>
      <c r="F66" s="3">
        <v>0</v>
      </c>
      <c r="G66" s="3">
        <v>2</v>
      </c>
      <c r="H66" s="3">
        <v>0</v>
      </c>
      <c r="I66" s="3">
        <v>2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1</v>
      </c>
      <c r="Q66" s="3">
        <v>0</v>
      </c>
      <c r="R66" s="3">
        <v>0</v>
      </c>
      <c r="S66" s="3">
        <v>21</v>
      </c>
      <c r="T66" s="3">
        <v>1</v>
      </c>
      <c r="U66" s="3">
        <v>14</v>
      </c>
      <c r="V66" s="3" t="s">
        <v>66</v>
      </c>
      <c r="W66" s="3">
        <v>0</v>
      </c>
      <c r="X66" s="3">
        <v>0</v>
      </c>
      <c r="Y66" s="3">
        <v>0</v>
      </c>
      <c r="Z66" s="3">
        <v>1</v>
      </c>
      <c r="AA66" s="3">
        <v>0</v>
      </c>
      <c r="AB66" s="3">
        <v>1</v>
      </c>
      <c r="AC66" s="3" t="s">
        <v>65</v>
      </c>
      <c r="AD66" s="3">
        <v>7</v>
      </c>
      <c r="AE66" s="3">
        <v>5</v>
      </c>
      <c r="AF66" s="3">
        <v>4</v>
      </c>
      <c r="AG66" s="3">
        <v>0</v>
      </c>
      <c r="AH66" s="3">
        <v>1</v>
      </c>
      <c r="AI66" s="3">
        <v>10</v>
      </c>
      <c r="AJ66" s="3">
        <v>0</v>
      </c>
      <c r="AK66" s="3">
        <v>0</v>
      </c>
      <c r="AL66" s="3">
        <v>1</v>
      </c>
      <c r="AM66" s="7">
        <v>0</v>
      </c>
      <c r="AN66" s="7">
        <v>1.37334091160103</v>
      </c>
      <c r="AO66" s="7">
        <v>1</v>
      </c>
      <c r="AP66" s="7">
        <v>1</v>
      </c>
      <c r="AQ66" s="7">
        <v>0</v>
      </c>
      <c r="AR66" s="7">
        <f>AVERAGE(AN66:AP66)</f>
        <v>1.1244469705336766</v>
      </c>
      <c r="AU66" s="9" t="s">
        <v>118</v>
      </c>
    </row>
    <row r="67" spans="1:47" x14ac:dyDescent="0.2">
      <c r="A67" s="2">
        <v>222</v>
      </c>
      <c r="B67" s="3">
        <v>12</v>
      </c>
      <c r="C67" s="3" t="s">
        <v>6</v>
      </c>
      <c r="D67" s="3">
        <v>0</v>
      </c>
      <c r="E67" s="3">
        <v>0</v>
      </c>
      <c r="F67" s="3">
        <v>0</v>
      </c>
      <c r="G67" s="3">
        <v>2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20</v>
      </c>
      <c r="T67" s="3">
        <v>1</v>
      </c>
      <c r="U67" s="3">
        <v>14</v>
      </c>
      <c r="V67" s="3" t="s">
        <v>66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1</v>
      </c>
      <c r="AC67" s="3" t="s">
        <v>65</v>
      </c>
      <c r="AD67" s="3">
        <v>9</v>
      </c>
      <c r="AE67" s="3">
        <v>1</v>
      </c>
      <c r="AF67" s="3">
        <v>4</v>
      </c>
      <c r="AG67" s="3">
        <v>3</v>
      </c>
      <c r="AH67" s="3">
        <v>0</v>
      </c>
      <c r="AI67" s="3">
        <v>5</v>
      </c>
      <c r="AJ67" s="3">
        <v>0</v>
      </c>
      <c r="AK67" s="3">
        <v>0</v>
      </c>
      <c r="AL67" s="3">
        <v>1</v>
      </c>
      <c r="AM67" s="7">
        <v>1.1666666666666701</v>
      </c>
      <c r="AN67" s="7">
        <v>0</v>
      </c>
      <c r="AO67" s="7">
        <v>1</v>
      </c>
      <c r="AP67" s="7">
        <v>1.1767766952966401</v>
      </c>
      <c r="AQ67" s="7">
        <v>0</v>
      </c>
      <c r="AR67" s="7">
        <f>AVERAGE(AO67:AP67)</f>
        <v>1.08838834764832</v>
      </c>
      <c r="AU67" s="9" t="s">
        <v>118</v>
      </c>
    </row>
    <row r="68" spans="1:47" x14ac:dyDescent="0.2">
      <c r="A68" s="2">
        <v>223</v>
      </c>
      <c r="B68" s="3">
        <v>11</v>
      </c>
      <c r="C68" s="3" t="s">
        <v>6</v>
      </c>
      <c r="D68" s="3">
        <v>0</v>
      </c>
      <c r="E68" s="3">
        <v>0</v>
      </c>
      <c r="F68" s="3">
        <v>1</v>
      </c>
      <c r="G68" s="3">
        <v>2</v>
      </c>
      <c r="H68" s="3">
        <v>0</v>
      </c>
      <c r="I68" s="3">
        <v>2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20</v>
      </c>
      <c r="T68" s="3">
        <v>1</v>
      </c>
      <c r="U68" s="3">
        <v>12</v>
      </c>
      <c r="V68" s="3" t="s">
        <v>8</v>
      </c>
      <c r="W68" s="3">
        <v>0</v>
      </c>
      <c r="X68" s="3">
        <v>0</v>
      </c>
      <c r="Y68" s="3">
        <v>0</v>
      </c>
      <c r="Z68" s="3">
        <v>1</v>
      </c>
      <c r="AA68" s="3">
        <v>0</v>
      </c>
      <c r="AB68" s="3">
        <v>0</v>
      </c>
      <c r="AC68" s="3" t="s">
        <v>65</v>
      </c>
      <c r="AD68" s="3">
        <v>7</v>
      </c>
      <c r="AE68" s="3">
        <v>5</v>
      </c>
      <c r="AF68" s="3">
        <v>5</v>
      </c>
      <c r="AG68" s="3">
        <v>93</v>
      </c>
      <c r="AH68" s="3">
        <v>0</v>
      </c>
      <c r="AI68" s="3">
        <v>8</v>
      </c>
      <c r="AJ68" s="3">
        <v>0</v>
      </c>
      <c r="AK68" s="3">
        <v>0</v>
      </c>
      <c r="AL68" s="3">
        <v>1</v>
      </c>
      <c r="AM68" s="7">
        <v>1.6162297391236</v>
      </c>
      <c r="AN68" s="7">
        <v>0</v>
      </c>
      <c r="AO68" s="7">
        <v>1.125</v>
      </c>
      <c r="AP68" s="7">
        <v>0</v>
      </c>
      <c r="AQ68" s="7">
        <v>0</v>
      </c>
      <c r="AR68" s="7">
        <f>AO68</f>
        <v>1.125</v>
      </c>
      <c r="AU68" s="9" t="s">
        <v>125</v>
      </c>
    </row>
    <row r="69" spans="1:47" x14ac:dyDescent="0.2">
      <c r="A69" s="2">
        <v>224</v>
      </c>
      <c r="B69" s="3">
        <v>12</v>
      </c>
      <c r="C69" s="3" t="s">
        <v>6</v>
      </c>
      <c r="D69" s="3">
        <v>0</v>
      </c>
      <c r="E69" s="3">
        <v>0</v>
      </c>
      <c r="F69" s="3">
        <v>1</v>
      </c>
      <c r="G69" s="3">
        <v>2</v>
      </c>
      <c r="H69" s="3">
        <v>1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1</v>
      </c>
      <c r="Q69" s="3">
        <v>0</v>
      </c>
      <c r="R69" s="3">
        <v>0</v>
      </c>
      <c r="S69" s="3">
        <v>24</v>
      </c>
      <c r="T69" s="3">
        <v>1</v>
      </c>
      <c r="U69" s="3">
        <v>16</v>
      </c>
      <c r="V69" s="3" t="s">
        <v>8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1</v>
      </c>
      <c r="AC69" s="3" t="s">
        <v>65</v>
      </c>
      <c r="AD69" s="3">
        <v>7</v>
      </c>
      <c r="AE69" s="3">
        <v>7</v>
      </c>
      <c r="AF69" s="3">
        <v>5</v>
      </c>
      <c r="AG69" s="3">
        <v>27</v>
      </c>
      <c r="AH69" s="3">
        <v>0</v>
      </c>
      <c r="AI69" s="3">
        <v>240</v>
      </c>
      <c r="AJ69" s="3">
        <v>0</v>
      </c>
      <c r="AK69" s="3">
        <v>9</v>
      </c>
      <c r="AL69" s="3">
        <v>0</v>
      </c>
      <c r="AM69" s="7">
        <v>1.81343854592275</v>
      </c>
      <c r="AN69" s="7">
        <v>1.59436355906345</v>
      </c>
      <c r="AO69" s="7">
        <v>1.5821861103269199</v>
      </c>
      <c r="AP69" s="7">
        <v>1.60988416705044</v>
      </c>
      <c r="AQ69" s="7">
        <v>1.6628417716847099</v>
      </c>
      <c r="AR69" s="7">
        <f>AVERAGE(AN69:AQ69)</f>
        <v>1.61231890203138</v>
      </c>
      <c r="AU69" s="9" t="s">
        <v>125</v>
      </c>
    </row>
    <row r="70" spans="1:47" x14ac:dyDescent="0.2">
      <c r="A70" s="2">
        <v>225</v>
      </c>
      <c r="B70" s="3">
        <v>11</v>
      </c>
      <c r="C70" s="3" t="s">
        <v>6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1</v>
      </c>
      <c r="O70" s="4">
        <v>1</v>
      </c>
      <c r="P70" s="3">
        <v>1</v>
      </c>
      <c r="Q70" s="3">
        <v>0</v>
      </c>
      <c r="R70" s="3">
        <v>0</v>
      </c>
      <c r="S70" s="3">
        <v>21</v>
      </c>
      <c r="T70" s="3">
        <v>1</v>
      </c>
      <c r="U70" s="3">
        <v>14</v>
      </c>
      <c r="V70" s="3" t="s">
        <v>4</v>
      </c>
      <c r="W70" s="3">
        <v>0</v>
      </c>
      <c r="X70" s="3"/>
      <c r="Y70" s="3"/>
      <c r="Z70" s="3"/>
      <c r="AA70" s="3"/>
      <c r="AB70" s="3">
        <v>1</v>
      </c>
      <c r="AC70" s="3" t="s">
        <v>65</v>
      </c>
      <c r="AD70" s="3">
        <v>8</v>
      </c>
      <c r="AE70" s="3">
        <v>5</v>
      </c>
      <c r="AF70" s="3">
        <v>4</v>
      </c>
      <c r="AG70" s="3">
        <v>108</v>
      </c>
      <c r="AH70" s="3">
        <v>0</v>
      </c>
      <c r="AI70" s="3">
        <v>217</v>
      </c>
      <c r="AJ70" s="3">
        <v>0</v>
      </c>
      <c r="AK70" s="3">
        <v>10</v>
      </c>
      <c r="AL70" s="3">
        <v>0</v>
      </c>
      <c r="AM70" s="7">
        <v>1.6323776311907301</v>
      </c>
      <c r="AN70" s="7">
        <v>1.58693645613514</v>
      </c>
      <c r="AO70" s="7">
        <v>1.5797262422480101</v>
      </c>
      <c r="AP70" s="7">
        <v>1.61946008554849</v>
      </c>
      <c r="AQ70" s="7">
        <v>2.0617896994216398</v>
      </c>
      <c r="AR70" s="7">
        <f>AVERAGE(AN70:AQ70)</f>
        <v>1.71197812083832</v>
      </c>
      <c r="AU70" s="9" t="s">
        <v>120</v>
      </c>
    </row>
    <row r="71" spans="1:47" x14ac:dyDescent="0.2">
      <c r="A71" s="2">
        <v>226</v>
      </c>
      <c r="B71" s="3">
        <v>12</v>
      </c>
      <c r="C71" s="3" t="s">
        <v>6</v>
      </c>
      <c r="D71" s="3">
        <v>0</v>
      </c>
      <c r="E71" s="3">
        <v>0</v>
      </c>
      <c r="F71" s="3">
        <v>0</v>
      </c>
      <c r="G71" s="3">
        <v>2</v>
      </c>
      <c r="H71" s="3">
        <v>0</v>
      </c>
      <c r="I71" s="3">
        <v>2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0</v>
      </c>
      <c r="S71" s="3">
        <v>20</v>
      </c>
      <c r="T71" s="3">
        <v>1</v>
      </c>
      <c r="U71" s="3">
        <v>14</v>
      </c>
      <c r="V71" s="3"/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1</v>
      </c>
      <c r="AC71" s="3" t="s">
        <v>65</v>
      </c>
      <c r="AD71" s="3">
        <v>7</v>
      </c>
      <c r="AE71" s="3">
        <v>4</v>
      </c>
      <c r="AF71" s="3">
        <v>4</v>
      </c>
      <c r="AG71" s="3">
        <v>9</v>
      </c>
      <c r="AH71" s="3">
        <v>0</v>
      </c>
      <c r="AI71" s="3">
        <v>20</v>
      </c>
      <c r="AJ71" s="3">
        <v>0</v>
      </c>
      <c r="AK71" s="3">
        <v>0</v>
      </c>
      <c r="AL71" s="3">
        <v>1</v>
      </c>
      <c r="AM71" s="7">
        <v>1.34644822097221</v>
      </c>
      <c r="AN71" s="7">
        <v>1.4357388321059401</v>
      </c>
      <c r="AO71" s="7">
        <v>0</v>
      </c>
      <c r="AP71" s="7">
        <v>0</v>
      </c>
      <c r="AQ71" s="7">
        <v>0</v>
      </c>
      <c r="AR71" s="7">
        <f>AN71</f>
        <v>1.4357388321059401</v>
      </c>
      <c r="AU71" s="9" t="s">
        <v>124</v>
      </c>
    </row>
    <row r="72" spans="1:47" x14ac:dyDescent="0.2">
      <c r="A72" s="2">
        <v>227</v>
      </c>
      <c r="B72" s="3">
        <v>9</v>
      </c>
      <c r="C72" s="3" t="s">
        <v>6</v>
      </c>
      <c r="D72" s="3">
        <v>1</v>
      </c>
      <c r="E72" s="3">
        <v>0</v>
      </c>
      <c r="F72" s="3">
        <v>1</v>
      </c>
      <c r="G72" s="3">
        <v>2</v>
      </c>
      <c r="H72" s="3">
        <v>0</v>
      </c>
      <c r="I72" s="3">
        <v>2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  <c r="S72" s="3">
        <v>20</v>
      </c>
      <c r="T72" s="3">
        <v>1</v>
      </c>
      <c r="U72" s="3">
        <v>14</v>
      </c>
      <c r="V72" s="3" t="s">
        <v>66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1</v>
      </c>
      <c r="AC72" s="3" t="s">
        <v>65</v>
      </c>
      <c r="AD72" s="3">
        <v>7</v>
      </c>
      <c r="AE72" s="3">
        <v>2</v>
      </c>
      <c r="AF72" s="3">
        <v>5</v>
      </c>
      <c r="AG72" s="3">
        <v>0</v>
      </c>
      <c r="AH72" s="3">
        <v>1</v>
      </c>
      <c r="AI72" s="3">
        <v>0</v>
      </c>
      <c r="AJ72" s="3">
        <v>1</v>
      </c>
      <c r="AK72" s="3">
        <v>0</v>
      </c>
      <c r="AL72" s="3">
        <v>1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f>0</f>
        <v>0</v>
      </c>
      <c r="AU72" s="9" t="s">
        <v>120</v>
      </c>
    </row>
    <row r="73" spans="1:47" x14ac:dyDescent="0.2">
      <c r="A73" s="2">
        <v>228</v>
      </c>
      <c r="B73" s="3">
        <v>12</v>
      </c>
      <c r="C73" s="3" t="s">
        <v>6</v>
      </c>
      <c r="D73" s="3">
        <v>0</v>
      </c>
      <c r="E73" s="3">
        <v>0</v>
      </c>
      <c r="F73" s="3">
        <v>0</v>
      </c>
      <c r="G73" s="3">
        <v>3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0</v>
      </c>
      <c r="S73" s="3">
        <v>20</v>
      </c>
      <c r="T73" s="3">
        <v>1</v>
      </c>
      <c r="U73" s="3">
        <v>14</v>
      </c>
      <c r="V73" s="3" t="s">
        <v>4</v>
      </c>
      <c r="W73" s="3">
        <v>1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 t="s">
        <v>65</v>
      </c>
      <c r="AD73" s="3">
        <v>8</v>
      </c>
      <c r="AE73" s="3">
        <v>3</v>
      </c>
      <c r="AF73" s="3">
        <v>3</v>
      </c>
      <c r="AG73" s="3">
        <v>1</v>
      </c>
      <c r="AH73" s="3">
        <v>0</v>
      </c>
      <c r="AI73" s="3">
        <v>4</v>
      </c>
      <c r="AJ73" s="3">
        <v>0</v>
      </c>
      <c r="AK73" s="3">
        <v>0</v>
      </c>
      <c r="AL73" s="3">
        <v>1</v>
      </c>
      <c r="AM73" s="7">
        <v>1</v>
      </c>
      <c r="AN73" s="7">
        <v>0</v>
      </c>
      <c r="AO73" s="7">
        <v>0</v>
      </c>
      <c r="AP73" s="7">
        <v>1.1767766952966401</v>
      </c>
      <c r="AQ73" s="7">
        <v>0</v>
      </c>
      <c r="AR73" s="7">
        <f>AP73</f>
        <v>1.1767766952966401</v>
      </c>
      <c r="AU73" s="9" t="s">
        <v>125</v>
      </c>
    </row>
    <row r="74" spans="1:47" x14ac:dyDescent="0.2">
      <c r="A74" s="2">
        <v>229</v>
      </c>
      <c r="B74" s="3">
        <v>5</v>
      </c>
      <c r="C74" s="3" t="s">
        <v>6</v>
      </c>
      <c r="D74" s="3">
        <v>0</v>
      </c>
      <c r="E74" s="3">
        <v>0</v>
      </c>
      <c r="F74" s="3">
        <v>0</v>
      </c>
      <c r="G74" s="3">
        <v>3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19</v>
      </c>
      <c r="T74" s="3">
        <v>1</v>
      </c>
      <c r="U74" s="3">
        <v>14</v>
      </c>
      <c r="V74" s="3" t="s">
        <v>8</v>
      </c>
      <c r="W74" s="3">
        <v>0</v>
      </c>
      <c r="X74" s="3">
        <v>0</v>
      </c>
      <c r="Y74" s="3">
        <v>1</v>
      </c>
      <c r="Z74" s="3">
        <v>0</v>
      </c>
      <c r="AA74" s="3">
        <v>0</v>
      </c>
      <c r="AB74" s="3">
        <v>1</v>
      </c>
      <c r="AC74" s="3" t="s">
        <v>71</v>
      </c>
      <c r="AD74" s="3">
        <v>6</v>
      </c>
      <c r="AE74" s="3">
        <v>8</v>
      </c>
      <c r="AF74" s="3">
        <v>8</v>
      </c>
      <c r="AG74" s="3">
        <v>1</v>
      </c>
      <c r="AH74" s="3">
        <v>0</v>
      </c>
      <c r="AI74" s="3">
        <v>0</v>
      </c>
      <c r="AJ74" s="3">
        <v>1</v>
      </c>
      <c r="AK74" s="3">
        <v>0</v>
      </c>
      <c r="AL74" s="3">
        <v>1</v>
      </c>
      <c r="AM74" s="7">
        <v>1</v>
      </c>
      <c r="AN74" s="7">
        <v>0</v>
      </c>
      <c r="AO74" s="7">
        <v>0</v>
      </c>
      <c r="AP74" s="7">
        <v>0</v>
      </c>
      <c r="AQ74" s="7">
        <v>0</v>
      </c>
      <c r="AR74" s="7">
        <f>0</f>
        <v>0</v>
      </c>
      <c r="AU74" s="9" t="s">
        <v>118</v>
      </c>
    </row>
    <row r="75" spans="1:47" x14ac:dyDescent="0.2">
      <c r="A75" s="2">
        <v>230</v>
      </c>
      <c r="B75" s="3">
        <v>11</v>
      </c>
      <c r="C75" s="3" t="s">
        <v>6</v>
      </c>
      <c r="D75" s="3">
        <v>1</v>
      </c>
      <c r="E75" s="3">
        <v>3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22</v>
      </c>
      <c r="T75" s="3">
        <v>1</v>
      </c>
      <c r="U75" s="3">
        <v>12</v>
      </c>
      <c r="V75" s="3" t="s">
        <v>11</v>
      </c>
      <c r="W75" s="3">
        <v>1</v>
      </c>
      <c r="X75" s="3"/>
      <c r="Y75" s="3"/>
      <c r="Z75" s="3"/>
      <c r="AA75" s="3"/>
      <c r="AB75" s="3">
        <v>0</v>
      </c>
      <c r="AC75" s="3" t="s">
        <v>65</v>
      </c>
      <c r="AD75" s="3">
        <v>8</v>
      </c>
      <c r="AE75" s="3">
        <v>2</v>
      </c>
      <c r="AF75" s="3">
        <v>2</v>
      </c>
      <c r="AG75" s="3">
        <v>0</v>
      </c>
      <c r="AH75" s="3">
        <v>1</v>
      </c>
      <c r="AI75" s="3">
        <v>0</v>
      </c>
      <c r="AJ75" s="3">
        <v>1</v>
      </c>
      <c r="AK75" s="3">
        <v>0</v>
      </c>
      <c r="AL75" s="3">
        <v>1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f>0</f>
        <v>0</v>
      </c>
      <c r="AU75" s="9" t="s">
        <v>133</v>
      </c>
    </row>
    <row r="76" spans="1:47" x14ac:dyDescent="0.2">
      <c r="A76" s="2">
        <v>231</v>
      </c>
      <c r="B76" s="3">
        <v>12</v>
      </c>
      <c r="C76" s="3" t="s">
        <v>6</v>
      </c>
      <c r="D76" s="3">
        <v>1</v>
      </c>
      <c r="E76" s="3">
        <v>0</v>
      </c>
      <c r="F76" s="3">
        <v>0</v>
      </c>
      <c r="G76" s="3">
        <v>2</v>
      </c>
      <c r="H76" s="3">
        <v>0</v>
      </c>
      <c r="I76" s="3">
        <v>2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21</v>
      </c>
      <c r="T76" s="3">
        <v>1</v>
      </c>
      <c r="U76" s="3">
        <v>14</v>
      </c>
      <c r="V76" s="3" t="s">
        <v>4</v>
      </c>
      <c r="W76" s="3">
        <v>0</v>
      </c>
      <c r="X76" s="3">
        <v>1</v>
      </c>
      <c r="Y76" s="3">
        <v>0</v>
      </c>
      <c r="Z76" s="3">
        <v>0</v>
      </c>
      <c r="AA76" s="3">
        <v>0</v>
      </c>
      <c r="AB76" s="3">
        <v>1</v>
      </c>
      <c r="AC76" s="3" t="s">
        <v>65</v>
      </c>
      <c r="AD76" s="3">
        <v>8</v>
      </c>
      <c r="AE76" s="3">
        <v>3</v>
      </c>
      <c r="AF76" s="3">
        <v>2</v>
      </c>
      <c r="AG76" s="3">
        <v>0</v>
      </c>
      <c r="AH76" s="3">
        <v>1</v>
      </c>
      <c r="AI76" s="3">
        <v>1</v>
      </c>
      <c r="AJ76" s="3">
        <v>0</v>
      </c>
      <c r="AK76" s="3">
        <v>0</v>
      </c>
      <c r="AL76" s="3">
        <v>1</v>
      </c>
      <c r="AM76" s="7">
        <v>0</v>
      </c>
      <c r="AN76" s="7">
        <v>0</v>
      </c>
      <c r="AO76" s="7">
        <v>0</v>
      </c>
      <c r="AP76" s="7">
        <v>1</v>
      </c>
      <c r="AQ76" s="7">
        <v>0</v>
      </c>
      <c r="AR76" s="7">
        <f>1</f>
        <v>1</v>
      </c>
      <c r="AU76" s="9" t="s">
        <v>126</v>
      </c>
    </row>
    <row r="77" spans="1:47" x14ac:dyDescent="0.2">
      <c r="A77" s="2">
        <v>233</v>
      </c>
      <c r="B77" s="3">
        <v>12</v>
      </c>
      <c r="C77" s="3" t="s">
        <v>6</v>
      </c>
      <c r="D77" s="3">
        <v>0</v>
      </c>
      <c r="E77" s="3">
        <v>0</v>
      </c>
      <c r="F77" s="3">
        <v>0</v>
      </c>
      <c r="G77" s="3">
        <v>2</v>
      </c>
      <c r="H77" s="3">
        <v>0</v>
      </c>
      <c r="I77" s="3">
        <v>2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18</v>
      </c>
      <c r="T77" s="3">
        <v>1</v>
      </c>
      <c r="U77" s="3">
        <v>12</v>
      </c>
      <c r="V77" s="3" t="s">
        <v>66</v>
      </c>
      <c r="W77" s="3">
        <v>0</v>
      </c>
      <c r="X77" s="3">
        <v>0</v>
      </c>
      <c r="Y77" s="3">
        <v>0</v>
      </c>
      <c r="Z77" s="3">
        <v>1</v>
      </c>
      <c r="AA77" s="3">
        <v>0</v>
      </c>
      <c r="AB77" s="3">
        <v>1</v>
      </c>
      <c r="AC77" s="3" t="s">
        <v>65</v>
      </c>
      <c r="AD77" s="3">
        <v>6</v>
      </c>
      <c r="AE77" s="3">
        <v>7</v>
      </c>
      <c r="AF77" s="3">
        <v>7</v>
      </c>
      <c r="AG77" s="3">
        <v>0</v>
      </c>
      <c r="AH77" s="3">
        <v>1</v>
      </c>
      <c r="AI77" s="3">
        <v>1</v>
      </c>
      <c r="AJ77" s="3">
        <v>0</v>
      </c>
      <c r="AK77" s="3">
        <v>1</v>
      </c>
      <c r="AL77" s="3">
        <v>1</v>
      </c>
      <c r="AM77" s="7">
        <v>0</v>
      </c>
      <c r="AN77" s="7">
        <v>0</v>
      </c>
      <c r="AO77" s="7">
        <v>0</v>
      </c>
      <c r="AP77" s="7">
        <v>1</v>
      </c>
      <c r="AQ77" s="7">
        <v>0</v>
      </c>
      <c r="AR77" s="7">
        <f>1</f>
        <v>1</v>
      </c>
      <c r="AU77" s="9" t="s">
        <v>134</v>
      </c>
    </row>
    <row r="78" spans="1:47" x14ac:dyDescent="0.2">
      <c r="A78" s="2">
        <v>234</v>
      </c>
      <c r="B78" s="3">
        <v>11</v>
      </c>
      <c r="C78" s="3" t="s">
        <v>6</v>
      </c>
      <c r="D78" s="3">
        <v>0</v>
      </c>
      <c r="E78" s="3">
        <v>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3">
        <v>0</v>
      </c>
      <c r="S78" s="3">
        <v>23</v>
      </c>
      <c r="T78" s="3">
        <v>1</v>
      </c>
      <c r="U78" s="3">
        <v>16</v>
      </c>
      <c r="V78" s="3"/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1</v>
      </c>
      <c r="AC78" s="3" t="s">
        <v>70</v>
      </c>
      <c r="AD78" s="3">
        <v>9</v>
      </c>
      <c r="AE78" s="3">
        <v>3</v>
      </c>
      <c r="AF78" s="3">
        <v>4</v>
      </c>
      <c r="AG78" s="3">
        <v>0</v>
      </c>
      <c r="AH78" s="3">
        <v>1</v>
      </c>
      <c r="AI78" s="3">
        <v>1</v>
      </c>
      <c r="AJ78" s="3">
        <v>0</v>
      </c>
      <c r="AK78" s="3">
        <v>0</v>
      </c>
      <c r="AL78" s="3">
        <v>1</v>
      </c>
      <c r="AM78" s="7">
        <v>0</v>
      </c>
      <c r="AN78" s="7">
        <v>1</v>
      </c>
      <c r="AO78" s="7">
        <v>0</v>
      </c>
      <c r="AP78" s="7">
        <v>0</v>
      </c>
      <c r="AQ78" s="7">
        <v>0</v>
      </c>
      <c r="AR78" s="7">
        <f>1</f>
        <v>1</v>
      </c>
      <c r="AU78" s="9" t="s">
        <v>121</v>
      </c>
    </row>
    <row r="79" spans="1:47" x14ac:dyDescent="0.2">
      <c r="A79" s="2">
        <v>235</v>
      </c>
      <c r="B79" s="3">
        <v>12</v>
      </c>
      <c r="C79" s="3" t="s">
        <v>6</v>
      </c>
      <c r="D79" s="3">
        <v>1</v>
      </c>
      <c r="E79" s="3">
        <v>0</v>
      </c>
      <c r="F79" s="3">
        <v>1</v>
      </c>
      <c r="G79" s="3">
        <v>3</v>
      </c>
      <c r="H79" s="3">
        <v>0</v>
      </c>
      <c r="I79" s="3">
        <v>3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0</v>
      </c>
      <c r="R79" s="3">
        <v>0</v>
      </c>
      <c r="S79" s="3">
        <v>20</v>
      </c>
      <c r="T79" s="3">
        <v>1</v>
      </c>
      <c r="U79" s="3">
        <v>12</v>
      </c>
      <c r="V79" s="3"/>
      <c r="W79" s="3">
        <v>0</v>
      </c>
      <c r="X79" s="3">
        <v>0</v>
      </c>
      <c r="Y79" s="3">
        <v>0</v>
      </c>
      <c r="Z79" s="3">
        <v>1</v>
      </c>
      <c r="AA79" s="3">
        <v>0</v>
      </c>
      <c r="AB79" s="3">
        <v>0</v>
      </c>
      <c r="AC79" s="3" t="s">
        <v>65</v>
      </c>
      <c r="AD79" s="3">
        <v>8</v>
      </c>
      <c r="AE79" s="3">
        <v>3</v>
      </c>
      <c r="AF79" s="3">
        <v>3</v>
      </c>
      <c r="AG79" s="3">
        <v>4</v>
      </c>
      <c r="AH79" s="3">
        <v>0</v>
      </c>
      <c r="AI79" s="3">
        <v>23</v>
      </c>
      <c r="AJ79" s="3">
        <v>0</v>
      </c>
      <c r="AK79" s="3">
        <v>0</v>
      </c>
      <c r="AL79" s="3">
        <v>1</v>
      </c>
      <c r="AM79" s="7">
        <v>1.3017766952966401</v>
      </c>
      <c r="AN79" s="7">
        <v>0</v>
      </c>
      <c r="AO79" s="7">
        <v>0</v>
      </c>
      <c r="AP79" s="7">
        <v>1.85855574737059</v>
      </c>
      <c r="AQ79" s="7">
        <v>1.3333333333333299</v>
      </c>
      <c r="AR79" s="7">
        <f>AVERAGE(AP79:AQ79)</f>
        <v>1.5959445403519599</v>
      </c>
      <c r="AU79" s="9" t="s">
        <v>117</v>
      </c>
    </row>
    <row r="80" spans="1:47" x14ac:dyDescent="0.2">
      <c r="A80" s="2">
        <v>236</v>
      </c>
      <c r="B80" s="3">
        <v>10</v>
      </c>
      <c r="C80" s="3" t="s">
        <v>6</v>
      </c>
      <c r="D80" s="3">
        <v>1</v>
      </c>
      <c r="E80" s="3">
        <v>0</v>
      </c>
      <c r="F80" s="3">
        <v>1</v>
      </c>
      <c r="G80" s="3">
        <v>3</v>
      </c>
      <c r="H80" s="3">
        <v>0</v>
      </c>
      <c r="I80" s="3">
        <v>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20</v>
      </c>
      <c r="T80" s="3">
        <v>1</v>
      </c>
      <c r="U80" s="3">
        <v>14</v>
      </c>
      <c r="V80" s="3" t="s">
        <v>4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>
        <v>0</v>
      </c>
      <c r="AH80" s="3">
        <v>1</v>
      </c>
      <c r="AI80" s="3">
        <v>0</v>
      </c>
      <c r="AJ80" s="3">
        <v>1</v>
      </c>
      <c r="AK80" s="3">
        <v>0</v>
      </c>
      <c r="AL80" s="3">
        <v>1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U80" s="9" t="s">
        <v>120</v>
      </c>
    </row>
    <row r="81" spans="1:47" x14ac:dyDescent="0.2">
      <c r="A81" s="2">
        <v>237</v>
      </c>
      <c r="B81" s="3">
        <v>12</v>
      </c>
      <c r="C81" s="3" t="s">
        <v>6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1</v>
      </c>
      <c r="Q81" s="3">
        <v>0</v>
      </c>
      <c r="R81" s="3">
        <v>0</v>
      </c>
      <c r="S81" s="3">
        <v>20</v>
      </c>
      <c r="T81" s="3">
        <v>1</v>
      </c>
      <c r="U81" s="3">
        <v>12</v>
      </c>
      <c r="V81" s="3" t="s">
        <v>46</v>
      </c>
      <c r="W81" s="3">
        <v>0</v>
      </c>
      <c r="X81" s="3">
        <v>0</v>
      </c>
      <c r="Y81" s="3">
        <v>0</v>
      </c>
      <c r="Z81" s="3">
        <v>1</v>
      </c>
      <c r="AA81" s="3">
        <v>0</v>
      </c>
      <c r="AB81" s="3">
        <v>0</v>
      </c>
      <c r="AC81" s="3" t="s">
        <v>65</v>
      </c>
      <c r="AD81" s="3">
        <v>7</v>
      </c>
      <c r="AE81" s="3">
        <v>6</v>
      </c>
      <c r="AF81" s="3">
        <v>4</v>
      </c>
      <c r="AG81" s="3">
        <v>0</v>
      </c>
      <c r="AH81" s="3">
        <v>1</v>
      </c>
      <c r="AI81" s="3">
        <v>0</v>
      </c>
      <c r="AJ81" s="3">
        <v>1</v>
      </c>
      <c r="AK81" s="3">
        <v>0</v>
      </c>
      <c r="AL81" s="3">
        <v>1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U81" s="9" t="s">
        <v>122</v>
      </c>
    </row>
    <row r="82" spans="1:47" x14ac:dyDescent="0.2">
      <c r="A82" s="2">
        <v>238</v>
      </c>
      <c r="B82" s="3">
        <v>11</v>
      </c>
      <c r="C82" s="3" t="s">
        <v>6</v>
      </c>
      <c r="D82" s="3">
        <v>1</v>
      </c>
      <c r="E82" s="3">
        <v>3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19</v>
      </c>
      <c r="T82" s="3">
        <v>1</v>
      </c>
      <c r="U82" s="3">
        <v>14</v>
      </c>
      <c r="V82" s="3" t="s">
        <v>66</v>
      </c>
      <c r="W82" s="3">
        <v>0</v>
      </c>
      <c r="X82" s="3">
        <v>1</v>
      </c>
      <c r="Y82" s="3">
        <v>0</v>
      </c>
      <c r="Z82" s="3">
        <v>0</v>
      </c>
      <c r="AA82" s="3">
        <v>0</v>
      </c>
      <c r="AB82" s="3">
        <v>1</v>
      </c>
      <c r="AC82" s="3" t="s">
        <v>65</v>
      </c>
      <c r="AD82" s="3">
        <v>8</v>
      </c>
      <c r="AE82" s="3">
        <v>5</v>
      </c>
      <c r="AF82" s="3">
        <v>5</v>
      </c>
      <c r="AG82" s="3">
        <v>0</v>
      </c>
      <c r="AH82" s="3">
        <v>1</v>
      </c>
      <c r="AI82" s="3">
        <v>0</v>
      </c>
      <c r="AJ82" s="3">
        <v>1</v>
      </c>
      <c r="AK82" s="3">
        <v>0</v>
      </c>
      <c r="AL82" s="3">
        <v>1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U82" s="9" t="s">
        <v>125</v>
      </c>
    </row>
    <row r="83" spans="1:47" x14ac:dyDescent="0.2">
      <c r="A83" s="2">
        <v>239</v>
      </c>
      <c r="B83" s="3">
        <v>12</v>
      </c>
      <c r="C83" s="3" t="s">
        <v>6</v>
      </c>
      <c r="D83" s="3">
        <v>0</v>
      </c>
      <c r="E83" s="3">
        <v>0</v>
      </c>
      <c r="F83" s="3">
        <v>1</v>
      </c>
      <c r="G83" s="3">
        <v>3</v>
      </c>
      <c r="H83" s="3">
        <v>0</v>
      </c>
      <c r="I83" s="3">
        <v>3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18</v>
      </c>
      <c r="T83" s="3">
        <v>1</v>
      </c>
      <c r="U83" s="3">
        <v>12</v>
      </c>
      <c r="V83" s="3" t="s">
        <v>4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1</v>
      </c>
      <c r="AC83" s="3" t="s">
        <v>65</v>
      </c>
      <c r="AD83" s="3">
        <v>7</v>
      </c>
      <c r="AE83" s="3">
        <v>2</v>
      </c>
      <c r="AF83" s="3">
        <v>3</v>
      </c>
      <c r="AG83" s="3">
        <v>0</v>
      </c>
      <c r="AH83" s="3">
        <v>1</v>
      </c>
      <c r="AI83" s="3">
        <v>0</v>
      </c>
      <c r="AJ83" s="3">
        <v>1</v>
      </c>
      <c r="AK83" s="3">
        <v>1</v>
      </c>
      <c r="AL83" s="3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U83" s="9" t="s">
        <v>118</v>
      </c>
    </row>
    <row r="84" spans="1:47" x14ac:dyDescent="0.2">
      <c r="A84" s="2">
        <v>240</v>
      </c>
      <c r="B84" s="3">
        <v>12</v>
      </c>
      <c r="C84" s="3" t="s">
        <v>6</v>
      </c>
      <c r="D84" s="3">
        <v>0</v>
      </c>
      <c r="E84" s="3">
        <v>0</v>
      </c>
      <c r="F84" s="3">
        <v>0</v>
      </c>
      <c r="G84" s="3">
        <v>2</v>
      </c>
      <c r="H84" s="3">
        <v>0</v>
      </c>
      <c r="I84" s="3">
        <v>2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0</v>
      </c>
      <c r="R84" s="3">
        <v>0</v>
      </c>
      <c r="S84" s="3">
        <v>19</v>
      </c>
      <c r="T84" s="3">
        <v>1</v>
      </c>
      <c r="U84" s="3">
        <v>14</v>
      </c>
      <c r="V84" s="3" t="s">
        <v>11</v>
      </c>
      <c r="W84" s="3">
        <v>0</v>
      </c>
      <c r="X84" s="3">
        <v>0</v>
      </c>
      <c r="Y84" s="3">
        <v>0</v>
      </c>
      <c r="Z84" s="3">
        <v>1</v>
      </c>
      <c r="AA84" s="3">
        <v>0</v>
      </c>
      <c r="AB84" s="3">
        <v>0</v>
      </c>
      <c r="AC84" s="3"/>
      <c r="AD84" s="3">
        <v>6</v>
      </c>
      <c r="AE84" s="3">
        <v>5</v>
      </c>
      <c r="AF84" s="3">
        <v>4</v>
      </c>
      <c r="AG84" s="3">
        <v>0</v>
      </c>
      <c r="AH84" s="3">
        <v>1</v>
      </c>
      <c r="AI84" s="3">
        <v>1</v>
      </c>
      <c r="AJ84" s="3">
        <v>0</v>
      </c>
      <c r="AK84" s="3">
        <v>0</v>
      </c>
      <c r="AL84" s="3">
        <v>1</v>
      </c>
      <c r="AM84" s="7">
        <v>0</v>
      </c>
      <c r="AN84" s="7">
        <v>0</v>
      </c>
      <c r="AO84" s="7">
        <v>1</v>
      </c>
      <c r="AP84" s="7">
        <v>0</v>
      </c>
      <c r="AQ84" s="7">
        <v>0</v>
      </c>
      <c r="AR84" s="7">
        <v>1</v>
      </c>
      <c r="AU84" s="9" t="s">
        <v>118</v>
      </c>
    </row>
    <row r="85" spans="1:47" x14ac:dyDescent="0.2">
      <c r="A85" s="2">
        <v>241</v>
      </c>
      <c r="B85" s="3">
        <v>12</v>
      </c>
      <c r="C85" s="3" t="s">
        <v>6</v>
      </c>
      <c r="D85" s="3">
        <v>0</v>
      </c>
      <c r="E85" s="3">
        <v>0</v>
      </c>
      <c r="F85" s="3">
        <v>0</v>
      </c>
      <c r="G85" s="3">
        <v>3</v>
      </c>
      <c r="H85" s="3">
        <v>0</v>
      </c>
      <c r="I85" s="3">
        <v>3</v>
      </c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0</v>
      </c>
      <c r="P85" s="3">
        <v>1</v>
      </c>
      <c r="Q85" s="3">
        <v>0</v>
      </c>
      <c r="R85" s="3">
        <v>0</v>
      </c>
      <c r="S85" s="3">
        <v>18</v>
      </c>
      <c r="T85" s="3">
        <v>1</v>
      </c>
      <c r="U85" s="3">
        <v>12</v>
      </c>
      <c r="V85" s="3" t="s">
        <v>66</v>
      </c>
      <c r="W85" s="3">
        <v>0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 t="s">
        <v>65</v>
      </c>
      <c r="AD85" s="3">
        <v>9</v>
      </c>
      <c r="AE85" s="3">
        <v>7</v>
      </c>
      <c r="AF85" s="3">
        <v>6</v>
      </c>
      <c r="AG85" s="3">
        <v>0</v>
      </c>
      <c r="AH85" s="3">
        <v>1</v>
      </c>
      <c r="AI85" s="3">
        <v>22</v>
      </c>
      <c r="AJ85" s="3">
        <v>0</v>
      </c>
      <c r="AK85" s="3">
        <v>2</v>
      </c>
      <c r="AL85" s="3">
        <v>1</v>
      </c>
      <c r="AM85" s="7">
        <v>0</v>
      </c>
      <c r="AN85" s="7">
        <v>0</v>
      </c>
      <c r="AO85" s="7">
        <v>1.57465216261456</v>
      </c>
      <c r="AP85" s="7">
        <v>0</v>
      </c>
      <c r="AQ85" s="7">
        <v>0</v>
      </c>
      <c r="AR85" s="7">
        <f>AVERAGE(AO85)</f>
        <v>1.57465216261456</v>
      </c>
      <c r="AU85" s="9" t="s">
        <v>118</v>
      </c>
    </row>
    <row r="86" spans="1:47" x14ac:dyDescent="0.2">
      <c r="A86" s="2">
        <v>242</v>
      </c>
      <c r="B86" s="3">
        <v>11</v>
      </c>
      <c r="C86" s="3" t="s">
        <v>6</v>
      </c>
      <c r="D86" s="3">
        <v>1</v>
      </c>
      <c r="E86" s="3">
        <v>0</v>
      </c>
      <c r="F86" s="3">
        <v>0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1</v>
      </c>
      <c r="Q86" s="3">
        <v>0</v>
      </c>
      <c r="R86" s="3">
        <v>0</v>
      </c>
      <c r="S86" s="3">
        <v>34</v>
      </c>
      <c r="T86" s="3">
        <v>1</v>
      </c>
      <c r="U86" s="3">
        <v>18</v>
      </c>
      <c r="V86" s="3" t="s">
        <v>11</v>
      </c>
      <c r="W86" s="3">
        <v>0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 t="s">
        <v>65</v>
      </c>
      <c r="AD86" s="3">
        <v>7</v>
      </c>
      <c r="AE86" s="3">
        <v>3</v>
      </c>
      <c r="AF86" s="3">
        <v>3</v>
      </c>
      <c r="AG86" s="3">
        <v>2</v>
      </c>
      <c r="AH86" s="3">
        <v>0</v>
      </c>
      <c r="AI86" s="3">
        <v>3</v>
      </c>
      <c r="AJ86" s="3">
        <v>0</v>
      </c>
      <c r="AK86" s="3">
        <v>0</v>
      </c>
      <c r="AL86" s="3">
        <v>1</v>
      </c>
      <c r="AM86" s="7">
        <v>1</v>
      </c>
      <c r="AN86" s="7">
        <v>0</v>
      </c>
      <c r="AO86" s="7">
        <v>0</v>
      </c>
      <c r="AP86" s="7">
        <v>1.37267799624997</v>
      </c>
      <c r="AQ86" s="7">
        <v>0</v>
      </c>
      <c r="AR86" s="7">
        <f>AP86</f>
        <v>1.37267799624997</v>
      </c>
      <c r="AU86" s="9" t="s">
        <v>120</v>
      </c>
    </row>
    <row r="87" spans="1:47" x14ac:dyDescent="0.2">
      <c r="A87" s="2">
        <v>243</v>
      </c>
      <c r="B87" s="3">
        <v>12</v>
      </c>
      <c r="C87" s="3" t="s">
        <v>6</v>
      </c>
      <c r="D87" s="3">
        <v>1</v>
      </c>
      <c r="E87" s="3">
        <v>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3">
        <v>0</v>
      </c>
      <c r="R87" s="3">
        <v>0</v>
      </c>
      <c r="S87" s="3">
        <v>20</v>
      </c>
      <c r="T87" s="3">
        <v>1</v>
      </c>
      <c r="U87" s="3">
        <v>14</v>
      </c>
      <c r="V87" s="3"/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1</v>
      </c>
      <c r="AC87" s="3" t="s">
        <v>65</v>
      </c>
      <c r="AD87" s="3">
        <v>8</v>
      </c>
      <c r="AE87" s="3">
        <v>2</v>
      </c>
      <c r="AF87" s="3">
        <v>3</v>
      </c>
      <c r="AG87" s="3">
        <v>0</v>
      </c>
      <c r="AH87" s="3">
        <v>1</v>
      </c>
      <c r="AI87" s="3">
        <v>0</v>
      </c>
      <c r="AJ87" s="3">
        <v>1</v>
      </c>
      <c r="AK87" s="3">
        <v>0</v>
      </c>
      <c r="AL87" s="3">
        <v>1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U87" s="9" t="s">
        <v>123</v>
      </c>
    </row>
    <row r="88" spans="1:47" x14ac:dyDescent="0.2">
      <c r="A88" s="2">
        <v>244</v>
      </c>
      <c r="B88" s="3">
        <v>11</v>
      </c>
      <c r="C88" s="3" t="s">
        <v>6</v>
      </c>
      <c r="D88" s="3">
        <v>0</v>
      </c>
      <c r="E88" s="3">
        <v>0</v>
      </c>
      <c r="F88" s="3">
        <v>0</v>
      </c>
      <c r="G88" s="3">
        <v>2</v>
      </c>
      <c r="H88" s="3">
        <v>0</v>
      </c>
      <c r="I88" s="3">
        <v>2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1</v>
      </c>
      <c r="Q88" s="3">
        <v>0</v>
      </c>
      <c r="R88" s="3">
        <v>0</v>
      </c>
      <c r="S88" s="3">
        <v>24</v>
      </c>
      <c r="T88" s="3">
        <v>1</v>
      </c>
      <c r="U88" s="3">
        <v>16</v>
      </c>
      <c r="V88" s="3"/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 t="s">
        <v>68</v>
      </c>
      <c r="AD88" s="3">
        <v>8</v>
      </c>
      <c r="AE88" s="3">
        <v>5</v>
      </c>
      <c r="AF88" s="3">
        <v>4</v>
      </c>
      <c r="AG88" s="3">
        <v>44</v>
      </c>
      <c r="AH88" s="3">
        <v>0</v>
      </c>
      <c r="AI88" s="3">
        <v>32</v>
      </c>
      <c r="AJ88" s="3">
        <v>0</v>
      </c>
      <c r="AK88" s="3">
        <v>0</v>
      </c>
      <c r="AL88" s="3">
        <v>1</v>
      </c>
      <c r="AM88" s="7">
        <v>1.54625012961574</v>
      </c>
      <c r="AN88" s="7">
        <v>1.48773722454857</v>
      </c>
      <c r="AO88" s="7">
        <v>1.125</v>
      </c>
      <c r="AP88" s="7">
        <v>1.25</v>
      </c>
      <c r="AQ88" s="7">
        <v>0</v>
      </c>
      <c r="AR88" s="7">
        <f>AVERAGE(AN88:AP88)</f>
        <v>1.2875790748495233</v>
      </c>
      <c r="AU88" s="9" t="s">
        <v>118</v>
      </c>
    </row>
    <row r="89" spans="1:47" x14ac:dyDescent="0.2">
      <c r="A89" s="2">
        <v>245</v>
      </c>
      <c r="B89" s="3">
        <v>11</v>
      </c>
      <c r="C89" s="3" t="s">
        <v>6</v>
      </c>
      <c r="D89" s="3">
        <v>1</v>
      </c>
      <c r="E89" s="3">
        <v>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  <c r="Q89" s="3">
        <v>0</v>
      </c>
      <c r="R89" s="3">
        <v>0</v>
      </c>
      <c r="S89" s="3">
        <v>21</v>
      </c>
      <c r="T89" s="3">
        <v>1</v>
      </c>
      <c r="U89" s="3">
        <v>14</v>
      </c>
      <c r="V89" s="3" t="s">
        <v>46</v>
      </c>
      <c r="W89" s="3">
        <v>0</v>
      </c>
      <c r="X89" s="3">
        <v>0</v>
      </c>
      <c r="Y89" s="3">
        <v>0</v>
      </c>
      <c r="Z89" s="3">
        <v>1</v>
      </c>
      <c r="AA89" s="3">
        <v>0</v>
      </c>
      <c r="AB89" s="3">
        <v>1</v>
      </c>
      <c r="AC89" s="3" t="s">
        <v>65</v>
      </c>
      <c r="AD89" s="3">
        <v>7</v>
      </c>
      <c r="AE89" s="3">
        <v>7</v>
      </c>
      <c r="AF89" s="3">
        <v>7</v>
      </c>
      <c r="AG89" s="3">
        <v>2</v>
      </c>
      <c r="AH89" s="3">
        <v>0</v>
      </c>
      <c r="AI89" s="3">
        <v>5</v>
      </c>
      <c r="AJ89" s="3">
        <v>0</v>
      </c>
      <c r="AK89" s="3">
        <v>0</v>
      </c>
      <c r="AL89" s="3">
        <v>1</v>
      </c>
      <c r="AM89" s="7">
        <v>1</v>
      </c>
      <c r="AN89" s="7">
        <v>0</v>
      </c>
      <c r="AO89" s="7">
        <v>0</v>
      </c>
      <c r="AP89" s="7">
        <v>1.04142135623731</v>
      </c>
      <c r="AQ89" s="7">
        <v>0</v>
      </c>
      <c r="AR89" s="7">
        <f>AP89</f>
        <v>1.04142135623731</v>
      </c>
      <c r="AU89" s="9" t="s">
        <v>133</v>
      </c>
    </row>
    <row r="90" spans="1:47" x14ac:dyDescent="0.2">
      <c r="A90" s="2">
        <v>246</v>
      </c>
      <c r="B90" s="3">
        <v>12</v>
      </c>
      <c r="C90" s="3" t="s">
        <v>6</v>
      </c>
      <c r="D90" s="3">
        <v>0</v>
      </c>
      <c r="E90" s="3">
        <v>0</v>
      </c>
      <c r="F90" s="3">
        <v>0</v>
      </c>
      <c r="G90" s="3">
        <v>2</v>
      </c>
      <c r="H90" s="3">
        <v>0</v>
      </c>
      <c r="I90" s="3">
        <v>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0</v>
      </c>
      <c r="R90" s="3">
        <v>0</v>
      </c>
      <c r="S90" s="3">
        <v>19</v>
      </c>
      <c r="T90" s="3">
        <v>1</v>
      </c>
      <c r="U90" s="3">
        <v>12</v>
      </c>
      <c r="V90" s="3"/>
      <c r="W90" s="3">
        <v>0</v>
      </c>
      <c r="X90" s="3">
        <v>0</v>
      </c>
      <c r="Y90" s="3">
        <v>0</v>
      </c>
      <c r="Z90" s="3">
        <v>1</v>
      </c>
      <c r="AA90" s="3">
        <v>0</v>
      </c>
      <c r="AB90" s="3">
        <v>0</v>
      </c>
      <c r="AC90" s="3" t="s">
        <v>65</v>
      </c>
      <c r="AD90" s="3">
        <v>8</v>
      </c>
      <c r="AE90" s="3">
        <v>5</v>
      </c>
      <c r="AF90" s="3">
        <v>3</v>
      </c>
      <c r="AG90" s="3">
        <v>0</v>
      </c>
      <c r="AH90" s="3">
        <v>1</v>
      </c>
      <c r="AI90" s="3">
        <v>0</v>
      </c>
      <c r="AJ90" s="3">
        <v>1</v>
      </c>
      <c r="AK90" s="3">
        <v>0</v>
      </c>
      <c r="AL90" s="3">
        <v>1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U90" s="9" t="s">
        <v>116</v>
      </c>
    </row>
    <row r="91" spans="1:47" x14ac:dyDescent="0.2">
      <c r="A91" s="2">
        <v>247</v>
      </c>
      <c r="B91" s="3">
        <v>11</v>
      </c>
      <c r="C91" s="3" t="s">
        <v>6</v>
      </c>
      <c r="D91" s="3">
        <v>1</v>
      </c>
      <c r="E91" s="3">
        <v>3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1</v>
      </c>
      <c r="Q91" s="3">
        <v>0</v>
      </c>
      <c r="R91" s="3">
        <v>0</v>
      </c>
      <c r="S91" s="3">
        <v>18</v>
      </c>
      <c r="T91" s="3">
        <v>1</v>
      </c>
      <c r="U91" s="3">
        <v>14</v>
      </c>
      <c r="V91" s="3"/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1</v>
      </c>
      <c r="AC91" s="3" t="s">
        <v>65</v>
      </c>
      <c r="AD91" s="3">
        <v>8</v>
      </c>
      <c r="AE91" s="3">
        <v>7</v>
      </c>
      <c r="AF91" s="3">
        <v>4</v>
      </c>
      <c r="AG91" s="3">
        <v>0</v>
      </c>
      <c r="AH91" s="3">
        <v>1</v>
      </c>
      <c r="AI91" s="3">
        <v>0</v>
      </c>
      <c r="AJ91" s="3">
        <v>1</v>
      </c>
      <c r="AK91" s="3">
        <v>0</v>
      </c>
      <c r="AL91" s="3">
        <v>1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U91" s="9" t="s">
        <v>118</v>
      </c>
    </row>
    <row r="92" spans="1:47" x14ac:dyDescent="0.2">
      <c r="A92" s="2">
        <v>248</v>
      </c>
      <c r="B92" s="3">
        <v>12</v>
      </c>
      <c r="C92" s="3" t="s">
        <v>6</v>
      </c>
      <c r="D92" s="3">
        <v>1</v>
      </c>
      <c r="E92" s="3">
        <v>3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  <c r="O92" s="3">
        <v>0</v>
      </c>
      <c r="P92" s="3">
        <v>1</v>
      </c>
      <c r="Q92" s="3">
        <v>0</v>
      </c>
      <c r="R92" s="3">
        <v>0</v>
      </c>
      <c r="S92" s="3">
        <v>21</v>
      </c>
      <c r="T92" s="3">
        <v>1</v>
      </c>
      <c r="U92" s="3">
        <v>14</v>
      </c>
      <c r="V92" s="3"/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1</v>
      </c>
      <c r="AC92" s="3" t="s">
        <v>65</v>
      </c>
      <c r="AD92" s="3">
        <v>7</v>
      </c>
      <c r="AE92" s="3">
        <v>5</v>
      </c>
      <c r="AF92" s="3">
        <v>6</v>
      </c>
      <c r="AG92" s="3">
        <v>0</v>
      </c>
      <c r="AH92" s="3">
        <v>1</v>
      </c>
      <c r="AI92" s="3">
        <v>0</v>
      </c>
      <c r="AJ92" s="3">
        <v>1</v>
      </c>
      <c r="AK92" s="3">
        <v>0</v>
      </c>
      <c r="AL92" s="3">
        <v>1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U92" s="9" t="s">
        <v>125</v>
      </c>
    </row>
    <row r="93" spans="1:47" x14ac:dyDescent="0.2">
      <c r="A93" s="2">
        <v>249</v>
      </c>
      <c r="B93" s="3">
        <v>12</v>
      </c>
      <c r="C93" s="3" t="s">
        <v>6</v>
      </c>
      <c r="D93" s="3"/>
      <c r="E93" s="3">
        <v>0</v>
      </c>
      <c r="F93" s="3"/>
      <c r="G93" s="3">
        <v>2</v>
      </c>
      <c r="H93" s="3"/>
      <c r="I93" s="3">
        <v>0</v>
      </c>
      <c r="J93" s="3"/>
      <c r="K93" s="3">
        <v>0</v>
      </c>
      <c r="L93" s="3"/>
      <c r="M93" s="3">
        <v>0</v>
      </c>
      <c r="N93" s="3"/>
      <c r="O93" s="3"/>
      <c r="P93" s="3">
        <v>1</v>
      </c>
      <c r="Q93" s="3">
        <v>0</v>
      </c>
      <c r="R93" s="3">
        <v>0</v>
      </c>
      <c r="S93" s="3">
        <v>19</v>
      </c>
      <c r="T93" s="3">
        <v>1</v>
      </c>
      <c r="U93" s="3">
        <v>12</v>
      </c>
      <c r="V93" s="3" t="s">
        <v>66</v>
      </c>
      <c r="W93" s="3">
        <v>0</v>
      </c>
      <c r="X93" s="3"/>
      <c r="Y93" s="3"/>
      <c r="Z93" s="3"/>
      <c r="AA93" s="3"/>
      <c r="AB93" s="3">
        <v>1</v>
      </c>
      <c r="AC93" s="3" t="s">
        <v>65</v>
      </c>
      <c r="AD93" s="3">
        <v>7</v>
      </c>
      <c r="AE93" s="3">
        <v>4</v>
      </c>
      <c r="AF93" s="3">
        <v>4</v>
      </c>
      <c r="AG93" s="3">
        <v>0</v>
      </c>
      <c r="AH93" s="3">
        <v>1</v>
      </c>
      <c r="AI93" s="3">
        <v>4</v>
      </c>
      <c r="AJ93" s="3">
        <v>0</v>
      </c>
      <c r="AK93" s="3">
        <v>3</v>
      </c>
      <c r="AL93" s="3">
        <v>0</v>
      </c>
      <c r="AM93" s="7">
        <v>0</v>
      </c>
      <c r="AN93" s="7">
        <v>1</v>
      </c>
      <c r="AO93" s="7">
        <v>0</v>
      </c>
      <c r="AP93" s="7">
        <v>0</v>
      </c>
      <c r="AQ93" s="7">
        <v>1.3333333333333299</v>
      </c>
      <c r="AR93" s="7">
        <f>AVERAGE(AN93,AQ93)</f>
        <v>1.166666666666665</v>
      </c>
      <c r="AU93" s="9" t="s">
        <v>125</v>
      </c>
    </row>
    <row r="94" spans="1:47" x14ac:dyDescent="0.2">
      <c r="A94" s="2">
        <v>250</v>
      </c>
      <c r="B94" s="3">
        <v>12</v>
      </c>
      <c r="C94" s="3" t="s">
        <v>6</v>
      </c>
      <c r="D94" s="3"/>
      <c r="E94" s="3">
        <v>0</v>
      </c>
      <c r="F94" s="3"/>
      <c r="G94" s="3">
        <v>3</v>
      </c>
      <c r="H94" s="3"/>
      <c r="I94" s="3">
        <v>3</v>
      </c>
      <c r="J94" s="3"/>
      <c r="K94" s="3">
        <v>0</v>
      </c>
      <c r="L94" s="3"/>
      <c r="M94" s="3">
        <v>0</v>
      </c>
      <c r="N94" s="3"/>
      <c r="O94" s="3"/>
      <c r="P94" s="3">
        <v>1</v>
      </c>
      <c r="Q94" s="3">
        <v>0</v>
      </c>
      <c r="R94" s="3">
        <v>0</v>
      </c>
      <c r="S94" s="3">
        <v>23</v>
      </c>
      <c r="T94" s="3">
        <v>1</v>
      </c>
      <c r="U94" s="3">
        <v>12</v>
      </c>
      <c r="V94" s="3" t="s">
        <v>46</v>
      </c>
      <c r="W94" s="3">
        <v>0</v>
      </c>
      <c r="X94" s="3">
        <v>0</v>
      </c>
      <c r="Y94" s="3">
        <v>0</v>
      </c>
      <c r="Z94" s="3">
        <v>1</v>
      </c>
      <c r="AA94" s="3">
        <v>0</v>
      </c>
      <c r="AB94" s="3">
        <v>0</v>
      </c>
      <c r="AC94" s="3" t="s">
        <v>65</v>
      </c>
      <c r="AD94" s="3">
        <v>7</v>
      </c>
      <c r="AE94" s="3">
        <v>4</v>
      </c>
      <c r="AF94" s="3">
        <v>6</v>
      </c>
      <c r="AG94" s="3">
        <v>18</v>
      </c>
      <c r="AH94" s="3">
        <v>0</v>
      </c>
      <c r="AI94" s="3">
        <v>65</v>
      </c>
      <c r="AJ94" s="3">
        <v>0</v>
      </c>
      <c r="AK94" s="3">
        <v>1</v>
      </c>
      <c r="AL94" s="3">
        <v>1</v>
      </c>
      <c r="AM94" s="7">
        <v>1.52436261950798</v>
      </c>
      <c r="AN94" s="7">
        <v>1.3211134137384499</v>
      </c>
      <c r="AO94" s="7">
        <v>1.44024850436523</v>
      </c>
      <c r="AP94" s="7">
        <v>1.71428571428571</v>
      </c>
      <c r="AQ94" s="7">
        <v>1.76</v>
      </c>
      <c r="AR94" s="7">
        <f>AVERAGE(AN94:AQ94)</f>
        <v>1.5589119080973475</v>
      </c>
      <c r="AU94" s="9" t="s">
        <v>118</v>
      </c>
    </row>
    <row r="95" spans="1:47" x14ac:dyDescent="0.2">
      <c r="AF95" t="s">
        <v>135</v>
      </c>
      <c r="AG95">
        <f>MEDIAN(AG2:AG50)</f>
        <v>1</v>
      </c>
      <c r="AH95" t="s">
        <v>135</v>
      </c>
      <c r="AI95">
        <f>MEDIAN(AI2:AI50)</f>
        <v>17</v>
      </c>
    </row>
    <row r="96" spans="1:47" x14ac:dyDescent="0.2">
      <c r="AF96" t="s">
        <v>135</v>
      </c>
      <c r="AG96">
        <f>MEDIAN(AG51:AG94)</f>
        <v>0</v>
      </c>
      <c r="AH96" t="s">
        <v>135</v>
      </c>
      <c r="AI96">
        <f>MEDIAN(AI51:AI94)</f>
        <v>1.5</v>
      </c>
    </row>
  </sheetData>
  <sortState xmlns:xlrd2="http://schemas.microsoft.com/office/spreadsheetml/2017/richdata2" ref="A2:AR96">
    <sortCondition ref="A2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N33"/>
  <sheetViews>
    <sheetView topLeftCell="A2" workbookViewId="0">
      <selection activeCell="J25" sqref="J25"/>
    </sheetView>
  </sheetViews>
  <sheetFormatPr baseColWidth="10" defaultColWidth="7.5" defaultRowHeight="15" x14ac:dyDescent="0.2"/>
  <cols>
    <col min="1" max="1" width="10.5" bestFit="1" customWidth="1"/>
    <col min="2" max="2" width="19" bestFit="1" customWidth="1"/>
    <col min="12" max="12" width="14.1640625" bestFit="1" customWidth="1"/>
    <col min="13" max="13" width="10" bestFit="1" customWidth="1"/>
    <col min="14" max="14" width="11" bestFit="1" customWidth="1"/>
  </cols>
  <sheetData>
    <row r="7" spans="1:14" x14ac:dyDescent="0.2">
      <c r="A7" s="12"/>
      <c r="B7" s="12"/>
      <c r="C7" s="54" t="s">
        <v>146</v>
      </c>
      <c r="D7" s="54"/>
      <c r="E7" s="54" t="s">
        <v>147</v>
      </c>
      <c r="F7" s="54"/>
      <c r="G7" s="54" t="s">
        <v>148</v>
      </c>
      <c r="H7" s="54"/>
    </row>
    <row r="8" spans="1:14" x14ac:dyDescent="0.2">
      <c r="A8" s="12"/>
      <c r="B8" s="12"/>
      <c r="C8" s="12" t="s">
        <v>149</v>
      </c>
      <c r="D8" s="12" t="s">
        <v>150</v>
      </c>
      <c r="E8" s="12" t="s">
        <v>149</v>
      </c>
      <c r="F8" s="12" t="s">
        <v>150</v>
      </c>
      <c r="G8" s="12" t="s">
        <v>149</v>
      </c>
      <c r="H8" s="12" t="s">
        <v>150</v>
      </c>
    </row>
    <row r="9" spans="1:14" x14ac:dyDescent="0.2">
      <c r="A9" s="12" t="s">
        <v>151</v>
      </c>
      <c r="B9" s="13" t="s">
        <v>155</v>
      </c>
      <c r="C9" s="12">
        <v>36</v>
      </c>
      <c r="D9" s="12">
        <f>J9-C9</f>
        <v>13</v>
      </c>
      <c r="E9" s="12">
        <v>33</v>
      </c>
      <c r="F9" s="12">
        <f>J9-E9</f>
        <v>16</v>
      </c>
      <c r="G9" s="12">
        <v>17</v>
      </c>
      <c r="H9" s="12">
        <f>J9-G9</f>
        <v>32</v>
      </c>
      <c r="J9">
        <v>49</v>
      </c>
    </row>
    <row r="10" spans="1:14" x14ac:dyDescent="0.2">
      <c r="A10" s="12"/>
      <c r="B10" s="13" t="s">
        <v>153</v>
      </c>
      <c r="C10" s="12">
        <f>36+6</f>
        <v>42</v>
      </c>
      <c r="D10" s="12">
        <f>J9-C10</f>
        <v>7</v>
      </c>
      <c r="E10" s="12">
        <f>E9+9</f>
        <v>42</v>
      </c>
      <c r="F10" s="12">
        <f>J9-E10</f>
        <v>7</v>
      </c>
      <c r="G10" s="12">
        <v>45</v>
      </c>
      <c r="H10" s="12">
        <f>J9-G10</f>
        <v>4</v>
      </c>
    </row>
    <row r="11" spans="1:14" x14ac:dyDescent="0.2">
      <c r="A11" s="12"/>
      <c r="B11" s="13" t="s">
        <v>154</v>
      </c>
      <c r="C11" s="12">
        <f>C10+2</f>
        <v>44</v>
      </c>
      <c r="D11" s="12">
        <f>J9-C11</f>
        <v>5</v>
      </c>
      <c r="E11" s="12">
        <f>42+3</f>
        <v>45</v>
      </c>
      <c r="F11" s="12">
        <f>J9-E11</f>
        <v>4</v>
      </c>
      <c r="G11" s="12">
        <v>47</v>
      </c>
      <c r="H11" s="12">
        <v>2</v>
      </c>
    </row>
    <row r="12" spans="1:14" x14ac:dyDescent="0.2">
      <c r="A12" s="12" t="s">
        <v>152</v>
      </c>
      <c r="B12" s="13" t="s">
        <v>155</v>
      </c>
      <c r="C12" s="12">
        <v>17</v>
      </c>
      <c r="D12" s="12">
        <f>J12-C12</f>
        <v>27</v>
      </c>
      <c r="E12" s="12">
        <v>19</v>
      </c>
      <c r="F12" s="12">
        <f>J12-E12</f>
        <v>25</v>
      </c>
      <c r="G12" s="12">
        <v>5</v>
      </c>
      <c r="H12" s="12">
        <f>J12-G12</f>
        <v>39</v>
      </c>
      <c r="J12">
        <v>44</v>
      </c>
      <c r="M12" s="10"/>
      <c r="N12" s="11"/>
    </row>
    <row r="13" spans="1:14" x14ac:dyDescent="0.2">
      <c r="A13" s="12"/>
      <c r="B13" s="13" t="s">
        <v>153</v>
      </c>
      <c r="C13" s="12">
        <f>17+4</f>
        <v>21</v>
      </c>
      <c r="D13" s="12">
        <f>J12-C13</f>
        <v>23</v>
      </c>
      <c r="E13" s="12">
        <f>19+19</f>
        <v>38</v>
      </c>
      <c r="F13" s="12">
        <f>J12-E13</f>
        <v>6</v>
      </c>
      <c r="G13" s="12">
        <f>G12+27</f>
        <v>32</v>
      </c>
      <c r="H13" s="12">
        <f>J12-G13</f>
        <v>12</v>
      </c>
      <c r="I13" s="14"/>
      <c r="J13" s="14"/>
      <c r="M13" s="10"/>
      <c r="N13" s="11"/>
    </row>
    <row r="14" spans="1:14" x14ac:dyDescent="0.2">
      <c r="A14" s="12"/>
      <c r="B14" s="13" t="s">
        <v>154</v>
      </c>
      <c r="C14" s="12">
        <f>C13+9</f>
        <v>30</v>
      </c>
      <c r="D14" s="12">
        <f>J12-C14</f>
        <v>14</v>
      </c>
      <c r="E14" s="12">
        <v>39</v>
      </c>
      <c r="F14" s="12">
        <f>J12-E14</f>
        <v>5</v>
      </c>
      <c r="G14" s="12">
        <f>G13+6</f>
        <v>38</v>
      </c>
      <c r="H14" s="12">
        <f>J12-G14</f>
        <v>6</v>
      </c>
      <c r="M14" s="10"/>
      <c r="N14" s="10"/>
    </row>
    <row r="15" spans="1:14" ht="16" thickBot="1" x14ac:dyDescent="0.25">
      <c r="M15" s="10"/>
      <c r="N15" s="10"/>
    </row>
    <row r="16" spans="1:14" x14ac:dyDescent="0.2">
      <c r="A16" s="60"/>
      <c r="B16" s="61"/>
      <c r="C16" s="57" t="s">
        <v>146</v>
      </c>
      <c r="D16" s="58"/>
      <c r="E16" s="57" t="s">
        <v>147</v>
      </c>
      <c r="F16" s="58"/>
      <c r="G16" s="57" t="s">
        <v>148</v>
      </c>
      <c r="H16" s="59"/>
      <c r="M16" s="10"/>
      <c r="N16" s="11"/>
    </row>
    <row r="17" spans="1:14" ht="16" thickBot="1" x14ac:dyDescent="0.25">
      <c r="A17" s="62"/>
      <c r="B17" s="63"/>
      <c r="C17" s="17" t="s">
        <v>149</v>
      </c>
      <c r="D17" s="16" t="s">
        <v>150</v>
      </c>
      <c r="E17" s="17" t="s">
        <v>149</v>
      </c>
      <c r="F17" s="16" t="s">
        <v>150</v>
      </c>
      <c r="G17" s="17" t="s">
        <v>149</v>
      </c>
      <c r="H17" s="18" t="s">
        <v>150</v>
      </c>
      <c r="M17" s="10"/>
      <c r="N17" s="10"/>
    </row>
    <row r="18" spans="1:14" ht="16" thickTop="1" x14ac:dyDescent="0.2">
      <c r="A18" s="70" t="s">
        <v>151</v>
      </c>
      <c r="B18" s="43" t="s">
        <v>155</v>
      </c>
      <c r="C18" s="21">
        <f>C9/49</f>
        <v>0.73469387755102045</v>
      </c>
      <c r="D18" s="20">
        <f t="shared" ref="D18:D23" si="0">1-C18</f>
        <v>0.26530612244897955</v>
      </c>
      <c r="E18" s="21">
        <f>E9/49</f>
        <v>0.67346938775510201</v>
      </c>
      <c r="F18" s="20">
        <f t="shared" ref="F18:F23" si="1">1-E18</f>
        <v>0.32653061224489799</v>
      </c>
      <c r="G18" s="21">
        <f>G9/49</f>
        <v>0.34693877551020408</v>
      </c>
      <c r="H18" s="22">
        <f t="shared" ref="H18:H23" si="2">1-G18</f>
        <v>0.65306122448979598</v>
      </c>
      <c r="M18" s="10"/>
      <c r="N18" s="10"/>
    </row>
    <row r="19" spans="1:14" x14ac:dyDescent="0.2">
      <c r="A19" s="71"/>
      <c r="B19" s="44" t="s">
        <v>153</v>
      </c>
      <c r="C19" s="25">
        <f>C10/49</f>
        <v>0.8571428571428571</v>
      </c>
      <c r="D19" s="24">
        <f t="shared" si="0"/>
        <v>0.1428571428571429</v>
      </c>
      <c r="E19" s="25">
        <f>E10/49</f>
        <v>0.8571428571428571</v>
      </c>
      <c r="F19" s="24">
        <f t="shared" si="1"/>
        <v>0.1428571428571429</v>
      </c>
      <c r="G19" s="25">
        <f>G10/49</f>
        <v>0.91836734693877553</v>
      </c>
      <c r="H19" s="26">
        <f t="shared" si="2"/>
        <v>8.1632653061224469E-2</v>
      </c>
    </row>
    <row r="20" spans="1:14" ht="16" thickBot="1" x14ac:dyDescent="0.25">
      <c r="A20" s="72"/>
      <c r="B20" s="45" t="s">
        <v>154</v>
      </c>
      <c r="C20" s="29">
        <f>C11/49</f>
        <v>0.89795918367346939</v>
      </c>
      <c r="D20" s="28">
        <f t="shared" si="0"/>
        <v>0.10204081632653061</v>
      </c>
      <c r="E20" s="29">
        <f>E11/49</f>
        <v>0.91836734693877553</v>
      </c>
      <c r="F20" s="28">
        <f t="shared" si="1"/>
        <v>8.1632653061224469E-2</v>
      </c>
      <c r="G20" s="29">
        <f>G11/49</f>
        <v>0.95918367346938771</v>
      </c>
      <c r="H20" s="30">
        <f t="shared" si="2"/>
        <v>4.081632653061229E-2</v>
      </c>
    </row>
    <row r="21" spans="1:14" ht="16" thickTop="1" x14ac:dyDescent="0.2">
      <c r="A21" s="73" t="s">
        <v>152</v>
      </c>
      <c r="B21" s="46" t="s">
        <v>155</v>
      </c>
      <c r="C21" s="33">
        <f>C12/44</f>
        <v>0.38636363636363635</v>
      </c>
      <c r="D21" s="32">
        <f t="shared" si="0"/>
        <v>0.61363636363636365</v>
      </c>
      <c r="E21" s="33">
        <f>E12/44</f>
        <v>0.43181818181818182</v>
      </c>
      <c r="F21" s="32">
        <f t="shared" si="1"/>
        <v>0.56818181818181812</v>
      </c>
      <c r="G21" s="33">
        <f>G12/44</f>
        <v>0.11363636363636363</v>
      </c>
      <c r="H21" s="34">
        <f t="shared" si="2"/>
        <v>0.88636363636363635</v>
      </c>
    </row>
    <row r="22" spans="1:14" x14ac:dyDescent="0.2">
      <c r="A22" s="74"/>
      <c r="B22" s="47" t="s">
        <v>153</v>
      </c>
      <c r="C22" s="37">
        <f>C13/44</f>
        <v>0.47727272727272729</v>
      </c>
      <c r="D22" s="36">
        <f t="shared" si="0"/>
        <v>0.52272727272727271</v>
      </c>
      <c r="E22" s="37">
        <f>E13/44</f>
        <v>0.86363636363636365</v>
      </c>
      <c r="F22" s="36">
        <f t="shared" si="1"/>
        <v>0.13636363636363635</v>
      </c>
      <c r="G22" s="37">
        <f>G13/44</f>
        <v>0.72727272727272729</v>
      </c>
      <c r="H22" s="38">
        <f t="shared" si="2"/>
        <v>0.27272727272727271</v>
      </c>
    </row>
    <row r="23" spans="1:14" ht="16" thickBot="1" x14ac:dyDescent="0.25">
      <c r="A23" s="75"/>
      <c r="B23" s="48" t="s">
        <v>154</v>
      </c>
      <c r="C23" s="41">
        <f>C14/44</f>
        <v>0.68181818181818177</v>
      </c>
      <c r="D23" s="40">
        <f t="shared" si="0"/>
        <v>0.31818181818181823</v>
      </c>
      <c r="E23" s="41">
        <f>E14/44</f>
        <v>0.88636363636363635</v>
      </c>
      <c r="F23" s="40">
        <f t="shared" si="1"/>
        <v>0.11363636363636365</v>
      </c>
      <c r="G23" s="41">
        <f>G14/44</f>
        <v>0.86363636363636365</v>
      </c>
      <c r="H23" s="42">
        <f t="shared" si="2"/>
        <v>0.13636363636363635</v>
      </c>
    </row>
    <row r="25" spans="1:14" ht="16" thickBot="1" x14ac:dyDescent="0.25"/>
    <row r="26" spans="1:14" x14ac:dyDescent="0.2">
      <c r="B26" s="64"/>
      <c r="C26" s="55" t="s">
        <v>146</v>
      </c>
      <c r="D26" s="69"/>
      <c r="E26" s="55" t="s">
        <v>147</v>
      </c>
      <c r="F26" s="69"/>
      <c r="G26" s="55" t="s">
        <v>148</v>
      </c>
      <c r="H26" s="56"/>
    </row>
    <row r="27" spans="1:14" ht="16" thickBot="1" x14ac:dyDescent="0.25">
      <c r="B27" s="65"/>
      <c r="C27" s="15" t="s">
        <v>162</v>
      </c>
      <c r="D27" s="16" t="s">
        <v>136</v>
      </c>
      <c r="E27" s="17" t="s">
        <v>149</v>
      </c>
      <c r="F27" s="16" t="s">
        <v>150</v>
      </c>
      <c r="G27" s="17" t="s">
        <v>149</v>
      </c>
      <c r="H27" s="18" t="s">
        <v>150</v>
      </c>
    </row>
    <row r="28" spans="1:14" ht="16" thickTop="1" x14ac:dyDescent="0.2">
      <c r="B28" s="66" t="s">
        <v>151</v>
      </c>
      <c r="C28" s="19">
        <v>0</v>
      </c>
      <c r="D28" s="20" t="s">
        <v>156</v>
      </c>
      <c r="E28" s="21">
        <f>33/49</f>
        <v>0.67346938775510201</v>
      </c>
      <c r="F28" s="20">
        <f t="shared" ref="F28:F33" si="3">1-E28</f>
        <v>0.32653061224489799</v>
      </c>
      <c r="G28" s="21">
        <f>17/49</f>
        <v>0.34693877551020408</v>
      </c>
      <c r="H28" s="22">
        <f t="shared" ref="H28:H33" si="4">1-G28</f>
        <v>0.65306122448979598</v>
      </c>
    </row>
    <row r="29" spans="1:14" x14ac:dyDescent="0.2">
      <c r="B29" s="67"/>
      <c r="C29" s="23">
        <v>0.1</v>
      </c>
      <c r="D29" s="24" t="s">
        <v>157</v>
      </c>
      <c r="E29" s="25">
        <f>30/42</f>
        <v>0.7142857142857143</v>
      </c>
      <c r="F29" s="24">
        <f t="shared" si="3"/>
        <v>0.2857142857142857</v>
      </c>
      <c r="G29" s="25">
        <f>16/42</f>
        <v>0.38095238095238093</v>
      </c>
      <c r="H29" s="26">
        <f t="shared" si="4"/>
        <v>0.61904761904761907</v>
      </c>
    </row>
    <row r="30" spans="1:14" ht="16" thickBot="1" x14ac:dyDescent="0.25">
      <c r="B30" s="65"/>
      <c r="C30" s="27">
        <v>0.2</v>
      </c>
      <c r="D30" s="28" t="s">
        <v>158</v>
      </c>
      <c r="E30" s="29">
        <f>32/44</f>
        <v>0.72727272727272729</v>
      </c>
      <c r="F30" s="28">
        <f t="shared" si="3"/>
        <v>0.27272727272727271</v>
      </c>
      <c r="G30" s="29">
        <f>17/44</f>
        <v>0.38636363636363635</v>
      </c>
      <c r="H30" s="30">
        <f t="shared" si="4"/>
        <v>0.61363636363636365</v>
      </c>
    </row>
    <row r="31" spans="1:14" ht="16" thickTop="1" x14ac:dyDescent="0.2">
      <c r="B31" s="66" t="s">
        <v>152</v>
      </c>
      <c r="C31" s="31">
        <v>0</v>
      </c>
      <c r="D31" s="32" t="s">
        <v>159</v>
      </c>
      <c r="E31" s="33">
        <f>19/44</f>
        <v>0.43181818181818182</v>
      </c>
      <c r="F31" s="32">
        <f t="shared" si="3"/>
        <v>0.56818181818181812</v>
      </c>
      <c r="G31" s="33">
        <f>5/44</f>
        <v>0.11363636363636363</v>
      </c>
      <c r="H31" s="34">
        <f t="shared" si="4"/>
        <v>0.88636363636363635</v>
      </c>
    </row>
    <row r="32" spans="1:14" x14ac:dyDescent="0.2">
      <c r="B32" s="67"/>
      <c r="C32" s="35">
        <v>0.1</v>
      </c>
      <c r="D32" s="36" t="s">
        <v>160</v>
      </c>
      <c r="E32" s="37">
        <f>10/21</f>
        <v>0.47619047619047616</v>
      </c>
      <c r="F32" s="36">
        <f t="shared" si="3"/>
        <v>0.52380952380952384</v>
      </c>
      <c r="G32" s="37">
        <f>5/21</f>
        <v>0.23809523809523808</v>
      </c>
      <c r="H32" s="38">
        <f t="shared" si="4"/>
        <v>0.76190476190476186</v>
      </c>
    </row>
    <row r="33" spans="2:8" ht="16" thickBot="1" x14ac:dyDescent="0.25">
      <c r="B33" s="68"/>
      <c r="C33" s="39">
        <v>0.2</v>
      </c>
      <c r="D33" s="40" t="s">
        <v>161</v>
      </c>
      <c r="E33" s="41">
        <f>13/30</f>
        <v>0.43333333333333335</v>
      </c>
      <c r="F33" s="40">
        <f t="shared" si="3"/>
        <v>0.56666666666666665</v>
      </c>
      <c r="G33" s="41">
        <f>5/30</f>
        <v>0.16666666666666666</v>
      </c>
      <c r="H33" s="42">
        <f t="shared" si="4"/>
        <v>0.83333333333333337</v>
      </c>
    </row>
  </sheetData>
  <mergeCells count="15">
    <mergeCell ref="B31:B33"/>
    <mergeCell ref="C26:D26"/>
    <mergeCell ref="E26:F26"/>
    <mergeCell ref="A18:A20"/>
    <mergeCell ref="A21:A23"/>
    <mergeCell ref="A16:B17"/>
    <mergeCell ref="B26:B27"/>
    <mergeCell ref="B28:B30"/>
    <mergeCell ref="C7:D7"/>
    <mergeCell ref="E7:F7"/>
    <mergeCell ref="G7:H7"/>
    <mergeCell ref="G26:H26"/>
    <mergeCell ref="C16:D16"/>
    <mergeCell ref="E16:F16"/>
    <mergeCell ref="G16:H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Dec2016</vt:lpstr>
      <vt:lpstr>Sheet3</vt:lpstr>
      <vt:lpstr>Oct2014</vt:lpstr>
      <vt:lpstr>All(NoExclusions)</vt:lpstr>
      <vt:lpstr>Data(WithExclusions)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Niree</dc:creator>
  <cp:lastModifiedBy>Microsoft Office User</cp:lastModifiedBy>
  <dcterms:created xsi:type="dcterms:W3CDTF">2013-11-27T18:58:42Z</dcterms:created>
  <dcterms:modified xsi:type="dcterms:W3CDTF">2023-07-24T17:14:54Z</dcterms:modified>
</cp:coreProperties>
</file>