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2"/>
  <workbookPr codeName="ThisWorkbook"/>
  <mc:AlternateContent xmlns:mc="http://schemas.openxmlformats.org/markup-compatibility/2006">
    <mc:Choice Requires="x15">
      <x15ac:absPath xmlns:x15ac="http://schemas.microsoft.com/office/spreadsheetml/2010/11/ac" url="/Users/jenniferwang/Desktop/服佑/业务/博世/博世结算/"/>
    </mc:Choice>
  </mc:AlternateContent>
  <xr:revisionPtr revIDLastSave="0" documentId="13_ncr:1_{CAC7A86A-3EE0-0B4B-86A0-C5D5009A1CDE}" xr6:coauthVersionLast="44" xr6:coauthVersionMax="44" xr10:uidLastSave="{00000000-0000-0000-0000-000000000000}"/>
  <bookViews>
    <workbookView xWindow="0" yWindow="460" windowWidth="27260" windowHeight="11600" tabRatio="580" xr2:uid="{00000000-000D-0000-FFFF-FFFF00000000}"/>
  </bookViews>
  <sheets>
    <sheet name="博世项目统计" sheetId="2" r:id="rId1"/>
    <sheet name="工时清单" sheetId="8" r:id="rId2"/>
    <sheet name="测试用例费用" sheetId="7" state="hidden" r:id="rId3"/>
    <sheet name="租赁设备费" sheetId="4" r:id="rId4"/>
    <sheet name="报销" sheetId="6" r:id="rId5"/>
    <sheet name="印度工程师网络安装" sheetId="11" r:id="rId6"/>
    <sheet name="3月采购费用" sheetId="9" state="hidden" r:id="rId7"/>
  </sheets>
  <definedNames>
    <definedName name="_xlnm._FilterDatabase" localSheetId="1" hidden="1">工时清单!#REF!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1" i="2" l="1"/>
  <c r="C11" i="2"/>
  <c r="C4" i="9"/>
  <c r="C3" i="11"/>
  <c r="C6" i="6"/>
  <c r="G11" i="4"/>
  <c r="G10" i="4"/>
  <c r="G9" i="4"/>
  <c r="G8" i="4"/>
  <c r="G7" i="4"/>
  <c r="G6" i="4"/>
  <c r="G5" i="4"/>
  <c r="G4" i="4"/>
  <c r="G12" i="4" s="1"/>
  <c r="E8" i="2" s="1"/>
  <c r="C8" i="2" s="1"/>
  <c r="G3" i="4"/>
  <c r="G2" i="4"/>
  <c r="G8" i="8"/>
  <c r="E7" i="8"/>
  <c r="D7" i="8"/>
  <c r="F7" i="8" s="1"/>
  <c r="C7" i="2" s="1"/>
  <c r="E7" i="2" s="1"/>
  <c r="E6" i="8"/>
  <c r="D6" i="8"/>
  <c r="F6" i="8" s="1"/>
  <c r="C6" i="2" s="1"/>
  <c r="E6" i="2" s="1"/>
  <c r="F5" i="8"/>
  <c r="C5" i="2" s="1"/>
  <c r="E5" i="2" s="1"/>
  <c r="E5" i="8"/>
  <c r="D5" i="8"/>
  <c r="E4" i="8"/>
  <c r="F4" i="8" s="1"/>
  <c r="C4" i="2" s="1"/>
  <c r="D4" i="8"/>
  <c r="E3" i="8"/>
  <c r="D3" i="8"/>
  <c r="F3" i="8" s="1"/>
  <c r="C3" i="2" s="1"/>
  <c r="E3" i="2" s="1"/>
  <c r="E2" i="8"/>
  <c r="E8" i="8" s="1"/>
  <c r="D2" i="8"/>
  <c r="D8" i="8" s="1"/>
  <c r="F8" i="8" s="1"/>
  <c r="E10" i="2"/>
  <c r="C10" i="2"/>
  <c r="E9" i="2"/>
  <c r="C9" i="2" s="1"/>
  <c r="D4" i="2"/>
  <c r="E4" i="2" s="1"/>
  <c r="F2" i="8" l="1"/>
  <c r="C2" i="2" s="1"/>
  <c r="E2" i="2" l="1"/>
</calcChain>
</file>

<file path=xl/sharedStrings.xml><?xml version="1.0" encoding="utf-8"?>
<sst xmlns="http://schemas.openxmlformats.org/spreadsheetml/2006/main" count="112" uniqueCount="75">
  <si>
    <t>费用</t>
  </si>
  <si>
    <t>姓名</t>
  </si>
  <si>
    <t>工时</t>
  </si>
  <si>
    <t>单价</t>
  </si>
  <si>
    <t>合计</t>
  </si>
  <si>
    <t>备注</t>
  </si>
  <si>
    <t>徐萌萌</t>
  </si>
  <si>
    <t>崔丁太</t>
  </si>
  <si>
    <t>汤元</t>
  </si>
  <si>
    <t>陈洽</t>
  </si>
  <si>
    <t>杨明星</t>
  </si>
  <si>
    <t>李艳</t>
  </si>
  <si>
    <t>设备租赁费</t>
  </si>
  <si>
    <t>报销费用</t>
  </si>
  <si>
    <t>印度工程师网络年费</t>
  </si>
  <si>
    <t>序号</t>
  </si>
  <si>
    <t>项目</t>
  </si>
  <si>
    <t>标准工时</t>
  </si>
  <si>
    <t>加班工时</t>
  </si>
  <si>
    <t>当月结算工时</t>
  </si>
  <si>
    <t>当月未结算工时
（转调休）</t>
  </si>
  <si>
    <t>GE-12A+GE-12B</t>
  </si>
  <si>
    <t>GE-12A+GE-14B</t>
  </si>
  <si>
    <t>ECU</t>
  </si>
  <si>
    <t xml:space="preserve">工时（天） </t>
  </si>
  <si>
    <t>计划完成时间</t>
  </si>
  <si>
    <t>IPK</t>
  </si>
  <si>
    <t>2019.1.23</t>
  </si>
  <si>
    <t>MMI</t>
  </si>
  <si>
    <t>2019.1.30</t>
  </si>
  <si>
    <t>T-BOX</t>
  </si>
  <si>
    <t>2019.2.14</t>
  </si>
  <si>
    <t>WCM</t>
  </si>
  <si>
    <t>AC</t>
  </si>
  <si>
    <t>2019.1.21</t>
  </si>
  <si>
    <t>APA（包含AVM功能）</t>
  </si>
  <si>
    <t>FCP</t>
  </si>
  <si>
    <t>2019.1.25</t>
  </si>
  <si>
    <t>EPS</t>
  </si>
  <si>
    <t>2019.2.19</t>
  </si>
  <si>
    <t>ESC</t>
  </si>
  <si>
    <t>2019.2.26</t>
  </si>
  <si>
    <t>AQM</t>
  </si>
  <si>
    <t>EXV1</t>
  </si>
  <si>
    <t>Ibooster</t>
  </si>
  <si>
    <t>2019.2.21</t>
  </si>
  <si>
    <t>BMS</t>
  </si>
  <si>
    <t>OBC</t>
  </si>
  <si>
    <t>2019.2.22</t>
  </si>
  <si>
    <t>IPU</t>
  </si>
  <si>
    <t>VCU</t>
  </si>
  <si>
    <t>2019.2.28</t>
  </si>
  <si>
    <t>62*8=496</t>
  </si>
  <si>
    <t>名称</t>
  </si>
  <si>
    <t>数量</t>
  </si>
  <si>
    <t>单价（月）</t>
  </si>
  <si>
    <t>到位时间</t>
  </si>
  <si>
    <t>实际使用天数</t>
  </si>
  <si>
    <t>Vehicle Spy1</t>
  </si>
  <si>
    <t>万用表/摄像头</t>
  </si>
  <si>
    <t>CANoe1</t>
  </si>
  <si>
    <t>GL3000</t>
  </si>
  <si>
    <t>CANoe2</t>
  </si>
  <si>
    <t>CANanalyer</t>
  </si>
  <si>
    <t>程控电源</t>
  </si>
  <si>
    <t>CANoe3</t>
  </si>
  <si>
    <t>Vehicle Spy 2</t>
  </si>
  <si>
    <t>Vehicle Spy 3</t>
  </si>
  <si>
    <t>报销人员</t>
  </si>
  <si>
    <t>金额</t>
  </si>
  <si>
    <t>李志鹏</t>
  </si>
  <si>
    <t>徐刚</t>
  </si>
  <si>
    <t>日期</t>
  </si>
  <si>
    <t>住所网络安装</t>
  </si>
  <si>
    <t>公司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</si>
</sst>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9" formatCode="0.00_ "/>
  </numFmts>
  <fonts count="23">
    <font>
      <sz val="11"/>
      <color indexed="8"/>
      <name val="宋体"/>
      <charset val="134"/>
    </font>
    <font>
      <b/>
      <sz val="11"/>
      <color indexed="8"/>
      <name val="宋体"/>
      <family val="3"/>
      <charset val="134"/>
    </font>
    <font>
      <b/>
      <sz val="12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indexed="9"/>
      <name val="宋体"/>
      <family val="3"/>
      <charset val="134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5"/>
      <color indexed="54"/>
      <name val="宋体"/>
      <family val="3"/>
      <charset val="134"/>
    </font>
    <font>
      <sz val="11"/>
      <color indexed="10"/>
      <name val="宋体"/>
      <family val="3"/>
      <charset val="134"/>
    </font>
    <font>
      <b/>
      <sz val="18"/>
      <color indexed="54"/>
      <name val="宋体"/>
      <family val="3"/>
      <charset val="134"/>
    </font>
    <font>
      <b/>
      <sz val="11"/>
      <color indexed="54"/>
      <name val="宋体"/>
      <family val="3"/>
      <charset val="134"/>
    </font>
    <font>
      <sz val="11"/>
      <color indexed="53"/>
      <name val="宋体"/>
      <family val="3"/>
      <charset val="134"/>
    </font>
    <font>
      <sz val="11"/>
      <color indexed="19"/>
      <name val="宋体"/>
      <family val="3"/>
      <charset val="134"/>
    </font>
    <font>
      <sz val="11"/>
      <color indexed="16"/>
      <name val="宋体"/>
      <family val="3"/>
      <charset val="134"/>
    </font>
    <font>
      <i/>
      <sz val="11"/>
      <color indexed="23"/>
      <name val="宋体"/>
      <family val="3"/>
      <charset val="134"/>
    </font>
    <font>
      <b/>
      <sz val="13"/>
      <color indexed="54"/>
      <name val="宋体"/>
      <family val="3"/>
      <charset val="134"/>
    </font>
    <font>
      <b/>
      <sz val="11"/>
      <color indexed="9"/>
      <name val="宋体"/>
      <family val="3"/>
      <charset val="134"/>
    </font>
    <font>
      <b/>
      <sz val="11"/>
      <color indexed="53"/>
      <name val="宋体"/>
      <family val="3"/>
      <charset val="134"/>
    </font>
    <font>
      <sz val="9"/>
      <name val="宋体"/>
      <family val="3"/>
      <charset val="134"/>
    </font>
    <font>
      <b/>
      <sz val="16"/>
      <color indexed="8"/>
      <name val="宋体"/>
      <family val="3"/>
      <charset val="134"/>
    </font>
  </fonts>
  <fills count="2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44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indexed="48"/>
      </top>
      <bottom style="double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medium">
        <color indexed="48"/>
      </bottom>
      <diagonal/>
    </border>
    <border>
      <left/>
      <right/>
      <top/>
      <bottom style="medium">
        <color indexed="44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</borders>
  <cellStyleXfs count="59">
    <xf numFmtId="0" fontId="0" fillId="0" borderId="0">
      <alignment vertical="center"/>
    </xf>
    <xf numFmtId="0" fontId="5" fillId="8" borderId="7" applyNumberFormat="0" applyFont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9" fillId="15" borderId="12" applyNumberFormat="0" applyAlignment="0" applyProtection="0">
      <alignment vertical="center"/>
    </xf>
    <xf numFmtId="0" fontId="20" fillId="7" borderId="8" applyNumberFormat="0" applyAlignment="0" applyProtection="0">
      <alignment vertical="center"/>
    </xf>
    <xf numFmtId="0" fontId="6" fillId="0" borderId="0">
      <alignment vertical="center"/>
    </xf>
    <xf numFmtId="0" fontId="9" fillId="14" borderId="0" applyNumberFormat="0" applyBorder="0" applyAlignment="0" applyProtection="0">
      <alignment vertical="center"/>
    </xf>
    <xf numFmtId="0" fontId="6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16" fillId="1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8" fillId="3" borderId="8" applyNumberFormat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0" borderId="0">
      <alignment vertical="center"/>
    </xf>
    <xf numFmtId="0" fontId="4" fillId="19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0" borderId="0">
      <alignment vertical="center"/>
    </xf>
    <xf numFmtId="0" fontId="4" fillId="16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0" borderId="0">
      <alignment vertical="center"/>
    </xf>
    <xf numFmtId="0" fontId="7" fillId="7" borderId="6" applyNumberFormat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5" fillId="0" borderId="0">
      <alignment vertical="center"/>
    </xf>
    <xf numFmtId="0" fontId="4" fillId="12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5" fillId="0" borderId="0">
      <alignment vertical="center"/>
    </xf>
    <xf numFmtId="0" fontId="18" fillId="0" borderId="9" applyNumberFormat="0" applyFill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0" fillId="0" borderId="9" applyNumberFormat="0" applyFill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3" borderId="0" applyNumberFormat="0" applyBorder="0" applyAlignment="0" applyProtection="0">
      <alignment vertical="center"/>
    </xf>
    <xf numFmtId="0" fontId="1" fillId="0" borderId="5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0" borderId="0">
      <alignment vertical="center"/>
    </xf>
  </cellStyleXfs>
  <cellXfs count="46">
    <xf numFmtId="0" fontId="0" fillId="0" borderId="0" xfId="0">
      <alignment vertical="center"/>
    </xf>
    <xf numFmtId="0" fontId="0" fillId="0" borderId="1" xfId="0" applyFont="1" applyBorder="1">
      <alignment vertical="center"/>
    </xf>
    <xf numFmtId="58" fontId="0" fillId="0" borderId="1" xfId="0" applyNumberFormat="1" applyBorder="1">
      <alignment vertical="center"/>
    </xf>
    <xf numFmtId="0" fontId="0" fillId="0" borderId="1" xfId="0" applyBorder="1">
      <alignment vertical="center"/>
    </xf>
    <xf numFmtId="0" fontId="0" fillId="0" borderId="0" xfId="0" applyFont="1">
      <alignment vertical="center"/>
    </xf>
    <xf numFmtId="0" fontId="1" fillId="0" borderId="1" xfId="0" applyFont="1" applyBorder="1" applyAlignment="1">
      <alignment horizontal="center" vertical="center"/>
    </xf>
    <xf numFmtId="14" fontId="0" fillId="0" borderId="1" xfId="0" applyNumberFormat="1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79" fontId="0" fillId="0" borderId="0" xfId="0" applyNumberFormat="1">
      <alignment vertical="center"/>
    </xf>
    <xf numFmtId="179" fontId="1" fillId="0" borderId="1" xfId="0" applyNumberFormat="1" applyFont="1" applyBorder="1" applyAlignment="1">
      <alignment horizontal="center" vertical="center"/>
    </xf>
    <xf numFmtId="179" fontId="0" fillId="0" borderId="1" xfId="0" applyNumberFormat="1" applyBorder="1">
      <alignment vertical="center"/>
    </xf>
    <xf numFmtId="58" fontId="0" fillId="0" borderId="1" xfId="0" applyNumberFormat="1" applyFont="1" applyBorder="1">
      <alignment vertical="center"/>
    </xf>
    <xf numFmtId="179" fontId="1" fillId="2" borderId="1" xfId="0" applyNumberFormat="1" applyFont="1" applyFill="1" applyBorder="1">
      <alignment vertic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1" fillId="0" borderId="0" xfId="0" applyFont="1">
      <alignment vertical="center"/>
    </xf>
    <xf numFmtId="0" fontId="0" fillId="0" borderId="1" xfId="0" applyFont="1" applyFill="1" applyBorder="1" applyAlignment="1">
      <alignment horizontal="center" vertical="center"/>
    </xf>
    <xf numFmtId="0" fontId="0" fillId="2" borderId="1" xfId="0" applyFill="1" applyBorder="1">
      <alignment vertical="center"/>
    </xf>
    <xf numFmtId="0" fontId="0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Fill="1">
      <alignment vertical="center"/>
    </xf>
    <xf numFmtId="179" fontId="0" fillId="0" borderId="0" xfId="0" applyNumberFormat="1" applyAlignment="1">
      <alignment horizontal="center" vertical="center"/>
    </xf>
    <xf numFmtId="179" fontId="0" fillId="0" borderId="1" xfId="0" applyNumberFormat="1" applyFont="1" applyBorder="1" applyAlignment="1">
      <alignment horizontal="center" vertical="center"/>
    </xf>
    <xf numFmtId="179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79" fontId="0" fillId="0" borderId="1" xfId="0" applyNumberFormat="1" applyBorder="1" applyAlignment="1">
      <alignment horizontal="center" vertical="center"/>
    </xf>
    <xf numFmtId="0" fontId="1" fillId="2" borderId="1" xfId="0" applyFont="1" applyFill="1" applyBorder="1" applyAlignment="1">
      <alignment horizontal="right" vertical="center"/>
    </xf>
    <xf numFmtId="179" fontId="1" fillId="2" borderId="1" xfId="0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right" vertical="center"/>
    </xf>
    <xf numFmtId="0" fontId="1" fillId="2" borderId="4" xfId="0" applyFont="1" applyFill="1" applyBorder="1" applyAlignment="1">
      <alignment horizontal="right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right" vertical="center"/>
    </xf>
    <xf numFmtId="0" fontId="0" fillId="2" borderId="2" xfId="0" applyFont="1" applyFill="1" applyBorder="1" applyAlignment="1">
      <alignment horizontal="left" vertical="center"/>
    </xf>
    <xf numFmtId="0" fontId="0" fillId="2" borderId="3" xfId="0" applyFont="1" applyFill="1" applyBorder="1" applyAlignment="1">
      <alignment horizontal="left" vertical="center"/>
    </xf>
    <xf numFmtId="179" fontId="22" fillId="2" borderId="1" xfId="0" applyNumberFormat="1" applyFont="1" applyFill="1" applyBorder="1" applyAlignment="1">
      <alignment horizontal="center" vertical="center"/>
    </xf>
  </cellXfs>
  <cellStyles count="59">
    <cellStyle name="20% - 强调文字颜色 1 2" xfId="57" xr:uid="{00000000-0005-0000-0000-000068000000}"/>
    <cellStyle name="20% - 强调文字颜色 2 2" xfId="38" xr:uid="{00000000-0005-0000-0000-00003D000000}"/>
    <cellStyle name="20% - 强调文字颜色 3 2" xfId="29" xr:uid="{00000000-0005-0000-0000-000022000000}"/>
    <cellStyle name="20% - 强调文字颜色 4 2" xfId="39" xr:uid="{00000000-0005-0000-0000-00003F000000}"/>
    <cellStyle name="20% - 强调文字颜色 5 2" xfId="42" xr:uid="{00000000-0005-0000-0000-000049000000}"/>
    <cellStyle name="20% - 强调文字颜色 6 2" xfId="28" xr:uid="{00000000-0005-0000-0000-000021000000}"/>
    <cellStyle name="40% - 强调文字颜色 1 2" xfId="37" xr:uid="{00000000-0005-0000-0000-00003A000000}"/>
    <cellStyle name="40% - 强调文字颜色 2 2" xfId="27" xr:uid="{00000000-0005-0000-0000-00001F000000}"/>
    <cellStyle name="40% - 强调文字颜色 3 2" xfId="25" xr:uid="{00000000-0005-0000-0000-00001D000000}"/>
    <cellStyle name="40% - 强调文字颜色 4 2" xfId="46" xr:uid="{00000000-0005-0000-0000-000050000000}"/>
    <cellStyle name="40% - 强调文字颜色 5 2" xfId="31" xr:uid="{00000000-0005-0000-0000-000026000000}"/>
    <cellStyle name="40% - 强调文字颜色 6 2" xfId="34" xr:uid="{00000000-0005-0000-0000-000031000000}"/>
    <cellStyle name="60% - 强调文字颜色 1 2" xfId="23" xr:uid="{00000000-0005-0000-0000-00001B000000}"/>
    <cellStyle name="60% - 强调文字颜色 2 2" xfId="21" xr:uid="{00000000-0005-0000-0000-000019000000}"/>
    <cellStyle name="60% - 强调文字颜色 3 2" xfId="20" xr:uid="{00000000-0005-0000-0000-000018000000}"/>
    <cellStyle name="60% - 强调文字颜色 4 2" xfId="55" xr:uid="{00000000-0005-0000-0000-000066000000}"/>
    <cellStyle name="60% - 强调文字颜色 5 2" xfId="49" xr:uid="{00000000-0005-0000-0000-000056000000}"/>
    <cellStyle name="60% - 强调文字颜色 6 2" xfId="43" xr:uid="{00000000-0005-0000-0000-00004D000000}"/>
    <cellStyle name="标题 1 2" xfId="52" xr:uid="{00000000-0005-0000-0000-000062000000}"/>
    <cellStyle name="标题 2 2" xfId="48" xr:uid="{00000000-0005-0000-0000-000053000000}"/>
    <cellStyle name="标题 3 2" xfId="18" xr:uid="{00000000-0005-0000-0000-000016000000}"/>
    <cellStyle name="标题 4 2" xfId="16" xr:uid="{00000000-0005-0000-0000-000014000000}"/>
    <cellStyle name="标题 5" xfId="9" xr:uid="{00000000-0005-0000-0000-00000B000000}"/>
    <cellStyle name="差 2" xfId="15" xr:uid="{00000000-0005-0000-0000-000013000000}"/>
    <cellStyle name="常规" xfId="0" builtinId="0"/>
    <cellStyle name="常规 2" xfId="14" xr:uid="{00000000-0005-0000-0000-000012000000}"/>
    <cellStyle name="常规 2 10" xfId="53" xr:uid="{00000000-0005-0000-0000-000064000000}"/>
    <cellStyle name="常规 2 2" xfId="47" xr:uid="{00000000-0005-0000-0000-000052000000}"/>
    <cellStyle name="常规 2 3" xfId="54" xr:uid="{00000000-0005-0000-0000-000065000000}"/>
    <cellStyle name="常规 2 4" xfId="22" xr:uid="{00000000-0005-0000-0000-00001A000000}"/>
    <cellStyle name="常规 2 5" xfId="13" xr:uid="{00000000-0005-0000-0000-000010000000}"/>
    <cellStyle name="常规 2 6" xfId="50" xr:uid="{00000000-0005-0000-0000-000057000000}"/>
    <cellStyle name="常规 2 7" xfId="12" xr:uid="{00000000-0005-0000-0000-00000F000000}"/>
    <cellStyle name="常规 2 8" xfId="44" xr:uid="{00000000-0005-0000-0000-00004E000000}"/>
    <cellStyle name="常规 2 9" xfId="51" xr:uid="{00000000-0005-0000-0000-000059000000}"/>
    <cellStyle name="常规 3" xfId="40" xr:uid="{00000000-0005-0000-0000-000043000000}"/>
    <cellStyle name="常规 4" xfId="11" xr:uid="{00000000-0005-0000-0000-00000E000000}"/>
    <cellStyle name="常规 5" xfId="10" xr:uid="{00000000-0005-0000-0000-00000C000000}"/>
    <cellStyle name="常规 6" xfId="8" xr:uid="{00000000-0005-0000-0000-00000A000000}"/>
    <cellStyle name="常规 7" xfId="58" xr:uid="{00000000-0005-0000-0000-000069000000}"/>
    <cellStyle name="常规 8" xfId="6" xr:uid="{00000000-0005-0000-0000-000006000000}"/>
    <cellStyle name="常规 9" xfId="32" xr:uid="{00000000-0005-0000-0000-000029000000}"/>
    <cellStyle name="好 2" xfId="7" xr:uid="{00000000-0005-0000-0000-000007000000}"/>
    <cellStyle name="汇总 2" xfId="56" xr:uid="{00000000-0005-0000-0000-000067000000}"/>
    <cellStyle name="计算 2" xfId="5" xr:uid="{00000000-0005-0000-0000-000005000000}"/>
    <cellStyle name="检查单元格 2" xfId="4" xr:uid="{00000000-0005-0000-0000-000004000000}"/>
    <cellStyle name="解释性文本 2" xfId="35" xr:uid="{00000000-0005-0000-0000-000035000000}"/>
    <cellStyle name="警告文本 2" xfId="3" xr:uid="{00000000-0005-0000-0000-000003000000}"/>
    <cellStyle name="链接单元格 2" xfId="2" xr:uid="{00000000-0005-0000-0000-000002000000}"/>
    <cellStyle name="强调文字颜色 1 2" xfId="36" xr:uid="{00000000-0005-0000-0000-000039000000}"/>
    <cellStyle name="强调文字颜色 2 2" xfId="26" xr:uid="{00000000-0005-0000-0000-00001E000000}"/>
    <cellStyle name="强调文字颜色 3 2" xfId="24" xr:uid="{00000000-0005-0000-0000-00001C000000}"/>
    <cellStyle name="强调文字颜色 4 2" xfId="45" xr:uid="{00000000-0005-0000-0000-00004F000000}"/>
    <cellStyle name="强调文字颜色 5 2" xfId="30" xr:uid="{00000000-0005-0000-0000-000025000000}"/>
    <cellStyle name="强调文字颜色 6 2" xfId="33" xr:uid="{00000000-0005-0000-0000-00002F000000}"/>
    <cellStyle name="适中 2" xfId="17" xr:uid="{00000000-0005-0000-0000-000015000000}"/>
    <cellStyle name="输出 2" xfId="41" xr:uid="{00000000-0005-0000-0000-000048000000}"/>
    <cellStyle name="输入 2" xfId="19" xr:uid="{00000000-0005-0000-0000-000017000000}"/>
    <cellStyle name="注释 2" xfId="1" xr:uid="{00000000-0005-0000-0000-000001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"/>
  <sheetViews>
    <sheetView tabSelected="1" workbookViewId="0">
      <selection sqref="A1:E11"/>
    </sheetView>
  </sheetViews>
  <sheetFormatPr baseColWidth="10" defaultColWidth="8.83203125" defaultRowHeight="14"/>
  <cols>
    <col min="1" max="1" width="23.1640625" style="10" customWidth="1"/>
    <col min="2" max="2" width="13.33203125" style="10" customWidth="1"/>
    <col min="3" max="3" width="11" style="29" customWidth="1"/>
    <col min="4" max="4" width="12" style="10" customWidth="1"/>
    <col min="5" max="5" width="18.5" style="29" customWidth="1"/>
    <col min="6" max="6" width="12.5" style="10" customWidth="1"/>
  </cols>
  <sheetData>
    <row r="1" spans="1:6">
      <c r="A1" s="11" t="s">
        <v>0</v>
      </c>
      <c r="B1" s="11" t="s">
        <v>1</v>
      </c>
      <c r="C1" s="30" t="s">
        <v>2</v>
      </c>
      <c r="D1" s="11" t="s">
        <v>3</v>
      </c>
      <c r="E1" s="30" t="s">
        <v>4</v>
      </c>
      <c r="F1" s="11" t="s">
        <v>5</v>
      </c>
    </row>
    <row r="2" spans="1:6">
      <c r="A2" s="11" t="s">
        <v>2</v>
      </c>
      <c r="B2" s="11" t="s">
        <v>6</v>
      </c>
      <c r="C2" s="31">
        <f>工时清单!F2</f>
        <v>223.05</v>
      </c>
      <c r="D2" s="8">
        <v>225</v>
      </c>
      <c r="E2" s="33">
        <f t="shared" ref="E2:E7" si="0">D2*C2</f>
        <v>50186.25</v>
      </c>
      <c r="F2" s="11"/>
    </row>
    <row r="3" spans="1:6">
      <c r="A3" s="11" t="s">
        <v>2</v>
      </c>
      <c r="B3" s="11" t="s">
        <v>7</v>
      </c>
      <c r="C3" s="31">
        <f>工时清单!F3</f>
        <v>221.95</v>
      </c>
      <c r="D3" s="8">
        <v>225</v>
      </c>
      <c r="E3" s="33">
        <f t="shared" si="0"/>
        <v>49938.75</v>
      </c>
      <c r="F3" s="11"/>
    </row>
    <row r="4" spans="1:6" s="28" customFormat="1">
      <c r="A4" s="24" t="s">
        <v>2</v>
      </c>
      <c r="B4" s="24" t="s">
        <v>8</v>
      </c>
      <c r="C4" s="31">
        <f>工时清单!F4</f>
        <v>187.85</v>
      </c>
      <c r="D4" s="32">
        <f>225*0.8</f>
        <v>180</v>
      </c>
      <c r="E4" s="33">
        <f t="shared" si="0"/>
        <v>33813</v>
      </c>
      <c r="F4" s="24"/>
    </row>
    <row r="5" spans="1:6">
      <c r="A5" s="11" t="s">
        <v>2</v>
      </c>
      <c r="B5" s="11" t="s">
        <v>9</v>
      </c>
      <c r="C5" s="31">
        <f>工时清单!F5</f>
        <v>195.55</v>
      </c>
      <c r="D5" s="8">
        <v>225</v>
      </c>
      <c r="E5" s="33">
        <f t="shared" si="0"/>
        <v>43998.75</v>
      </c>
      <c r="F5" s="11"/>
    </row>
    <row r="6" spans="1:6">
      <c r="A6" s="11" t="s">
        <v>2</v>
      </c>
      <c r="B6" s="11" t="s">
        <v>10</v>
      </c>
      <c r="C6" s="31">
        <f>工时清单!F6</f>
        <v>217.55</v>
      </c>
      <c r="D6" s="8">
        <v>225</v>
      </c>
      <c r="E6" s="33">
        <f t="shared" si="0"/>
        <v>48948.75</v>
      </c>
      <c r="F6" s="11"/>
    </row>
    <row r="7" spans="1:6">
      <c r="A7" s="11" t="s">
        <v>2</v>
      </c>
      <c r="B7" s="11" t="s">
        <v>11</v>
      </c>
      <c r="C7" s="31">
        <f>工时清单!F7</f>
        <v>210.4</v>
      </c>
      <c r="D7" s="8">
        <v>225</v>
      </c>
      <c r="E7" s="33">
        <f t="shared" si="0"/>
        <v>47340</v>
      </c>
      <c r="F7" s="11"/>
    </row>
    <row r="8" spans="1:6">
      <c r="A8" s="11" t="s">
        <v>12</v>
      </c>
      <c r="B8" s="8"/>
      <c r="C8" s="33">
        <f>E8/D8</f>
        <v>176.44444444444446</v>
      </c>
      <c r="D8" s="8">
        <v>225</v>
      </c>
      <c r="E8" s="33">
        <f>租赁设备费!G12</f>
        <v>39700</v>
      </c>
      <c r="F8" s="11"/>
    </row>
    <row r="9" spans="1:6">
      <c r="A9" s="11" t="s">
        <v>13</v>
      </c>
      <c r="B9" s="8"/>
      <c r="C9" s="33">
        <f t="shared" ref="C9:C10" si="1">E9/D9</f>
        <v>15.844444444444445</v>
      </c>
      <c r="D9" s="8">
        <v>225</v>
      </c>
      <c r="E9" s="33">
        <f>报销!C6</f>
        <v>3565</v>
      </c>
      <c r="F9" s="11"/>
    </row>
    <row r="10" spans="1:6">
      <c r="A10" s="11" t="s">
        <v>14</v>
      </c>
      <c r="B10" s="8"/>
      <c r="C10" s="33">
        <f t="shared" si="1"/>
        <v>15.555555555555555</v>
      </c>
      <c r="D10" s="8">
        <v>225</v>
      </c>
      <c r="E10" s="33">
        <f>印度工程师网络安装!C3</f>
        <v>3500</v>
      </c>
      <c r="F10" s="11"/>
    </row>
    <row r="11" spans="1:6" ht="19">
      <c r="A11" s="34" t="s">
        <v>4</v>
      </c>
      <c r="B11" s="9"/>
      <c r="C11" s="35">
        <f>SUM(C2:C10)</f>
        <v>1464.1944444444448</v>
      </c>
      <c r="D11" s="9"/>
      <c r="E11" s="45">
        <f>SUM(E2:E10)</f>
        <v>320990.5</v>
      </c>
      <c r="F11" s="36"/>
    </row>
  </sheetData>
  <phoneticPr fontId="21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8"/>
  <sheetViews>
    <sheetView workbookViewId="0">
      <selection activeCell="F8" sqref="F8"/>
    </sheetView>
  </sheetViews>
  <sheetFormatPr baseColWidth="10" defaultColWidth="9" defaultRowHeight="14"/>
  <cols>
    <col min="1" max="1" width="5.5" customWidth="1"/>
    <col min="2" max="2" width="13.33203125" customWidth="1"/>
    <col min="3" max="3" width="23.33203125" customWidth="1"/>
    <col min="4" max="4" width="15.83203125" customWidth="1"/>
    <col min="5" max="5" width="13.5" customWidth="1"/>
    <col min="6" max="6" width="15.33203125" customWidth="1"/>
    <col min="7" max="7" width="17.83203125" style="10" customWidth="1"/>
  </cols>
  <sheetData>
    <row r="1" spans="1:7" s="23" customFormat="1" ht="48" customHeight="1">
      <c r="A1" s="5" t="s">
        <v>15</v>
      </c>
      <c r="B1" s="5" t="s">
        <v>1</v>
      </c>
      <c r="C1" s="5" t="s">
        <v>16</v>
      </c>
      <c r="D1" s="5" t="s">
        <v>17</v>
      </c>
      <c r="E1" s="5" t="s">
        <v>18</v>
      </c>
      <c r="F1" s="5" t="s">
        <v>19</v>
      </c>
      <c r="G1" s="27" t="s">
        <v>20</v>
      </c>
    </row>
    <row r="2" spans="1:7">
      <c r="A2" s="8">
        <v>1</v>
      </c>
      <c r="B2" s="11" t="s">
        <v>6</v>
      </c>
      <c r="C2" s="11" t="s">
        <v>21</v>
      </c>
      <c r="D2" s="8">
        <f t="shared" ref="D2:D7" si="0">23*8</f>
        <v>184</v>
      </c>
      <c r="E2" s="8">
        <f>35.5*1.1</f>
        <v>39.050000000000004</v>
      </c>
      <c r="F2" s="8">
        <f>D2+E2</f>
        <v>223.05</v>
      </c>
      <c r="G2" s="8"/>
    </row>
    <row r="3" spans="1:7" s="10" customFormat="1">
      <c r="A3" s="8">
        <v>4</v>
      </c>
      <c r="B3" s="24" t="s">
        <v>7</v>
      </c>
      <c r="C3" s="11" t="s">
        <v>21</v>
      </c>
      <c r="D3" s="8">
        <f t="shared" si="0"/>
        <v>184</v>
      </c>
      <c r="E3" s="8">
        <f>34.5*1.1</f>
        <v>37.950000000000003</v>
      </c>
      <c r="F3" s="8">
        <f t="shared" ref="F3:F8" si="1">D3+E3</f>
        <v>221.95</v>
      </c>
      <c r="G3" s="8">
        <v>2</v>
      </c>
    </row>
    <row r="4" spans="1:7">
      <c r="A4" s="8">
        <v>2</v>
      </c>
      <c r="B4" s="11" t="s">
        <v>8</v>
      </c>
      <c r="C4" s="11" t="s">
        <v>21</v>
      </c>
      <c r="D4" s="8">
        <f t="shared" si="0"/>
        <v>184</v>
      </c>
      <c r="E4" s="8">
        <f>3.5*1.1</f>
        <v>3.8500000000000005</v>
      </c>
      <c r="F4" s="8">
        <f t="shared" si="1"/>
        <v>187.85</v>
      </c>
      <c r="G4" s="8"/>
    </row>
    <row r="5" spans="1:7" ht="16.5" customHeight="1">
      <c r="A5" s="8">
        <v>3</v>
      </c>
      <c r="B5" s="11" t="s">
        <v>9</v>
      </c>
      <c r="C5" s="11" t="s">
        <v>21</v>
      </c>
      <c r="D5" s="8">
        <f t="shared" si="0"/>
        <v>184</v>
      </c>
      <c r="E5" s="8">
        <f>10.5*1.1</f>
        <v>11.55</v>
      </c>
      <c r="F5" s="8">
        <f t="shared" si="1"/>
        <v>195.55</v>
      </c>
      <c r="G5" s="8">
        <v>2</v>
      </c>
    </row>
    <row r="6" spans="1:7" s="10" customFormat="1">
      <c r="A6" s="8">
        <v>5</v>
      </c>
      <c r="B6" s="24" t="s">
        <v>10</v>
      </c>
      <c r="C6" s="11" t="s">
        <v>21</v>
      </c>
      <c r="D6" s="8">
        <f t="shared" si="0"/>
        <v>184</v>
      </c>
      <c r="E6" s="8">
        <f>30.5*1.1</f>
        <v>33.550000000000004</v>
      </c>
      <c r="F6" s="8">
        <f t="shared" si="1"/>
        <v>217.55</v>
      </c>
      <c r="G6" s="8"/>
    </row>
    <row r="7" spans="1:7" s="10" customFormat="1">
      <c r="A7" s="8">
        <v>6</v>
      </c>
      <c r="B7" s="24" t="s">
        <v>11</v>
      </c>
      <c r="C7" s="11" t="s">
        <v>22</v>
      </c>
      <c r="D7" s="8">
        <f t="shared" si="0"/>
        <v>184</v>
      </c>
      <c r="E7" s="8">
        <f>24*1.1</f>
        <v>26.400000000000002</v>
      </c>
      <c r="F7" s="8">
        <f t="shared" si="1"/>
        <v>210.4</v>
      </c>
      <c r="G7" s="8"/>
    </row>
    <row r="8" spans="1:7">
      <c r="A8" s="37" t="s">
        <v>4</v>
      </c>
      <c r="B8" s="38"/>
      <c r="C8" s="25"/>
      <c r="D8" s="26">
        <f>SUM(D2:D7)</f>
        <v>1104</v>
      </c>
      <c r="E8" s="26">
        <f>SUM(E2:E7)</f>
        <v>152.35</v>
      </c>
      <c r="F8" s="9">
        <f t="shared" si="1"/>
        <v>1256.3499999999999</v>
      </c>
      <c r="G8" s="9">
        <f>SUM(G2:G7)</f>
        <v>4</v>
      </c>
    </row>
    <row r="18" ht="13" customHeight="1"/>
  </sheetData>
  <mergeCells count="1">
    <mergeCell ref="A8:B8"/>
  </mergeCells>
  <phoneticPr fontId="21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7"/>
  <sheetViews>
    <sheetView workbookViewId="0">
      <selection activeCell="G9" sqref="G9"/>
    </sheetView>
  </sheetViews>
  <sheetFormatPr baseColWidth="10" defaultColWidth="9" defaultRowHeight="14"/>
  <cols>
    <col min="2" max="2" width="13.83203125" customWidth="1"/>
    <col min="3" max="3" width="15" customWidth="1"/>
  </cols>
  <sheetData>
    <row r="1" spans="1:3" ht="15">
      <c r="A1" s="18" t="s">
        <v>23</v>
      </c>
      <c r="B1" s="18" t="s">
        <v>24</v>
      </c>
      <c r="C1" s="18" t="s">
        <v>25</v>
      </c>
    </row>
    <row r="2" spans="1:3">
      <c r="A2" s="19" t="s">
        <v>26</v>
      </c>
      <c r="B2" s="19">
        <v>10</v>
      </c>
      <c r="C2" s="19" t="s">
        <v>27</v>
      </c>
    </row>
    <row r="3" spans="1:3">
      <c r="A3" s="19" t="s">
        <v>28</v>
      </c>
      <c r="B3" s="19">
        <v>13</v>
      </c>
      <c r="C3" s="19" t="s">
        <v>29</v>
      </c>
    </row>
    <row r="4" spans="1:3">
      <c r="A4" s="20" t="s">
        <v>30</v>
      </c>
      <c r="B4" s="20">
        <v>15</v>
      </c>
      <c r="C4" s="20" t="s">
        <v>31</v>
      </c>
    </row>
    <row r="5" spans="1:3">
      <c r="A5" s="19" t="s">
        <v>32</v>
      </c>
      <c r="B5" s="19">
        <v>4</v>
      </c>
      <c r="C5" s="19" t="s">
        <v>27</v>
      </c>
    </row>
    <row r="6" spans="1:3">
      <c r="A6" s="19" t="s">
        <v>33</v>
      </c>
      <c r="B6" s="19">
        <v>8</v>
      </c>
      <c r="C6" s="19" t="s">
        <v>34</v>
      </c>
    </row>
    <row r="7" spans="1:3">
      <c r="A7" s="19" t="s">
        <v>35</v>
      </c>
      <c r="B7" s="19">
        <v>10</v>
      </c>
      <c r="C7" s="19" t="s">
        <v>29</v>
      </c>
    </row>
    <row r="8" spans="1:3">
      <c r="A8" s="19" t="s">
        <v>36</v>
      </c>
      <c r="B8" s="19">
        <v>2</v>
      </c>
      <c r="C8" s="19" t="s">
        <v>37</v>
      </c>
    </row>
    <row r="9" spans="1:3">
      <c r="A9" s="21" t="s">
        <v>38</v>
      </c>
      <c r="B9" s="21">
        <v>4</v>
      </c>
      <c r="C9" s="20" t="s">
        <v>39</v>
      </c>
    </row>
    <row r="10" spans="1:3">
      <c r="A10" s="21" t="s">
        <v>40</v>
      </c>
      <c r="B10" s="21">
        <v>6</v>
      </c>
      <c r="C10" s="20" t="s">
        <v>41</v>
      </c>
    </row>
    <row r="11" spans="1:3">
      <c r="A11" s="22" t="s">
        <v>42</v>
      </c>
      <c r="B11" s="22">
        <v>4</v>
      </c>
      <c r="C11" s="19" t="s">
        <v>39</v>
      </c>
    </row>
    <row r="12" spans="1:3">
      <c r="A12" s="22" t="s">
        <v>43</v>
      </c>
      <c r="B12" s="22">
        <v>4</v>
      </c>
      <c r="C12" s="19" t="s">
        <v>41</v>
      </c>
    </row>
    <row r="13" spans="1:3">
      <c r="A13" s="22" t="s">
        <v>44</v>
      </c>
      <c r="B13" s="22">
        <v>4</v>
      </c>
      <c r="C13" s="19" t="s">
        <v>45</v>
      </c>
    </row>
    <row r="14" spans="1:3">
      <c r="A14" s="22" t="s">
        <v>46</v>
      </c>
      <c r="B14" s="19">
        <v>4</v>
      </c>
      <c r="C14" s="19" t="s">
        <v>39</v>
      </c>
    </row>
    <row r="15" spans="1:3">
      <c r="A15" s="22" t="s">
        <v>47</v>
      </c>
      <c r="B15" s="19">
        <v>4</v>
      </c>
      <c r="C15" s="19" t="s">
        <v>48</v>
      </c>
    </row>
    <row r="16" spans="1:3">
      <c r="A16" s="22" t="s">
        <v>49</v>
      </c>
      <c r="B16" s="19">
        <v>4</v>
      </c>
      <c r="C16" s="19" t="s">
        <v>41</v>
      </c>
    </row>
    <row r="17" spans="1:5">
      <c r="A17" s="22" t="s">
        <v>50</v>
      </c>
      <c r="B17" s="19">
        <v>13</v>
      </c>
      <c r="C17" s="19" t="s">
        <v>51</v>
      </c>
      <c r="E17" s="4" t="s">
        <v>52</v>
      </c>
    </row>
  </sheetData>
  <phoneticPr fontId="21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2"/>
  <sheetViews>
    <sheetView workbookViewId="0">
      <selection activeCell="E19" sqref="E19"/>
    </sheetView>
  </sheetViews>
  <sheetFormatPr baseColWidth="10" defaultColWidth="9" defaultRowHeight="14"/>
  <cols>
    <col min="1" max="1" width="5.6640625" style="10" customWidth="1"/>
    <col min="2" max="2" width="16.1640625" customWidth="1"/>
    <col min="3" max="3" width="7.33203125" style="10" customWidth="1"/>
    <col min="4" max="4" width="12.1640625" customWidth="1"/>
    <col min="5" max="5" width="9.33203125" customWidth="1"/>
    <col min="6" max="6" width="14.5" customWidth="1"/>
    <col min="7" max="7" width="12.6640625" style="13" customWidth="1"/>
  </cols>
  <sheetData>
    <row r="1" spans="1:7" s="12" customFormat="1">
      <c r="A1" s="5" t="s">
        <v>15</v>
      </c>
      <c r="B1" s="5" t="s">
        <v>53</v>
      </c>
      <c r="C1" s="5" t="s">
        <v>54</v>
      </c>
      <c r="D1" s="5" t="s">
        <v>55</v>
      </c>
      <c r="E1" s="5" t="s">
        <v>56</v>
      </c>
      <c r="F1" s="5" t="s">
        <v>57</v>
      </c>
      <c r="G1" s="14" t="s">
        <v>4</v>
      </c>
    </row>
    <row r="2" spans="1:7">
      <c r="A2" s="8">
        <v>1</v>
      </c>
      <c r="B2" s="1" t="s">
        <v>58</v>
      </c>
      <c r="C2" s="11">
        <v>1</v>
      </c>
      <c r="D2" s="1">
        <v>3000</v>
      </c>
      <c r="E2" s="2">
        <v>43437</v>
      </c>
      <c r="F2" s="11">
        <v>31</v>
      </c>
      <c r="G2" s="15">
        <f>C2*D2*F2/31</f>
        <v>3000</v>
      </c>
    </row>
    <row r="3" spans="1:7">
      <c r="A3" s="8">
        <v>2</v>
      </c>
      <c r="B3" s="1" t="s">
        <v>59</v>
      </c>
      <c r="C3" s="11">
        <v>2</v>
      </c>
      <c r="D3" s="1">
        <v>200</v>
      </c>
      <c r="E3" s="2">
        <v>43453</v>
      </c>
      <c r="F3" s="11">
        <v>31</v>
      </c>
      <c r="G3" s="15">
        <f>C3*D3*F3/31</f>
        <v>400</v>
      </c>
    </row>
    <row r="4" spans="1:7">
      <c r="A4" s="8">
        <v>3</v>
      </c>
      <c r="B4" s="1" t="s">
        <v>60</v>
      </c>
      <c r="C4" s="8">
        <v>1</v>
      </c>
      <c r="D4" s="3">
        <v>8000</v>
      </c>
      <c r="E4" s="16">
        <v>43456</v>
      </c>
      <c r="F4" s="11">
        <v>31</v>
      </c>
      <c r="G4" s="15">
        <f t="shared" ref="G4:G11" si="0">C4*D4*F4/31</f>
        <v>8000</v>
      </c>
    </row>
    <row r="5" spans="1:7">
      <c r="A5" s="8">
        <v>4</v>
      </c>
      <c r="B5" s="1" t="s">
        <v>61</v>
      </c>
      <c r="C5" s="8">
        <v>1</v>
      </c>
      <c r="D5" s="3">
        <v>3000</v>
      </c>
      <c r="E5" s="16">
        <v>43493</v>
      </c>
      <c r="F5" s="11">
        <v>31</v>
      </c>
      <c r="G5" s="15">
        <f t="shared" si="0"/>
        <v>3000</v>
      </c>
    </row>
    <row r="6" spans="1:7">
      <c r="A6" s="8">
        <v>5</v>
      </c>
      <c r="B6" s="1" t="s">
        <v>62</v>
      </c>
      <c r="C6" s="8">
        <v>1</v>
      </c>
      <c r="D6" s="3">
        <v>8000</v>
      </c>
      <c r="E6" s="16">
        <v>43475</v>
      </c>
      <c r="F6" s="11">
        <v>31</v>
      </c>
      <c r="G6" s="15">
        <f t="shared" si="0"/>
        <v>8000</v>
      </c>
    </row>
    <row r="7" spans="1:7">
      <c r="A7" s="8">
        <v>6</v>
      </c>
      <c r="B7" s="1" t="s">
        <v>63</v>
      </c>
      <c r="C7" s="8">
        <v>1</v>
      </c>
      <c r="D7" s="3">
        <v>3000</v>
      </c>
      <c r="E7" s="16">
        <v>43476</v>
      </c>
      <c r="F7" s="11">
        <v>31</v>
      </c>
      <c r="G7" s="15">
        <f t="shared" si="0"/>
        <v>3000</v>
      </c>
    </row>
    <row r="8" spans="1:7">
      <c r="A8" s="8">
        <v>7</v>
      </c>
      <c r="B8" s="1" t="s">
        <v>64</v>
      </c>
      <c r="C8" s="8">
        <v>1</v>
      </c>
      <c r="D8" s="3">
        <v>300</v>
      </c>
      <c r="E8" s="16">
        <v>43479</v>
      </c>
      <c r="F8" s="11">
        <v>31</v>
      </c>
      <c r="G8" s="15">
        <f t="shared" si="0"/>
        <v>300</v>
      </c>
    </row>
    <row r="9" spans="1:7">
      <c r="A9" s="8">
        <v>8</v>
      </c>
      <c r="B9" s="1" t="s">
        <v>65</v>
      </c>
      <c r="C9" s="8">
        <v>1</v>
      </c>
      <c r="D9" s="3">
        <v>8000</v>
      </c>
      <c r="E9" s="16">
        <v>43509</v>
      </c>
      <c r="F9" s="11">
        <v>31</v>
      </c>
      <c r="G9" s="15">
        <f t="shared" si="0"/>
        <v>8000</v>
      </c>
    </row>
    <row r="10" spans="1:7">
      <c r="A10" s="8">
        <v>9</v>
      </c>
      <c r="B10" s="1" t="s">
        <v>66</v>
      </c>
      <c r="C10" s="8">
        <v>1</v>
      </c>
      <c r="D10" s="3">
        <v>3000</v>
      </c>
      <c r="E10" s="16">
        <v>43516</v>
      </c>
      <c r="F10" s="11">
        <v>31</v>
      </c>
      <c r="G10" s="15">
        <f t="shared" si="0"/>
        <v>3000</v>
      </c>
    </row>
    <row r="11" spans="1:7">
      <c r="A11" s="8">
        <v>10</v>
      </c>
      <c r="B11" s="1" t="s">
        <v>67</v>
      </c>
      <c r="C11" s="8">
        <v>1</v>
      </c>
      <c r="D11" s="3">
        <v>3000</v>
      </c>
      <c r="E11" s="16">
        <v>43516</v>
      </c>
      <c r="F11" s="11">
        <v>31</v>
      </c>
      <c r="G11" s="15">
        <f t="shared" si="0"/>
        <v>3000</v>
      </c>
    </row>
    <row r="12" spans="1:7">
      <c r="A12" s="39" t="s">
        <v>4</v>
      </c>
      <c r="B12" s="40"/>
      <c r="C12" s="41"/>
      <c r="D12" s="40"/>
      <c r="E12" s="40"/>
      <c r="F12" s="42"/>
      <c r="G12" s="17">
        <f>SUM(G2:G11)</f>
        <v>39700</v>
      </c>
    </row>
  </sheetData>
  <mergeCells count="1">
    <mergeCell ref="A12:F12"/>
  </mergeCells>
  <phoneticPr fontId="21" type="noConversion"/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6"/>
  <sheetViews>
    <sheetView workbookViewId="0">
      <selection activeCell="C5" sqref="C5"/>
    </sheetView>
  </sheetViews>
  <sheetFormatPr baseColWidth="10" defaultColWidth="9" defaultRowHeight="14"/>
  <cols>
    <col min="2" max="3" width="15.1640625" style="10" customWidth="1"/>
    <col min="4" max="4" width="16.1640625" customWidth="1"/>
  </cols>
  <sheetData>
    <row r="1" spans="1:3">
      <c r="A1" s="5" t="s">
        <v>15</v>
      </c>
      <c r="B1" s="5" t="s">
        <v>68</v>
      </c>
      <c r="C1" s="5" t="s">
        <v>69</v>
      </c>
    </row>
    <row r="2" spans="1:3" s="10" customFormat="1">
      <c r="A2" s="8">
        <v>1</v>
      </c>
      <c r="B2" s="11" t="s">
        <v>11</v>
      </c>
      <c r="C2" s="8">
        <v>1168</v>
      </c>
    </row>
    <row r="3" spans="1:3">
      <c r="A3" s="8">
        <v>2</v>
      </c>
      <c r="B3" s="11" t="s">
        <v>70</v>
      </c>
      <c r="C3" s="8">
        <v>896</v>
      </c>
    </row>
    <row r="4" spans="1:3">
      <c r="A4" s="8">
        <v>3</v>
      </c>
      <c r="B4" s="11" t="s">
        <v>8</v>
      </c>
      <c r="C4" s="8">
        <v>540</v>
      </c>
    </row>
    <row r="5" spans="1:3">
      <c r="A5" s="8">
        <v>4</v>
      </c>
      <c r="B5" s="11" t="s">
        <v>71</v>
      </c>
      <c r="C5" s="8">
        <v>961</v>
      </c>
    </row>
    <row r="6" spans="1:3">
      <c r="A6" s="39" t="s">
        <v>4</v>
      </c>
      <c r="B6" s="42"/>
      <c r="C6" s="9">
        <f>SUM(C2:C5)</f>
        <v>3565</v>
      </c>
    </row>
  </sheetData>
  <mergeCells count="1">
    <mergeCell ref="A6:B6"/>
  </mergeCells>
  <phoneticPr fontId="21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3"/>
  <sheetViews>
    <sheetView workbookViewId="0">
      <selection activeCell="G9" sqref="G9"/>
    </sheetView>
  </sheetViews>
  <sheetFormatPr baseColWidth="10" defaultColWidth="9.33203125" defaultRowHeight="14"/>
  <cols>
    <col min="1" max="1" width="11.6640625" customWidth="1"/>
    <col min="2" max="2" width="22.1640625" customWidth="1"/>
    <col min="3" max="3" width="12.5" customWidth="1"/>
  </cols>
  <sheetData>
    <row r="1" spans="1:3">
      <c r="A1" s="5" t="s">
        <v>72</v>
      </c>
      <c r="B1" s="5" t="s">
        <v>16</v>
      </c>
      <c r="C1" s="5" t="s">
        <v>69</v>
      </c>
    </row>
    <row r="2" spans="1:3">
      <c r="A2" s="6">
        <v>43676</v>
      </c>
      <c r="B2" s="7" t="s">
        <v>73</v>
      </c>
      <c r="C2" s="8">
        <v>3500</v>
      </c>
    </row>
    <row r="3" spans="1:3">
      <c r="A3" s="43" t="s">
        <v>4</v>
      </c>
      <c r="B3" s="44"/>
      <c r="C3" s="9">
        <f>C2</f>
        <v>3500</v>
      </c>
    </row>
  </sheetData>
  <mergeCells count="1">
    <mergeCell ref="A3:B3"/>
  </mergeCells>
  <phoneticPr fontId="21" type="noConversion"/>
  <pageMargins left="0.75" right="0.75" top="1" bottom="1" header="0.51180555555555596" footer="0.51180555555555596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10"/>
  <sheetViews>
    <sheetView topLeftCell="A12" workbookViewId="0">
      <selection activeCell="D23" sqref="D23"/>
    </sheetView>
  </sheetViews>
  <sheetFormatPr baseColWidth="10" defaultColWidth="9" defaultRowHeight="14"/>
  <cols>
    <col min="2" max="2" width="25.5" customWidth="1"/>
  </cols>
  <sheetData>
    <row r="1" spans="1:10">
      <c r="A1" s="1" t="s">
        <v>72</v>
      </c>
      <c r="B1" s="1" t="s">
        <v>74</v>
      </c>
      <c r="C1" s="1" t="s">
        <v>69</v>
      </c>
    </row>
    <row r="2" spans="1:10">
      <c r="A2" s="2"/>
      <c r="B2" s="1"/>
      <c r="C2" s="3"/>
    </row>
    <row r="3" spans="1:10">
      <c r="A3" s="2"/>
      <c r="B3" s="3"/>
      <c r="C3" s="3"/>
    </row>
    <row r="4" spans="1:10">
      <c r="A4" s="3"/>
      <c r="B4" s="3"/>
      <c r="C4" s="3">
        <f>SUM(C2:C3)</f>
        <v>0</v>
      </c>
    </row>
    <row r="8" spans="1:10">
      <c r="J8" s="4"/>
    </row>
    <row r="10" spans="1:10">
      <c r="I10" s="4"/>
    </row>
  </sheetData>
  <phoneticPr fontId="21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博世项目统计</vt:lpstr>
      <vt:lpstr>工时清单</vt:lpstr>
      <vt:lpstr>测试用例费用</vt:lpstr>
      <vt:lpstr>租赁设备费</vt:lpstr>
      <vt:lpstr>报销</vt:lpstr>
      <vt:lpstr>印度工程师网络安装</vt:lpstr>
      <vt:lpstr>3月采购费用</vt:lpstr>
    </vt:vector>
  </TitlesOfParts>
  <Company>HIRAIN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HIRAIN</dc:creator>
  <cp:lastModifiedBy>Microsoft Office User</cp:lastModifiedBy>
  <cp:lastPrinted>2019-06-06T02:31:00Z</cp:lastPrinted>
  <dcterms:created xsi:type="dcterms:W3CDTF">2015-10-16T09:07:00Z</dcterms:created>
  <dcterms:modified xsi:type="dcterms:W3CDTF">2019-09-03T07:35:35Z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2052-1.1.0.1454</vt:lpwstr>
  </property>
</Properties>
</file>