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nniferwang/Desktop/服佑/业务/博世/博世结算/"/>
    </mc:Choice>
  </mc:AlternateContent>
  <xr:revisionPtr revIDLastSave="0" documentId="13_ncr:1_{CDB817E2-080B-DF42-A04B-507D511443BB}" xr6:coauthVersionLast="45" xr6:coauthVersionMax="45" xr10:uidLastSave="{00000000-0000-0000-0000-000000000000}"/>
  <bookViews>
    <workbookView xWindow="32440" yWindow="2700" windowWidth="28800" windowHeight="14720" tabRatio="580" xr2:uid="{00000000-000D-0000-FFFF-FFFF00000000}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2" i="2"/>
  <c r="B6" i="2"/>
  <c r="D3" i="10"/>
  <c r="F4" i="8"/>
  <c r="F5" i="8"/>
  <c r="F11" i="8" s="1"/>
  <c r="F6" i="8"/>
  <c r="F7" i="8"/>
  <c r="F8" i="8"/>
  <c r="F9" i="8"/>
  <c r="F10" i="8"/>
  <c r="F3" i="8"/>
  <c r="E11" i="8"/>
  <c r="D11" i="8"/>
  <c r="D3" i="8"/>
  <c r="D9" i="8"/>
  <c r="D5" i="8"/>
  <c r="D10" i="8"/>
  <c r="D8" i="8"/>
  <c r="D7" i="8"/>
  <c r="F3" i="10" l="1"/>
  <c r="C7" i="6" l="1"/>
  <c r="E7" i="2" l="1"/>
  <c r="E8" i="2"/>
  <c r="E9" i="2"/>
  <c r="F6" i="10" l="1"/>
  <c r="E6" i="2" l="1"/>
  <c r="G9" i="4"/>
  <c r="E12" i="2" l="1"/>
  <c r="C12" i="2" s="1"/>
  <c r="C4" i="9" l="1"/>
  <c r="E11" i="2"/>
  <c r="G11" i="4"/>
  <c r="G10" i="4"/>
  <c r="G8" i="4"/>
  <c r="G7" i="4"/>
  <c r="G6" i="4"/>
  <c r="G5" i="4"/>
  <c r="G4" i="4"/>
  <c r="G3" i="4"/>
  <c r="G12" i="4" s="1"/>
  <c r="E5" i="2"/>
  <c r="E4" i="2"/>
  <c r="E3" i="2"/>
  <c r="C11" i="2" l="1"/>
  <c r="E10" i="2"/>
  <c r="C10" i="2" s="1"/>
  <c r="E2" i="2"/>
  <c r="C13" i="2" l="1"/>
  <c r="E13" i="2"/>
</calcChain>
</file>

<file path=xl/sharedStrings.xml><?xml version="1.0" encoding="utf-8"?>
<sst xmlns="http://schemas.openxmlformats.org/spreadsheetml/2006/main" count="133" uniqueCount="107">
  <si>
    <t>GE-12A+GE-12B</t>
  </si>
  <si>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</si>
  <si>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</si>
  <si>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</si>
  <si>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</si>
  <si>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</si>
  <si>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</si>
  <si>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</si>
  <si>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</si>
  <si>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</si>
  <si>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</si>
  <si>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</si>
  <si>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</si>
  <si>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</si>
  <si>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</si>
  <si>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</si>
  <si>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</si>
  <si>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</si>
  <si>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</si>
  <si>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</si>
  <si>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</si>
  <si>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</si>
  <si>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</si>
  <si>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</si>
  <si>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</si>
  <si>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</si>
  <si>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</si>
  <si>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</si>
  <si>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</si>
  <si>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</si>
  <si>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</si>
  <si>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Vehicle Spy1</t>
  </si>
  <si>
    <t>CANoe1</t>
  </si>
  <si>
    <t>GL3000</t>
  </si>
  <si>
    <t>CANoe2</t>
  </si>
  <si>
    <t>CANanalyer</t>
  </si>
  <si>
    <t>Vehicle Spy 2</t>
  </si>
  <si>
    <t>Vehicle Spy 3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</si>
  <si>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</si>
  <si>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</si>
  <si>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</si>
  <si>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</si>
  <si>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</si>
  <si>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</si>
  <si>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</si>
  <si>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</si>
  <si>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</si>
  <si>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</si>
  <si>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徐萌萌</t>
    </r>
    <r>
      <rPr>
        <sz val="11"/>
        <color indexed="8"/>
        <rFont val="Arial"/>
        <family val="2"/>
      </rPr>
      <t>/Mengmeng Xu</t>
    </r>
    <phoneticPr fontId="21" type="noConversion"/>
  </si>
  <si>
    <r>
      <rPr>
        <sz val="11"/>
        <color indexed="8"/>
        <rFont val="宋体"/>
        <family val="3"/>
        <charset val="134"/>
      </rPr>
      <t>崔丁太</t>
    </r>
    <r>
      <rPr>
        <sz val="11"/>
        <color indexed="8"/>
        <rFont val="Arial"/>
        <family val="2"/>
      </rPr>
      <t>/Dingtai Cui</t>
    </r>
    <phoneticPr fontId="21" type="noConversion"/>
  </si>
  <si>
    <r>
      <rPr>
        <sz val="11"/>
        <color indexed="8"/>
        <rFont val="宋体"/>
        <family val="3"/>
        <charset val="134"/>
      </rPr>
      <t>陈洽</t>
    </r>
    <r>
      <rPr>
        <sz val="11"/>
        <color indexed="8"/>
        <rFont val="Arial"/>
        <family val="2"/>
      </rPr>
      <t>/Qia Chen</t>
    </r>
    <phoneticPr fontId="21" type="noConversion"/>
  </si>
  <si>
    <r>
      <rPr>
        <sz val="11"/>
        <color indexed="8"/>
        <rFont val="宋体"/>
        <family val="3"/>
        <charset val="134"/>
      </rPr>
      <t>李艳</t>
    </r>
    <r>
      <rPr>
        <sz val="11"/>
        <color indexed="8"/>
        <rFont val="Arial"/>
        <family val="2"/>
      </rPr>
      <t>/Yan Li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</si>
  <si>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</si>
  <si>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</si>
  <si>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</si>
  <si>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</si>
  <si>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</si>
  <si>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</si>
  <si>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</si>
  <si>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</si>
  <si>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</si>
  <si>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sz val="11"/>
        <color indexed="8"/>
        <rFont val="宋体"/>
        <family val="3"/>
        <charset val="134"/>
      </rPr>
      <t>万用表</t>
    </r>
    <r>
      <rPr>
        <sz val="11"/>
        <color indexed="8"/>
        <rFont val="Arial"/>
        <family val="2"/>
      </rPr>
      <t>/</t>
    </r>
    <r>
      <rPr>
        <sz val="11"/>
        <color indexed="8"/>
        <rFont val="宋体"/>
        <family val="3"/>
        <charset val="134"/>
      </rPr>
      <t>摄像头</t>
    </r>
  </si>
  <si>
    <r>
      <rPr>
        <sz val="11"/>
        <color indexed="8"/>
        <rFont val="宋体"/>
        <family val="3"/>
        <charset val="134"/>
      </rPr>
      <t>程控电源</t>
    </r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</si>
  <si>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</si>
  <si>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</si>
  <si>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</si>
  <si>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</si>
  <si>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</si>
  <si>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</si>
  <si>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</si>
  <si>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</si>
  <si>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</si>
  <si>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CANoe3</t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</si>
  <si>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</si>
  <si>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</si>
  <si>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</si>
  <si>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</si>
  <si>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日常周保洁/Weekly Cleaning</t>
    <phoneticPr fontId="21" type="noConversion"/>
  </si>
  <si>
    <r>
      <rPr>
        <sz val="11"/>
        <color rgb="FF000000"/>
        <rFont val="SimSun"/>
        <family val="3"/>
        <charset val="134"/>
      </rPr>
      <t>王玉龙</t>
    </r>
    <r>
      <rPr>
        <sz val="11"/>
        <color rgb="FF000000"/>
        <rFont val="Arial"/>
        <family val="3"/>
        <charset val="134"/>
      </rPr>
      <t>/Yulong Wang</t>
    </r>
    <phoneticPr fontId="21" type="noConversion"/>
  </si>
  <si>
    <t>赵洪飞/Hongfei Zhao</t>
    <phoneticPr fontId="21" type="noConversion"/>
  </si>
  <si>
    <r>
      <rPr>
        <sz val="11"/>
        <color rgb="FF000000"/>
        <rFont val="SimSun"/>
        <family val="3"/>
        <charset val="134"/>
      </rPr>
      <t>文明鑫</t>
    </r>
    <r>
      <rPr>
        <sz val="11"/>
        <color rgb="FF000000"/>
        <rFont val="Arial"/>
        <family val="3"/>
        <charset val="134"/>
      </rPr>
      <t>/Mingxin Wen</t>
    </r>
    <phoneticPr fontId="21" type="noConversion"/>
  </si>
  <si>
    <t>合计/Total</t>
    <phoneticPr fontId="21" type="noConversion"/>
  </si>
  <si>
    <t>房租/Rental</t>
    <phoneticPr fontId="21" type="noConversion"/>
  </si>
  <si>
    <t>电费/Electricity Usage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</si>
  <si>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</si>
  <si>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</si>
  <si>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饮用水/Drinking Water</t>
    <phoneticPr fontId="21" type="noConversion"/>
  </si>
  <si>
    <t>Jan 1-31,2020</t>
    <phoneticPr fontId="21" type="noConversion"/>
  </si>
  <si>
    <t>Rm3003-Venugopal</t>
    <phoneticPr fontId="21" type="noConversion"/>
  </si>
  <si>
    <t>/</t>
  </si>
  <si>
    <t>FE-5AB</t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</si>
  <si>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</si>
  <si>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</si>
  <si>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</si>
  <si>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</si>
  <si>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</si>
  <si>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当月结算工时/Caculated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</si>
  <si>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</si>
  <si>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徐萌萌</t>
    </r>
    <r>
      <rPr>
        <sz val="11"/>
        <color indexed="8"/>
        <rFont val="Arial"/>
        <family val="2"/>
      </rPr>
      <t>/Mengmeng Xu</t>
    </r>
  </si>
  <si>
    <r>
      <rPr>
        <sz val="11"/>
        <color indexed="8"/>
        <rFont val="宋体"/>
        <family val="3"/>
        <charset val="134"/>
      </rPr>
      <t>崔丁太</t>
    </r>
    <r>
      <rPr>
        <sz val="11"/>
        <color indexed="8"/>
        <rFont val="Arial"/>
        <family val="2"/>
      </rPr>
      <t>/Dingtai Cui</t>
    </r>
  </si>
  <si>
    <r>
      <rPr>
        <sz val="11"/>
        <color indexed="8"/>
        <rFont val="宋体"/>
        <family val="3"/>
        <charset val="134"/>
      </rPr>
      <t>陈洽</t>
    </r>
    <r>
      <rPr>
        <sz val="11"/>
        <color indexed="8"/>
        <rFont val="Arial"/>
        <family val="2"/>
      </rPr>
      <t>/Qia Chen</t>
    </r>
  </si>
  <si>
    <r>
      <rPr>
        <sz val="11"/>
        <color indexed="8"/>
        <rFont val="宋体"/>
        <family val="3"/>
        <charset val="134"/>
      </rPr>
      <t>李艳</t>
    </r>
    <r>
      <rPr>
        <sz val="11"/>
        <color indexed="8"/>
        <rFont val="Arial"/>
        <family val="2"/>
      </rPr>
      <t>/Yan Li</t>
    </r>
  </si>
  <si>
    <r>
      <rPr>
        <sz val="11"/>
        <color indexed="8"/>
        <rFont val="宋体"/>
        <family val="3"/>
        <charset val="134"/>
      </rPr>
      <t>范国栋</t>
    </r>
    <r>
      <rPr>
        <sz val="11"/>
        <color indexed="8"/>
        <rFont val="Arial"/>
        <family val="2"/>
      </rPr>
      <t>/Guodong Fan</t>
    </r>
  </si>
  <si>
    <r>
      <rPr>
        <sz val="11"/>
        <color indexed="8"/>
        <rFont val="宋体"/>
        <family val="3"/>
        <charset val="134"/>
      </rPr>
      <t>王玉龙</t>
    </r>
    <r>
      <rPr>
        <sz val="11"/>
        <color indexed="8"/>
        <rFont val="Arial"/>
        <family val="2"/>
      </rPr>
      <t>/Yulong Wang</t>
    </r>
  </si>
  <si>
    <r>
      <rPr>
        <sz val="11"/>
        <color indexed="8"/>
        <rFont val="宋体"/>
        <family val="3"/>
        <charset val="134"/>
      </rPr>
      <t>赵洪飞</t>
    </r>
    <r>
      <rPr>
        <sz val="11"/>
        <color indexed="8"/>
        <rFont val="Arial"/>
        <family val="2"/>
      </rPr>
      <t>/Hongfei Zhao</t>
    </r>
  </si>
  <si>
    <r>
      <rPr>
        <sz val="11"/>
        <color indexed="8"/>
        <rFont val="宋体"/>
        <family val="3"/>
        <charset val="134"/>
      </rPr>
      <t>文明鑫</t>
    </r>
    <r>
      <rPr>
        <sz val="11"/>
        <color indexed="8"/>
        <rFont val="Arial"/>
        <family val="2"/>
      </rPr>
      <t>/Mingxin Wen</t>
    </r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</si>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</sst>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\-mm\-dd;@"/>
    <numFmt numFmtId="178" formatCode="0.00_);[Red]\(0.00\)"/>
  </numFmts>
  <fonts count="37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Arial"/>
      <family val="3"/>
    </font>
    <font>
      <sz val="10"/>
      <color theme="1"/>
      <name val="宋体"/>
      <family val="3"/>
      <charset val="134"/>
      <scheme val="minor"/>
    </font>
    <font>
      <b/>
      <sz val="14"/>
      <color indexed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1" xfId="0" applyFont="1" applyBorder="1">
      <alignment vertical="center"/>
    </xf>
    <xf numFmtId="5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76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176" fontId="24" fillId="0" borderId="1" xfId="0" quotePrefix="1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1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27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78" fontId="24" fillId="0" borderId="13" xfId="0" applyNumberFormat="1" applyFont="1" applyBorder="1" applyAlignment="1">
      <alignment horizontal="center" vertical="center"/>
    </xf>
    <xf numFmtId="178" fontId="25" fillId="2" borderId="1" xfId="0" applyNumberFormat="1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178" fontId="25" fillId="2" borderId="13" xfId="0" applyNumberFormat="1" applyFont="1" applyFill="1" applyBorder="1" applyAlignment="1">
      <alignment horizontal="center" vertical="center"/>
    </xf>
    <xf numFmtId="178" fontId="24" fillId="0" borderId="0" xfId="0" applyNumberFormat="1" applyFont="1">
      <alignment vertical="center"/>
    </xf>
    <xf numFmtId="0" fontId="34" fillId="0" borderId="13" xfId="0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25" fillId="2" borderId="13" xfId="0" applyNumberFormat="1" applyFont="1" applyFill="1" applyBorder="1">
      <alignment vertical="center"/>
    </xf>
    <xf numFmtId="176" fontId="24" fillId="0" borderId="0" xfId="0" applyNumberFormat="1" applyFont="1">
      <alignment vertical="center"/>
    </xf>
    <xf numFmtId="0" fontId="35" fillId="0" borderId="0" xfId="0" applyFont="1" applyAlignment="1">
      <alignment horizontal="center" vertical="center"/>
    </xf>
    <xf numFmtId="0" fontId="35" fillId="2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36" fillId="2" borderId="1" xfId="0" applyNumberFormat="1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  <xf numFmtId="0" fontId="29" fillId="0" borderId="15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</cellXfs>
  <cellStyles count="59">
    <cellStyle name="20% - 强调文字颜色 1 2" xfId="57" xr:uid="{00000000-0005-0000-0000-000068000000}"/>
    <cellStyle name="20% - 强调文字颜色 2 2" xfId="38" xr:uid="{00000000-0005-0000-0000-00003D000000}"/>
    <cellStyle name="20% - 强调文字颜色 3 2" xfId="29" xr:uid="{00000000-0005-0000-0000-000022000000}"/>
    <cellStyle name="20% - 强调文字颜色 4 2" xfId="39" xr:uid="{00000000-0005-0000-0000-00003F000000}"/>
    <cellStyle name="20% - 强调文字颜色 5 2" xfId="42" xr:uid="{00000000-0005-0000-0000-000049000000}"/>
    <cellStyle name="20% - 强调文字颜色 6 2" xfId="28" xr:uid="{00000000-0005-0000-0000-000021000000}"/>
    <cellStyle name="40% - 强调文字颜色 1 2" xfId="37" xr:uid="{00000000-0005-0000-0000-00003A000000}"/>
    <cellStyle name="40% - 强调文字颜色 2 2" xfId="27" xr:uid="{00000000-0005-0000-0000-00001F000000}"/>
    <cellStyle name="40% - 强调文字颜色 3 2" xfId="25" xr:uid="{00000000-0005-0000-0000-00001D000000}"/>
    <cellStyle name="40% - 强调文字颜色 4 2" xfId="46" xr:uid="{00000000-0005-0000-0000-000050000000}"/>
    <cellStyle name="40% - 强调文字颜色 5 2" xfId="31" xr:uid="{00000000-0005-0000-0000-000026000000}"/>
    <cellStyle name="40% - 强调文字颜色 6 2" xfId="34" xr:uid="{00000000-0005-0000-0000-000031000000}"/>
    <cellStyle name="60% - 强调文字颜色 1 2" xfId="23" xr:uid="{00000000-0005-0000-0000-00001B000000}"/>
    <cellStyle name="60% - 强调文字颜色 2 2" xfId="21" xr:uid="{00000000-0005-0000-0000-000019000000}"/>
    <cellStyle name="60% - 强调文字颜色 3 2" xfId="20" xr:uid="{00000000-0005-0000-0000-000018000000}"/>
    <cellStyle name="60% - 强调文字颜色 4 2" xfId="55" xr:uid="{00000000-0005-0000-0000-000066000000}"/>
    <cellStyle name="60% - 强调文字颜色 5 2" xfId="49" xr:uid="{00000000-0005-0000-0000-000056000000}"/>
    <cellStyle name="60% - 强调文字颜色 6 2" xfId="43" xr:uid="{00000000-0005-0000-0000-00004D000000}"/>
    <cellStyle name="标题 1 2" xfId="52" xr:uid="{00000000-0005-0000-0000-000062000000}"/>
    <cellStyle name="标题 2 2" xfId="48" xr:uid="{00000000-0005-0000-0000-000053000000}"/>
    <cellStyle name="标题 3 2" xfId="18" xr:uid="{00000000-0005-0000-0000-000016000000}"/>
    <cellStyle name="标题 4 2" xfId="16" xr:uid="{00000000-0005-0000-0000-000014000000}"/>
    <cellStyle name="标题 5" xfId="9" xr:uid="{00000000-0005-0000-0000-00000B000000}"/>
    <cellStyle name="差 2" xfId="15" xr:uid="{00000000-0005-0000-0000-000013000000}"/>
    <cellStyle name="常规" xfId="0" builtinId="0"/>
    <cellStyle name="常规 2" xfId="14" xr:uid="{00000000-0005-0000-0000-000012000000}"/>
    <cellStyle name="常规 2 10" xfId="53" xr:uid="{00000000-0005-0000-0000-000064000000}"/>
    <cellStyle name="常规 2 2" xfId="47" xr:uid="{00000000-0005-0000-0000-000052000000}"/>
    <cellStyle name="常规 2 3" xfId="54" xr:uid="{00000000-0005-0000-0000-000065000000}"/>
    <cellStyle name="常规 2 4" xfId="22" xr:uid="{00000000-0005-0000-0000-00001A000000}"/>
    <cellStyle name="常规 2 5" xfId="13" xr:uid="{00000000-0005-0000-0000-000010000000}"/>
    <cellStyle name="常规 2 6" xfId="50" xr:uid="{00000000-0005-0000-0000-000057000000}"/>
    <cellStyle name="常规 2 7" xfId="12" xr:uid="{00000000-0005-0000-0000-00000F000000}"/>
    <cellStyle name="常规 2 8" xfId="44" xr:uid="{00000000-0005-0000-0000-00004E000000}"/>
    <cellStyle name="常规 2 9" xfId="51" xr:uid="{00000000-0005-0000-0000-000059000000}"/>
    <cellStyle name="常规 3" xfId="40" xr:uid="{00000000-0005-0000-0000-000043000000}"/>
    <cellStyle name="常规 4" xfId="11" xr:uid="{00000000-0005-0000-0000-00000E000000}"/>
    <cellStyle name="常规 5" xfId="10" xr:uid="{00000000-0005-0000-0000-00000C000000}"/>
    <cellStyle name="常规 6" xfId="8" xr:uid="{00000000-0005-0000-0000-00000A000000}"/>
    <cellStyle name="常规 7" xfId="58" xr:uid="{00000000-0005-0000-0000-000069000000}"/>
    <cellStyle name="常规 8" xfId="6" xr:uid="{00000000-0005-0000-0000-000006000000}"/>
    <cellStyle name="常规 9" xfId="32" xr:uid="{00000000-0005-0000-0000-000029000000}"/>
    <cellStyle name="好 2" xfId="7" xr:uid="{00000000-0005-0000-0000-000007000000}"/>
    <cellStyle name="汇总 2" xfId="56" xr:uid="{00000000-0005-0000-0000-000067000000}"/>
    <cellStyle name="计算 2" xfId="5" xr:uid="{00000000-0005-0000-0000-000005000000}"/>
    <cellStyle name="检查单元格 2" xfId="4" xr:uid="{00000000-0005-0000-0000-000004000000}"/>
    <cellStyle name="解释性文本 2" xfId="35" xr:uid="{00000000-0005-0000-0000-000035000000}"/>
    <cellStyle name="警告文本 2" xfId="3" xr:uid="{00000000-0005-0000-0000-000003000000}"/>
    <cellStyle name="链接单元格 2" xfId="2" xr:uid="{00000000-0005-0000-0000-000002000000}"/>
    <cellStyle name="强调文字颜色 1 2" xfId="36" xr:uid="{00000000-0005-0000-0000-000039000000}"/>
    <cellStyle name="强调文字颜色 2 2" xfId="26" xr:uid="{00000000-0005-0000-0000-00001E000000}"/>
    <cellStyle name="强调文字颜色 3 2" xfId="24" xr:uid="{00000000-0005-0000-0000-00001C000000}"/>
    <cellStyle name="强调文字颜色 4 2" xfId="45" xr:uid="{00000000-0005-0000-0000-00004F000000}"/>
    <cellStyle name="强调文字颜色 5 2" xfId="30" xr:uid="{00000000-0005-0000-0000-000025000000}"/>
    <cellStyle name="强调文字颜色 6 2" xfId="33" xr:uid="{00000000-0005-0000-0000-00002F000000}"/>
    <cellStyle name="适中 2" xfId="17" xr:uid="{00000000-0005-0000-0000-000015000000}"/>
    <cellStyle name="输出 2" xfId="41" xr:uid="{00000000-0005-0000-0000-000048000000}"/>
    <cellStyle name="输入 2" xfId="19" xr:uid="{00000000-0005-0000-0000-000017000000}"/>
    <cellStyle name="注释 2" xfId="1" xr:uid="{00000000-0005-0000-0000-00000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3"/>
  <sheetViews>
    <sheetView tabSelected="1" zoomScale="120" zoomScaleNormal="120" workbookViewId="0">
      <selection activeCell="E2" sqref="E2:E12"/>
    </sheetView>
  </sheetViews>
  <sheetFormatPr baseColWidth="10" defaultColWidth="8.83203125" defaultRowHeight="14"/>
  <cols>
    <col min="1" max="1" width="43.33203125" style="21" customWidth="1"/>
    <col min="2" max="2" width="22.83203125" style="21" customWidth="1"/>
    <col min="3" max="3" width="18.5" style="22" customWidth="1"/>
    <col min="4" max="4" width="17.5" style="21" customWidth="1"/>
    <col min="5" max="5" width="21.6640625" style="22" customWidth="1"/>
    <col min="6" max="6" width="12.5" style="21" customWidth="1"/>
    <col min="7" max="16384" width="8.83203125" style="17"/>
  </cols>
  <sheetData>
    <row r="1" spans="1:6" s="13" customFormat="1" ht="29" customHeight="1">
      <c r="A1" s="11" t="s">
        <v>41</v>
      </c>
      <c r="B1" s="11" t="s">
        <v>42</v>
      </c>
      <c r="C1" s="12" t="s">
        <v>43</v>
      </c>
      <c r="D1" s="11" t="s">
        <v>44</v>
      </c>
      <c r="E1" s="12" t="s">
        <v>45</v>
      </c>
      <c r="F1" s="11" t="s">
        <v>46</v>
      </c>
    </row>
    <row r="2" spans="1:6">
      <c r="A2" s="14" t="s">
        <v>47</v>
      </c>
      <c r="B2" s="14" t="s">
        <v>48</v>
      </c>
      <c r="C2" s="15">
        <f>'工时清单Effort Hours Breakdown'!F3</f>
        <v>67.5</v>
      </c>
      <c r="D2" s="14">
        <v>225</v>
      </c>
      <c r="E2" s="16">
        <f>D2*C2</f>
        <v>15187.5</v>
      </c>
      <c r="F2" s="14"/>
    </row>
    <row r="3" spans="1:6">
      <c r="A3" s="14" t="s">
        <v>47</v>
      </c>
      <c r="B3" s="14" t="s">
        <v>49</v>
      </c>
      <c r="C3" s="15">
        <f>'工时清单Effort Hours Breakdown'!F4</f>
        <v>105</v>
      </c>
      <c r="D3" s="14">
        <v>225</v>
      </c>
      <c r="E3" s="16">
        <f t="shared" ref="E3:E5" si="0">D3*C3</f>
        <v>23625</v>
      </c>
      <c r="F3" s="14"/>
    </row>
    <row r="4" spans="1:6">
      <c r="A4" s="14" t="s">
        <v>47</v>
      </c>
      <c r="B4" s="14" t="s">
        <v>50</v>
      </c>
      <c r="C4" s="15">
        <f>'工时清单Effort Hours Breakdown'!F5</f>
        <v>100.9</v>
      </c>
      <c r="D4" s="14">
        <v>225</v>
      </c>
      <c r="E4" s="16">
        <f t="shared" si="0"/>
        <v>22702.5</v>
      </c>
      <c r="F4" s="14"/>
    </row>
    <row r="5" spans="1:6">
      <c r="A5" s="14" t="s">
        <v>47</v>
      </c>
      <c r="B5" s="14" t="s">
        <v>51</v>
      </c>
      <c r="C5" s="15">
        <f>'工时清单Effort Hours Breakdown'!F6</f>
        <v>112</v>
      </c>
      <c r="D5" s="14">
        <v>225</v>
      </c>
      <c r="E5" s="16">
        <f t="shared" si="0"/>
        <v>25200</v>
      </c>
      <c r="F5" s="14"/>
    </row>
    <row r="6" spans="1:6">
      <c r="A6" s="14" t="s">
        <v>47</v>
      </c>
      <c r="B6" s="34" t="str">
        <f>'工时清单Effort Hours Breakdown'!B7</f>
        <v>范国栋/Guodong Fan</v>
      </c>
      <c r="C6" s="15">
        <f>'工时清单Effort Hours Breakdown'!F7</f>
        <v>119</v>
      </c>
      <c r="D6" s="29">
        <v>225</v>
      </c>
      <c r="E6" s="16">
        <f>D6*C6</f>
        <v>26775</v>
      </c>
      <c r="F6" s="29"/>
    </row>
    <row r="7" spans="1:6">
      <c r="A7" s="14" t="s">
        <v>47</v>
      </c>
      <c r="B7" s="34" t="s">
        <v>78</v>
      </c>
      <c r="C7" s="15">
        <f>'工时清单Effort Hours Breakdown'!F8</f>
        <v>131.4</v>
      </c>
      <c r="D7" s="38">
        <v>225</v>
      </c>
      <c r="E7" s="16">
        <f t="shared" ref="E7:E9" si="1">D7*C7</f>
        <v>29565</v>
      </c>
      <c r="F7" s="38"/>
    </row>
    <row r="8" spans="1:6">
      <c r="A8" s="14" t="s">
        <v>47</v>
      </c>
      <c r="B8" s="42" t="s">
        <v>79</v>
      </c>
      <c r="C8" s="15">
        <f>'工时清单Effort Hours Breakdown'!F9</f>
        <v>94</v>
      </c>
      <c r="D8" s="38">
        <v>225</v>
      </c>
      <c r="E8" s="16">
        <f t="shared" si="1"/>
        <v>21150</v>
      </c>
      <c r="F8" s="38"/>
    </row>
    <row r="9" spans="1:6">
      <c r="A9" s="14" t="s">
        <v>47</v>
      </c>
      <c r="B9" s="34" t="s">
        <v>80</v>
      </c>
      <c r="C9" s="15">
        <f>'工时清单Effort Hours Breakdown'!F10</f>
        <v>133</v>
      </c>
      <c r="D9" s="38">
        <v>225</v>
      </c>
      <c r="E9" s="16">
        <f t="shared" si="1"/>
        <v>29925</v>
      </c>
      <c r="F9" s="38"/>
    </row>
    <row r="10" spans="1:6">
      <c r="A10" s="14" t="s">
        <v>52</v>
      </c>
      <c r="B10" s="14"/>
      <c r="C10" s="16">
        <f>E10/D10</f>
        <v>176.44444444444446</v>
      </c>
      <c r="D10" s="14">
        <v>225</v>
      </c>
      <c r="E10" s="16">
        <f>'租赁设备费Equipment Rental'!G12</f>
        <v>39700</v>
      </c>
      <c r="F10" s="14"/>
    </row>
    <row r="11" spans="1:6">
      <c r="A11" s="14" t="s">
        <v>53</v>
      </c>
      <c r="B11" s="14"/>
      <c r="C11" s="16">
        <f t="shared" ref="C11" si="2">E11/D11</f>
        <v>0</v>
      </c>
      <c r="D11" s="14">
        <v>225</v>
      </c>
      <c r="E11" s="16">
        <f>报销Reimbursement!C7</f>
        <v>0</v>
      </c>
      <c r="F11" s="14"/>
    </row>
    <row r="12" spans="1:6">
      <c r="A12" s="34" t="s">
        <v>70</v>
      </c>
      <c r="B12" s="29"/>
      <c r="C12" s="30">
        <f>E12/D12</f>
        <v>2.2527555555555554</v>
      </c>
      <c r="D12" s="29">
        <v>225</v>
      </c>
      <c r="E12" s="30">
        <f>印度工程师费用IndianEngineerExpenses!F6</f>
        <v>506.87</v>
      </c>
      <c r="F12" s="29"/>
    </row>
    <row r="13" spans="1:6" ht="18">
      <c r="A13" s="36" t="s">
        <v>71</v>
      </c>
      <c r="B13" s="18"/>
      <c r="C13" s="19">
        <f>SUM(C2:C12)</f>
        <v>1041.4972</v>
      </c>
      <c r="D13" s="18"/>
      <c r="E13" s="62">
        <f>SUM(E2:E12)</f>
        <v>234336.87</v>
      </c>
      <c r="F13" s="20"/>
    </row>
  </sheetData>
  <phoneticPr fontId="21" type="noConversion"/>
  <pageMargins left="0.69930555555555596" right="0.69930555555555596" top="0.75" bottom="0.75" header="0.3" footer="0.3"/>
  <pageSetup paperSize="9" scale="5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11"/>
  <sheetViews>
    <sheetView zoomScale="130" zoomScaleNormal="130" workbookViewId="0">
      <selection activeCell="G16" sqref="G16"/>
    </sheetView>
  </sheetViews>
  <sheetFormatPr baseColWidth="10" defaultColWidth="9" defaultRowHeight="14"/>
  <cols>
    <col min="1" max="1" width="5.83203125" customWidth="1"/>
    <col min="2" max="2" width="22.5" customWidth="1"/>
    <col min="3" max="3" width="17.5" customWidth="1"/>
    <col min="4" max="4" width="14.1640625" customWidth="1"/>
    <col min="5" max="5" width="10.5" customWidth="1"/>
    <col min="6" max="6" width="16.33203125" customWidth="1"/>
    <col min="7" max="7" width="20.6640625" style="5" customWidth="1"/>
    <col min="8" max="13" width="9" customWidth="1"/>
    <col min="14" max="14" width="8" customWidth="1"/>
  </cols>
  <sheetData>
    <row r="1" spans="1:39">
      <c r="A1" s="5"/>
      <c r="G1"/>
      <c r="S1" s="61"/>
      <c r="AK1" s="59"/>
      <c r="AL1" s="59"/>
      <c r="AM1" s="60"/>
    </row>
    <row r="2" spans="1:39" ht="45">
      <c r="A2" s="24" t="s">
        <v>91</v>
      </c>
      <c r="B2" s="24" t="s">
        <v>92</v>
      </c>
      <c r="C2" s="24" t="s">
        <v>93</v>
      </c>
      <c r="D2" s="24" t="s">
        <v>94</v>
      </c>
      <c r="E2" s="24" t="s">
        <v>95</v>
      </c>
      <c r="F2" s="24" t="s">
        <v>96</v>
      </c>
      <c r="G2" s="24" t="s">
        <v>97</v>
      </c>
    </row>
    <row r="3" spans="1:39">
      <c r="A3" s="39">
        <v>1</v>
      </c>
      <c r="B3" s="39" t="s">
        <v>98</v>
      </c>
      <c r="C3" s="39" t="s">
        <v>0</v>
      </c>
      <c r="D3" s="38">
        <f>55.5+12</f>
        <v>67.5</v>
      </c>
      <c r="E3" s="38"/>
      <c r="F3" s="38">
        <f>D3+E3*1.1</f>
        <v>67.5</v>
      </c>
      <c r="G3" s="38" t="s">
        <v>89</v>
      </c>
    </row>
    <row r="4" spans="1:39">
      <c r="A4" s="39">
        <v>2</v>
      </c>
      <c r="B4" s="39" t="s">
        <v>99</v>
      </c>
      <c r="C4" s="39" t="s">
        <v>0</v>
      </c>
      <c r="D4" s="38">
        <v>105</v>
      </c>
      <c r="E4" s="38"/>
      <c r="F4" s="38">
        <f t="shared" ref="F4:F10" si="0">D4+E4*1.1</f>
        <v>105</v>
      </c>
      <c r="G4" s="38" t="s">
        <v>89</v>
      </c>
    </row>
    <row r="5" spans="1:39">
      <c r="A5" s="39">
        <v>3</v>
      </c>
      <c r="B5" s="39" t="s">
        <v>100</v>
      </c>
      <c r="C5" s="39" t="s">
        <v>0</v>
      </c>
      <c r="D5" s="38">
        <f>36.5+60</f>
        <v>96.5</v>
      </c>
      <c r="E5" s="38">
        <v>4</v>
      </c>
      <c r="F5" s="38">
        <f t="shared" si="0"/>
        <v>100.9</v>
      </c>
      <c r="G5" s="38" t="s">
        <v>89</v>
      </c>
    </row>
    <row r="6" spans="1:39">
      <c r="A6" s="39">
        <v>4</v>
      </c>
      <c r="B6" s="39" t="s">
        <v>101</v>
      </c>
      <c r="C6" s="39" t="s">
        <v>0</v>
      </c>
      <c r="D6" s="38">
        <v>112</v>
      </c>
      <c r="E6" s="38"/>
      <c r="F6" s="38">
        <f t="shared" si="0"/>
        <v>112</v>
      </c>
      <c r="G6" s="38" t="s">
        <v>89</v>
      </c>
    </row>
    <row r="7" spans="1:39">
      <c r="A7" s="39">
        <v>5</v>
      </c>
      <c r="B7" s="39" t="s">
        <v>102</v>
      </c>
      <c r="C7" s="39" t="s">
        <v>90</v>
      </c>
      <c r="D7" s="38">
        <f>39+80</f>
        <v>119</v>
      </c>
      <c r="E7" s="38"/>
      <c r="F7" s="38">
        <f t="shared" si="0"/>
        <v>119</v>
      </c>
      <c r="G7" s="38" t="s">
        <v>89</v>
      </c>
    </row>
    <row r="8" spans="1:39">
      <c r="A8" s="39">
        <v>6</v>
      </c>
      <c r="B8" s="39" t="s">
        <v>103</v>
      </c>
      <c r="C8" s="39" t="s">
        <v>90</v>
      </c>
      <c r="D8" s="38">
        <f>97+30</f>
        <v>127</v>
      </c>
      <c r="E8" s="38">
        <v>4</v>
      </c>
      <c r="F8" s="38">
        <f t="shared" si="0"/>
        <v>131.4</v>
      </c>
      <c r="G8" s="38" t="s">
        <v>89</v>
      </c>
    </row>
    <row r="9" spans="1:39">
      <c r="A9" s="39">
        <v>7</v>
      </c>
      <c r="B9" s="39" t="s">
        <v>104</v>
      </c>
      <c r="C9" s="39" t="s">
        <v>0</v>
      </c>
      <c r="D9" s="38">
        <f>74+20</f>
        <v>94</v>
      </c>
      <c r="E9" s="38"/>
      <c r="F9" s="38">
        <f t="shared" si="0"/>
        <v>94</v>
      </c>
      <c r="G9" s="38" t="s">
        <v>89</v>
      </c>
    </row>
    <row r="10" spans="1:39">
      <c r="A10" s="39">
        <v>8</v>
      </c>
      <c r="B10" s="39" t="s">
        <v>105</v>
      </c>
      <c r="C10" s="39" t="s">
        <v>90</v>
      </c>
      <c r="D10" s="38">
        <f>92+30</f>
        <v>122</v>
      </c>
      <c r="E10" s="38">
        <v>10</v>
      </c>
      <c r="F10" s="38">
        <f t="shared" si="0"/>
        <v>133</v>
      </c>
      <c r="G10" s="38" t="s">
        <v>89</v>
      </c>
    </row>
    <row r="11" spans="1:39">
      <c r="A11" s="32" t="s">
        <v>106</v>
      </c>
      <c r="B11" s="32"/>
      <c r="C11" s="32"/>
      <c r="D11" s="51">
        <f>SUM(D3:D10)</f>
        <v>843</v>
      </c>
      <c r="E11" s="51">
        <f>SUM(E3:E10)</f>
        <v>18</v>
      </c>
      <c r="F11" s="51">
        <f>SUM(F3:F10)</f>
        <v>862.8</v>
      </c>
      <c r="G11" s="51">
        <v>0</v>
      </c>
    </row>
  </sheetData>
  <phoneticPr fontId="21" type="noConversion"/>
  <pageMargins left="0.69930555555555596" right="0.69930555555555596" top="0.75" bottom="0.75" header="0.3" footer="0.3"/>
  <pageSetup paperSize="9" scale="91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baseColWidth="10" defaultColWidth="9" defaultRowHeight="14"/>
  <cols>
    <col min="2" max="2" width="13.83203125" customWidth="1"/>
    <col min="3" max="3" width="15" customWidth="1"/>
  </cols>
  <sheetData>
    <row r="1" spans="1:3" ht="15">
      <c r="A1" s="6" t="s">
        <v>1</v>
      </c>
      <c r="B1" s="6" t="s">
        <v>2</v>
      </c>
      <c r="C1" s="6" t="s">
        <v>3</v>
      </c>
    </row>
    <row r="2" spans="1:3">
      <c r="A2" s="7" t="s">
        <v>4</v>
      </c>
      <c r="B2" s="7">
        <v>10</v>
      </c>
      <c r="C2" s="7" t="s">
        <v>5</v>
      </c>
    </row>
    <row r="3" spans="1:3">
      <c r="A3" s="7" t="s">
        <v>6</v>
      </c>
      <c r="B3" s="7">
        <v>13</v>
      </c>
      <c r="C3" s="7" t="s">
        <v>7</v>
      </c>
    </row>
    <row r="4" spans="1:3">
      <c r="A4" s="8" t="s">
        <v>8</v>
      </c>
      <c r="B4" s="8">
        <v>15</v>
      </c>
      <c r="C4" s="8" t="s">
        <v>9</v>
      </c>
    </row>
    <row r="5" spans="1:3">
      <c r="A5" s="7" t="s">
        <v>10</v>
      </c>
      <c r="B5" s="7">
        <v>4</v>
      </c>
      <c r="C5" s="7" t="s">
        <v>5</v>
      </c>
    </row>
    <row r="6" spans="1:3">
      <c r="A6" s="7" t="s">
        <v>11</v>
      </c>
      <c r="B6" s="7">
        <v>8</v>
      </c>
      <c r="C6" s="7" t="s">
        <v>12</v>
      </c>
    </row>
    <row r="7" spans="1:3">
      <c r="A7" s="7" t="s">
        <v>13</v>
      </c>
      <c r="B7" s="7">
        <v>10</v>
      </c>
      <c r="C7" s="7" t="s">
        <v>7</v>
      </c>
    </row>
    <row r="8" spans="1:3">
      <c r="A8" s="7" t="s">
        <v>14</v>
      </c>
      <c r="B8" s="7">
        <v>2</v>
      </c>
      <c r="C8" s="7" t="s">
        <v>15</v>
      </c>
    </row>
    <row r="9" spans="1:3">
      <c r="A9" s="9" t="s">
        <v>16</v>
      </c>
      <c r="B9" s="9">
        <v>4</v>
      </c>
      <c r="C9" s="8" t="s">
        <v>17</v>
      </c>
    </row>
    <row r="10" spans="1:3">
      <c r="A10" s="9" t="s">
        <v>18</v>
      </c>
      <c r="B10" s="9">
        <v>6</v>
      </c>
      <c r="C10" s="8" t="s">
        <v>19</v>
      </c>
    </row>
    <row r="11" spans="1:3">
      <c r="A11" s="10" t="s">
        <v>20</v>
      </c>
      <c r="B11" s="10">
        <v>4</v>
      </c>
      <c r="C11" s="7" t="s">
        <v>17</v>
      </c>
    </row>
    <row r="12" spans="1:3">
      <c r="A12" s="10" t="s">
        <v>21</v>
      </c>
      <c r="B12" s="10">
        <v>4</v>
      </c>
      <c r="C12" s="7" t="s">
        <v>19</v>
      </c>
    </row>
    <row r="13" spans="1:3">
      <c r="A13" s="10" t="s">
        <v>22</v>
      </c>
      <c r="B13" s="10">
        <v>4</v>
      </c>
      <c r="C13" s="7" t="s">
        <v>23</v>
      </c>
    </row>
    <row r="14" spans="1:3">
      <c r="A14" s="10" t="s">
        <v>24</v>
      </c>
      <c r="B14" s="7">
        <v>4</v>
      </c>
      <c r="C14" s="7" t="s">
        <v>17</v>
      </c>
    </row>
    <row r="15" spans="1:3">
      <c r="A15" s="10" t="s">
        <v>25</v>
      </c>
      <c r="B15" s="7">
        <v>4</v>
      </c>
      <c r="C15" s="7" t="s">
        <v>26</v>
      </c>
    </row>
    <row r="16" spans="1:3">
      <c r="A16" s="10" t="s">
        <v>27</v>
      </c>
      <c r="B16" s="7">
        <v>4</v>
      </c>
      <c r="C16" s="7" t="s">
        <v>19</v>
      </c>
    </row>
    <row r="17" spans="1:5">
      <c r="A17" s="10" t="s">
        <v>28</v>
      </c>
      <c r="B17" s="7">
        <v>13</v>
      </c>
      <c r="C17" s="7" t="s">
        <v>29</v>
      </c>
      <c r="E17" s="4" t="s">
        <v>30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"/>
  <sheetViews>
    <sheetView zoomScale="130" zoomScaleNormal="130" workbookViewId="0">
      <selection activeCell="E17" sqref="E17"/>
    </sheetView>
  </sheetViews>
  <sheetFormatPr baseColWidth="10" defaultColWidth="9" defaultRowHeight="14"/>
  <cols>
    <col min="1" max="1" width="11.33203125" style="21" customWidth="1"/>
    <col min="2" max="2" width="20.6640625" style="21" customWidth="1"/>
    <col min="3" max="3" width="13" style="21" customWidth="1"/>
    <col min="4" max="4" width="23" style="21" customWidth="1"/>
    <col min="5" max="5" width="22.6640625" style="21" customWidth="1"/>
    <col min="6" max="6" width="28.33203125" style="21" customWidth="1"/>
    <col min="7" max="7" width="18" style="22" customWidth="1"/>
    <col min="8" max="16384" width="9" style="17"/>
  </cols>
  <sheetData>
    <row r="1" spans="1:7" s="26" customFormat="1">
      <c r="A1" s="23" t="s">
        <v>54</v>
      </c>
      <c r="B1" s="23" t="s">
        <v>55</v>
      </c>
      <c r="C1" s="23" t="s">
        <v>56</v>
      </c>
      <c r="D1" s="23" t="s">
        <v>57</v>
      </c>
      <c r="E1" s="23" t="s">
        <v>58</v>
      </c>
      <c r="F1" s="23" t="s">
        <v>59</v>
      </c>
      <c r="G1" s="25" t="s">
        <v>60</v>
      </c>
    </row>
    <row r="2" spans="1:7">
      <c r="A2" s="14">
        <v>1</v>
      </c>
      <c r="B2" s="14" t="s">
        <v>31</v>
      </c>
      <c r="C2" s="14">
        <v>1</v>
      </c>
      <c r="D2" s="14">
        <v>3000</v>
      </c>
      <c r="E2" s="27">
        <v>43437</v>
      </c>
      <c r="F2" s="14">
        <v>31</v>
      </c>
      <c r="G2" s="28">
        <v>3000</v>
      </c>
    </row>
    <row r="3" spans="1:7">
      <c r="A3" s="14">
        <v>2</v>
      </c>
      <c r="B3" s="14" t="s">
        <v>61</v>
      </c>
      <c r="C3" s="14">
        <v>2</v>
      </c>
      <c r="D3" s="14">
        <v>200</v>
      </c>
      <c r="E3" s="27">
        <v>43453</v>
      </c>
      <c r="F3" s="14">
        <v>31</v>
      </c>
      <c r="G3" s="16">
        <f>C3*D3*F3/31</f>
        <v>400</v>
      </c>
    </row>
    <row r="4" spans="1:7">
      <c r="A4" s="14">
        <v>3</v>
      </c>
      <c r="B4" s="14" t="s">
        <v>32</v>
      </c>
      <c r="C4" s="14">
        <v>1</v>
      </c>
      <c r="D4" s="14">
        <v>8000</v>
      </c>
      <c r="E4" s="27">
        <v>43456</v>
      </c>
      <c r="F4" s="14">
        <v>31</v>
      </c>
      <c r="G4" s="16">
        <f t="shared" ref="G4:G11" si="0">C4*D4*F4/31</f>
        <v>8000</v>
      </c>
    </row>
    <row r="5" spans="1:7">
      <c r="A5" s="14">
        <v>4</v>
      </c>
      <c r="B5" s="14" t="s">
        <v>33</v>
      </c>
      <c r="C5" s="14">
        <v>1</v>
      </c>
      <c r="D5" s="14">
        <v>3000</v>
      </c>
      <c r="E5" s="27">
        <v>43493</v>
      </c>
      <c r="F5" s="14">
        <v>31</v>
      </c>
      <c r="G5" s="16">
        <f t="shared" si="0"/>
        <v>3000</v>
      </c>
    </row>
    <row r="6" spans="1:7">
      <c r="A6" s="14">
        <v>5</v>
      </c>
      <c r="B6" s="14" t="s">
        <v>34</v>
      </c>
      <c r="C6" s="14">
        <v>1</v>
      </c>
      <c r="D6" s="14">
        <v>8000</v>
      </c>
      <c r="E6" s="27">
        <v>43475</v>
      </c>
      <c r="F6" s="14">
        <v>31</v>
      </c>
      <c r="G6" s="16">
        <f t="shared" si="0"/>
        <v>8000</v>
      </c>
    </row>
    <row r="7" spans="1:7">
      <c r="A7" s="14">
        <v>6</v>
      </c>
      <c r="B7" s="14" t="s">
        <v>35</v>
      </c>
      <c r="C7" s="14">
        <v>1</v>
      </c>
      <c r="D7" s="14">
        <v>3000</v>
      </c>
      <c r="E7" s="27">
        <v>43476</v>
      </c>
      <c r="F7" s="14">
        <v>31</v>
      </c>
      <c r="G7" s="16">
        <f t="shared" si="0"/>
        <v>3000</v>
      </c>
    </row>
    <row r="8" spans="1:7">
      <c r="A8" s="14">
        <v>7</v>
      </c>
      <c r="B8" s="14" t="s">
        <v>62</v>
      </c>
      <c r="C8" s="14">
        <v>1</v>
      </c>
      <c r="D8" s="14">
        <v>300</v>
      </c>
      <c r="E8" s="27">
        <v>43479</v>
      </c>
      <c r="F8" s="14">
        <v>31</v>
      </c>
      <c r="G8" s="16">
        <f t="shared" si="0"/>
        <v>300</v>
      </c>
    </row>
    <row r="9" spans="1:7">
      <c r="A9" s="14">
        <v>8</v>
      </c>
      <c r="B9" s="14" t="s">
        <v>72</v>
      </c>
      <c r="C9" s="35">
        <v>1</v>
      </c>
      <c r="D9" s="35">
        <v>8000</v>
      </c>
      <c r="E9" s="27">
        <v>43475</v>
      </c>
      <c r="F9" s="35">
        <v>31</v>
      </c>
      <c r="G9" s="30">
        <f t="shared" si="0"/>
        <v>8000</v>
      </c>
    </row>
    <row r="10" spans="1:7">
      <c r="A10" s="14">
        <v>9</v>
      </c>
      <c r="B10" s="14" t="s">
        <v>36</v>
      </c>
      <c r="C10" s="14">
        <v>1</v>
      </c>
      <c r="D10" s="14">
        <v>3000</v>
      </c>
      <c r="E10" s="27">
        <v>43516</v>
      </c>
      <c r="F10" s="14">
        <v>31</v>
      </c>
      <c r="G10" s="16">
        <f t="shared" si="0"/>
        <v>3000</v>
      </c>
    </row>
    <row r="11" spans="1:7">
      <c r="A11" s="14">
        <v>10</v>
      </c>
      <c r="B11" s="14" t="s">
        <v>37</v>
      </c>
      <c r="C11" s="14">
        <v>1</v>
      </c>
      <c r="D11" s="14">
        <v>3000</v>
      </c>
      <c r="E11" s="27">
        <v>43516</v>
      </c>
      <c r="F11" s="14">
        <v>31</v>
      </c>
      <c r="G11" s="16">
        <f t="shared" si="0"/>
        <v>3000</v>
      </c>
    </row>
    <row r="12" spans="1:7">
      <c r="A12" s="63" t="s">
        <v>85</v>
      </c>
      <c r="B12" s="64"/>
      <c r="C12" s="65"/>
      <c r="D12" s="64"/>
      <c r="E12" s="64"/>
      <c r="F12" s="66"/>
      <c r="G12" s="19">
        <f>SUM(G2:G11)</f>
        <v>39700</v>
      </c>
    </row>
  </sheetData>
  <mergeCells count="1">
    <mergeCell ref="A12:F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zoomScale="140" zoomScaleNormal="140" workbookViewId="0">
      <selection activeCell="D21" sqref="D21"/>
    </sheetView>
  </sheetViews>
  <sheetFormatPr baseColWidth="10" defaultColWidth="9" defaultRowHeight="14"/>
  <cols>
    <col min="1" max="1" width="13" style="17" customWidth="1"/>
    <col min="2" max="2" width="20.1640625" style="21" customWidth="1"/>
    <col min="3" max="3" width="15.1640625" style="21" customWidth="1"/>
    <col min="4" max="4" width="63.33203125" style="17" customWidth="1"/>
    <col min="5" max="5" width="9" style="17" hidden="1" customWidth="1"/>
    <col min="6" max="7" width="9" style="17"/>
    <col min="8" max="8" width="5.83203125" style="17" customWidth="1"/>
    <col min="9" max="9" width="25.1640625" style="17" customWidth="1"/>
    <col min="10" max="10" width="13.83203125" style="17" customWidth="1"/>
    <col min="11" max="16384" width="9" style="17"/>
  </cols>
  <sheetData>
    <row r="1" spans="1:4" ht="15" customHeight="1">
      <c r="A1" s="33" t="s">
        <v>63</v>
      </c>
      <c r="B1" s="33" t="s">
        <v>64</v>
      </c>
      <c r="C1" s="33" t="s">
        <v>65</v>
      </c>
      <c r="D1" s="31" t="s">
        <v>66</v>
      </c>
    </row>
    <row r="2" spans="1:4" ht="15" customHeight="1">
      <c r="A2" s="38">
        <v>1</v>
      </c>
      <c r="B2" s="55"/>
      <c r="C2" s="47"/>
      <c r="D2" s="45"/>
    </row>
    <row r="3" spans="1:4" s="21" customFormat="1">
      <c r="A3" s="38">
        <v>2</v>
      </c>
      <c r="B3" s="69"/>
      <c r="C3" s="47"/>
      <c r="D3" s="45"/>
    </row>
    <row r="4" spans="1:4" s="21" customFormat="1">
      <c r="A4" s="38">
        <v>3</v>
      </c>
      <c r="B4" s="70"/>
      <c r="C4" s="47"/>
      <c r="D4" s="45"/>
    </row>
    <row r="5" spans="1:4">
      <c r="A5" s="38">
        <v>4</v>
      </c>
      <c r="B5" s="70"/>
      <c r="C5" s="47"/>
      <c r="D5" s="45"/>
    </row>
    <row r="6" spans="1:4">
      <c r="A6" s="38">
        <v>5</v>
      </c>
      <c r="B6" s="71"/>
      <c r="C6" s="47"/>
      <c r="D6" s="45"/>
    </row>
    <row r="7" spans="1:4">
      <c r="A7" s="67" t="s">
        <v>81</v>
      </c>
      <c r="B7" s="68"/>
      <c r="C7" s="48">
        <f>SUM(C2:C6)</f>
        <v>0</v>
      </c>
      <c r="D7" s="32"/>
    </row>
  </sheetData>
  <mergeCells count="2">
    <mergeCell ref="A7:B7"/>
    <mergeCell ref="B3:B6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17FC-F494-644B-944B-FB778E28CB8E}">
  <sheetPr>
    <pageSetUpPr fitToPage="1"/>
  </sheetPr>
  <dimension ref="A1:G6"/>
  <sheetViews>
    <sheetView zoomScale="120" zoomScaleNormal="120" workbookViewId="0">
      <selection activeCell="D3" sqref="D3"/>
    </sheetView>
  </sheetViews>
  <sheetFormatPr baseColWidth="10" defaultRowHeight="14"/>
  <cols>
    <col min="1" max="1" width="10.83203125" style="17"/>
    <col min="2" max="2" width="29.33203125" style="17" customWidth="1"/>
    <col min="3" max="3" width="18.1640625" style="17" customWidth="1"/>
    <col min="4" max="4" width="16" style="58" customWidth="1"/>
    <col min="5" max="5" width="12.33203125" style="17" customWidth="1"/>
    <col min="6" max="6" width="12.6640625" style="54" customWidth="1"/>
    <col min="7" max="7" width="30.83203125" style="17" customWidth="1"/>
    <col min="8" max="16384" width="10.83203125" style="17"/>
  </cols>
  <sheetData>
    <row r="1" spans="1:7" ht="23" customHeight="1">
      <c r="A1" s="49" t="s">
        <v>84</v>
      </c>
      <c r="B1" s="33" t="s">
        <v>67</v>
      </c>
      <c r="C1" s="33" t="s">
        <v>68</v>
      </c>
      <c r="D1" s="56" t="s">
        <v>76</v>
      </c>
      <c r="E1" s="33" t="s">
        <v>73</v>
      </c>
      <c r="F1" s="52" t="s">
        <v>75</v>
      </c>
      <c r="G1" s="33" t="s">
        <v>74</v>
      </c>
    </row>
    <row r="2" spans="1:7" ht="23" customHeight="1">
      <c r="A2" s="38">
        <v>1</v>
      </c>
      <c r="B2" s="33" t="s">
        <v>82</v>
      </c>
      <c r="C2" s="38"/>
      <c r="D2" s="30"/>
      <c r="E2" s="38"/>
      <c r="F2" s="47"/>
      <c r="G2" s="39"/>
    </row>
    <row r="3" spans="1:7" ht="26" customHeight="1">
      <c r="A3" s="38">
        <v>2</v>
      </c>
      <c r="B3" s="40" t="s">
        <v>83</v>
      </c>
      <c r="C3" s="41" t="s">
        <v>87</v>
      </c>
      <c r="D3" s="30">
        <f>389.9*1.3</f>
        <v>506.87</v>
      </c>
      <c r="E3" s="38">
        <v>1</v>
      </c>
      <c r="F3" s="47">
        <f>D3*E3</f>
        <v>506.87</v>
      </c>
      <c r="G3" s="39" t="s">
        <v>88</v>
      </c>
    </row>
    <row r="4" spans="1:7" ht="26" customHeight="1">
      <c r="A4" s="38">
        <v>3</v>
      </c>
      <c r="B4" s="40" t="s">
        <v>86</v>
      </c>
      <c r="C4" s="41"/>
      <c r="D4" s="30"/>
      <c r="E4" s="38"/>
      <c r="F4" s="47"/>
      <c r="G4" s="39"/>
    </row>
    <row r="5" spans="1:7" ht="57" customHeight="1">
      <c r="A5" s="38">
        <v>4</v>
      </c>
      <c r="B5" s="40" t="s">
        <v>77</v>
      </c>
      <c r="C5" s="43"/>
      <c r="D5" s="30"/>
      <c r="E5" s="38"/>
      <c r="F5" s="47"/>
      <c r="G5" s="44"/>
    </row>
    <row r="6" spans="1:7" ht="28" customHeight="1">
      <c r="A6" s="51"/>
      <c r="B6" s="46" t="s">
        <v>69</v>
      </c>
      <c r="C6" s="50"/>
      <c r="D6" s="57"/>
      <c r="E6" s="37"/>
      <c r="F6" s="53">
        <f>SUM(F2:F5)</f>
        <v>506.87</v>
      </c>
      <c r="G6" s="32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baseColWidth="10" defaultColWidth="9" defaultRowHeight="14"/>
  <cols>
    <col min="2" max="2" width="25.5" customWidth="1"/>
  </cols>
  <sheetData>
    <row r="1" spans="1:10">
      <c r="A1" s="1" t="s">
        <v>39</v>
      </c>
      <c r="B1" s="1" t="s">
        <v>40</v>
      </c>
      <c r="C1" s="1" t="s">
        <v>38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HIRAIN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HIRAIN</dc:creator>
  <cp:lastModifiedBy>Microsoft Office User</cp:lastModifiedBy>
  <cp:lastPrinted>2020-01-07T02:38:56Z</cp:lastPrinted>
  <dcterms:created xsi:type="dcterms:W3CDTF">2015-10-16T09:07:00Z</dcterms:created>
  <dcterms:modified xsi:type="dcterms:W3CDTF">2020-03-06T01:51:02Z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