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nniferwang/Desktop/服佑/业务/博世/博世结算/"/>
    </mc:Choice>
  </mc:AlternateContent>
  <xr:revisionPtr revIDLastSave="0" documentId="13_ncr:1_{A43FD06D-77CB-EE44-96FC-CC3764D1EA42}" xr6:coauthVersionLast="46" xr6:coauthVersionMax="46" xr10:uidLastSave="{00000000-0000-0000-0000-000000000000}"/>
  <bookViews>
    <workbookView xWindow="31580" yWindow="2480" windowWidth="30940" windowHeight="17780" tabRatio="580" activeTab="5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B2" i="2"/>
  <c r="F3" i="8"/>
  <c r="D3" i="8"/>
  <c r="E2" i="2" l="1"/>
  <c r="D5" i="6" l="1"/>
  <c r="D2" i="6"/>
  <c r="C6" i="2"/>
  <c r="D10" i="6" l="1"/>
  <c r="F4" i="8" l="1"/>
  <c r="C5" i="2" l="1"/>
  <c r="G4" i="10" l="1"/>
  <c r="G3" i="10"/>
  <c r="E8" i="2" l="1"/>
  <c r="C8" i="2" s="1"/>
  <c r="E2" i="10"/>
  <c r="G2" i="10" s="1"/>
  <c r="G5" i="10" s="1"/>
  <c r="C3" i="2"/>
  <c r="E3" i="2" s="1"/>
  <c r="F5" i="8"/>
  <c r="D6" i="8"/>
  <c r="B4" i="2"/>
  <c r="B3" i="2"/>
  <c r="C4" i="9"/>
  <c r="C4" i="2" l="1"/>
  <c r="E4" i="2" s="1"/>
  <c r="F6" i="8"/>
  <c r="E6" i="8"/>
  <c r="E9" i="2"/>
  <c r="C9" i="2" s="1"/>
  <c r="H3" i="4"/>
  <c r="E7" i="2" s="1"/>
  <c r="C7" i="2" s="1"/>
  <c r="E10" i="2" l="1"/>
  <c r="C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tc={CE6F112F-E4A4-7044-AD51-A49A4126AA34}</author>
    <author>tc={9A45E101-EE8E-2E40-873A-5BF03F46EDE5}</author>
  </authors>
  <commentList>
    <comment ref="D2" authorId="0" shapeId="0" xr:uid="{CE6F112F-E4A4-7044-AD51-A49A4126AA34}">
      <text>
        <t>[线程批注]
你的Excel版本可读取此线程批注; 但如果在更新版本的Excel中打开文件，则对批注所作的任何改动都将被删除。了解详细信息: https://go.microsoft.com/fwlink/?linkid=870924
注释:
    共计住了31天</t>
      </text>
    </comment>
    <comment ref="D5" authorId="1" shapeId="0" xr:uid="{9A45E101-EE8E-2E40-873A-5BF03F46EDE5}">
      <text>
        <t>[线程批注]
你的Excel版本可读取此线程批注; 但如果在更新版本的Excel中打开文件，则对批注所作的任何改动都将被删除。了解详细信息: https://go.microsoft.com/fwlink/?linkid=870924
注释:
    12月19日离开武汉</t>
      </text>
    </comment>
  </commentList>
</comments>
</file>

<file path=xl/sharedStrings.xml><?xml version="1.0" encoding="utf-8"?>
<sst xmlns="http://schemas.openxmlformats.org/spreadsheetml/2006/main" count="112" uniqueCount="101">
  <si>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</si>
  <si>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</si>
  <si>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</si>
  <si>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</si>
  <si>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</si>
  <si>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</si>
  <si>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</si>
  <si>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</si>
  <si>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</si>
  <si>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</si>
  <si>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</si>
  <si>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</si>
  <si>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</si>
  <si>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</si>
  <si>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</si>
  <si>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</si>
  <si>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</si>
  <si>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</si>
  <si>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</si>
  <si>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</si>
  <si>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</si>
  <si>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</si>
  <si>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</si>
  <si>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</si>
  <si>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</si>
  <si>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</si>
  <si>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</si>
  <si>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</si>
  <si>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</si>
  <si>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</si>
  <si>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</si>
  <si>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</si>
  <si>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</si>
  <si>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</si>
  <si>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</si>
  <si>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</si>
  <si>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</si>
  <si>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</si>
  <si>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</si>
  <si>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</si>
  <si>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</si>
  <si>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</si>
  <si>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</si>
  <si>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</si>
  <si>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</si>
  <si>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</si>
  <si>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</si>
  <si>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</si>
  <si>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</si>
  <si>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</si>
  <si>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</si>
  <si>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</si>
  <si>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</si>
  <si>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</si>
  <si>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</si>
  <si>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</si>
  <si>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</si>
  <si>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</si>
  <si>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</si>
  <si>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</si>
  <si>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</si>
  <si>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</si>
  <si>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</si>
  <si>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</si>
  <si>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</si>
  <si>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</si>
  <si>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</si>
  <si>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</si>
  <si>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</si>
  <si>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r>
      <rPr>
        <b/>
        <sz val="11"/>
        <color rgb="FF000000"/>
        <rFont val="Arial"/>
        <family val="3"/>
      </rPr>
      <t>当月结算工时</t>
    </r>
    <r>
      <rPr>
        <b/>
        <sz val="11"/>
        <color rgb="FF000000"/>
        <rFont val="Arial"/>
        <family val="2"/>
      </rPr>
      <t>/Caculated Hours</t>
    </r>
    <phoneticPr fontId="21" type="noConversion"/>
  </si>
  <si>
    <t>FE-3AH</t>
    <phoneticPr fontId="21" type="noConversion"/>
  </si>
  <si>
    <t>房租/Rent</t>
    <phoneticPr fontId="21" type="noConversion"/>
  </si>
  <si>
    <r>
      <t>东风新能源项目</t>
    </r>
    <r>
      <rPr>
        <sz val="11"/>
        <color rgb="FF000000"/>
        <rFont val="Arial"/>
        <family val="2"/>
      </rPr>
      <t>/DF New Energy Project</t>
    </r>
    <phoneticPr fontId="21" type="noConversion"/>
  </si>
  <si>
    <t>蔡乙男/Yinan Cai</t>
    <phoneticPr fontId="21" type="noConversion"/>
  </si>
  <si>
    <t>王科/Kern Wang</t>
    <phoneticPr fontId="21" type="noConversion"/>
  </si>
  <si>
    <t>东风新能源项目/DF New Energy Project</t>
    <phoneticPr fontId="21" type="noConversion"/>
  </si>
  <si>
    <t>广州</t>
    <phoneticPr fontId="21" type="noConversion"/>
  </si>
  <si>
    <t>水费/Water Usage</t>
    <phoneticPr fontId="21" type="noConversion"/>
  </si>
  <si>
    <t>电费/Electricity Usage</t>
    <phoneticPr fontId="21" type="noConversion"/>
  </si>
  <si>
    <t>王科</t>
    <phoneticPr fontId="21" type="noConversion"/>
  </si>
  <si>
    <t>Manoj</t>
    <phoneticPr fontId="21" type="noConversion"/>
  </si>
  <si>
    <t>李志鹏</t>
    <phoneticPr fontId="21" type="noConversion"/>
  </si>
  <si>
    <r>
      <rPr>
        <sz val="11"/>
        <color rgb="FF000000"/>
        <rFont val="宋体"/>
        <family val="3"/>
        <charset val="134"/>
      </rPr>
      <t>吉利项目</t>
    </r>
    <r>
      <rPr>
        <sz val="11"/>
        <color rgb="FF000000"/>
        <rFont val="Arial"/>
        <family val="2"/>
      </rPr>
      <t>/Geely Project</t>
    </r>
    <phoneticPr fontId="21" type="noConversion"/>
  </si>
  <si>
    <t>蔡乙男</t>
    <phoneticPr fontId="21" type="noConversion"/>
  </si>
  <si>
    <t>Manoj-6th month rent</t>
    <phoneticPr fontId="21" type="noConversion"/>
  </si>
  <si>
    <t>11月项目路试、项目招待等费用</t>
    <phoneticPr fontId="21" type="noConversion"/>
  </si>
  <si>
    <t>吴丹</t>
    <phoneticPr fontId="21" type="noConversion"/>
  </si>
  <si>
    <r>
      <rPr>
        <sz val="11"/>
        <color rgb="FF000000"/>
        <rFont val="SimSun"/>
        <family val="3"/>
        <charset val="134"/>
      </rPr>
      <t>华晨雷诺项目尾款</t>
    </r>
    <r>
      <rPr>
        <sz val="11"/>
        <color rgb="FF000000"/>
        <rFont val="Arial"/>
        <family val="2"/>
      </rPr>
      <t>/Last Payment of Huachen Renault Project</t>
    </r>
    <phoneticPr fontId="21" type="noConversion"/>
  </si>
  <si>
    <t>北汽新能源代收款/BeiQi Project Payment</t>
    <phoneticPr fontId="21" type="noConversion"/>
  </si>
  <si>
    <t>工程师酒店12月费用（31天）</t>
    <phoneticPr fontId="21" type="noConversion"/>
  </si>
  <si>
    <t>Lamy钢笔礼盒采购（10只）</t>
    <phoneticPr fontId="21" type="noConversion"/>
  </si>
  <si>
    <t>工程师酒店12月费用（18天，12月19日返沪）</t>
    <phoneticPr fontId="21" type="noConversion"/>
  </si>
  <si>
    <t>徐刚</t>
    <phoneticPr fontId="21" type="noConversion"/>
  </si>
  <si>
    <t>差旅及快递杂费</t>
    <phoneticPr fontId="21" type="noConversion"/>
  </si>
  <si>
    <t>11月6日至11月27日交通差旅费及出差补助</t>
    <phoneticPr fontId="21" type="noConversion"/>
  </si>
  <si>
    <t>11月30日至12月13日交通差旅费及出差补助</t>
    <phoneticPr fontId="21" type="noConversion"/>
  </si>
  <si>
    <t>12月从武汉返沪的交通费及18天的出差补助</t>
    <phoneticPr fontId="21" type="noConversion"/>
  </si>
  <si>
    <t>2020/12/30-2021/1/29</t>
    <phoneticPr fontId="21" type="noConversion"/>
  </si>
  <si>
    <t>2020/11/01-2020/11/30</t>
    <phoneticPr fontId="21" type="noConversion"/>
  </si>
  <si>
    <t>赵洪飞/Zhao Hongfei</t>
    <phoneticPr fontId="21" type="noConversion"/>
  </si>
  <si>
    <t>吉利项目/Geely Project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</si>
</sst>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\-mm\-dd;@"/>
    <numFmt numFmtId="178" formatCode="0.00_);[Red]\(0.00\)"/>
  </numFmts>
  <fonts count="38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4"/>
      <color indexed="8"/>
      <name val="Arial"/>
      <family val="2"/>
    </font>
    <font>
      <b/>
      <sz val="11"/>
      <color indexed="8"/>
      <name val="Arial"/>
      <family val="3"/>
      <charset val="134"/>
    </font>
    <font>
      <sz val="11"/>
      <color rgb="FF111F2C"/>
      <name val="PingFang SC"/>
      <family val="2"/>
      <charset val="134"/>
    </font>
    <font>
      <sz val="11"/>
      <color rgb="FF000000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30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78" fontId="24" fillId="0" borderId="13" xfId="0" applyNumberFormat="1" applyFont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78" fontId="25" fillId="2" borderId="13" xfId="0" applyNumberFormat="1" applyFont="1" applyFill="1" applyBorder="1" applyAlignment="1">
      <alignment horizontal="center" vertical="center"/>
    </xf>
    <xf numFmtId="178" fontId="24" fillId="0" borderId="0" xfId="0" applyNumberFormat="1" applyFont="1">
      <alignment vertical="center"/>
    </xf>
    <xf numFmtId="0" fontId="33" fillId="0" borderId="0" xfId="0" applyFont="1" applyAlignment="1">
      <alignment horizontal="center" vertical="center"/>
    </xf>
    <xf numFmtId="0" fontId="33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34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9" fillId="0" borderId="1" xfId="0" applyFont="1" applyBorder="1" applyAlignment="1">
      <alignment horizontal="center" vertical="center" wrapText="1"/>
    </xf>
    <xf numFmtId="177" fontId="24" fillId="0" borderId="13" xfId="0" applyNumberFormat="1" applyFont="1" applyBorder="1" applyAlignment="1">
      <alignment horizontal="center" vertical="center"/>
    </xf>
    <xf numFmtId="176" fontId="25" fillId="0" borderId="1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76" fontId="24" fillId="0" borderId="13" xfId="0" applyNumberFormat="1" applyFont="1" applyBorder="1" applyAlignment="1">
      <alignment horizontal="right" vertical="center"/>
    </xf>
    <xf numFmtId="176" fontId="25" fillId="2" borderId="1" xfId="0" applyNumberFormat="1" applyFont="1" applyFill="1" applyBorder="1" applyAlignment="1">
      <alignment horizontal="right" vertical="center"/>
    </xf>
    <xf numFmtId="0" fontId="36" fillId="0" borderId="13" xfId="0" applyFont="1" applyBorder="1">
      <alignment vertical="center"/>
    </xf>
    <xf numFmtId="0" fontId="32" fillId="0" borderId="13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178" fontId="1" fillId="0" borderId="13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176" fontId="24" fillId="0" borderId="14" xfId="0" applyNumberFormat="1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6" fillId="0" borderId="13" xfId="0" applyFont="1" applyBorder="1" applyAlignment="1">
      <alignment horizontal="left" vertical="center"/>
    </xf>
    <xf numFmtId="0" fontId="24" fillId="0" borderId="14" xfId="0" applyFont="1" applyBorder="1">
      <alignment vertical="center"/>
    </xf>
    <xf numFmtId="178" fontId="25" fillId="0" borderId="13" xfId="0" applyNumberFormat="1" applyFont="1" applyBorder="1" applyAlignment="1">
      <alignment horizontal="center" vertical="center" wrapText="1"/>
    </xf>
    <xf numFmtId="178" fontId="25" fillId="2" borderId="13" xfId="0" applyNumberFormat="1" applyFont="1" applyFill="1" applyBorder="1">
      <alignment vertical="center"/>
    </xf>
    <xf numFmtId="0" fontId="27" fillId="0" borderId="14" xfId="0" applyFont="1" applyBorder="1" applyAlignment="1">
      <alignment horizontal="center" vertical="center"/>
    </xf>
    <xf numFmtId="178" fontId="24" fillId="0" borderId="0" xfId="0" applyNumberFormat="1" applyFont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  <xf numFmtId="0" fontId="37" fillId="0" borderId="22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17" fontId="24" fillId="0" borderId="19" xfId="0" applyNumberFormat="1" applyFont="1" applyBorder="1" applyAlignment="1">
      <alignment horizontal="center" vertical="center" wrapText="1"/>
    </xf>
    <xf numFmtId="17" fontId="24" fillId="0" borderId="14" xfId="0" applyNumberFormat="1" applyFont="1" applyBorder="1" applyAlignment="1">
      <alignment horizontal="center" vertical="center" wrapText="1"/>
    </xf>
    <xf numFmtId="0" fontId="36" fillId="0" borderId="19" xfId="0" applyFont="1" applyBorder="1" applyAlignment="1">
      <alignment horizontal="left" vertical="center" wrapText="1"/>
    </xf>
    <xf numFmtId="0" fontId="36" fillId="0" borderId="14" xfId="0" applyFont="1" applyBorder="1" applyAlignment="1">
      <alignment horizontal="left" vertical="center"/>
    </xf>
    <xf numFmtId="0" fontId="24" fillId="0" borderId="20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标题 1 2" xfId="52" xr:uid="{00000000-0005-0000-0000-00002C000000}"/>
    <cellStyle name="标题 2 2" xfId="48" xr:uid="{00000000-0005-0000-0000-00002D000000}"/>
    <cellStyle name="标题 3 2" xfId="18" xr:uid="{00000000-0005-0000-0000-00002E000000}"/>
    <cellStyle name="标题 4 2" xfId="16" xr:uid="{00000000-0005-0000-0000-00002F000000}"/>
    <cellStyle name="标题 5" xfId="9" xr:uid="{00000000-0005-0000-0000-000030000000}"/>
    <cellStyle name="差 2" xfId="15" xr:uid="{00000000-0005-0000-0000-000014000000}"/>
    <cellStyle name="常规" xfId="0" builtinId="0"/>
    <cellStyle name="常规 2" xfId="14" xr:uid="{00000000-0005-0000-0000-000015000000}"/>
    <cellStyle name="常规 2 10" xfId="53" xr:uid="{00000000-0005-0000-0000-000016000000}"/>
    <cellStyle name="常规 2 2" xfId="47" xr:uid="{00000000-0005-0000-0000-000017000000}"/>
    <cellStyle name="常规 2 3" xfId="54" xr:uid="{00000000-0005-0000-0000-000018000000}"/>
    <cellStyle name="常规 2 4" xfId="22" xr:uid="{00000000-0005-0000-0000-000019000000}"/>
    <cellStyle name="常规 2 5" xfId="13" xr:uid="{00000000-0005-0000-0000-00001A000000}"/>
    <cellStyle name="常规 2 6" xfId="50" xr:uid="{00000000-0005-0000-0000-00001B000000}"/>
    <cellStyle name="常规 2 7" xfId="12" xr:uid="{00000000-0005-0000-0000-00001C000000}"/>
    <cellStyle name="常规 2 8" xfId="44" xr:uid="{00000000-0005-0000-0000-00001D000000}"/>
    <cellStyle name="常规 2 9" xfId="51" xr:uid="{00000000-0005-0000-0000-00001E000000}"/>
    <cellStyle name="常规 3" xfId="40" xr:uid="{00000000-0005-0000-0000-00001F000000}"/>
    <cellStyle name="常规 4" xfId="11" xr:uid="{00000000-0005-0000-0000-000020000000}"/>
    <cellStyle name="常规 5" xfId="10" xr:uid="{00000000-0005-0000-0000-000021000000}"/>
    <cellStyle name="常规 6" xfId="8" xr:uid="{00000000-0005-0000-0000-000022000000}"/>
    <cellStyle name="常规 7" xfId="58" xr:uid="{00000000-0005-0000-0000-000023000000}"/>
    <cellStyle name="常规 8" xfId="6" xr:uid="{00000000-0005-0000-0000-000024000000}"/>
    <cellStyle name="常规 9" xfId="32" xr:uid="{00000000-0005-0000-0000-000025000000}"/>
    <cellStyle name="好 2" xfId="7" xr:uid="{00000000-0005-0000-0000-000013000000}"/>
    <cellStyle name="汇总 2" xfId="56" xr:uid="{00000000-0005-0000-0000-000032000000}"/>
    <cellStyle name="计算 2" xfId="5" xr:uid="{00000000-0005-0000-0000-000036000000}"/>
    <cellStyle name="检查单元格 2" xfId="4" xr:uid="{00000000-0005-0000-0000-000031000000}"/>
    <cellStyle name="解释性文本 2" xfId="35" xr:uid="{00000000-0005-0000-0000-000034000000}"/>
    <cellStyle name="警告文本 2" xfId="3" xr:uid="{00000000-0005-0000-0000-000035000000}"/>
    <cellStyle name="链接单元格 2" xfId="2" xr:uid="{00000000-0005-0000-0000-00003A000000}"/>
    <cellStyle name="强调文字颜色 1 2" xfId="36" xr:uid="{00000000-0005-0000-0000-000026000000}"/>
    <cellStyle name="强调文字颜色 2 2" xfId="26" xr:uid="{00000000-0005-0000-0000-000027000000}"/>
    <cellStyle name="强调文字颜色 3 2" xfId="24" xr:uid="{00000000-0005-0000-0000-000028000000}"/>
    <cellStyle name="强调文字颜色 4 2" xfId="45" xr:uid="{00000000-0005-0000-0000-000029000000}"/>
    <cellStyle name="强调文字颜色 5 2" xfId="30" xr:uid="{00000000-0005-0000-0000-00002A000000}"/>
    <cellStyle name="强调文字颜色 6 2" xfId="33" xr:uid="{00000000-0005-0000-0000-00002B000000}"/>
    <cellStyle name="适中 2" xfId="17" xr:uid="{00000000-0005-0000-0000-000039000000}"/>
    <cellStyle name="输出 2" xfId="41" xr:uid="{00000000-0005-0000-0000-000038000000}"/>
    <cellStyle name="输入 2" xfId="19" xr:uid="{00000000-0005-0000-0000-000037000000}"/>
    <cellStyle name="注释 2" xfId="1" xr:uid="{00000000-0005-0000-0000-000033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nnifer Wang" id="{022C12EE-C0E3-5843-A6F5-30918977BB58}" userId="901931ddbf9b3511" providerId="Windows Liv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0-09-03T08:27:56.33" personId="{022C12EE-C0E3-5843-A6F5-30918977BB58}" id="{CE6F112F-E4A4-7044-AD51-A49A4126AA34}">
    <text>共计住了31天</text>
  </threadedComment>
  <threadedComment ref="D5" dT="2020-12-02T00:37:53.65" personId="{022C12EE-C0E3-5843-A6F5-30918977BB58}" id="{9A45E101-EE8E-2E40-873A-5BF03F46EDE5}">
    <text>12月19日离开武汉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0"/>
  <sheetViews>
    <sheetView zoomScale="110" zoomScaleNormal="110" workbookViewId="0">
      <selection activeCell="D22" sqref="D22"/>
    </sheetView>
  </sheetViews>
  <sheetFormatPr baseColWidth="10" defaultColWidth="8.83203125" defaultRowHeight="14"/>
  <cols>
    <col min="1" max="1" width="56.5" style="21" customWidth="1"/>
    <col min="2" max="2" width="18.5" style="21" customWidth="1"/>
    <col min="3" max="3" width="17.5" style="22" customWidth="1"/>
    <col min="4" max="4" width="15.33203125" style="21" customWidth="1"/>
    <col min="5" max="5" width="19.33203125" style="22" customWidth="1"/>
    <col min="6" max="6" width="14.83203125" style="21" customWidth="1"/>
    <col min="7" max="16384" width="8.83203125" style="17"/>
  </cols>
  <sheetData>
    <row r="1" spans="1:6" s="13" customFormat="1" ht="29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 s="13" customFormat="1" ht="18" customHeight="1">
      <c r="A2" s="72" t="s">
        <v>82</v>
      </c>
      <c r="B2" s="60" t="str">
        <f>'工时清单Effort Hours Breakdown'!B3</f>
        <v>赵洪飞/Zhao Hongfei</v>
      </c>
      <c r="C2" s="15">
        <f>'工时清单Effort Hours Breakdown'!F3</f>
        <v>32</v>
      </c>
      <c r="D2" s="14">
        <v>225</v>
      </c>
      <c r="E2" s="16">
        <f t="shared" ref="E2" si="0">D2*C2</f>
        <v>7200</v>
      </c>
      <c r="F2" s="24"/>
    </row>
    <row r="3" spans="1:6">
      <c r="A3" s="74" t="s">
        <v>72</v>
      </c>
      <c r="B3" s="60" t="str">
        <f>'工时清单Effort Hours Breakdown'!B4</f>
        <v>蔡乙男/Yinan Cai</v>
      </c>
      <c r="C3" s="15">
        <f>'工时清单Effort Hours Breakdown'!F4</f>
        <v>189</v>
      </c>
      <c r="D3" s="14">
        <v>225</v>
      </c>
      <c r="E3" s="16">
        <f t="shared" ref="E3" si="1">D3*C3</f>
        <v>42525</v>
      </c>
      <c r="F3" s="32"/>
    </row>
    <row r="4" spans="1:6">
      <c r="A4" s="75"/>
      <c r="B4" s="32" t="str">
        <f>'工时清单Effort Hours Breakdown'!B5</f>
        <v>王科/Kern Wang</v>
      </c>
      <c r="C4" s="15">
        <f>'工时清单Effort Hours Breakdown'!F5</f>
        <v>262.5</v>
      </c>
      <c r="D4" s="33">
        <v>225</v>
      </c>
      <c r="E4" s="25">
        <f>C4*D4</f>
        <v>59062.5</v>
      </c>
      <c r="F4" s="32"/>
    </row>
    <row r="5" spans="1:6" ht="15" customHeight="1">
      <c r="A5" s="35" t="s">
        <v>87</v>
      </c>
      <c r="B5" s="67"/>
      <c r="C5" s="59">
        <f>E5/D5</f>
        <v>1466.6666666666667</v>
      </c>
      <c r="D5" s="33">
        <v>225</v>
      </c>
      <c r="E5" s="25">
        <v>330000</v>
      </c>
      <c r="F5" s="32"/>
    </row>
    <row r="6" spans="1:6">
      <c r="A6" s="35" t="s">
        <v>88</v>
      </c>
      <c r="B6" s="71"/>
      <c r="C6" s="59">
        <f>E6/D6</f>
        <v>888.88888888888891</v>
      </c>
      <c r="D6" s="33">
        <v>225</v>
      </c>
      <c r="E6" s="25">
        <v>200000</v>
      </c>
      <c r="F6" s="32"/>
    </row>
    <row r="7" spans="1:6">
      <c r="A7" s="14" t="s">
        <v>39</v>
      </c>
      <c r="B7" s="62"/>
      <c r="C7" s="59">
        <f>E7/D7</f>
        <v>0</v>
      </c>
      <c r="D7" s="32">
        <v>225</v>
      </c>
      <c r="E7" s="16">
        <f>'租赁设备费Equipment Rental'!H3</f>
        <v>0</v>
      </c>
      <c r="F7" s="14"/>
    </row>
    <row r="8" spans="1:6">
      <c r="A8" s="14" t="s">
        <v>40</v>
      </c>
      <c r="B8" s="14"/>
      <c r="C8" s="16">
        <f t="shared" ref="C8:C9" si="2">E8/D8</f>
        <v>175.65484444444442</v>
      </c>
      <c r="D8" s="32">
        <v>225</v>
      </c>
      <c r="E8" s="16">
        <f>报销Reimbursement!D10</f>
        <v>39522.339999999997</v>
      </c>
      <c r="F8" s="14"/>
    </row>
    <row r="9" spans="1:6">
      <c r="A9" s="29" t="s">
        <v>55</v>
      </c>
      <c r="B9" s="32"/>
      <c r="C9" s="16">
        <f t="shared" si="2"/>
        <v>21.545777777777776</v>
      </c>
      <c r="D9" s="32">
        <v>225</v>
      </c>
      <c r="E9" s="25">
        <f>印度工程师费用IndianEngineerExpenses!G5</f>
        <v>4847.7999999999993</v>
      </c>
      <c r="F9" s="24"/>
    </row>
    <row r="10" spans="1:6" ht="18">
      <c r="A10" s="30" t="s">
        <v>56</v>
      </c>
      <c r="B10" s="18"/>
      <c r="C10" s="19">
        <f>SUM(C2:C9)</f>
        <v>3036.2561777777778</v>
      </c>
      <c r="D10" s="18"/>
      <c r="E10" s="46">
        <f>SUM(E2:E9)</f>
        <v>683157.64</v>
      </c>
      <c r="F10" s="20"/>
    </row>
  </sheetData>
  <mergeCells count="1">
    <mergeCell ref="A3:A4"/>
  </mergeCells>
  <phoneticPr fontId="21" type="noConversion"/>
  <pageMargins left="0.69930555555555596" right="0.69930555555555596" top="0.75" bottom="0.75" header="0.3" footer="0.3"/>
  <pageSetup paperSize="9" scale="5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L6"/>
  <sheetViews>
    <sheetView zoomScaleNormal="100" workbookViewId="0">
      <selection activeCell="E9" sqref="E9"/>
    </sheetView>
  </sheetViews>
  <sheetFormatPr baseColWidth="10" defaultColWidth="9" defaultRowHeight="14"/>
  <cols>
    <col min="1" max="1" width="8.6640625" customWidth="1"/>
    <col min="2" max="2" width="22.5" customWidth="1"/>
    <col min="3" max="3" width="35.6640625" customWidth="1"/>
    <col min="4" max="4" width="15.5" customWidth="1"/>
    <col min="5" max="5" width="12" customWidth="1"/>
    <col min="6" max="6" width="17.6640625" customWidth="1"/>
    <col min="7" max="12" width="9" customWidth="1"/>
    <col min="13" max="13" width="8" customWidth="1"/>
  </cols>
  <sheetData>
    <row r="1" spans="1:38">
      <c r="A1" s="5"/>
      <c r="R1" s="45"/>
      <c r="AJ1" s="43"/>
      <c r="AK1" s="43"/>
      <c r="AL1" s="44"/>
    </row>
    <row r="2" spans="1:38" ht="30">
      <c r="A2" s="23" t="s">
        <v>64</v>
      </c>
      <c r="B2" s="23" t="s">
        <v>65</v>
      </c>
      <c r="C2" s="23" t="s">
        <v>66</v>
      </c>
      <c r="D2" s="23" t="s">
        <v>67</v>
      </c>
      <c r="E2" s="23" t="s">
        <v>68</v>
      </c>
      <c r="F2" s="48" t="s">
        <v>69</v>
      </c>
    </row>
    <row r="3" spans="1:38" ht="26" customHeight="1">
      <c r="A3" s="34">
        <v>1</v>
      </c>
      <c r="B3" s="60" t="s">
        <v>99</v>
      </c>
      <c r="C3" s="60" t="s">
        <v>100</v>
      </c>
      <c r="D3" s="60">
        <f>8*4</f>
        <v>32</v>
      </c>
      <c r="E3" s="60">
        <v>0</v>
      </c>
      <c r="F3" s="32">
        <f t="shared" ref="F3:F5" si="0">E3+D3</f>
        <v>32</v>
      </c>
    </row>
    <row r="4" spans="1:38" ht="23" customHeight="1">
      <c r="A4" s="34">
        <v>2</v>
      </c>
      <c r="B4" s="60" t="s">
        <v>73</v>
      </c>
      <c r="C4" s="78" t="s">
        <v>75</v>
      </c>
      <c r="D4" s="32">
        <v>137</v>
      </c>
      <c r="E4" s="32">
        <v>52</v>
      </c>
      <c r="F4" s="32">
        <f t="shared" si="0"/>
        <v>189</v>
      </c>
    </row>
    <row r="5" spans="1:38" ht="24" customHeight="1">
      <c r="A5" s="34">
        <v>3</v>
      </c>
      <c r="B5" s="60" t="s">
        <v>74</v>
      </c>
      <c r="C5" s="79"/>
      <c r="D5" s="32">
        <v>176</v>
      </c>
      <c r="E5" s="32">
        <v>86.5</v>
      </c>
      <c r="F5" s="32">
        <f t="shared" si="0"/>
        <v>262.5</v>
      </c>
    </row>
    <row r="6" spans="1:38" ht="22" customHeight="1">
      <c r="A6" s="76" t="s">
        <v>54</v>
      </c>
      <c r="B6" s="77"/>
      <c r="C6" s="27"/>
      <c r="D6" s="36">
        <f>SUM(D4:D5)</f>
        <v>313</v>
      </c>
      <c r="E6" s="36">
        <f>SUM(E4:E5)</f>
        <v>138.5</v>
      </c>
      <c r="F6" s="36">
        <f>SUM(F3:F5)</f>
        <v>483.5</v>
      </c>
    </row>
  </sheetData>
  <mergeCells count="2">
    <mergeCell ref="A6:B6"/>
    <mergeCell ref="C4:C5"/>
  </mergeCells>
  <phoneticPr fontId="21" type="noConversion"/>
  <pageMargins left="0.69930555555555596" right="0.69930555555555596" top="0.75" bottom="0.75" header="0.3" footer="0.3"/>
  <pageSetup paperSize="9" scale="9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baseColWidth="10" defaultColWidth="9" defaultRowHeight="14"/>
  <cols>
    <col min="2" max="2" width="13.83203125" customWidth="1"/>
    <col min="3" max="3" width="15" customWidth="1"/>
  </cols>
  <sheetData>
    <row r="1" spans="1:3" ht="1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"/>
  <sheetViews>
    <sheetView zoomScale="110" zoomScaleNormal="110" workbookViewId="0">
      <selection activeCell="G23" sqref="G23"/>
    </sheetView>
  </sheetViews>
  <sheetFormatPr baseColWidth="10" defaultColWidth="9" defaultRowHeight="14"/>
  <cols>
    <col min="1" max="1" width="7" style="21" customWidth="1"/>
    <col min="2" max="2" width="21.6640625" style="21" customWidth="1"/>
    <col min="3" max="3" width="12.83203125" style="21" customWidth="1"/>
    <col min="4" max="4" width="9.83203125" style="21" customWidth="1"/>
    <col min="5" max="5" width="15.5" style="21" customWidth="1"/>
    <col min="6" max="6" width="14.6640625" style="21" customWidth="1"/>
    <col min="7" max="7" width="13.1640625" style="21" customWidth="1"/>
    <col min="8" max="8" width="12.6640625" style="22" customWidth="1"/>
    <col min="9" max="16384" width="9" style="17"/>
  </cols>
  <sheetData>
    <row r="1" spans="1:8" s="51" customFormat="1" ht="45">
      <c r="A1" s="23" t="s">
        <v>41</v>
      </c>
      <c r="B1" s="23" t="s">
        <v>42</v>
      </c>
      <c r="C1" s="23" t="s">
        <v>66</v>
      </c>
      <c r="D1" s="23" t="s">
        <v>43</v>
      </c>
      <c r="E1" s="23" t="s">
        <v>44</v>
      </c>
      <c r="F1" s="23" t="s">
        <v>45</v>
      </c>
      <c r="G1" s="23" t="s">
        <v>46</v>
      </c>
      <c r="H1" s="50" t="s">
        <v>47</v>
      </c>
    </row>
    <row r="2" spans="1:8" ht="22" customHeight="1">
      <c r="A2" s="14"/>
      <c r="B2" s="32"/>
      <c r="C2" s="68"/>
      <c r="D2" s="32"/>
      <c r="E2" s="32"/>
      <c r="F2" s="49"/>
      <c r="G2" s="32"/>
      <c r="H2" s="52"/>
    </row>
    <row r="3" spans="1:8" ht="22" customHeight="1">
      <c r="A3" s="80" t="s">
        <v>63</v>
      </c>
      <c r="B3" s="81"/>
      <c r="C3" s="81"/>
      <c r="D3" s="82"/>
      <c r="E3" s="81"/>
      <c r="F3" s="81"/>
      <c r="G3" s="83"/>
      <c r="H3" s="53">
        <f>SUM(H2:H2)</f>
        <v>0</v>
      </c>
    </row>
  </sheetData>
  <mergeCells count="1">
    <mergeCell ref="A3:G3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zoomScaleNormal="100" workbookViewId="0">
      <selection activeCell="F13" sqref="F13"/>
    </sheetView>
  </sheetViews>
  <sheetFormatPr baseColWidth="10" defaultColWidth="9" defaultRowHeight="14"/>
  <cols>
    <col min="1" max="1" width="13" style="17" customWidth="1"/>
    <col min="2" max="2" width="20.1640625" style="21" customWidth="1"/>
    <col min="3" max="3" width="36.83203125" style="21" customWidth="1"/>
    <col min="4" max="4" width="14" style="21" customWidth="1"/>
    <col min="5" max="5" width="61.83203125" style="17" customWidth="1"/>
    <col min="6" max="7" width="44.33203125" style="17" customWidth="1"/>
    <col min="8" max="8" width="9" style="17"/>
    <col min="9" max="9" width="5.83203125" style="17" customWidth="1"/>
    <col min="10" max="10" width="25.1640625" style="17" customWidth="1"/>
    <col min="11" max="11" width="13.83203125" style="17" customWidth="1"/>
    <col min="12" max="16384" width="9" style="17"/>
  </cols>
  <sheetData>
    <row r="1" spans="1:5" ht="22" customHeight="1">
      <c r="A1" s="28" t="s">
        <v>48</v>
      </c>
      <c r="B1" s="28" t="s">
        <v>49</v>
      </c>
      <c r="C1" s="23" t="s">
        <v>66</v>
      </c>
      <c r="D1" s="28" t="s">
        <v>50</v>
      </c>
      <c r="E1" s="26" t="s">
        <v>51</v>
      </c>
    </row>
    <row r="2" spans="1:5" ht="26" customHeight="1">
      <c r="A2" s="32">
        <v>1</v>
      </c>
      <c r="B2" s="89" t="s">
        <v>79</v>
      </c>
      <c r="C2" s="88" t="s">
        <v>72</v>
      </c>
      <c r="D2" s="37">
        <f>300*31</f>
        <v>9300</v>
      </c>
      <c r="E2" s="61" t="s">
        <v>89</v>
      </c>
    </row>
    <row r="3" spans="1:5" ht="26" customHeight="1">
      <c r="A3" s="32">
        <v>2</v>
      </c>
      <c r="B3" s="91"/>
      <c r="C3" s="87"/>
      <c r="D3" s="37">
        <v>3928.63</v>
      </c>
      <c r="E3" s="61" t="s">
        <v>94</v>
      </c>
    </row>
    <row r="4" spans="1:5" ht="26" customHeight="1">
      <c r="A4" s="32">
        <v>3</v>
      </c>
      <c r="B4" s="90"/>
      <c r="C4" s="87"/>
      <c r="D4" s="37">
        <v>2717</v>
      </c>
      <c r="E4" s="61" t="s">
        <v>95</v>
      </c>
    </row>
    <row r="5" spans="1:5" ht="26" customHeight="1">
      <c r="A5" s="32">
        <v>4</v>
      </c>
      <c r="B5" s="89" t="s">
        <v>83</v>
      </c>
      <c r="C5" s="87"/>
      <c r="D5" s="37">
        <f>300*18</f>
        <v>5400</v>
      </c>
      <c r="E5" s="61" t="s">
        <v>91</v>
      </c>
    </row>
    <row r="6" spans="1:5" ht="26" customHeight="1">
      <c r="A6" s="32">
        <v>5</v>
      </c>
      <c r="B6" s="90"/>
      <c r="C6" s="75"/>
      <c r="D6" s="37">
        <v>2059.21</v>
      </c>
      <c r="E6" s="61" t="s">
        <v>96</v>
      </c>
    </row>
    <row r="7" spans="1:5" ht="26" customHeight="1">
      <c r="A7" s="32">
        <v>6</v>
      </c>
      <c r="B7" s="69" t="s">
        <v>81</v>
      </c>
      <c r="C7" s="86" t="s">
        <v>70</v>
      </c>
      <c r="D7" s="37">
        <v>6385</v>
      </c>
      <c r="E7" s="61" t="s">
        <v>85</v>
      </c>
    </row>
    <row r="8" spans="1:5" ht="26" customHeight="1">
      <c r="A8" s="32">
        <v>7</v>
      </c>
      <c r="B8" s="73" t="s">
        <v>92</v>
      </c>
      <c r="C8" s="87"/>
      <c r="D8" s="37">
        <v>6604.5</v>
      </c>
      <c r="E8" s="61" t="s">
        <v>93</v>
      </c>
    </row>
    <row r="9" spans="1:5" ht="26" customHeight="1">
      <c r="A9" s="32">
        <v>8</v>
      </c>
      <c r="B9" s="70" t="s">
        <v>86</v>
      </c>
      <c r="C9" s="75"/>
      <c r="D9" s="37">
        <v>3128</v>
      </c>
      <c r="E9" s="61" t="s">
        <v>90</v>
      </c>
    </row>
    <row r="10" spans="1:5" ht="23" customHeight="1">
      <c r="A10" s="84" t="s">
        <v>61</v>
      </c>
      <c r="B10" s="85"/>
      <c r="C10" s="47"/>
      <c r="D10" s="38">
        <f>SUM(D2:D9)</f>
        <v>39522.339999999997</v>
      </c>
      <c r="E10" s="27"/>
    </row>
  </sheetData>
  <mergeCells count="5">
    <mergeCell ref="A10:B10"/>
    <mergeCell ref="C7:C9"/>
    <mergeCell ref="C2:C6"/>
    <mergeCell ref="B5:B6"/>
    <mergeCell ref="B2:B4"/>
  </mergeCells>
  <phoneticPr fontId="21" type="noConversion"/>
  <pageMargins left="0.69930555555555596" right="0.69930555555555596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5"/>
  <sheetViews>
    <sheetView tabSelected="1" zoomScale="90" zoomScaleNormal="90" workbookViewId="0">
      <selection activeCell="M17" sqref="M17"/>
    </sheetView>
  </sheetViews>
  <sheetFormatPr baseColWidth="10" defaultColWidth="10.83203125" defaultRowHeight="14"/>
  <cols>
    <col min="1" max="1" width="8.1640625" style="17" customWidth="1"/>
    <col min="2" max="2" width="26" style="17" customWidth="1"/>
    <col min="3" max="3" width="15" style="17" customWidth="1"/>
    <col min="4" max="4" width="22" style="17" customWidth="1"/>
    <col min="5" max="5" width="16" style="42" customWidth="1"/>
    <col min="6" max="6" width="9.6640625" style="17" customWidth="1"/>
    <col min="7" max="7" width="12.6640625" style="66" customWidth="1"/>
    <col min="8" max="8" width="30.83203125" style="17" customWidth="1"/>
    <col min="9" max="16384" width="10.83203125" style="17"/>
  </cols>
  <sheetData>
    <row r="1" spans="1:8" s="58" customFormat="1" ht="42" customHeight="1">
      <c r="A1" s="55" t="s">
        <v>62</v>
      </c>
      <c r="B1" s="56" t="s">
        <v>52</v>
      </c>
      <c r="C1" s="23" t="s">
        <v>66</v>
      </c>
      <c r="D1" s="56" t="s">
        <v>53</v>
      </c>
      <c r="E1" s="63" t="s">
        <v>60</v>
      </c>
      <c r="F1" s="56" t="s">
        <v>57</v>
      </c>
      <c r="G1" s="57" t="s">
        <v>59</v>
      </c>
      <c r="H1" s="56" t="s">
        <v>58</v>
      </c>
    </row>
    <row r="2" spans="1:8" ht="28" customHeight="1">
      <c r="A2" s="32">
        <v>1</v>
      </c>
      <c r="B2" s="33" t="s">
        <v>71</v>
      </c>
      <c r="C2" s="96" t="s">
        <v>76</v>
      </c>
      <c r="D2" s="34" t="s">
        <v>97</v>
      </c>
      <c r="E2" s="37">
        <f>(3810.24+95.26)*1.2</f>
        <v>4686.5999999999995</v>
      </c>
      <c r="F2" s="32">
        <v>1</v>
      </c>
      <c r="G2" s="37">
        <f t="shared" ref="G2:G3" si="0">E2*F2</f>
        <v>4686.5999999999995</v>
      </c>
      <c r="H2" s="54" t="s">
        <v>84</v>
      </c>
    </row>
    <row r="3" spans="1:8" ht="22" customHeight="1">
      <c r="A3" s="32">
        <v>2</v>
      </c>
      <c r="B3" s="65" t="s">
        <v>77</v>
      </c>
      <c r="C3" s="97"/>
      <c r="D3" s="92" t="s">
        <v>98</v>
      </c>
      <c r="E3" s="37">
        <v>37.44</v>
      </c>
      <c r="F3" s="32">
        <v>1</v>
      </c>
      <c r="G3" s="37">
        <f t="shared" si="0"/>
        <v>37.44</v>
      </c>
      <c r="H3" s="94" t="s">
        <v>80</v>
      </c>
    </row>
    <row r="4" spans="1:8" ht="27" customHeight="1">
      <c r="A4" s="32">
        <v>3</v>
      </c>
      <c r="B4" s="65" t="s">
        <v>78</v>
      </c>
      <c r="C4" s="98"/>
      <c r="D4" s="93"/>
      <c r="E4" s="37">
        <v>123.76</v>
      </c>
      <c r="F4" s="32">
        <v>1</v>
      </c>
      <c r="G4" s="37">
        <f t="shared" ref="G4" si="1">E4*F4</f>
        <v>123.76</v>
      </c>
      <c r="H4" s="95"/>
    </row>
    <row r="5" spans="1:8" ht="24" customHeight="1">
      <c r="A5" s="40"/>
      <c r="B5" s="36" t="s">
        <v>54</v>
      </c>
      <c r="C5" s="36"/>
      <c r="D5" s="39"/>
      <c r="E5" s="64"/>
      <c r="F5" s="31"/>
      <c r="G5" s="41">
        <f>SUM(G2:G4)</f>
        <v>4847.7999999999993</v>
      </c>
      <c r="H5" s="27"/>
    </row>
  </sheetData>
  <mergeCells count="3">
    <mergeCell ref="D3:D4"/>
    <mergeCell ref="H3:H4"/>
    <mergeCell ref="C2:C4"/>
  </mergeCells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baseColWidth="10" defaultColWidth="9" defaultRowHeight="14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Microsoft Office User</cp:lastModifiedBy>
  <cp:lastPrinted>2020-01-07T02:38:56Z</cp:lastPrinted>
  <dcterms:created xsi:type="dcterms:W3CDTF">2015-10-16T09:07:00Z</dcterms:created>
  <dcterms:modified xsi:type="dcterms:W3CDTF">2021-01-05T01:48:23Z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