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8_{9F8757D0-F6FE-D14F-9FC4-960F70AB8B7D}" xr6:coauthVersionLast="46" xr6:coauthVersionMax="46" xr10:uidLastSave="{00000000-0000-0000-0000-000000000000}"/>
  <bookViews>
    <workbookView xWindow="29340" yWindow="2540" windowWidth="24240" windowHeight="1314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报销Reimbursement" sheetId="6" r:id="rId4"/>
    <sheet name="杭州湾租房" sheetId="10" r:id="rId5"/>
    <sheet name="租赁设备费Equipment Rental" sheetId="4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F5" i="8"/>
  <c r="D6" i="2"/>
  <c r="D9" i="2"/>
  <c r="D8" i="2"/>
  <c r="F6" i="8"/>
  <c r="D7" i="2"/>
  <c r="D4" i="8"/>
  <c r="F4" i="8"/>
  <c r="D5" i="2"/>
  <c r="C7" i="2"/>
  <c r="C6" i="2"/>
  <c r="D3" i="8"/>
  <c r="F3" i="8"/>
  <c r="C5" i="2"/>
  <c r="D4" i="6"/>
  <c r="C4" i="2"/>
  <c r="E11" i="8"/>
  <c r="G6" i="10"/>
  <c r="C4" i="9"/>
  <c r="H12" i="4"/>
  <c r="D11" i="8"/>
  <c r="F11" i="8"/>
  <c r="D4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tc={65619226-C024-FC40-9F76-B927952648E2}</author>
    <author>tc={A8CC27B9-6816-3A4D-B7D3-FF5F5811F4F4}</author>
    <author>tc={6030494B-C883-D046-8869-EA87D10EF81D}</author>
    <author>tc={4ECFDD4F-A62E-5740-9DE5-873199F72EB0}</author>
    <author>tc={55F7DD4F-A943-8641-B9A5-48A65262307C}</author>
    <author>tc={FEA70761-525E-DE44-9DA1-D99503CD7D17}</author>
    <author>tc={8F3BC347-8D7F-B84A-B212-C0C78D8B3DF3}</author>
    <author>tc={4ACCBEBC-EC3B-6246-A12E-3B8CEEBBD04C}</author>
  </authors>
  <commentList>
    <comment ref="D3" authorId="0" shapeId="0" xr:uid="{65619226-C024-FC40-9F76-B927952648E2}">
      <text>
        <t>[线程批注]
你的Excel版本可读取此线程批注; 但如果在更新版本的Excel中打开文件，则对批注所作的任何改动都将被删除。了解详细信息: https://go.microsoft.com/fwlink/?linkid=870924
注释:
    共计21个工作日</t>
      </text>
    </comment>
    <comment ref="E3" authorId="1" shapeId="0" xr:uid="{A8CC27B9-6816-3A4D-B7D3-FF5F5811F4F4}">
      <text>
        <t>[线程批注]
你的Excel版本可读取此线程批注; 但如果在更新版本的Excel中打开文件，则对批注所作的任何改动都将被删除。了解详细信息: https://go.microsoft.com/fwlink/?linkid=870924
注释:
    6月9日0.5工时，6月16日1.5工时，6月22日0.5工时，6月30日1工时</t>
      </text>
    </comment>
    <comment ref="D4" authorId="2" shapeId="0" xr:uid="{6030494B-C883-D046-8869-EA87D10EF81D}">
      <text>
        <t>[线程批注]
你的Excel版本可读取此线程批注; 但如果在更新版本的Excel中打开文件，则对批注所作的任何改动都将被删除。了解详细信息: https://go.microsoft.com/fwlink/?linkid=870924
注释:
    6月15日半天，16-18日3个全天</t>
      </text>
    </comment>
    <comment ref="E4" authorId="3" shapeId="0" xr:uid="{4ECFDD4F-A62E-5740-9DE5-873199F72EB0}">
      <text>
        <t>[线程批注]
你的Excel版本可读取此线程批注; 但如果在更新版本的Excel中打开文件，则对批注所作的任何改动都将被删除。了解详细信息: https://go.microsoft.com/fwlink/?linkid=870924
注释:
    6月16日0.5工时，6月16日1.5工时</t>
      </text>
    </comment>
    <comment ref="D5" authorId="4" shapeId="0" xr:uid="{55F7DD4F-A943-8641-B9A5-48A65262307C}">
      <text>
        <t>[线程批注]
你的Excel版本可读取此线程批注; 但如果在更新版本的Excel中打开文件，则对批注所作的任何改动都将被删除。了解详细信息: https://go.microsoft.com/fwlink/?linkid=870924
注释:
    6月20-25日</t>
      </text>
    </comment>
    <comment ref="E5" authorId="5" shapeId="0" xr:uid="{FEA70761-525E-DE44-9DA1-D99503CD7D17}">
      <text>
        <t>[线程批注]
你的Excel版本可读取此线程批注; 但如果在更新版本的Excel中打开文件，则对批注所作的任何改动都将被删除。了解详细信息: https://go.microsoft.com/fwlink/?linkid=870924
注释:
    6月21日1个工时，6月22日3个工时，6月23日2.5个工时，6月24日1个工时，6月25日2个工时</t>
      </text>
    </comment>
    <comment ref="D6" authorId="6" shapeId="0" xr:uid="{8F3BC347-8D7F-B84A-B212-C0C78D8B3DF3}">
      <text>
        <t>[线程批注]
你的Excel版本可读取此线程批注; 但如果在更新版本的Excel中打开文件，则对批注所作的任何改动都将被删除。了解详细信息: https://go.microsoft.com/fwlink/?linkid=870924
注释:
    6月30日</t>
      </text>
    </comment>
    <comment ref="E6" authorId="7" shapeId="0" xr:uid="{4ACCBEBC-EC3B-6246-A12E-3B8CEEBBD04C}">
      <text>
        <t>[线程批注]
你的Excel版本可读取此线程批注; 但如果在更新版本的Excel中打开文件，则对批注所作的任何改动都将被删除。了解详细信息: https://go.microsoft.com/fwlink/?linkid=870924
注释:
    6月30日0.5工时</t>
      </text>
    </comment>
  </commentList>
</comments>
</file>

<file path=xl/sharedStrings.xml><?xml version="1.0" encoding="utf-8"?>
<sst xmlns="http://schemas.openxmlformats.org/spreadsheetml/2006/main" count="103" uniqueCount="86">
  <si>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</si>
  <si>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</si>
  <si>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</si>
  <si>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</si>
  <si>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</si>
  <si>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</si>
  <si>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</si>
  <si>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</si>
  <si>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</si>
  <si>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</si>
  <si>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</si>
  <si>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</si>
  <si>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</si>
  <si>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</si>
  <si>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</si>
  <si>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</si>
  <si>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</si>
  <si>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</si>
  <si>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</si>
  <si>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</si>
  <si>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</si>
  <si>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</si>
  <si>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</si>
  <si>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</si>
  <si>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</si>
  <si>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</si>
  <si>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</si>
  <si>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</si>
  <si>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</si>
  <si>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</si>
  <si>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</si>
  <si>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</si>
  <si>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</si>
  <si>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</si>
  <si>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</si>
  <si>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</si>
  <si>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</si>
  <si>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</si>
  <si>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</si>
  <si>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</si>
  <si>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</si>
  <si>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</si>
  <si>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</si>
  <si>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</si>
  <si>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</si>
  <si>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</si>
  <si>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</si>
  <si>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</si>
  <si>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</si>
  <si>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</si>
  <si>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</si>
  <si>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</si>
  <si>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</si>
  <si>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</si>
  <si>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</si>
  <si>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</si>
  <si>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</si>
  <si>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</si>
  <si>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</si>
  <si>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</si>
  <si>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</si>
  <si>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</si>
  <si>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</si>
  <si>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Total</t>
  </si>
  <si>
    <t>价格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</si>
  <si>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</si>
  <si>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</si>
  <si>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报销</t>
    <phoneticPr fontId="21" type="noConversion"/>
  </si>
  <si>
    <t>王斌</t>
    <phoneticPr fontId="21" type="noConversion"/>
  </si>
  <si>
    <t>FE-6-A3</t>
    <phoneticPr fontId="21" type="noConversion"/>
  </si>
  <si>
    <t>卢涛</t>
    <phoneticPr fontId="21" type="noConversion"/>
  </si>
  <si>
    <t>吉利FE-6-A3</t>
    <phoneticPr fontId="21" type="noConversion"/>
  </si>
  <si>
    <t>吉利FE-6-A3</t>
    <phoneticPr fontId="21" type="noConversion"/>
  </si>
  <si>
    <t>备注</t>
    <phoneticPr fontId="21" type="noConversion"/>
  </si>
  <si>
    <t>杨远久</t>
    <phoneticPr fontId="21" type="noConversion"/>
  </si>
  <si>
    <t>王嘉伟</t>
    <phoneticPr fontId="21" type="noConversion"/>
  </si>
  <si>
    <t>徐耀威</t>
    <phoneticPr fontId="21" type="noConversion"/>
  </si>
  <si>
    <t>至杭州湾交通与补贴</t>
    <phoneticPr fontId="21" type="noConversion"/>
  </si>
  <si>
    <r>
      <rPr>
        <sz val="11"/>
        <color indexed="8"/>
        <rFont val="宋体"/>
        <family val="2"/>
        <charset val="134"/>
      </rPr>
      <t>奥迪</t>
    </r>
    <r>
      <rPr>
        <sz val="11"/>
        <color indexed="8"/>
        <rFont val="Arial"/>
        <family val="2"/>
      </rPr>
      <t>ADAS</t>
    </r>
    <r>
      <rPr>
        <sz val="11"/>
        <color indexed="8"/>
        <rFont val="宋体"/>
        <family val="2"/>
        <charset val="134"/>
      </rPr>
      <t>测试</t>
    </r>
    <phoneticPr fontId="21" type="noConversion"/>
  </si>
  <si>
    <t>测试工具费用</t>
    <phoneticPr fontId="21" type="noConversion"/>
  </si>
  <si>
    <r>
      <rPr>
        <sz val="11"/>
        <color rgb="FF000000"/>
        <rFont val="SimSun"/>
        <family val="3"/>
        <charset val="134"/>
      </rPr>
      <t>吉利</t>
    </r>
    <r>
      <rPr>
        <sz val="11"/>
        <color rgb="FF000000"/>
        <rFont val="Arial"/>
        <family val="2"/>
      </rPr>
      <t>FE-6-A3</t>
    </r>
    <phoneticPr fontId="21" type="noConversion"/>
  </si>
  <si>
    <r>
      <rPr>
        <sz val="10"/>
        <color rgb="FF000000"/>
        <rFont val="SimSun"/>
        <family val="3"/>
        <charset val="134"/>
      </rPr>
      <t>王嘉伟</t>
    </r>
    <phoneticPr fontId="21" type="noConversion"/>
  </si>
  <si>
    <r>
      <rPr>
        <sz val="10"/>
        <color rgb="FF000000"/>
        <rFont val="SimSun"/>
        <family val="3"/>
        <charset val="134"/>
      </rPr>
      <t>王斌</t>
    </r>
    <phoneticPr fontId="21" type="noConversion"/>
  </si>
  <si>
    <r>
      <rPr>
        <sz val="11"/>
        <color rgb="FF000000"/>
        <rFont val="宋体"/>
        <family val="3"/>
        <charset val="134"/>
      </rPr>
      <t>测试工具费用</t>
    </r>
    <phoneticPr fontId="21" type="noConversion"/>
  </si>
  <si>
    <r>
      <rPr>
        <sz val="10"/>
        <color rgb="FF000000"/>
        <rFont val="SimSun"/>
        <family val="3"/>
        <charset val="134"/>
      </rPr>
      <t>奥迪</t>
    </r>
    <r>
      <rPr>
        <sz val="10"/>
        <color rgb="FF000000"/>
        <rFont val="Arial"/>
        <family val="2"/>
      </rPr>
      <t>ADAS</t>
    </r>
    <r>
      <rPr>
        <sz val="10"/>
        <color rgb="FF000000"/>
        <rFont val="SimSun"/>
        <family val="3"/>
        <charset val="134"/>
      </rPr>
      <t>测试项目</t>
    </r>
    <phoneticPr fontId="21" type="noConversion"/>
  </si>
  <si>
    <r>
      <t>2021/6/20-2021/6/26</t>
    </r>
    <r>
      <rPr>
        <sz val="10"/>
        <color rgb="FF000000"/>
        <rFont val="宋体"/>
        <family val="3"/>
        <charset val="134"/>
      </rPr>
      <t>至杭州湾交通与补贴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</si>
</sst>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0.00_ "/>
    <numFmt numFmtId="177" formatCode="yyyy\-mm\-dd;@"/>
    <numFmt numFmtId="178" formatCode="0.00_);[Red]\(0.00\)"/>
    <numFmt numFmtId="179" formatCode="0_);[Red]\(0\)"/>
  </numFmts>
  <fonts count="4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0"/>
      <color rgb="FF000000"/>
      <name val="SimSun"/>
      <family val="3"/>
      <charset val="134"/>
    </font>
    <font>
      <sz val="14"/>
      <color rgb="FF000000"/>
      <name val="等线"/>
      <family val="4"/>
      <charset val="134"/>
    </font>
    <font>
      <sz val="11"/>
      <color rgb="FF000000"/>
      <name val="SimSun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"/>
      <family val="2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6" fontId="22" fillId="0" borderId="1" xfId="0" quotePrefix="1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2" borderId="13" xfId="0" applyFont="1" applyFill="1" applyBorder="1" applyAlignment="1">
      <alignment horizontal="center" vertical="center"/>
    </xf>
    <xf numFmtId="178" fontId="22" fillId="0" borderId="13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3" fillId="2" borderId="13" xfId="0" applyNumberFormat="1" applyFont="1" applyFill="1" applyBorder="1" applyAlignment="1">
      <alignment horizontal="center" vertical="center"/>
    </xf>
    <xf numFmtId="178" fontId="22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3" fillId="2" borderId="13" xfId="0" applyNumberFormat="1" applyFont="1" applyFill="1" applyBorder="1">
      <alignment vertical="center"/>
    </xf>
    <xf numFmtId="176" fontId="22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179" fontId="22" fillId="0" borderId="13" xfId="0" applyNumberFormat="1" applyFont="1" applyBorder="1" applyAlignment="1">
      <alignment horizontal="center" vertical="center"/>
    </xf>
    <xf numFmtId="179" fontId="22" fillId="0" borderId="1" xfId="0" applyNumberFormat="1" applyFont="1" applyFill="1" applyBorder="1" applyAlignment="1">
      <alignment horizontal="center" vertical="center"/>
    </xf>
    <xf numFmtId="179" fontId="22" fillId="2" borderId="13" xfId="0" applyNumberFormat="1" applyFont="1" applyFill="1" applyBorder="1" applyAlignment="1">
      <alignment horizontal="center" vertical="center"/>
    </xf>
    <xf numFmtId="8" fontId="29" fillId="0" borderId="13" xfId="0" applyNumberFormat="1" applyFont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176" fontId="31" fillId="20" borderId="0" xfId="0" applyNumberFormat="1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22" fillId="0" borderId="13" xfId="0" applyFont="1" applyBorder="1" applyAlignment="1">
      <alignment horizontal="center" vertical="top"/>
    </xf>
    <xf numFmtId="8" fontId="22" fillId="0" borderId="0" xfId="0" applyNumberFormat="1" applyFont="1" applyBorder="1" applyAlignment="1">
      <alignment horizontal="center" vertical="center"/>
    </xf>
    <xf numFmtId="178" fontId="22" fillId="2" borderId="13" xfId="0" applyNumberFormat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35" fillId="0" borderId="13" xfId="0" applyFont="1" applyBorder="1" applyAlignment="1">
      <alignment horizontal="center" vertical="center" wrapText="1"/>
    </xf>
    <xf numFmtId="176" fontId="31" fillId="20" borderId="0" xfId="0" applyNumberFormat="1" applyFont="1" applyFill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top"/>
    </xf>
    <xf numFmtId="0" fontId="37" fillId="0" borderId="1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2" formatCode="&quot;¥&quot;#,##0.00_);[Red]\(&quot;¥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ABD6D59B-5E94-1345-91F2-5656ADC10344}" userId="901931ddbf9b351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AED6-3478-414B-AF65-72E890D66792}" name="Table1" displayName="Table1" ref="A3:E11" totalsRowCount="1" headerRowDxfId="11" dataDxfId="10">
  <autoFilter ref="A3:E10" xr:uid="{A698701C-F5A9-4603-A273-5D5C5F44AE29}"/>
  <tableColumns count="5">
    <tableColumn id="1" xr3:uid="{048D1FF9-DFAB-43D8-8DCC-8140EB2FF9C2}" name="类别_x000a_工时/设备/报销/印度工程师/？" totalsRowLabel="Total" dataDxfId="9" totalsRowDxfId="8"/>
    <tableColumn id="2" xr3:uid="{EEDC62DF-C098-4791-93F8-3CF5E7A55B8E}" name="项目_x000a_一行只能填一个项目，若一项支出用在多个项目，请拆分好" dataDxfId="7" totalsRowDxfId="6"/>
    <tableColumn id="3" xr3:uid="{08B8F49F-4D64-4F42-8FFA-EFB631BCC1BB}" name="item_x000a_人员/明细" dataDxfId="5" totalsRowDxfId="4"/>
    <tableColumn id="4" xr3:uid="{7BF28B3E-1016-4B72-9C1C-1A3EE4699FF4}" name="价格" totalsRowFunction="sum" dataDxfId="3" totalsRowDxfId="2"/>
    <tableColumn id="5" xr3:uid="{B61FE3A3-3E33-4D25-90DB-0020BDFB2209}" name="备注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6-02T02:20:10.62" personId="{ABD6D59B-5E94-1345-91F2-5656ADC10344}" id="{65619226-C024-FC40-9F76-B927952648E2}">
    <text>共计21个工作日</text>
  </threadedComment>
  <threadedComment ref="E3" dT="2021-07-05T08:20:49.87" personId="{ABD6D59B-5E94-1345-91F2-5656ADC10344}" id="{A8CC27B9-6816-3A4D-B7D3-FF5F5811F4F4}">
    <text>6月9日0.5工时，6月16日1.5工时，6月22日0.5工时，6月30日1工时</text>
  </threadedComment>
  <threadedComment ref="D4" dT="2021-06-02T02:20:39.01" personId="{ABD6D59B-5E94-1345-91F2-5656ADC10344}" id="{6030494B-C883-D046-8869-EA87D10EF81D}">
    <text>6月15日半天，16-18日3个全天</text>
  </threadedComment>
  <threadedComment ref="E4" dT="2021-07-05T08:21:22.91" personId="{ABD6D59B-5E94-1345-91F2-5656ADC10344}" id="{4ECFDD4F-A62E-5740-9DE5-873199F72EB0}">
    <text>6月16日0.5工时，6月16日1.5工时</text>
  </threadedComment>
  <threadedComment ref="D5" dT="2021-06-02T02:20:39.01" personId="{ABD6D59B-5E94-1345-91F2-5656ADC10344}" id="{55F7DD4F-A943-8641-B9A5-48A65262307C}">
    <text>6月20-25日</text>
  </threadedComment>
  <threadedComment ref="E5" dT="2021-07-05T08:22:35.00" personId="{ABD6D59B-5E94-1345-91F2-5656ADC10344}" id="{FEA70761-525E-DE44-9DA1-D99503CD7D17}">
    <text>6月21日1个工时，6月22日3个工时，6月23日2.5个工时，6月24日1个工时，6月25日2个工时</text>
  </threadedComment>
  <threadedComment ref="D6" dT="2021-07-05T08:19:47.06" personId="{ABD6D59B-5E94-1345-91F2-5656ADC10344}" id="{8F3BC347-8D7F-B84A-B212-C0C78D8B3DF3}">
    <text>6月30日</text>
  </threadedComment>
  <threadedComment ref="E6" dT="2021-07-05T08:22:49.85" personId="{ABD6D59B-5E94-1345-91F2-5656ADC10344}" id="{4ACCBEBC-EC3B-6246-A12E-3B8CEEBBD04C}">
    <text>6月30日0.5工时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15"/>
  <sheetViews>
    <sheetView tabSelected="1" zoomScaleNormal="100" workbookViewId="0">
      <selection activeCell="F15" sqref="F15"/>
    </sheetView>
  </sheetViews>
  <sheetFormatPr baseColWidth="10" defaultColWidth="8.83203125" defaultRowHeight="14"/>
  <cols>
    <col min="1" max="1" width="43.33203125" style="15" customWidth="1"/>
    <col min="2" max="2" width="30.6640625" style="15" customWidth="1"/>
    <col min="3" max="3" width="18.5" style="16" customWidth="1"/>
    <col min="4" max="4" width="17.5" style="15" customWidth="1"/>
    <col min="5" max="5" width="21.6640625" style="16" customWidth="1"/>
    <col min="6" max="6" width="22.1640625" style="15" customWidth="1"/>
    <col min="7" max="16384" width="8.83203125" style="13"/>
  </cols>
  <sheetData>
    <row r="3" spans="1:6" s="59" customFormat="1" ht="39">
      <c r="A3" s="55" t="s">
        <v>61</v>
      </c>
      <c r="B3" s="55" t="s">
        <v>65</v>
      </c>
      <c r="C3" s="56" t="s">
        <v>66</v>
      </c>
      <c r="D3" s="57" t="s">
        <v>64</v>
      </c>
      <c r="E3" s="65" t="s">
        <v>73</v>
      </c>
      <c r="F3" s="58"/>
    </row>
    <row r="4" spans="1:6">
      <c r="A4" s="29" t="s">
        <v>62</v>
      </c>
      <c r="B4" s="29" t="s">
        <v>71</v>
      </c>
      <c r="C4" s="29" t="str">
        <f>'工时清单Effort Hours Breakdown'!B3</f>
        <v>卢涛</v>
      </c>
      <c r="D4" s="29">
        <f>225*'工时清单Effort Hours Breakdown'!F3</f>
        <v>38587.5</v>
      </c>
      <c r="E4" s="29"/>
    </row>
    <row r="5" spans="1:6">
      <c r="A5" s="29" t="s">
        <v>62</v>
      </c>
      <c r="B5" s="29" t="s">
        <v>71</v>
      </c>
      <c r="C5" s="29" t="str">
        <f>'工时清单Effort Hours Breakdown'!B4</f>
        <v>杨远久</v>
      </c>
      <c r="D5" s="29">
        <f>225*'工时清单Effort Hours Breakdown'!F4</f>
        <v>6750</v>
      </c>
      <c r="E5" s="29"/>
    </row>
    <row r="6" spans="1:6">
      <c r="A6" s="29" t="s">
        <v>62</v>
      </c>
      <c r="B6" s="29" t="s">
        <v>71</v>
      </c>
      <c r="C6" s="29" t="str">
        <f>'工时清单Effort Hours Breakdown'!B5</f>
        <v>王嘉伟</v>
      </c>
      <c r="D6" s="29">
        <f>225*'工时清单Effort Hours Breakdown'!F5</f>
        <v>12937.5</v>
      </c>
      <c r="E6" s="29"/>
    </row>
    <row r="7" spans="1:6">
      <c r="A7" s="29" t="s">
        <v>62</v>
      </c>
      <c r="B7" s="29" t="s">
        <v>71</v>
      </c>
      <c r="C7" s="29" t="str">
        <f>'工时清单Effort Hours Breakdown'!B6</f>
        <v>徐耀威</v>
      </c>
      <c r="D7" s="29">
        <f>225*'工时清单Effort Hours Breakdown'!F6</f>
        <v>1912.5</v>
      </c>
      <c r="E7" s="29"/>
    </row>
    <row r="8" spans="1:6" ht="17">
      <c r="A8" s="29" t="s">
        <v>67</v>
      </c>
      <c r="B8" s="29" t="s">
        <v>72</v>
      </c>
      <c r="C8" s="29" t="s">
        <v>75</v>
      </c>
      <c r="D8" s="29">
        <f>报销Reimbursement!D2</f>
        <v>1200</v>
      </c>
      <c r="E8" s="69" t="s">
        <v>77</v>
      </c>
    </row>
    <row r="9" spans="1:6">
      <c r="A9" s="29" t="s">
        <v>67</v>
      </c>
      <c r="B9" s="67" t="s">
        <v>78</v>
      </c>
      <c r="C9" s="29" t="s">
        <v>68</v>
      </c>
      <c r="D9" s="29">
        <f>报销Reimbursement!D3</f>
        <v>13719.96</v>
      </c>
      <c r="E9" s="66" t="s">
        <v>79</v>
      </c>
    </row>
    <row r="10" spans="1:6">
      <c r="A10" s="29"/>
      <c r="B10" s="29"/>
      <c r="C10" s="29"/>
      <c r="D10" s="29"/>
      <c r="E10" s="29"/>
    </row>
    <row r="11" spans="1:6" ht="24" customHeight="1">
      <c r="A11" s="15" t="s">
        <v>63</v>
      </c>
      <c r="C11" s="15"/>
      <c r="D11" s="61">
        <f>SUBTOTAL(109,Table1[价格])</f>
        <v>75107.459999999992</v>
      </c>
      <c r="E11" s="15"/>
    </row>
    <row r="15" spans="1:6" ht="18">
      <c r="A15" s="63"/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22"/>
  <sheetViews>
    <sheetView zoomScaleNormal="100" workbookViewId="0">
      <selection activeCell="J22" sqref="J22"/>
    </sheetView>
  </sheetViews>
  <sheetFormatPr baseColWidth="10" defaultColWidth="9" defaultRowHeight="14"/>
  <cols>
    <col min="1" max="1" width="5.83203125" customWidth="1"/>
    <col min="2" max="2" width="22.5" customWidth="1"/>
    <col min="3" max="3" width="17.5" customWidth="1"/>
    <col min="4" max="4" width="16.5" customWidth="1"/>
    <col min="5" max="5" width="10.1640625" customWidth="1"/>
    <col min="6" max="6" width="16.33203125" customWidth="1"/>
    <col min="7" max="12" width="9" customWidth="1"/>
    <col min="13" max="13" width="8" customWidth="1"/>
  </cols>
  <sheetData>
    <row r="1" spans="1:38">
      <c r="A1" s="5"/>
      <c r="R1" s="49"/>
      <c r="AJ1" s="47"/>
      <c r="AK1" s="47"/>
      <c r="AL1" s="48"/>
    </row>
    <row r="2" spans="1:38" ht="4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</row>
    <row r="3" spans="1:38" ht="15">
      <c r="A3" s="33">
        <v>1</v>
      </c>
      <c r="B3" s="33" t="s">
        <v>70</v>
      </c>
      <c r="C3" s="70" t="s">
        <v>80</v>
      </c>
      <c r="D3" s="33">
        <f>8*21</f>
        <v>168</v>
      </c>
      <c r="E3" s="33">
        <v>3.5</v>
      </c>
      <c r="F3" s="33">
        <f>D3+E3</f>
        <v>171.5</v>
      </c>
    </row>
    <row r="4" spans="1:38" ht="15" customHeight="1">
      <c r="A4" s="33">
        <v>2</v>
      </c>
      <c r="B4" s="60" t="s">
        <v>74</v>
      </c>
      <c r="C4" s="71"/>
      <c r="D4" s="51">
        <f>8*3.5</f>
        <v>28</v>
      </c>
      <c r="E4" s="29">
        <v>2</v>
      </c>
      <c r="F4" s="33">
        <f t="shared" ref="F4:F6" si="0">D4+E4</f>
        <v>30</v>
      </c>
    </row>
    <row r="5" spans="1:38">
      <c r="A5" s="33">
        <v>3</v>
      </c>
      <c r="B5" s="60" t="s">
        <v>75</v>
      </c>
      <c r="C5" s="71"/>
      <c r="D5" s="51">
        <f>8*5</f>
        <v>40</v>
      </c>
      <c r="E5" s="29">
        <v>17.5</v>
      </c>
      <c r="F5" s="33">
        <f t="shared" si="0"/>
        <v>57.5</v>
      </c>
    </row>
    <row r="6" spans="1:38">
      <c r="A6" s="33">
        <v>4</v>
      </c>
      <c r="B6" s="11" t="s">
        <v>76</v>
      </c>
      <c r="C6" s="72"/>
      <c r="D6" s="52">
        <v>8</v>
      </c>
      <c r="E6" s="29">
        <v>0.5</v>
      </c>
      <c r="F6" s="33">
        <f t="shared" si="0"/>
        <v>8.5</v>
      </c>
    </row>
    <row r="7" spans="1:38">
      <c r="A7" s="33">
        <v>5</v>
      </c>
      <c r="B7" s="30"/>
      <c r="C7" s="30"/>
      <c r="D7" s="29"/>
      <c r="E7" s="29"/>
      <c r="F7" s="29"/>
    </row>
    <row r="8" spans="1:38">
      <c r="A8" s="33">
        <v>6</v>
      </c>
      <c r="B8" s="30"/>
      <c r="C8" s="30"/>
      <c r="D8" s="29"/>
      <c r="E8" s="29"/>
      <c r="F8" s="29"/>
    </row>
    <row r="9" spans="1:38">
      <c r="A9" s="33">
        <v>7</v>
      </c>
      <c r="B9" s="30"/>
      <c r="C9" s="30"/>
      <c r="D9" s="29"/>
      <c r="E9" s="29"/>
      <c r="F9" s="29"/>
    </row>
    <row r="10" spans="1:38">
      <c r="A10" s="33">
        <v>8</v>
      </c>
      <c r="B10" s="30"/>
      <c r="C10" s="30"/>
      <c r="D10" s="29"/>
      <c r="E10" s="29"/>
      <c r="F10" s="29"/>
    </row>
    <row r="11" spans="1:38">
      <c r="A11" s="25" t="s">
        <v>60</v>
      </c>
      <c r="B11" s="25"/>
      <c r="C11" s="25"/>
      <c r="D11" s="53">
        <f>SUM(D3:D10)</f>
        <v>244</v>
      </c>
      <c r="E11" s="40">
        <f>SUM(E3:E10)</f>
        <v>23.5</v>
      </c>
      <c r="F11" s="62">
        <f>SUM(F3:F10)</f>
        <v>267.5</v>
      </c>
    </row>
    <row r="22" spans="3:3">
      <c r="C22" s="5"/>
    </row>
  </sheetData>
  <mergeCells count="1">
    <mergeCell ref="C3:C6"/>
  </mergeCells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zoomScale="110" zoomScaleNormal="110" workbookViewId="0">
      <selection activeCell="E15" sqref="E15"/>
    </sheetView>
  </sheetViews>
  <sheetFormatPr baseColWidth="10" defaultColWidth="9" defaultRowHeight="14"/>
  <cols>
    <col min="1" max="1" width="13" style="13" customWidth="1"/>
    <col min="2" max="3" width="20.1640625" style="15" customWidth="1"/>
    <col min="4" max="4" width="15.1640625" style="15" customWidth="1"/>
    <col min="5" max="5" width="48" style="13" customWidth="1"/>
    <col min="6" max="6" width="9" style="13" hidden="1" customWidth="1"/>
    <col min="7" max="8" width="9" style="13"/>
    <col min="9" max="9" width="5.83203125" style="13" customWidth="1"/>
    <col min="10" max="10" width="25.1640625" style="13" customWidth="1"/>
    <col min="11" max="11" width="13.8320312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>
      <c r="A2" s="29">
        <v>1</v>
      </c>
      <c r="B2" s="68" t="s">
        <v>81</v>
      </c>
      <c r="C2" s="68" t="s">
        <v>69</v>
      </c>
      <c r="D2" s="54">
        <v>1200</v>
      </c>
      <c r="E2" s="68" t="s">
        <v>85</v>
      </c>
    </row>
    <row r="3" spans="1:5" s="15" customFormat="1" ht="19" customHeight="1">
      <c r="A3" s="29">
        <v>2</v>
      </c>
      <c r="B3" s="68" t="s">
        <v>82</v>
      </c>
      <c r="C3" s="68" t="s">
        <v>84</v>
      </c>
      <c r="D3" s="54">
        <v>13719.96</v>
      </c>
      <c r="E3" s="31" t="s">
        <v>83</v>
      </c>
    </row>
    <row r="4" spans="1:5">
      <c r="A4" s="73" t="s">
        <v>51</v>
      </c>
      <c r="B4" s="74"/>
      <c r="C4" s="50"/>
      <c r="D4" s="37">
        <f>SUM(D2:D3)</f>
        <v>14919.96</v>
      </c>
      <c r="E4" s="25"/>
    </row>
  </sheetData>
  <mergeCells count="1">
    <mergeCell ref="A4:B4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Normal="100" workbookViewId="0">
      <selection activeCell="G16" sqref="G16"/>
    </sheetView>
  </sheetViews>
  <sheetFormatPr baseColWidth="10" defaultColWidth="10.83203125" defaultRowHeight="14"/>
  <cols>
    <col min="1" max="1" width="10.83203125" style="13"/>
    <col min="2" max="2" width="29.33203125" style="13" customWidth="1"/>
    <col min="3" max="3" width="23.33203125" style="13" customWidth="1"/>
    <col min="4" max="4" width="18.1640625" style="13" customWidth="1"/>
    <col min="5" max="5" width="16" style="46" customWidth="1"/>
    <col min="6" max="6" width="12.33203125" style="13" customWidth="1"/>
    <col min="7" max="7" width="12.6640625" style="43" customWidth="1"/>
    <col min="8" max="8" width="30.83203125" style="13" customWidth="1"/>
    <col min="9" max="16384" width="10.83203125" style="13"/>
  </cols>
  <sheetData>
    <row r="1" spans="1:8" ht="23" customHeight="1">
      <c r="A1" s="38" t="s">
        <v>52</v>
      </c>
      <c r="B1" s="26" t="s">
        <v>44</v>
      </c>
      <c r="C1" s="18" t="s">
        <v>56</v>
      </c>
      <c r="D1" s="26" t="s">
        <v>45</v>
      </c>
      <c r="E1" s="44" t="s">
        <v>50</v>
      </c>
      <c r="F1" s="26" t="s">
        <v>47</v>
      </c>
      <c r="G1" s="41" t="s">
        <v>49</v>
      </c>
      <c r="H1" s="26" t="s">
        <v>48</v>
      </c>
    </row>
    <row r="2" spans="1:8" ht="23" customHeight="1">
      <c r="A2" s="29">
        <v>1</v>
      </c>
      <c r="B2" s="31"/>
      <c r="C2" s="64"/>
      <c r="D2" s="29"/>
      <c r="E2" s="23"/>
      <c r="F2" s="29"/>
      <c r="G2" s="36"/>
      <c r="H2" s="30"/>
    </row>
    <row r="3" spans="1:8" ht="26" customHeight="1">
      <c r="A3" s="29">
        <v>2</v>
      </c>
      <c r="B3" s="31"/>
      <c r="C3" s="31"/>
      <c r="D3" s="32"/>
      <c r="E3" s="23"/>
      <c r="F3" s="29"/>
      <c r="G3" s="36"/>
      <c r="H3" s="30"/>
    </row>
    <row r="4" spans="1:8" ht="26" customHeight="1">
      <c r="A4" s="29">
        <v>3</v>
      </c>
      <c r="B4" s="31"/>
      <c r="C4" s="31"/>
      <c r="D4" s="32"/>
      <c r="E4" s="23"/>
      <c r="F4" s="29"/>
      <c r="G4" s="36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6"/>
      <c r="H5" s="34"/>
    </row>
    <row r="6" spans="1:8" ht="28" customHeight="1">
      <c r="A6" s="40"/>
      <c r="B6" s="35" t="s">
        <v>46</v>
      </c>
      <c r="C6" s="35"/>
      <c r="D6" s="39"/>
      <c r="E6" s="45"/>
      <c r="F6" s="28"/>
      <c r="G6" s="42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Normal="100" workbookViewId="0">
      <selection activeCell="G23" sqref="G23"/>
    </sheetView>
  </sheetViews>
  <sheetFormatPr baseColWidth="10" defaultColWidth="9" defaultRowHeight="14"/>
  <cols>
    <col min="1" max="1" width="11.33203125" style="15" customWidth="1"/>
    <col min="2" max="3" width="20.6640625" style="15" customWidth="1"/>
    <col min="4" max="4" width="13" style="15" customWidth="1"/>
    <col min="5" max="5" width="23" style="15" customWidth="1"/>
    <col min="6" max="6" width="22.6640625" style="15" customWidth="1"/>
    <col min="7" max="7" width="28.3320312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>
      <c r="A12" s="75" t="s">
        <v>53</v>
      </c>
      <c r="B12" s="76"/>
      <c r="C12" s="76"/>
      <c r="D12" s="77"/>
      <c r="E12" s="76"/>
      <c r="F12" s="76"/>
      <c r="G12" s="78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报销Reimbursement</vt:lpstr>
      <vt:lpstr>杭州湾租房</vt:lpstr>
      <vt:lpstr>租赁设备费Equipment Rental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2021-07-05T11:09:30Z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