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汽车电子电器\博世\工时统计\"/>
    </mc:Choice>
  </mc:AlternateContent>
  <xr:revisionPtr revIDLastSave="0" documentId="13_ncr:1_{8E25EFC2-2872-4407-BD97-1CE7DB96D966}" xr6:coauthVersionLast="45" xr6:coauthVersionMax="45" xr10:uidLastSave="{00000000-0000-0000-0000-000000000000}"/>
  <bookViews>
    <workbookView xWindow="-110" yWindow="-110" windowWidth="19420" windowHeight="10420" tabRatio="499" xr2:uid="{00000000-000D-0000-FFFF-FFFF00000000}"/>
  </bookViews>
  <sheets>
    <sheet name="博世项目统计" sheetId="2" r:id="rId1"/>
    <sheet name="当月工时清单" sheetId="8" r:id="rId2"/>
    <sheet name="租赁设备费" sheetId="4" r:id="rId3"/>
    <sheet name="比亚迪项目报销" sheetId="9" r:id="rId4"/>
    <sheet name="历史工时清单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E7" i="2" l="1"/>
  <c r="C4" i="2"/>
  <c r="E4" i="2"/>
  <c r="E8" i="2"/>
  <c r="C3" i="2"/>
  <c r="C2" i="2"/>
  <c r="C9" i="2" l="1"/>
  <c r="C6" i="2" l="1"/>
  <c r="E6" i="2" s="1"/>
  <c r="C5" i="2"/>
  <c r="E5" i="2" s="1"/>
  <c r="E3" i="2"/>
  <c r="E2" i="2"/>
  <c r="G4" i="4"/>
  <c r="G5" i="4"/>
  <c r="G3" i="4"/>
  <c r="E9" i="2" l="1"/>
  <c r="D8" i="8"/>
  <c r="G6" i="10" s="1"/>
  <c r="D7" i="8"/>
  <c r="G8" i="10" s="1"/>
  <c r="D6" i="8"/>
  <c r="G7" i="10" s="1"/>
  <c r="D5" i="8"/>
  <c r="G4" i="10" s="1"/>
  <c r="C23" i="10" l="1"/>
  <c r="D23" i="10" s="1"/>
  <c r="E23" i="10" s="1"/>
  <c r="F23" i="10" s="1"/>
  <c r="G23" i="10" s="1"/>
  <c r="C24" i="10"/>
  <c r="D24" i="10" s="1"/>
  <c r="E24" i="10" s="1"/>
  <c r="F24" i="10" s="1"/>
  <c r="G24" i="10" s="1"/>
  <c r="D4" i="8"/>
  <c r="G3" i="10" s="1"/>
  <c r="G6" i="4" l="1"/>
  <c r="F7" i="8" l="1"/>
  <c r="C20" i="10" l="1"/>
  <c r="D20" i="10" s="1"/>
  <c r="E20" i="10" s="1"/>
  <c r="F20" i="10" s="1"/>
  <c r="G20" i="10" s="1"/>
  <c r="C21" i="10"/>
  <c r="D21" i="10" s="1"/>
  <c r="E21" i="10" s="1"/>
  <c r="F21" i="10" s="1"/>
  <c r="G21" i="10" s="1"/>
  <c r="C22" i="10"/>
  <c r="D22" i="10" s="1"/>
  <c r="E22" i="10" s="1"/>
  <c r="F22" i="10" s="1"/>
  <c r="G22" i="10" s="1"/>
  <c r="C19" i="10"/>
  <c r="D19" i="10" s="1"/>
  <c r="E19" i="10" s="1"/>
  <c r="F19" i="10" s="1"/>
  <c r="G19" i="10" s="1"/>
  <c r="F8" i="8" l="1"/>
  <c r="F5" i="8" l="1"/>
  <c r="F6" i="8" l="1"/>
  <c r="F4" i="8" l="1"/>
</calcChain>
</file>

<file path=xl/sharedStrings.xml><?xml version="1.0" encoding="utf-8"?>
<sst xmlns="http://schemas.openxmlformats.org/spreadsheetml/2006/main" count="112" uniqueCount="74">
  <si>
    <t>费用</t>
    <phoneticPr fontId="20" type="noConversion"/>
  </si>
  <si>
    <t>姓名</t>
    <phoneticPr fontId="20" type="noConversion"/>
  </si>
  <si>
    <t>单价</t>
    <phoneticPr fontId="20" type="noConversion"/>
  </si>
  <si>
    <t>合计</t>
    <phoneticPr fontId="20" type="noConversion"/>
  </si>
  <si>
    <t>工时</t>
    <phoneticPr fontId="20" type="noConversion"/>
  </si>
  <si>
    <t>工时</t>
    <phoneticPr fontId="20" type="noConversion"/>
  </si>
  <si>
    <t>备注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</si>
  <si>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</si>
  <si>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</si>
  <si>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</si>
  <si>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</si>
  <si>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t>数量</t>
    <phoneticPr fontId="2" type="noConversion"/>
  </si>
  <si>
    <t>合计</t>
    <phoneticPr fontId="2" type="noConversion"/>
  </si>
  <si>
    <t>总金额</t>
    <phoneticPr fontId="2" type="noConversion"/>
  </si>
  <si>
    <t>合计：</t>
    <phoneticPr fontId="20" type="noConversion"/>
  </si>
  <si>
    <t>姓名</t>
    <phoneticPr fontId="21" type="noConversion"/>
  </si>
  <si>
    <t>项目</t>
    <phoneticPr fontId="21" type="noConversion"/>
  </si>
  <si>
    <t>工时合计</t>
    <phoneticPr fontId="21" type="noConversion"/>
  </si>
  <si>
    <t>周三</t>
    <phoneticPr fontId="21" type="noConversion"/>
  </si>
  <si>
    <t>周五</t>
    <phoneticPr fontId="21" type="noConversion"/>
  </si>
  <si>
    <t>周六</t>
    <phoneticPr fontId="21" type="noConversion"/>
  </si>
  <si>
    <t>周日</t>
    <phoneticPr fontId="21" type="noConversion"/>
  </si>
  <si>
    <t>周一</t>
    <phoneticPr fontId="21" type="noConversion"/>
  </si>
  <si>
    <t>周二</t>
    <phoneticPr fontId="21" type="noConversion"/>
  </si>
  <si>
    <t>周四</t>
    <phoneticPr fontId="21" type="noConversion"/>
  </si>
  <si>
    <t>GE-12A</t>
    <phoneticPr fontId="21" type="noConversion"/>
  </si>
  <si>
    <t>序号</t>
    <phoneticPr fontId="21" type="noConversion"/>
  </si>
  <si>
    <t>单价（月）</t>
    <phoneticPr fontId="2" type="noConversion"/>
  </si>
  <si>
    <t>杨波涛</t>
    <phoneticPr fontId="21" type="noConversion"/>
  </si>
  <si>
    <t>周梦雪</t>
    <phoneticPr fontId="21" type="noConversion"/>
  </si>
  <si>
    <t>GE-12B</t>
    <phoneticPr fontId="21" type="noConversion"/>
  </si>
  <si>
    <t>标准工时</t>
    <phoneticPr fontId="21" type="noConversion"/>
  </si>
  <si>
    <t>加班工时</t>
    <phoneticPr fontId="21" type="noConversion"/>
  </si>
  <si>
    <t>杨波涛</t>
    <phoneticPr fontId="20" type="noConversion"/>
  </si>
  <si>
    <t>周梦雪</t>
    <phoneticPr fontId="20" type="noConversion"/>
  </si>
  <si>
    <t>CANoe</t>
    <phoneticPr fontId="2" type="noConversion"/>
  </si>
  <si>
    <t>设备租赁费</t>
    <phoneticPr fontId="20" type="noConversion"/>
  </si>
  <si>
    <t>标准工时</t>
    <phoneticPr fontId="20" type="noConversion"/>
  </si>
  <si>
    <t>陶文强</t>
    <phoneticPr fontId="21" type="noConversion"/>
  </si>
  <si>
    <t>GE-12A</t>
    <phoneticPr fontId="21" type="noConversion"/>
  </si>
  <si>
    <t>比亚迪</t>
    <phoneticPr fontId="21" type="noConversion"/>
  </si>
  <si>
    <t>路费</t>
    <phoneticPr fontId="2" type="noConversion"/>
  </si>
  <si>
    <t>月份</t>
    <phoneticPr fontId="2" type="noConversion"/>
  </si>
  <si>
    <t>内容</t>
    <phoneticPr fontId="2" type="noConversion"/>
  </si>
  <si>
    <t>金额</t>
    <phoneticPr fontId="2" type="noConversion"/>
  </si>
  <si>
    <t>备注</t>
    <phoneticPr fontId="2" type="noConversion"/>
  </si>
  <si>
    <t>住宿费</t>
    <phoneticPr fontId="2" type="noConversion"/>
  </si>
  <si>
    <t>杨波涛</t>
    <phoneticPr fontId="2" type="noConversion"/>
  </si>
  <si>
    <t>实际工时</t>
    <phoneticPr fontId="2" type="noConversion"/>
  </si>
  <si>
    <t>周梦雪</t>
    <phoneticPr fontId="2" type="noConversion"/>
  </si>
  <si>
    <t>沈春建</t>
    <phoneticPr fontId="2" type="noConversion"/>
  </si>
  <si>
    <t>陶文强</t>
    <phoneticPr fontId="2" type="noConversion"/>
  </si>
  <si>
    <t>结算工时</t>
    <phoneticPr fontId="2" type="noConversion"/>
  </si>
  <si>
    <t>结余工时（累计）</t>
    <phoneticPr fontId="2" type="noConversion"/>
  </si>
  <si>
    <t>工时</t>
    <phoneticPr fontId="20" type="noConversion"/>
  </si>
  <si>
    <t>陶文强</t>
    <phoneticPr fontId="20" type="noConversion"/>
  </si>
  <si>
    <t>出差补贴</t>
    <phoneticPr fontId="2" type="noConversion"/>
  </si>
  <si>
    <t>100元/天</t>
    <phoneticPr fontId="2" type="noConversion"/>
  </si>
  <si>
    <t>易  晨</t>
    <phoneticPr fontId="2" type="noConversion"/>
  </si>
  <si>
    <t>陈  乾</t>
    <phoneticPr fontId="2" type="noConversion"/>
  </si>
  <si>
    <t>易  晨</t>
    <phoneticPr fontId="20" type="noConversion"/>
  </si>
  <si>
    <t>陈  乾</t>
    <phoneticPr fontId="20" type="noConversion"/>
  </si>
  <si>
    <t>CANoe</t>
    <phoneticPr fontId="2" type="noConversion"/>
  </si>
  <si>
    <t>Canalyzer</t>
    <phoneticPr fontId="2" type="noConversion"/>
  </si>
  <si>
    <t>易  晨</t>
    <phoneticPr fontId="21" type="noConversion"/>
  </si>
  <si>
    <t>陈  乾</t>
    <phoneticPr fontId="21" type="noConversion"/>
  </si>
  <si>
    <t>11月</t>
    <phoneticPr fontId="2" type="noConversion"/>
  </si>
  <si>
    <t xml:space="preserve">11月发生住宿费用： 
上海酒店：3242
深圳一个月房租2300
 </t>
    <phoneticPr fontId="2" type="noConversion"/>
  </si>
  <si>
    <t>10月份深圳回上海机票1175
11月上海去深圳路费  
机票1250                车费353.34</t>
    <phoneticPr fontId="2" type="noConversion"/>
  </si>
  <si>
    <t>住宿，路费合计：11320，计53.5小时</t>
    <phoneticPr fontId="20" type="noConversion"/>
  </si>
  <si>
    <t>吉利项目费用</t>
    <phoneticPr fontId="20" type="noConversion"/>
  </si>
  <si>
    <t>总计63000，12月份算31500</t>
    <phoneticPr fontId="20" type="noConversion"/>
  </si>
  <si>
    <t>之前加班的27.5工时统计进</t>
    <phoneticPr fontId="20" type="noConversion"/>
  </si>
  <si>
    <t>包含GAP：64小时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</si>
</sst>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8" fontId="1" fillId="21" borderId="11" xfId="0" applyNumberFormat="1" applyFont="1" applyFill="1" applyBorder="1" applyAlignment="1">
      <alignment horizontal="center" vertical="center"/>
    </xf>
    <xf numFmtId="58" fontId="1" fillId="21" borderId="10" xfId="0" applyNumberFormat="1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58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1" fillId="0" borderId="13" xfId="0" applyFont="1" applyBorder="1">
      <alignment vertical="center"/>
    </xf>
    <xf numFmtId="0" fontId="6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58" fontId="1" fillId="22" borderId="11" xfId="0" applyNumberFormat="1" applyFont="1" applyFill="1" applyBorder="1" applyAlignment="1">
      <alignment horizontal="center" vertical="center"/>
    </xf>
    <xf numFmtId="58" fontId="1" fillId="22" borderId="10" xfId="0" applyNumberFormat="1" applyFont="1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6" fillId="0" borderId="15" xfId="0" applyFont="1" applyFill="1" applyBorder="1">
      <alignment vertical="center"/>
    </xf>
    <xf numFmtId="0" fontId="6" fillId="0" borderId="14" xfId="0" applyFont="1" applyBorder="1">
      <alignment vertical="center"/>
    </xf>
    <xf numFmtId="58" fontId="1" fillId="0" borderId="1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9" sqref="B9"/>
    </sheetView>
  </sheetViews>
  <sheetFormatPr defaultColWidth="8.90625" defaultRowHeight="14" x14ac:dyDescent="0.25"/>
  <cols>
    <col min="1" max="1" width="14.08984375" style="3" bestFit="1" customWidth="1"/>
    <col min="2" max="2" width="10" style="3" customWidth="1"/>
    <col min="3" max="3" width="9" style="3"/>
    <col min="4" max="4" width="8.90625" style="3"/>
    <col min="5" max="5" width="8.453125" style="3" bestFit="1" customWidth="1"/>
    <col min="6" max="6" width="47.36328125" style="3" bestFit="1" customWidth="1"/>
    <col min="7" max="7" width="9" style="3"/>
  </cols>
  <sheetData>
    <row r="1" spans="1:6" x14ac:dyDescent="0.25">
      <c r="A1" s="1" t="s">
        <v>0</v>
      </c>
      <c r="B1" s="1" t="s">
        <v>1</v>
      </c>
      <c r="C1" s="1" t="s">
        <v>37</v>
      </c>
      <c r="D1" s="1" t="s">
        <v>2</v>
      </c>
      <c r="E1" s="1" t="s">
        <v>3</v>
      </c>
      <c r="F1" s="1" t="s">
        <v>6</v>
      </c>
    </row>
    <row r="2" spans="1:6" x14ac:dyDescent="0.25">
      <c r="A2" s="1" t="s">
        <v>4</v>
      </c>
      <c r="B2" s="1" t="s">
        <v>33</v>
      </c>
      <c r="C2" s="2">
        <f>历史工时清单!G11</f>
        <v>205.5</v>
      </c>
      <c r="D2" s="2">
        <v>212.35</v>
      </c>
      <c r="E2" s="2">
        <f>D2*C2</f>
        <v>43637.924999999996</v>
      </c>
      <c r="F2" s="1"/>
    </row>
    <row r="3" spans="1:6" x14ac:dyDescent="0.25">
      <c r="A3" s="1" t="s">
        <v>5</v>
      </c>
      <c r="B3" s="1" t="s">
        <v>34</v>
      </c>
      <c r="C3" s="2">
        <f>历史工时清单!G12</f>
        <v>240.5</v>
      </c>
      <c r="D3" s="2">
        <v>212.35</v>
      </c>
      <c r="E3" s="2">
        <f t="shared" ref="E3:E8" si="0">D3*C3</f>
        <v>51070.174999999996</v>
      </c>
      <c r="F3" s="1" t="s">
        <v>72</v>
      </c>
    </row>
    <row r="4" spans="1:6" x14ac:dyDescent="0.25">
      <c r="A4" s="8" t="s">
        <v>4</v>
      </c>
      <c r="B4" s="26" t="s">
        <v>55</v>
      </c>
      <c r="C4" s="2">
        <f>164+53.5</f>
        <v>217.5</v>
      </c>
      <c r="D4" s="2">
        <v>212.35</v>
      </c>
      <c r="E4" s="2">
        <f>D4*C4</f>
        <v>46186.125</v>
      </c>
      <c r="F4" s="19" t="s">
        <v>69</v>
      </c>
    </row>
    <row r="5" spans="1:6" x14ac:dyDescent="0.25">
      <c r="A5" s="26" t="s">
        <v>54</v>
      </c>
      <c r="B5" s="19" t="s">
        <v>60</v>
      </c>
      <c r="C5" s="27">
        <f>历史工时清单!G15</f>
        <v>231.5</v>
      </c>
      <c r="D5" s="2">
        <v>212.35</v>
      </c>
      <c r="E5" s="2">
        <f t="shared" si="0"/>
        <v>49159.025000000001</v>
      </c>
      <c r="F5" s="26"/>
    </row>
    <row r="6" spans="1:6" x14ac:dyDescent="0.25">
      <c r="A6" s="26" t="s">
        <v>4</v>
      </c>
      <c r="B6" s="30" t="s">
        <v>61</v>
      </c>
      <c r="C6" s="31">
        <f>历史工时清单!G16</f>
        <v>218</v>
      </c>
      <c r="D6" s="2">
        <v>212.35</v>
      </c>
      <c r="E6" s="2">
        <f t="shared" si="0"/>
        <v>46292.299999999996</v>
      </c>
      <c r="F6" s="30"/>
    </row>
    <row r="7" spans="1:6" x14ac:dyDescent="0.25">
      <c r="A7" s="1" t="s">
        <v>36</v>
      </c>
      <c r="B7" s="2"/>
      <c r="C7" s="2">
        <f>89.5+64</f>
        <v>153.5</v>
      </c>
      <c r="D7" s="2">
        <v>212.35</v>
      </c>
      <c r="E7" s="2">
        <f t="shared" si="0"/>
        <v>32595.724999999999</v>
      </c>
      <c r="F7" s="1" t="s">
        <v>73</v>
      </c>
    </row>
    <row r="8" spans="1:6" x14ac:dyDescent="0.25">
      <c r="A8" s="30" t="s">
        <v>70</v>
      </c>
      <c r="B8" s="31"/>
      <c r="C8" s="31">
        <v>148</v>
      </c>
      <c r="D8" s="31">
        <v>212.35</v>
      </c>
      <c r="E8" s="2">
        <f t="shared" si="0"/>
        <v>31427.8</v>
      </c>
      <c r="F8" s="30" t="s">
        <v>71</v>
      </c>
    </row>
    <row r="9" spans="1:6" x14ac:dyDescent="0.25">
      <c r="A9" s="4" t="s">
        <v>14</v>
      </c>
      <c r="B9" s="4"/>
      <c r="C9" s="4">
        <f>SUM(C2:C8)</f>
        <v>1414.5</v>
      </c>
      <c r="D9" s="4"/>
      <c r="E9" s="4">
        <f>SUM(E2:E8)</f>
        <v>300369.07499999995</v>
      </c>
      <c r="F9" s="2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"/>
  <sheetViews>
    <sheetView zoomScale="60" zoomScaleNormal="60" workbookViewId="0">
      <selection activeCell="G15" sqref="G15"/>
    </sheetView>
  </sheetViews>
  <sheetFormatPr defaultColWidth="8.90625" defaultRowHeight="14" x14ac:dyDescent="0.25"/>
  <cols>
    <col min="1" max="1" width="5.453125" style="3" customWidth="1"/>
    <col min="2" max="2" width="7.36328125" style="3" customWidth="1"/>
    <col min="3" max="3" width="8.90625" style="3"/>
    <col min="4" max="4" width="10.1796875" style="3" bestFit="1" customWidth="1"/>
    <col min="5" max="6" width="9.81640625" style="3" customWidth="1"/>
    <col min="7" max="36" width="10.36328125" style="3" customWidth="1"/>
    <col min="37" max="16384" width="8.90625" style="3"/>
  </cols>
  <sheetData>
    <row r="1" spans="1:36" x14ac:dyDescent="0.25">
      <c r="A1" s="5"/>
      <c r="B1" s="5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36" x14ac:dyDescent="0.25">
      <c r="A2" s="5" t="s">
        <v>26</v>
      </c>
      <c r="B2" s="5" t="s">
        <v>15</v>
      </c>
      <c r="C2" s="5" t="s">
        <v>16</v>
      </c>
      <c r="D2" s="5" t="s">
        <v>17</v>
      </c>
      <c r="E2" s="7" t="s">
        <v>31</v>
      </c>
      <c r="F2" s="9" t="s">
        <v>32</v>
      </c>
      <c r="G2" s="34">
        <v>43770</v>
      </c>
      <c r="H2" s="15">
        <v>43771</v>
      </c>
      <c r="I2" s="15">
        <v>43772</v>
      </c>
      <c r="J2" s="34">
        <v>43773</v>
      </c>
      <c r="K2" s="34">
        <v>43774</v>
      </c>
      <c r="L2" s="34">
        <v>43775</v>
      </c>
      <c r="M2" s="34">
        <v>43776</v>
      </c>
      <c r="N2" s="34">
        <v>43777</v>
      </c>
      <c r="O2" s="15">
        <v>43778</v>
      </c>
      <c r="P2" s="15">
        <v>43779</v>
      </c>
      <c r="Q2" s="34">
        <v>43780</v>
      </c>
      <c r="R2" s="34">
        <v>43781</v>
      </c>
      <c r="S2" s="34">
        <v>43782</v>
      </c>
      <c r="T2" s="34">
        <v>43783</v>
      </c>
      <c r="U2" s="34">
        <v>43784</v>
      </c>
      <c r="V2" s="15">
        <v>43785</v>
      </c>
      <c r="W2" s="15">
        <v>43786</v>
      </c>
      <c r="X2" s="34">
        <v>43787</v>
      </c>
      <c r="Y2" s="34">
        <v>43788</v>
      </c>
      <c r="Z2" s="34">
        <v>43789</v>
      </c>
      <c r="AA2" s="34">
        <v>43790</v>
      </c>
      <c r="AB2" s="34">
        <v>43791</v>
      </c>
      <c r="AC2" s="15">
        <v>43792</v>
      </c>
      <c r="AD2" s="15">
        <v>43793</v>
      </c>
      <c r="AE2" s="34">
        <v>43794</v>
      </c>
      <c r="AF2" s="34">
        <v>43795</v>
      </c>
      <c r="AG2" s="34">
        <v>43796</v>
      </c>
      <c r="AH2" s="34">
        <v>43797</v>
      </c>
      <c r="AI2" s="34">
        <v>43798</v>
      </c>
      <c r="AJ2" s="15">
        <v>43799</v>
      </c>
    </row>
    <row r="3" spans="1:36" x14ac:dyDescent="0.25">
      <c r="A3" s="5"/>
      <c r="B3" s="5"/>
      <c r="C3" s="5"/>
      <c r="D3" s="5"/>
      <c r="E3" s="6"/>
      <c r="F3" s="10"/>
      <c r="G3" s="35" t="s">
        <v>19</v>
      </c>
      <c r="H3" s="16" t="s">
        <v>20</v>
      </c>
      <c r="I3" s="16" t="s">
        <v>21</v>
      </c>
      <c r="J3" s="35" t="s">
        <v>22</v>
      </c>
      <c r="K3" s="35" t="s">
        <v>23</v>
      </c>
      <c r="L3" s="35" t="s">
        <v>18</v>
      </c>
      <c r="M3" s="35" t="s">
        <v>24</v>
      </c>
      <c r="N3" s="35" t="s">
        <v>19</v>
      </c>
      <c r="O3" s="16" t="s">
        <v>20</v>
      </c>
      <c r="P3" s="16" t="s">
        <v>21</v>
      </c>
      <c r="Q3" s="35" t="s">
        <v>22</v>
      </c>
      <c r="R3" s="35" t="s">
        <v>23</v>
      </c>
      <c r="S3" s="35" t="s">
        <v>18</v>
      </c>
      <c r="T3" s="35" t="s">
        <v>24</v>
      </c>
      <c r="U3" s="35" t="s">
        <v>19</v>
      </c>
      <c r="V3" s="16" t="s">
        <v>20</v>
      </c>
      <c r="W3" s="16" t="s">
        <v>21</v>
      </c>
      <c r="X3" s="35" t="s">
        <v>22</v>
      </c>
      <c r="Y3" s="35" t="s">
        <v>23</v>
      </c>
      <c r="Z3" s="35" t="s">
        <v>18</v>
      </c>
      <c r="AA3" s="35" t="s">
        <v>24</v>
      </c>
      <c r="AB3" s="35" t="s">
        <v>19</v>
      </c>
      <c r="AC3" s="16" t="s">
        <v>20</v>
      </c>
      <c r="AD3" s="16" t="s">
        <v>21</v>
      </c>
      <c r="AE3" s="35" t="s">
        <v>22</v>
      </c>
      <c r="AF3" s="35" t="s">
        <v>23</v>
      </c>
      <c r="AG3" s="35" t="s">
        <v>18</v>
      </c>
      <c r="AH3" s="35" t="s">
        <v>24</v>
      </c>
      <c r="AI3" s="35" t="s">
        <v>19</v>
      </c>
      <c r="AJ3" s="16" t="s">
        <v>20</v>
      </c>
    </row>
    <row r="4" spans="1:36" x14ac:dyDescent="0.25">
      <c r="A4" s="5">
        <v>1</v>
      </c>
      <c r="B4" s="11" t="s">
        <v>28</v>
      </c>
      <c r="C4" s="11" t="s">
        <v>30</v>
      </c>
      <c r="D4" s="11">
        <f>SUM(G4:AJ4)</f>
        <v>205.5</v>
      </c>
      <c r="E4" s="12">
        <v>168</v>
      </c>
      <c r="F4" s="13">
        <f>D4-E4</f>
        <v>37.5</v>
      </c>
      <c r="G4" s="36">
        <v>8</v>
      </c>
      <c r="H4" s="18"/>
      <c r="I4" s="18"/>
      <c r="J4" s="36">
        <v>10</v>
      </c>
      <c r="K4" s="36">
        <v>10.5</v>
      </c>
      <c r="L4" s="36">
        <v>8</v>
      </c>
      <c r="M4" s="37">
        <v>11</v>
      </c>
      <c r="N4" s="37">
        <v>8</v>
      </c>
      <c r="O4" s="18">
        <v>8</v>
      </c>
      <c r="P4" s="18"/>
      <c r="Q4" s="37">
        <v>8</v>
      </c>
      <c r="R4" s="37">
        <v>11</v>
      </c>
      <c r="S4" s="37">
        <v>11.5</v>
      </c>
      <c r="T4" s="37">
        <v>11</v>
      </c>
      <c r="U4" s="37">
        <v>9</v>
      </c>
      <c r="V4" s="18"/>
      <c r="W4" s="18"/>
      <c r="X4" s="37">
        <v>9.5</v>
      </c>
      <c r="Y4" s="37">
        <v>11</v>
      </c>
      <c r="Z4" s="37">
        <v>11</v>
      </c>
      <c r="AA4" s="37">
        <v>8</v>
      </c>
      <c r="AB4" s="37">
        <v>8</v>
      </c>
      <c r="AC4" s="18"/>
      <c r="AD4" s="18"/>
      <c r="AE4" s="37">
        <v>11</v>
      </c>
      <c r="AF4" s="37">
        <v>8</v>
      </c>
      <c r="AG4" s="37">
        <v>8</v>
      </c>
      <c r="AH4" s="37">
        <v>8</v>
      </c>
      <c r="AI4" s="37">
        <v>9</v>
      </c>
      <c r="AJ4" s="18"/>
    </row>
    <row r="5" spans="1:36" x14ac:dyDescent="0.25">
      <c r="A5" s="14">
        <v>2</v>
      </c>
      <c r="B5" s="11" t="s">
        <v>29</v>
      </c>
      <c r="C5" s="11" t="s">
        <v>25</v>
      </c>
      <c r="D5" s="11">
        <f t="shared" ref="D5:D8" si="0">SUM(G5:AJ5)</f>
        <v>213</v>
      </c>
      <c r="E5" s="12">
        <v>168</v>
      </c>
      <c r="F5" s="13">
        <f>D5-E5</f>
        <v>45</v>
      </c>
      <c r="G5" s="37">
        <v>9</v>
      </c>
      <c r="H5" s="18"/>
      <c r="I5" s="18">
        <v>8</v>
      </c>
      <c r="J5" s="37">
        <v>8</v>
      </c>
      <c r="K5" s="37">
        <v>10</v>
      </c>
      <c r="L5" s="37">
        <v>12</v>
      </c>
      <c r="M5" s="37">
        <v>8</v>
      </c>
      <c r="N5" s="37">
        <v>10</v>
      </c>
      <c r="O5" s="18"/>
      <c r="P5" s="18"/>
      <c r="Q5" s="37">
        <v>8</v>
      </c>
      <c r="R5" s="37">
        <v>10</v>
      </c>
      <c r="S5" s="37">
        <v>12</v>
      </c>
      <c r="T5" s="37">
        <v>8</v>
      </c>
      <c r="U5" s="37">
        <v>9</v>
      </c>
      <c r="V5" s="18">
        <v>6.5</v>
      </c>
      <c r="W5" s="18"/>
      <c r="X5" s="37">
        <v>8</v>
      </c>
      <c r="Y5" s="37">
        <v>10.5</v>
      </c>
      <c r="Z5" s="37">
        <v>11</v>
      </c>
      <c r="AA5" s="37">
        <v>9</v>
      </c>
      <c r="AB5" s="37">
        <v>8</v>
      </c>
      <c r="AC5" s="18"/>
      <c r="AD5" s="18"/>
      <c r="AE5" s="37">
        <v>8</v>
      </c>
      <c r="AF5" s="37">
        <v>8</v>
      </c>
      <c r="AG5" s="37">
        <v>8</v>
      </c>
      <c r="AH5" s="37">
        <v>11</v>
      </c>
      <c r="AI5" s="37">
        <v>8</v>
      </c>
      <c r="AJ5" s="18">
        <v>5</v>
      </c>
    </row>
    <row r="6" spans="1:36" x14ac:dyDescent="0.25">
      <c r="A6" s="5">
        <v>3</v>
      </c>
      <c r="B6" s="11" t="s">
        <v>64</v>
      </c>
      <c r="C6" s="11" t="s">
        <v>39</v>
      </c>
      <c r="D6" s="11">
        <f t="shared" si="0"/>
        <v>231.5</v>
      </c>
      <c r="E6" s="12">
        <v>168</v>
      </c>
      <c r="F6" s="13">
        <f>D6-E6</f>
        <v>63.5</v>
      </c>
      <c r="G6" s="36">
        <v>8</v>
      </c>
      <c r="H6" s="17"/>
      <c r="I6" s="17"/>
      <c r="J6" s="36">
        <v>8</v>
      </c>
      <c r="K6" s="36">
        <v>10</v>
      </c>
      <c r="L6" s="36">
        <v>12</v>
      </c>
      <c r="M6" s="36">
        <v>10.5</v>
      </c>
      <c r="N6" s="36">
        <v>9</v>
      </c>
      <c r="O6" s="17">
        <v>8</v>
      </c>
      <c r="P6" s="17"/>
      <c r="Q6" s="36">
        <v>10</v>
      </c>
      <c r="R6" s="36">
        <v>10</v>
      </c>
      <c r="S6" s="36">
        <v>9</v>
      </c>
      <c r="T6" s="36">
        <v>10</v>
      </c>
      <c r="U6" s="36">
        <v>10</v>
      </c>
      <c r="V6" s="17"/>
      <c r="W6" s="17">
        <v>8</v>
      </c>
      <c r="X6" s="36">
        <v>11.5</v>
      </c>
      <c r="Y6" s="36">
        <v>11.5</v>
      </c>
      <c r="Z6" s="36">
        <v>12</v>
      </c>
      <c r="AA6" s="36">
        <v>12</v>
      </c>
      <c r="AB6" s="36">
        <v>8</v>
      </c>
      <c r="AC6" s="17">
        <v>8</v>
      </c>
      <c r="AD6" s="17"/>
      <c r="AE6" s="36">
        <v>11</v>
      </c>
      <c r="AF6" s="36">
        <v>8</v>
      </c>
      <c r="AG6" s="36">
        <v>8</v>
      </c>
      <c r="AH6" s="36">
        <v>11</v>
      </c>
      <c r="AI6" s="36">
        <v>8</v>
      </c>
      <c r="AJ6" s="17"/>
    </row>
    <row r="7" spans="1:36" x14ac:dyDescent="0.25">
      <c r="A7" s="14">
        <v>4</v>
      </c>
      <c r="B7" s="32" t="s">
        <v>65</v>
      </c>
      <c r="C7" s="32"/>
      <c r="D7" s="11">
        <f t="shared" si="0"/>
        <v>218</v>
      </c>
      <c r="E7" s="32">
        <v>168</v>
      </c>
      <c r="F7" s="13">
        <f>D7-E7</f>
        <v>50</v>
      </c>
      <c r="G7" s="38">
        <v>11</v>
      </c>
      <c r="H7" s="33"/>
      <c r="I7" s="33"/>
      <c r="J7" s="38">
        <v>10</v>
      </c>
      <c r="K7" s="38">
        <v>10</v>
      </c>
      <c r="L7" s="38">
        <v>10</v>
      </c>
      <c r="M7" s="38">
        <v>11</v>
      </c>
      <c r="N7" s="38">
        <v>5</v>
      </c>
      <c r="O7" s="33"/>
      <c r="P7" s="33">
        <v>4.5</v>
      </c>
      <c r="Q7" s="38">
        <v>11</v>
      </c>
      <c r="R7" s="38">
        <v>9</v>
      </c>
      <c r="S7" s="38">
        <v>13</v>
      </c>
      <c r="T7" s="38">
        <v>12</v>
      </c>
      <c r="U7" s="38">
        <v>10</v>
      </c>
      <c r="V7" s="33"/>
      <c r="W7" s="33"/>
      <c r="X7" s="38">
        <v>12</v>
      </c>
      <c r="Y7" s="38">
        <v>11</v>
      </c>
      <c r="Z7" s="38">
        <v>11.5</v>
      </c>
      <c r="AA7" s="38">
        <v>11</v>
      </c>
      <c r="AB7" s="38">
        <v>8</v>
      </c>
      <c r="AC7" s="33">
        <v>5</v>
      </c>
      <c r="AD7" s="33"/>
      <c r="AE7" s="38">
        <v>8</v>
      </c>
      <c r="AF7" s="38">
        <v>8</v>
      </c>
      <c r="AG7" s="38">
        <v>11</v>
      </c>
      <c r="AH7" s="38">
        <v>8</v>
      </c>
      <c r="AI7" s="38">
        <v>8</v>
      </c>
      <c r="AJ7" s="33"/>
    </row>
    <row r="8" spans="1:36" x14ac:dyDescent="0.25">
      <c r="A8" s="5">
        <v>5</v>
      </c>
      <c r="B8" s="11" t="s">
        <v>38</v>
      </c>
      <c r="C8" s="11" t="s">
        <v>40</v>
      </c>
      <c r="D8" s="11">
        <f t="shared" si="0"/>
        <v>164</v>
      </c>
      <c r="E8" s="12">
        <v>168</v>
      </c>
      <c r="F8" s="13">
        <f>D8-E8</f>
        <v>-4</v>
      </c>
      <c r="G8" s="36">
        <v>8</v>
      </c>
      <c r="H8" s="17"/>
      <c r="I8" s="17"/>
      <c r="J8" s="36">
        <v>8</v>
      </c>
      <c r="K8" s="36">
        <v>8</v>
      </c>
      <c r="L8" s="36">
        <v>8</v>
      </c>
      <c r="M8" s="36">
        <v>8</v>
      </c>
      <c r="N8" s="36">
        <v>4</v>
      </c>
      <c r="O8" s="17"/>
      <c r="P8" s="17"/>
      <c r="Q8" s="36">
        <v>8</v>
      </c>
      <c r="R8" s="36">
        <v>8</v>
      </c>
      <c r="S8" s="36">
        <v>8</v>
      </c>
      <c r="T8" s="36">
        <v>8</v>
      </c>
      <c r="U8" s="36">
        <v>8</v>
      </c>
      <c r="V8" s="17"/>
      <c r="W8" s="17"/>
      <c r="X8" s="36">
        <v>8</v>
      </c>
      <c r="Y8" s="36">
        <v>8</v>
      </c>
      <c r="Z8" s="36">
        <v>8</v>
      </c>
      <c r="AA8" s="36">
        <v>8</v>
      </c>
      <c r="AB8" s="36">
        <v>8</v>
      </c>
      <c r="AC8" s="17"/>
      <c r="AD8" s="17"/>
      <c r="AE8" s="36">
        <v>8</v>
      </c>
      <c r="AF8" s="36">
        <v>8</v>
      </c>
      <c r="AG8" s="36">
        <v>8</v>
      </c>
      <c r="AH8" s="36">
        <v>8</v>
      </c>
      <c r="AI8" s="36">
        <v>8</v>
      </c>
      <c r="AJ8" s="17"/>
    </row>
    <row r="12" spans="1:36" x14ac:dyDescent="0.25">
      <c r="C12" s="21"/>
    </row>
  </sheetData>
  <phoneticPr fontId="21" type="noConversion"/>
  <pageMargins left="0.7" right="0.7" top="0.75" bottom="0.75" header="0.3" footer="0.3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H27" sqref="H27"/>
    </sheetView>
  </sheetViews>
  <sheetFormatPr defaultColWidth="8.90625" defaultRowHeight="14" x14ac:dyDescent="0.25"/>
  <cols>
    <col min="1" max="1" width="8.90625" style="3"/>
    <col min="2" max="2" width="16.08984375" style="3" bestFit="1" customWidth="1"/>
    <col min="3" max="4" width="12.81640625" style="3" customWidth="1"/>
    <col min="5" max="5" width="9.1796875" style="3" bestFit="1" customWidth="1"/>
    <col min="6" max="6" width="8.90625" style="3"/>
    <col min="7" max="7" width="12.81640625" style="3" bestFit="1" customWidth="1"/>
    <col min="8" max="16384" width="8.90625" style="3"/>
  </cols>
  <sheetData>
    <row r="1" spans="1:7" x14ac:dyDescent="0.25">
      <c r="A1" s="8" t="s">
        <v>7</v>
      </c>
      <c r="B1" s="8" t="s">
        <v>8</v>
      </c>
      <c r="C1" s="8" t="s">
        <v>11</v>
      </c>
      <c r="D1" s="8" t="s">
        <v>27</v>
      </c>
      <c r="E1" s="8" t="s">
        <v>9</v>
      </c>
      <c r="F1" s="8" t="s">
        <v>10</v>
      </c>
      <c r="G1" s="8" t="s">
        <v>13</v>
      </c>
    </row>
    <row r="2" spans="1:7" x14ac:dyDescent="0.25">
      <c r="A2" s="8"/>
      <c r="B2" s="8"/>
      <c r="C2" s="8"/>
      <c r="D2" s="8"/>
      <c r="E2" s="8"/>
      <c r="F2" s="8" t="s">
        <v>66</v>
      </c>
      <c r="G2" s="2"/>
    </row>
    <row r="3" spans="1:7" x14ac:dyDescent="0.25">
      <c r="A3" s="2">
        <v>1</v>
      </c>
      <c r="B3" s="8" t="s">
        <v>35</v>
      </c>
      <c r="C3" s="2">
        <v>1</v>
      </c>
      <c r="D3" s="2">
        <v>8000</v>
      </c>
      <c r="E3" s="20">
        <v>43646</v>
      </c>
      <c r="F3" s="8">
        <v>30</v>
      </c>
      <c r="G3" s="2">
        <f>C3*D3*F3/30</f>
        <v>8000</v>
      </c>
    </row>
    <row r="4" spans="1:7" x14ac:dyDescent="0.25">
      <c r="A4" s="31">
        <v>2</v>
      </c>
      <c r="B4" s="30" t="s">
        <v>62</v>
      </c>
      <c r="C4" s="31">
        <v>1</v>
      </c>
      <c r="D4" s="31">
        <v>8000</v>
      </c>
      <c r="E4" s="41">
        <v>43744</v>
      </c>
      <c r="F4" s="30">
        <v>30</v>
      </c>
      <c r="G4" s="2">
        <f t="shared" ref="G4:G5" si="0">C4*D4*F4/30</f>
        <v>8000</v>
      </c>
    </row>
    <row r="5" spans="1:7" x14ac:dyDescent="0.25">
      <c r="A5" s="31">
        <v>3</v>
      </c>
      <c r="B5" s="30" t="s">
        <v>63</v>
      </c>
      <c r="C5" s="31">
        <v>1</v>
      </c>
      <c r="D5" s="31">
        <v>3000</v>
      </c>
      <c r="E5" s="41">
        <v>43754</v>
      </c>
      <c r="F5" s="30">
        <v>30</v>
      </c>
      <c r="G5" s="2">
        <f t="shared" si="0"/>
        <v>3000</v>
      </c>
    </row>
    <row r="6" spans="1:7" x14ac:dyDescent="0.25">
      <c r="A6" s="2"/>
      <c r="B6" s="42" t="s">
        <v>12</v>
      </c>
      <c r="C6" s="42"/>
      <c r="D6" s="42"/>
      <c r="E6" s="42"/>
      <c r="F6" s="42"/>
      <c r="G6" s="2">
        <f>SUM(G3:G5)</f>
        <v>19000</v>
      </c>
    </row>
  </sheetData>
  <mergeCells count="1">
    <mergeCell ref="B6:F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5922-1904-4F11-B801-CA81CE9E52EC}">
  <dimension ref="A1:E4"/>
  <sheetViews>
    <sheetView workbookViewId="0">
      <selection activeCell="G7" sqref="G7"/>
    </sheetView>
  </sheetViews>
  <sheetFormatPr defaultRowHeight="14" x14ac:dyDescent="0.25"/>
  <cols>
    <col min="3" max="3" width="9.81640625" bestFit="1" customWidth="1"/>
    <col min="4" max="4" width="12" bestFit="1" customWidth="1"/>
    <col min="5" max="5" width="22.1796875" customWidth="1"/>
  </cols>
  <sheetData>
    <row r="1" spans="1:5" x14ac:dyDescent="0.25">
      <c r="A1" s="26" t="s">
        <v>7</v>
      </c>
      <c r="B1" s="26" t="s">
        <v>42</v>
      </c>
      <c r="C1" s="26" t="s">
        <v>43</v>
      </c>
      <c r="D1" s="26" t="s">
        <v>44</v>
      </c>
      <c r="E1" s="28" t="s">
        <v>45</v>
      </c>
    </row>
    <row r="2" spans="1:5" ht="70" x14ac:dyDescent="0.25">
      <c r="A2" s="23">
        <v>1</v>
      </c>
      <c r="B2" s="24">
        <v>11</v>
      </c>
      <c r="C2" s="24" t="s">
        <v>41</v>
      </c>
      <c r="D2" s="23">
        <v>2778</v>
      </c>
      <c r="E2" s="29" t="s">
        <v>68</v>
      </c>
    </row>
    <row r="3" spans="1:5" ht="56" x14ac:dyDescent="0.25">
      <c r="A3" s="23">
        <v>2</v>
      </c>
      <c r="B3" s="23">
        <v>11</v>
      </c>
      <c r="C3" s="24" t="s">
        <v>46</v>
      </c>
      <c r="D3" s="23">
        <v>5542</v>
      </c>
      <c r="E3" s="29" t="s">
        <v>67</v>
      </c>
    </row>
    <row r="4" spans="1:5" x14ac:dyDescent="0.25">
      <c r="A4" s="23">
        <v>3</v>
      </c>
      <c r="B4" s="23">
        <v>11</v>
      </c>
      <c r="C4" s="24" t="s">
        <v>56</v>
      </c>
      <c r="D4" s="23">
        <v>3000</v>
      </c>
      <c r="E4" s="24" t="s">
        <v>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1A0A-17E4-4C7C-8EE6-65FBE002C7C4}">
  <dimension ref="A1:G25"/>
  <sheetViews>
    <sheetView topLeftCell="A7" workbookViewId="0">
      <selection activeCell="G15" sqref="G15"/>
    </sheetView>
  </sheetViews>
  <sheetFormatPr defaultRowHeight="14" x14ac:dyDescent="0.25"/>
  <cols>
    <col min="1" max="1" width="20.1796875" bestFit="1" customWidth="1"/>
    <col min="2" max="2" width="7.81640625" bestFit="1" customWidth="1"/>
    <col min="3" max="3" width="7.81640625" customWidth="1"/>
    <col min="4" max="5" width="7.08984375" bestFit="1" customWidth="1"/>
  </cols>
  <sheetData>
    <row r="1" spans="1:7" x14ac:dyDescent="0.25">
      <c r="A1" s="25"/>
      <c r="B1" s="25"/>
      <c r="C1" s="25">
        <v>7</v>
      </c>
      <c r="D1" s="25">
        <v>8</v>
      </c>
      <c r="E1" s="25">
        <v>9</v>
      </c>
      <c r="F1" s="39">
        <v>10</v>
      </c>
      <c r="G1" s="39">
        <v>11</v>
      </c>
    </row>
    <row r="2" spans="1:7" x14ac:dyDescent="0.25">
      <c r="A2" s="25" t="s">
        <v>48</v>
      </c>
      <c r="B2" s="25"/>
      <c r="C2" s="25"/>
      <c r="D2" s="25"/>
      <c r="E2" s="25"/>
      <c r="F2" s="25"/>
      <c r="G2" s="25"/>
    </row>
    <row r="3" spans="1:7" x14ac:dyDescent="0.25">
      <c r="A3" s="25"/>
      <c r="B3" s="25" t="s">
        <v>47</v>
      </c>
      <c r="C3" s="25">
        <v>270</v>
      </c>
      <c r="D3" s="25">
        <v>234.5</v>
      </c>
      <c r="E3" s="25">
        <v>139.5</v>
      </c>
      <c r="F3" s="25">
        <v>185</v>
      </c>
      <c r="G3" s="25">
        <f>当月工时清单!D4</f>
        <v>205.5</v>
      </c>
    </row>
    <row r="4" spans="1:7" x14ac:dyDescent="0.25">
      <c r="A4" s="25"/>
      <c r="B4" s="25" t="s">
        <v>49</v>
      </c>
      <c r="C4" s="25">
        <v>70.5</v>
      </c>
      <c r="D4" s="25">
        <v>170.5</v>
      </c>
      <c r="E4" s="25">
        <v>189</v>
      </c>
      <c r="F4" s="25">
        <v>173</v>
      </c>
      <c r="G4" s="25">
        <f>当月工时清单!D5</f>
        <v>213</v>
      </c>
    </row>
    <row r="5" spans="1:7" x14ac:dyDescent="0.25">
      <c r="A5" s="25"/>
      <c r="B5" s="25" t="s">
        <v>50</v>
      </c>
      <c r="C5" s="25"/>
      <c r="D5" s="25">
        <v>120</v>
      </c>
      <c r="E5" s="25">
        <v>72</v>
      </c>
      <c r="F5" s="25"/>
      <c r="G5" s="25"/>
    </row>
    <row r="6" spans="1:7" x14ac:dyDescent="0.25">
      <c r="A6" s="25"/>
      <c r="B6" s="25" t="s">
        <v>51</v>
      </c>
      <c r="C6" s="25"/>
      <c r="D6" s="25">
        <v>40</v>
      </c>
      <c r="E6" s="25">
        <v>160</v>
      </c>
      <c r="F6" s="25">
        <v>140</v>
      </c>
      <c r="G6" s="25">
        <f>当月工时清单!D8</f>
        <v>164</v>
      </c>
    </row>
    <row r="7" spans="1:7" x14ac:dyDescent="0.25">
      <c r="A7" s="25"/>
      <c r="B7" s="25" t="s">
        <v>58</v>
      </c>
      <c r="C7" s="25"/>
      <c r="D7" s="25"/>
      <c r="E7" s="25"/>
      <c r="F7" s="25">
        <v>212</v>
      </c>
      <c r="G7" s="25">
        <f>当月工时清单!D6</f>
        <v>231.5</v>
      </c>
    </row>
    <row r="8" spans="1:7" x14ac:dyDescent="0.25">
      <c r="A8" s="40"/>
      <c r="B8" s="40" t="s">
        <v>59</v>
      </c>
      <c r="C8" s="40"/>
      <c r="D8" s="40"/>
      <c r="E8" s="40"/>
      <c r="F8" s="25">
        <v>85</v>
      </c>
      <c r="G8" s="25">
        <f>当月工时清单!D7</f>
        <v>218</v>
      </c>
    </row>
    <row r="9" spans="1:7" x14ac:dyDescent="0.25">
      <c r="A9" s="40"/>
      <c r="B9" s="40"/>
      <c r="C9" s="40"/>
      <c r="D9" s="40"/>
      <c r="E9" s="40"/>
      <c r="F9" s="40"/>
      <c r="G9" s="40"/>
    </row>
    <row r="10" spans="1:7" x14ac:dyDescent="0.25">
      <c r="A10" s="25" t="s">
        <v>52</v>
      </c>
      <c r="B10" s="25"/>
      <c r="C10" s="25"/>
      <c r="D10" s="25"/>
      <c r="E10" s="25"/>
      <c r="F10" s="25"/>
      <c r="G10" s="25"/>
    </row>
    <row r="11" spans="1:7" x14ac:dyDescent="0.25">
      <c r="A11" s="25"/>
      <c r="B11" s="25" t="s">
        <v>47</v>
      </c>
      <c r="C11" s="25">
        <v>216</v>
      </c>
      <c r="D11" s="22">
        <v>288.5</v>
      </c>
      <c r="E11" s="12">
        <v>139.5</v>
      </c>
      <c r="F11" s="12">
        <v>185</v>
      </c>
      <c r="G11" s="12">
        <v>205.5</v>
      </c>
    </row>
    <row r="12" spans="1:7" x14ac:dyDescent="0.25">
      <c r="A12" s="25"/>
      <c r="B12" s="25" t="s">
        <v>49</v>
      </c>
      <c r="C12" s="25">
        <v>64</v>
      </c>
      <c r="D12" s="22">
        <v>170.5</v>
      </c>
      <c r="E12" s="12">
        <v>168</v>
      </c>
      <c r="F12" s="12">
        <v>173</v>
      </c>
      <c r="G12" s="12">
        <v>240.5</v>
      </c>
    </row>
    <row r="13" spans="1:7" x14ac:dyDescent="0.25">
      <c r="A13" s="25"/>
      <c r="B13" s="25" t="s">
        <v>50</v>
      </c>
      <c r="C13" s="25">
        <v>0</v>
      </c>
      <c r="D13" s="22">
        <v>120</v>
      </c>
      <c r="E13" s="12">
        <v>72</v>
      </c>
      <c r="F13" s="12"/>
      <c r="G13" s="12"/>
    </row>
    <row r="14" spans="1:7" x14ac:dyDescent="0.25">
      <c r="A14" s="25"/>
      <c r="B14" s="25" t="s">
        <v>51</v>
      </c>
      <c r="C14" s="25">
        <v>0</v>
      </c>
      <c r="D14" s="22">
        <v>40</v>
      </c>
      <c r="E14" s="12">
        <v>160</v>
      </c>
      <c r="F14" s="12">
        <v>140</v>
      </c>
      <c r="G14" s="12">
        <v>164</v>
      </c>
    </row>
    <row r="15" spans="1:7" x14ac:dyDescent="0.25">
      <c r="A15" s="25"/>
      <c r="B15" s="25" t="s">
        <v>58</v>
      </c>
      <c r="C15" s="25"/>
      <c r="D15" s="25"/>
      <c r="E15" s="25"/>
      <c r="F15" s="25">
        <v>212</v>
      </c>
      <c r="G15" s="25">
        <v>231.5</v>
      </c>
    </row>
    <row r="16" spans="1:7" x14ac:dyDescent="0.25">
      <c r="A16" s="40"/>
      <c r="B16" s="40" t="s">
        <v>59</v>
      </c>
      <c r="C16" s="40"/>
      <c r="D16" s="40"/>
      <c r="E16" s="40"/>
      <c r="F16" s="40">
        <v>85</v>
      </c>
      <c r="G16" s="40">
        <v>218</v>
      </c>
    </row>
    <row r="17" spans="1:7" x14ac:dyDescent="0.25">
      <c r="A17" s="40"/>
      <c r="B17" s="40"/>
      <c r="C17" s="40"/>
      <c r="D17" s="40"/>
      <c r="E17" s="40"/>
      <c r="F17" s="40"/>
      <c r="G17" s="40"/>
    </row>
    <row r="18" spans="1:7" x14ac:dyDescent="0.25">
      <c r="A18" s="25" t="s">
        <v>53</v>
      </c>
      <c r="B18" s="25"/>
      <c r="C18" s="25"/>
      <c r="D18" s="25"/>
      <c r="E18" s="25"/>
      <c r="F18" s="25"/>
      <c r="G18" s="25"/>
    </row>
    <row r="19" spans="1:7" x14ac:dyDescent="0.25">
      <c r="A19" s="25"/>
      <c r="B19" s="25" t="s">
        <v>47</v>
      </c>
      <c r="C19" s="25">
        <f>C3-C11</f>
        <v>54</v>
      </c>
      <c r="D19" s="25">
        <f t="shared" ref="D19:G21" si="0">D3-D11+C19</f>
        <v>0</v>
      </c>
      <c r="E19" s="25">
        <f t="shared" si="0"/>
        <v>0</v>
      </c>
      <c r="F19" s="25">
        <f t="shared" si="0"/>
        <v>0</v>
      </c>
      <c r="G19" s="25">
        <f t="shared" si="0"/>
        <v>0</v>
      </c>
    </row>
    <row r="20" spans="1:7" x14ac:dyDescent="0.25">
      <c r="A20" s="25"/>
      <c r="B20" s="25" t="s">
        <v>49</v>
      </c>
      <c r="C20" s="25">
        <f>C4-C12</f>
        <v>6.5</v>
      </c>
      <c r="D20" s="25">
        <f t="shared" si="0"/>
        <v>6.5</v>
      </c>
      <c r="E20" s="25">
        <f t="shared" si="0"/>
        <v>27.5</v>
      </c>
      <c r="F20" s="25">
        <f t="shared" si="0"/>
        <v>27.5</v>
      </c>
      <c r="G20" s="25">
        <f t="shared" si="0"/>
        <v>0</v>
      </c>
    </row>
    <row r="21" spans="1:7" x14ac:dyDescent="0.25">
      <c r="A21" s="25"/>
      <c r="B21" s="25" t="s">
        <v>50</v>
      </c>
      <c r="C21" s="25">
        <f>C5-C13</f>
        <v>0</v>
      </c>
      <c r="D21" s="25">
        <f t="shared" si="0"/>
        <v>0</v>
      </c>
      <c r="E21" s="25">
        <f t="shared" si="0"/>
        <v>0</v>
      </c>
      <c r="F21" s="25">
        <f t="shared" si="0"/>
        <v>0</v>
      </c>
      <c r="G21" s="25">
        <f t="shared" si="0"/>
        <v>0</v>
      </c>
    </row>
    <row r="22" spans="1:7" x14ac:dyDescent="0.25">
      <c r="A22" s="25"/>
      <c r="B22" s="25" t="s">
        <v>51</v>
      </c>
      <c r="C22" s="25">
        <f>C6-C14</f>
        <v>0</v>
      </c>
      <c r="D22" s="25">
        <f t="shared" ref="D22:G24" si="1">D6-D14+C22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</row>
    <row r="23" spans="1:7" x14ac:dyDescent="0.25">
      <c r="A23" s="40"/>
      <c r="B23" s="25" t="s">
        <v>58</v>
      </c>
      <c r="C23" s="25">
        <f t="shared" ref="C23:C24" si="2">C7-C15</f>
        <v>0</v>
      </c>
      <c r="D23" s="25">
        <f t="shared" si="1"/>
        <v>0</v>
      </c>
      <c r="E23" s="25">
        <f t="shared" si="1"/>
        <v>0</v>
      </c>
      <c r="F23" s="25">
        <f t="shared" si="1"/>
        <v>0</v>
      </c>
      <c r="G23" s="25">
        <f t="shared" si="1"/>
        <v>0</v>
      </c>
    </row>
    <row r="24" spans="1:7" x14ac:dyDescent="0.25">
      <c r="A24" s="40"/>
      <c r="B24" s="40" t="s">
        <v>59</v>
      </c>
      <c r="C24" s="25">
        <f t="shared" si="2"/>
        <v>0</v>
      </c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</row>
    <row r="25" spans="1:7" x14ac:dyDescent="0.25">
      <c r="A25" s="25"/>
      <c r="B25" s="25"/>
      <c r="C25" s="25"/>
      <c r="D25" s="25"/>
      <c r="E25" s="25"/>
      <c r="F25" s="25"/>
      <c r="G25" s="2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博世项目统计</vt:lpstr>
      <vt:lpstr>当月工时清单</vt:lpstr>
      <vt:lpstr>租赁设备费</vt:lpstr>
      <vt:lpstr>比亚迪项目报销</vt:lpstr>
      <vt:lpstr>历史工时清单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金烨</cp:lastModifiedBy>
  <dcterms:created xsi:type="dcterms:W3CDTF">2015-10-15T09:07:00Z</dcterms:created>
  <dcterms:modified xsi:type="dcterms:W3CDTF">2019-12-10T06:21:24Z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