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@Partner_Cost\"/>
    </mc:Choice>
  </mc:AlternateContent>
  <xr:revisionPtr revIDLastSave="0" documentId="13_ncr:1_{23F4C63E-1538-4E6A-9B06-7954C74FA207}" xr6:coauthVersionLast="44" xr6:coauthVersionMax="45" xr10:uidLastSave="{00000000-0000-0000-0000-000000000000}"/>
  <bookViews>
    <workbookView xWindow="1170" yWindow="1770" windowWidth="21600" windowHeight="11325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F12" i="2"/>
  <c r="E10" i="2"/>
  <c r="E5" i="2"/>
  <c r="F2" i="2"/>
  <c r="C15" i="2" l="1"/>
  <c r="E11" i="2"/>
  <c r="F12" i="8"/>
  <c r="F7" i="8"/>
  <c r="F8" i="8"/>
  <c r="F9" i="8"/>
  <c r="F10" i="8"/>
  <c r="F11" i="8"/>
  <c r="F6" i="8"/>
  <c r="F5" i="8"/>
  <c r="F4" i="8"/>
  <c r="F3" i="8"/>
  <c r="F13" i="8" l="1"/>
  <c r="E13" i="8"/>
  <c r="D13" i="8"/>
  <c r="B21" i="8" l="1"/>
  <c r="H3" i="4" l="1"/>
  <c r="H12" i="4" s="1"/>
  <c r="E8" i="2" l="1"/>
  <c r="E9" i="2"/>
  <c r="E3" i="2" l="1"/>
  <c r="E4" i="2"/>
  <c r="E15" i="2"/>
  <c r="E6" i="2"/>
  <c r="E7" i="2"/>
  <c r="E2" i="2"/>
  <c r="C13" i="2"/>
  <c r="C12" i="2"/>
  <c r="B19" i="8" l="1"/>
  <c r="B20" i="8"/>
  <c r="B22" i="8"/>
  <c r="B23" i="8"/>
  <c r="B24" i="8"/>
  <c r="B25" i="8"/>
  <c r="B18" i="8"/>
  <c r="D10" i="6" l="1"/>
  <c r="G6" i="10" l="1"/>
  <c r="C4" i="9" l="1"/>
</calcChain>
</file>

<file path=xl/sharedStrings.xml><?xml version="1.0" encoding="utf-8"?>
<sst xmlns="http://schemas.openxmlformats.org/spreadsheetml/2006/main" count="156" uniqueCount="114">
  <si>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</si>
  <si>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</si>
  <si>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</si>
  <si>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</si>
  <si>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</si>
  <si>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</si>
  <si>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</si>
  <si>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</si>
  <si>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</si>
  <si>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</si>
  <si>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</si>
  <si>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</si>
  <si>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</si>
  <si>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</si>
  <si>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</si>
  <si>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</si>
  <si>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</si>
  <si>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</si>
  <si>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</si>
  <si>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</si>
  <si>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</si>
  <si>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</si>
  <si>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</si>
  <si>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</si>
  <si>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</si>
  <si>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</si>
  <si>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</si>
  <si>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</si>
  <si>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</si>
  <si>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</si>
  <si>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</si>
  <si>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</si>
  <si>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</si>
  <si>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</si>
  <si>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</si>
  <si>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</si>
  <si>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</si>
  <si>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</si>
  <si>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</si>
  <si>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</si>
  <si>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</si>
  <si>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</si>
  <si>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</si>
  <si>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</si>
  <si>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</si>
  <si>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</si>
  <si>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</si>
  <si>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</si>
  <si>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</si>
  <si>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</si>
  <si>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</si>
  <si>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</si>
  <si>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</si>
  <si>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</si>
  <si>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</si>
  <si>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</si>
  <si>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</si>
  <si>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</si>
  <si>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</si>
  <si>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</si>
  <si>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</si>
  <si>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</si>
  <si>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</si>
  <si>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</si>
  <si>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</si>
  <si>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</si>
  <si>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</si>
  <si>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</si>
  <si>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</si>
  <si>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</si>
  <si>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</si>
  <si>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</si>
  <si>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</si>
  <si>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</si>
  <si>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</si>
  <si>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陶文强</t>
  </si>
  <si>
    <t>易  晨</t>
  </si>
  <si>
    <t>陈  乾</t>
  </si>
  <si>
    <t>韩译萱</t>
  </si>
  <si>
    <t>GE-13</t>
  </si>
  <si>
    <t>FE-6AB</t>
  </si>
  <si>
    <t>比亚迪</t>
  </si>
  <si>
    <t>吉利</t>
  </si>
  <si>
    <t>陶文强</t>
    <phoneticPr fontId="21" type="noConversion"/>
  </si>
  <si>
    <t>比亚迪</t>
    <phoneticPr fontId="21" type="noConversion"/>
  </si>
  <si>
    <t>韩译萱</t>
    <phoneticPr fontId="21" type="noConversion"/>
  </si>
  <si>
    <t>吉利出差</t>
    <phoneticPr fontId="21" type="noConversion"/>
  </si>
  <si>
    <t>韩译萱</t>
    <phoneticPr fontId="21" type="noConversion"/>
  </si>
  <si>
    <t>陈乾</t>
  </si>
  <si>
    <t>易晨</t>
  </si>
  <si>
    <t>合计</t>
    <phoneticPr fontId="21" type="noConversion"/>
  </si>
  <si>
    <t>杨波涛</t>
    <phoneticPr fontId="21" type="noConversion"/>
  </si>
  <si>
    <t>FE-5ab/6AB</t>
    <phoneticPr fontId="21" type="noConversion"/>
  </si>
  <si>
    <t>陈威迪</t>
    <phoneticPr fontId="21" type="noConversion"/>
  </si>
  <si>
    <t>韩松松</t>
    <phoneticPr fontId="21" type="noConversion"/>
  </si>
  <si>
    <t>陈威迪</t>
    <phoneticPr fontId="21" type="noConversion"/>
  </si>
  <si>
    <t>韩松松</t>
    <phoneticPr fontId="21" type="noConversion"/>
  </si>
  <si>
    <t>清明</t>
    <phoneticPr fontId="21" type="noConversion"/>
  </si>
  <si>
    <t>韩译萱</t>
    <phoneticPr fontId="21" type="noConversion"/>
  </si>
  <si>
    <t>住宿</t>
    <phoneticPr fontId="21" type="noConversion"/>
  </si>
  <si>
    <r>
      <t>4.01-4.30</t>
    </r>
    <r>
      <rPr>
        <sz val="11"/>
        <color rgb="FF000000"/>
        <rFont val="宋体"/>
        <family val="3"/>
        <charset val="134"/>
      </rPr>
      <t>出差补贴</t>
    </r>
    <r>
      <rPr>
        <sz val="11"/>
        <color rgb="FF000000"/>
        <rFont val="Arial"/>
        <family val="3"/>
        <charset val="134"/>
      </rPr>
      <t xml:space="preserve"> 100</t>
    </r>
    <r>
      <rPr>
        <sz val="11"/>
        <color rgb="FF000000"/>
        <rFont val="宋体"/>
        <family val="3"/>
        <charset val="134"/>
      </rPr>
      <t>元</t>
    </r>
    <r>
      <rPr>
        <sz val="11"/>
        <color rgb="FF000000"/>
        <rFont val="Arial"/>
        <family val="3"/>
        <charset val="134"/>
      </rPr>
      <t>/</t>
    </r>
    <r>
      <rPr>
        <sz val="11"/>
        <color rgb="FF000000"/>
        <rFont val="宋体"/>
        <family val="3"/>
        <charset val="134"/>
      </rPr>
      <t>天</t>
    </r>
    <phoneticPr fontId="21" type="noConversion"/>
  </si>
  <si>
    <r>
      <rPr>
        <sz val="11"/>
        <color rgb="FF000000"/>
        <rFont val="宋体"/>
        <family val="3"/>
        <charset val="134"/>
      </rPr>
      <t>深圳</t>
    </r>
    <r>
      <rPr>
        <sz val="11"/>
        <color rgb="FF000000"/>
        <rFont val="Arial"/>
        <family val="3"/>
        <charset val="134"/>
      </rPr>
      <t>4</t>
    </r>
    <r>
      <rPr>
        <sz val="11"/>
        <color rgb="FF000000"/>
        <rFont val="宋体"/>
        <family val="3"/>
        <charset val="134"/>
      </rPr>
      <t>月房租</t>
    </r>
    <phoneticPr fontId="21" type="noConversion"/>
  </si>
  <si>
    <t>FE-3AH/FE-6AB</t>
    <phoneticPr fontId="21" type="noConversion"/>
  </si>
  <si>
    <t>FE3AH</t>
    <phoneticPr fontId="21" type="noConversion"/>
  </si>
  <si>
    <t>采购远程调试网线</t>
    <phoneticPr fontId="21" type="noConversion"/>
  </si>
  <si>
    <t>深圳到上海（机票）</t>
    <phoneticPr fontId="21" type="noConversion"/>
  </si>
  <si>
    <t>深圳坪山到宝安机场（出租）</t>
    <phoneticPr fontId="21" type="noConversion"/>
  </si>
  <si>
    <t>虹桥T1到酒店（出租）</t>
    <phoneticPr fontId="21" type="noConversion"/>
  </si>
  <si>
    <t>VN1630A（CANalyzer12.0）</t>
  </si>
  <si>
    <t>CANcaseXL（CANalyzer12.0）</t>
  </si>
  <si>
    <r>
      <t>FE-3AH</t>
    </r>
    <r>
      <rPr>
        <sz val="11"/>
        <color rgb="FF000000"/>
        <rFont val="宋体"/>
        <family val="2"/>
        <charset val="134"/>
      </rPr>
      <t>高低配</t>
    </r>
    <r>
      <rPr>
        <sz val="11"/>
        <color rgb="FF000000"/>
        <rFont val="Arial"/>
        <family val="2"/>
      </rPr>
      <t>MMI</t>
    </r>
    <r>
      <rPr>
        <sz val="11"/>
        <color rgb="FF000000"/>
        <rFont val="宋体"/>
        <family val="2"/>
        <charset val="134"/>
      </rPr>
      <t>用例</t>
    </r>
    <phoneticPr fontId="21" type="noConversion"/>
  </si>
  <si>
    <r>
      <t>FE-6AB</t>
    </r>
    <r>
      <rPr>
        <sz val="11"/>
        <color rgb="FF000000"/>
        <rFont val="宋体"/>
        <family val="2"/>
        <charset val="134"/>
      </rPr>
      <t>仪表用例</t>
    </r>
    <phoneticPr fontId="21" type="noConversion"/>
  </si>
  <si>
    <t>陈威迪</t>
  </si>
  <si>
    <t>韩松松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</si>
</sst>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yyyy\-mm\-dd;@"/>
    <numFmt numFmtId="166" formatCode="0.00_);[Red]\(0.00\)"/>
    <numFmt numFmtId="167" formatCode="0.00_);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0000"/>
      <name val="宋体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166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25" fillId="2" borderId="13" xfId="0" applyNumberFormat="1" applyFont="1" applyFill="1" applyBorder="1" applyAlignment="1">
      <alignment horizontal="center" vertical="center"/>
    </xf>
    <xf numFmtId="166" fontId="24" fillId="0" borderId="0" xfId="0" applyNumberFormat="1" applyFont="1">
      <alignment vertical="center"/>
    </xf>
    <xf numFmtId="164" fontId="1" fillId="0" borderId="13" xfId="0" applyNumberFormat="1" applyFont="1" applyBorder="1" applyAlignment="1">
      <alignment horizontal="center" vertical="center"/>
    </xf>
    <xf numFmtId="164" fontId="25" fillId="2" borderId="13" xfId="0" applyNumberFormat="1" applyFont="1" applyFill="1" applyBorder="1">
      <alignment vertical="center"/>
    </xf>
    <xf numFmtId="164" fontId="24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13" xfId="0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0" fillId="20" borderId="13" xfId="0" applyFill="1" applyBorder="1" applyAlignment="1">
      <alignment horizontal="left" vertical="center"/>
    </xf>
    <xf numFmtId="0" fontId="6" fillId="20" borderId="13" xfId="0" applyFont="1" applyFill="1" applyBorder="1" applyAlignment="1">
      <alignment horizontal="left" vertical="center"/>
    </xf>
    <xf numFmtId="0" fontId="35" fillId="20" borderId="13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166" fontId="0" fillId="20" borderId="13" xfId="0" applyNumberForma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left" vertical="center"/>
    </xf>
    <xf numFmtId="0" fontId="0" fillId="2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3" xfId="0" applyNumberFormat="1" applyBorder="1" applyAlignment="1">
      <alignment horizontal="center" vertical="center" wrapText="1"/>
    </xf>
    <xf numFmtId="167" fontId="24" fillId="0" borderId="13" xfId="0" applyNumberFormat="1" applyFont="1" applyBorder="1" applyAlignment="1">
      <alignment horizontal="center" vertical="center"/>
    </xf>
    <xf numFmtId="164" fontId="24" fillId="0" borderId="13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166" fontId="24" fillId="0" borderId="0" xfId="0" applyNumberFormat="1" applyFont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Normal" xfId="0" builtinId="0"/>
    <cellStyle name="好 2" xfId="7" xr:uid="{00000000-0005-0000-0000-00002A000000}"/>
    <cellStyle name="差 2" xfId="15" xr:uid="{00000000-0005-0000-0000-000017000000}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检查单元格 2" xfId="4" xr:uid="{00000000-0005-0000-0000-00002D000000}"/>
    <cellStyle name="汇总 2" xfId="56" xr:uid="{00000000-0005-0000-0000-00002B000000}"/>
    <cellStyle name="注释 2" xfId="1" xr:uid="{00000000-0005-0000-0000-00003A000000}"/>
    <cellStyle name="解释性文本 2" xfId="35" xr:uid="{00000000-0005-0000-0000-00002E000000}"/>
    <cellStyle name="警告文本 2" xfId="3" xr:uid="{00000000-0005-0000-0000-00002F000000}"/>
    <cellStyle name="计算 2" xfId="5" xr:uid="{00000000-0005-0000-0000-00002C000000}"/>
    <cellStyle name="输入 2" xfId="19" xr:uid="{00000000-0005-0000-0000-000039000000}"/>
    <cellStyle name="输出 2" xfId="41" xr:uid="{00000000-0005-0000-0000-000038000000}"/>
    <cellStyle name="适中 2" xfId="17" xr:uid="{00000000-0005-0000-0000-000037000000}"/>
    <cellStyle name="链接单元格 2" xfId="2" xr:uid="{00000000-0005-0000-0000-000030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tabSelected="1" topLeftCell="B1" zoomScale="110" zoomScaleNormal="110" workbookViewId="0">
      <selection activeCell="E13" sqref="E13"/>
    </sheetView>
  </sheetViews>
  <sheetFormatPr defaultColWidth="8.875" defaultRowHeight="14.25"/>
  <cols>
    <col min="1" max="1" width="43.375" style="20" customWidth="1"/>
    <col min="2" max="2" width="22.875" style="20" customWidth="1"/>
    <col min="3" max="3" width="18.5" style="21" customWidth="1"/>
    <col min="4" max="4" width="17.5" style="20" customWidth="1"/>
    <col min="5" max="5" width="21.625" style="21" customWidth="1"/>
    <col min="6" max="6" width="15.25" style="20" bestFit="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14" t="s">
        <v>73</v>
      </c>
      <c r="C2" s="15">
        <v>228.87</v>
      </c>
      <c r="D2" s="36">
        <v>212.35</v>
      </c>
      <c r="E2" s="16">
        <f>C2*D2</f>
        <v>48600.544499999996</v>
      </c>
      <c r="F2" s="14">
        <f>E2/2</f>
        <v>24300.272249999998</v>
      </c>
    </row>
    <row r="3" spans="1:6">
      <c r="A3" s="14" t="s">
        <v>39</v>
      </c>
      <c r="B3" s="14" t="s">
        <v>74</v>
      </c>
      <c r="C3" s="15">
        <v>252.18</v>
      </c>
      <c r="D3" s="36">
        <v>212.35</v>
      </c>
      <c r="E3" s="16">
        <f t="shared" ref="E3:E11" si="0">C3*D3</f>
        <v>53550.423000000003</v>
      </c>
      <c r="F3" s="14"/>
    </row>
    <row r="4" spans="1:6">
      <c r="A4" s="14" t="s">
        <v>39</v>
      </c>
      <c r="B4" s="14" t="s">
        <v>75</v>
      </c>
      <c r="C4" s="15">
        <v>177.16</v>
      </c>
      <c r="D4" s="36">
        <v>223.53</v>
      </c>
      <c r="E4" s="16">
        <f t="shared" si="0"/>
        <v>39600.574800000002</v>
      </c>
      <c r="F4" s="14"/>
    </row>
    <row r="5" spans="1:6">
      <c r="A5" s="14" t="s">
        <v>39</v>
      </c>
      <c r="B5" s="14" t="s">
        <v>76</v>
      </c>
      <c r="C5" s="15">
        <v>270.19</v>
      </c>
      <c r="D5" s="36">
        <v>212.35</v>
      </c>
      <c r="E5" s="16">
        <f>C5*D5</f>
        <v>57374.8465</v>
      </c>
      <c r="F5" s="14"/>
    </row>
    <row r="6" spans="1:6">
      <c r="A6" s="14" t="s">
        <v>39</v>
      </c>
      <c r="B6" s="32" t="s">
        <v>77</v>
      </c>
      <c r="C6" s="15">
        <v>242.08</v>
      </c>
      <c r="D6" s="36">
        <v>223.53</v>
      </c>
      <c r="E6" s="16">
        <f t="shared" si="0"/>
        <v>54112.142400000004</v>
      </c>
      <c r="F6" s="27"/>
    </row>
    <row r="7" spans="1:6">
      <c r="A7" s="14" t="s">
        <v>39</v>
      </c>
      <c r="B7" s="42" t="s">
        <v>78</v>
      </c>
      <c r="C7" s="15">
        <v>234.03</v>
      </c>
      <c r="D7" s="36">
        <v>223.53</v>
      </c>
      <c r="E7" s="16">
        <f t="shared" si="0"/>
        <v>52312.725899999998</v>
      </c>
      <c r="F7" s="36"/>
    </row>
    <row r="8" spans="1:6">
      <c r="A8" s="14" t="s">
        <v>39</v>
      </c>
      <c r="B8" s="42" t="s">
        <v>112</v>
      </c>
      <c r="C8" s="15">
        <v>185.71</v>
      </c>
      <c r="D8" s="36">
        <v>223.53</v>
      </c>
      <c r="E8" s="16">
        <f t="shared" si="0"/>
        <v>41511.756300000001</v>
      </c>
      <c r="F8" s="36"/>
    </row>
    <row r="9" spans="1:6">
      <c r="A9" s="14" t="s">
        <v>39</v>
      </c>
      <c r="B9" s="42" t="s">
        <v>113</v>
      </c>
      <c r="C9" s="15">
        <v>145.94999999999999</v>
      </c>
      <c r="D9" s="36">
        <v>223.53</v>
      </c>
      <c r="E9" s="16">
        <f t="shared" si="0"/>
        <v>32624.203499999996</v>
      </c>
      <c r="F9" s="36"/>
    </row>
    <row r="10" spans="1:6">
      <c r="A10" s="14" t="s">
        <v>39</v>
      </c>
      <c r="B10" s="37" t="s">
        <v>110</v>
      </c>
      <c r="C10" s="74">
        <v>209.37</v>
      </c>
      <c r="D10" s="36">
        <v>223.53</v>
      </c>
      <c r="E10" s="16">
        <f>C10*D10</f>
        <v>46800.4761</v>
      </c>
      <c r="F10" s="36"/>
    </row>
    <row r="11" spans="1:6">
      <c r="A11" s="14" t="s">
        <v>39</v>
      </c>
      <c r="B11" s="36" t="s">
        <v>111</v>
      </c>
      <c r="C11" s="74">
        <v>96.63</v>
      </c>
      <c r="D11" s="36">
        <v>223.53</v>
      </c>
      <c r="E11" s="16">
        <f t="shared" si="0"/>
        <v>21599.7039</v>
      </c>
      <c r="F11" s="36"/>
    </row>
    <row r="12" spans="1:6" ht="15" customHeight="1">
      <c r="A12" s="14" t="s">
        <v>40</v>
      </c>
      <c r="B12" s="14"/>
      <c r="C12" s="16">
        <f>E12/D12</f>
        <v>54.877048569170434</v>
      </c>
      <c r="D12" s="36">
        <v>223.53</v>
      </c>
      <c r="E12" s="16">
        <v>12266.666666666668</v>
      </c>
      <c r="F12" s="14">
        <f>E12/2</f>
        <v>6133.3333333333339</v>
      </c>
    </row>
    <row r="13" spans="1:6">
      <c r="A13" s="14" t="s">
        <v>41</v>
      </c>
      <c r="B13" s="14"/>
      <c r="C13" s="16">
        <f>E13/D13</f>
        <v>57.188744240146733</v>
      </c>
      <c r="D13" s="36">
        <v>223.53</v>
      </c>
      <c r="E13" s="16">
        <v>12783.4</v>
      </c>
      <c r="F13" s="14"/>
    </row>
    <row r="14" spans="1:6">
      <c r="A14" s="32" t="s">
        <v>56</v>
      </c>
      <c r="B14" s="27"/>
      <c r="C14" s="28"/>
      <c r="D14" s="27"/>
      <c r="E14" s="28"/>
      <c r="F14" s="27"/>
    </row>
    <row r="15" spans="1:6" ht="18">
      <c r="A15" s="34" t="s">
        <v>57</v>
      </c>
      <c r="B15" s="18"/>
      <c r="C15" s="19">
        <f>SUM(C2:C14)</f>
        <v>2154.235792809317</v>
      </c>
      <c r="D15" s="18"/>
      <c r="E15" s="56">
        <f>SUM(E2:E14)</f>
        <v>473137.46356666682</v>
      </c>
      <c r="F15" s="75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5"/>
  <sheetViews>
    <sheetView zoomScaleNormal="100" workbookViewId="0">
      <selection activeCell="E6" sqref="E6"/>
    </sheetView>
  </sheetViews>
  <sheetFormatPr defaultColWidth="9" defaultRowHeight="13.5"/>
  <cols>
    <col min="1" max="1" width="10.375" bestFit="1" customWidth="1"/>
    <col min="2" max="2" width="15" customWidth="1"/>
    <col min="3" max="3" width="23.375" bestFit="1" customWidth="1"/>
    <col min="4" max="4" width="13.75" customWidth="1"/>
    <col min="5" max="5" width="10.5" customWidth="1"/>
    <col min="6" max="6" width="14.625" customWidth="1"/>
    <col min="7" max="7" width="16.25" style="5" customWidth="1"/>
    <col min="8" max="13" width="9" customWidth="1"/>
    <col min="14" max="14" width="8" customWidth="1"/>
  </cols>
  <sheetData>
    <row r="1" spans="1:32">
      <c r="A1" s="5"/>
      <c r="G1"/>
      <c r="S1" s="55"/>
    </row>
    <row r="2" spans="1:32" ht="30">
      <c r="A2" s="23" t="s">
        <v>65</v>
      </c>
      <c r="B2" s="23" t="s">
        <v>66</v>
      </c>
      <c r="C2" s="23" t="s">
        <v>67</v>
      </c>
      <c r="D2" s="23" t="s">
        <v>68</v>
      </c>
      <c r="E2" s="23" t="s">
        <v>69</v>
      </c>
      <c r="F2" s="23" t="s">
        <v>70</v>
      </c>
      <c r="G2" s="23" t="s">
        <v>71</v>
      </c>
    </row>
    <row r="3" spans="1:32" ht="14.25">
      <c r="A3" s="37">
        <v>1</v>
      </c>
      <c r="B3" s="59" t="s">
        <v>73</v>
      </c>
      <c r="C3" s="37" t="s">
        <v>102</v>
      </c>
      <c r="D3" s="36">
        <v>160</v>
      </c>
      <c r="E3" s="36">
        <v>56</v>
      </c>
      <c r="F3" s="73">
        <f>(D3+E3)*225/212.35</f>
        <v>228.86743583706146</v>
      </c>
      <c r="G3" s="36"/>
    </row>
    <row r="4" spans="1:32" ht="14.25">
      <c r="A4" s="37">
        <v>2</v>
      </c>
      <c r="B4" s="59" t="s">
        <v>74</v>
      </c>
      <c r="C4" s="37" t="s">
        <v>79</v>
      </c>
      <c r="D4" s="36">
        <v>168</v>
      </c>
      <c r="E4" s="44">
        <v>70</v>
      </c>
      <c r="F4" s="73">
        <f t="shared" ref="F4" si="0">(D4+E4)*225/212.35</f>
        <v>252.17800800565107</v>
      </c>
      <c r="G4" s="36"/>
    </row>
    <row r="5" spans="1:32" ht="14.25">
      <c r="A5" s="37">
        <v>3</v>
      </c>
      <c r="B5" s="59" t="s">
        <v>76</v>
      </c>
      <c r="C5" s="37" t="s">
        <v>80</v>
      </c>
      <c r="D5" s="36">
        <v>176</v>
      </c>
      <c r="E5" s="44">
        <v>79</v>
      </c>
      <c r="F5" s="73">
        <f>(D5+E5)*225/212.35</f>
        <v>270.19072286319755</v>
      </c>
      <c r="G5" s="36"/>
    </row>
    <row r="6" spans="1:32" ht="14.25">
      <c r="A6" s="37">
        <v>4</v>
      </c>
      <c r="B6" s="59" t="s">
        <v>75</v>
      </c>
      <c r="C6" s="37" t="s">
        <v>81</v>
      </c>
      <c r="D6" s="36">
        <v>176</v>
      </c>
      <c r="E6" s="36">
        <v>0</v>
      </c>
      <c r="F6" s="73">
        <f>(D6+E6)*225/223.53</f>
        <v>177.15742853308279</v>
      </c>
      <c r="G6" s="36"/>
    </row>
    <row r="7" spans="1:32" ht="14.25">
      <c r="A7" s="37">
        <v>5</v>
      </c>
      <c r="B7" s="59" t="s">
        <v>87</v>
      </c>
      <c r="C7" s="37" t="s">
        <v>82</v>
      </c>
      <c r="D7" s="36">
        <v>176</v>
      </c>
      <c r="E7" s="44">
        <v>56.5</v>
      </c>
      <c r="F7" s="73">
        <f t="shared" ref="F7:F11" si="1">(D7+E7)*225/223.53</f>
        <v>234.02898939739632</v>
      </c>
      <c r="G7" s="36"/>
    </row>
    <row r="8" spans="1:32" ht="14.25">
      <c r="A8" s="37">
        <v>6</v>
      </c>
      <c r="B8" s="59" t="s">
        <v>77</v>
      </c>
      <c r="C8" s="37" t="s">
        <v>92</v>
      </c>
      <c r="D8" s="36">
        <v>176</v>
      </c>
      <c r="E8" s="44">
        <v>64.5</v>
      </c>
      <c r="F8" s="73">
        <f t="shared" si="1"/>
        <v>242.08159978526373</v>
      </c>
      <c r="G8" s="36"/>
    </row>
    <row r="9" spans="1:32" ht="14.25">
      <c r="A9" s="37">
        <v>7</v>
      </c>
      <c r="B9" s="59" t="s">
        <v>93</v>
      </c>
      <c r="C9" s="37" t="s">
        <v>103</v>
      </c>
      <c r="D9" s="36">
        <v>136</v>
      </c>
      <c r="E9" s="44">
        <v>48.5</v>
      </c>
      <c r="F9" s="73">
        <f t="shared" si="1"/>
        <v>185.71332707019192</v>
      </c>
      <c r="G9" s="36"/>
    </row>
    <row r="10" spans="1:32" ht="14.25">
      <c r="A10" s="37">
        <v>8</v>
      </c>
      <c r="B10" s="59" t="s">
        <v>94</v>
      </c>
      <c r="C10" s="37" t="s">
        <v>103</v>
      </c>
      <c r="D10" s="36">
        <v>112</v>
      </c>
      <c r="E10" s="44">
        <v>33</v>
      </c>
      <c r="F10" s="73">
        <f t="shared" si="1"/>
        <v>145.95356328009663</v>
      </c>
      <c r="G10" s="36"/>
    </row>
    <row r="11" spans="1:32" ht="14.25">
      <c r="A11" s="37">
        <v>9</v>
      </c>
      <c r="B11" s="59"/>
      <c r="C11" s="37" t="s">
        <v>110</v>
      </c>
      <c r="D11" s="36">
        <v>208</v>
      </c>
      <c r="E11" s="44"/>
      <c r="F11" s="73">
        <f t="shared" si="1"/>
        <v>209.36787008455241</v>
      </c>
      <c r="G11" s="36"/>
    </row>
    <row r="12" spans="1:32" ht="14.25">
      <c r="A12" s="37">
        <v>10</v>
      </c>
      <c r="B12" s="59"/>
      <c r="C12" s="37" t="s">
        <v>111</v>
      </c>
      <c r="D12" s="36">
        <v>96</v>
      </c>
      <c r="E12" s="44"/>
      <c r="F12" s="73">
        <f>(D12+E12)*225/223.53</f>
        <v>96.6313246544088</v>
      </c>
      <c r="G12" s="36"/>
    </row>
    <row r="13" spans="1:32" ht="14.25">
      <c r="A13" s="30" t="s">
        <v>72</v>
      </c>
      <c r="B13" s="30"/>
      <c r="C13" s="30"/>
      <c r="D13" s="48">
        <f>SUM(D3:D12)</f>
        <v>1584</v>
      </c>
      <c r="E13" s="48">
        <f>SUM(E3:E12)</f>
        <v>407.5</v>
      </c>
      <c r="F13" s="48">
        <f>SUM(F3:F12)</f>
        <v>2042.1702695109029</v>
      </c>
      <c r="G13" s="48">
        <v>0</v>
      </c>
    </row>
    <row r="14" spans="1:32" s="60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60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60" customFormat="1" ht="21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3" s="70" customFormat="1" ht="15">
      <c r="A17" s="61" t="s">
        <v>31</v>
      </c>
      <c r="B17" s="62" t="s">
        <v>90</v>
      </c>
      <c r="C17" s="67">
        <v>1</v>
      </c>
      <c r="D17" s="67">
        <v>2</v>
      </c>
      <c r="E17" s="67">
        <v>3</v>
      </c>
      <c r="F17" s="66" t="s">
        <v>97</v>
      </c>
      <c r="G17" s="66">
        <v>5</v>
      </c>
      <c r="H17" s="66">
        <v>6</v>
      </c>
      <c r="I17" s="67">
        <v>7</v>
      </c>
      <c r="J17" s="67">
        <v>8</v>
      </c>
      <c r="K17" s="67">
        <v>9</v>
      </c>
      <c r="L17" s="67">
        <v>10</v>
      </c>
      <c r="M17" s="66">
        <v>11</v>
      </c>
      <c r="N17" s="66">
        <v>12</v>
      </c>
      <c r="O17" s="67">
        <v>13</v>
      </c>
      <c r="P17" s="67">
        <v>14</v>
      </c>
      <c r="Q17" s="67">
        <v>15</v>
      </c>
      <c r="R17" s="67">
        <v>16</v>
      </c>
      <c r="S17" s="67">
        <v>17</v>
      </c>
      <c r="T17" s="66">
        <v>18</v>
      </c>
      <c r="U17" s="66">
        <v>19</v>
      </c>
      <c r="V17" s="67">
        <v>20</v>
      </c>
      <c r="W17" s="67">
        <v>21</v>
      </c>
      <c r="X17" s="67">
        <v>22</v>
      </c>
      <c r="Y17" s="67">
        <v>23</v>
      </c>
      <c r="Z17" s="67">
        <v>24</v>
      </c>
      <c r="AA17" s="66">
        <v>25</v>
      </c>
      <c r="AB17" s="67">
        <v>26</v>
      </c>
      <c r="AC17" s="67">
        <v>27</v>
      </c>
      <c r="AD17" s="67">
        <v>28</v>
      </c>
      <c r="AE17" s="67">
        <v>29</v>
      </c>
      <c r="AF17" s="67">
        <v>30</v>
      </c>
    </row>
    <row r="18" spans="1:33" s="70" customFormat="1">
      <c r="A18" s="63" t="s">
        <v>88</v>
      </c>
      <c r="B18" s="68">
        <f>SUM(C18:AF18)</f>
        <v>240.5</v>
      </c>
      <c r="C18" s="72">
        <v>8</v>
      </c>
      <c r="D18" s="72">
        <v>8</v>
      </c>
      <c r="E18" s="72">
        <v>8</v>
      </c>
      <c r="F18" s="72"/>
      <c r="G18" s="72"/>
      <c r="H18" s="72">
        <v>8.5</v>
      </c>
      <c r="I18" s="72">
        <v>8.5</v>
      </c>
      <c r="J18" s="72">
        <v>8.5</v>
      </c>
      <c r="K18" s="72">
        <v>11</v>
      </c>
      <c r="L18" s="72">
        <v>8.5</v>
      </c>
      <c r="M18" s="72">
        <v>8</v>
      </c>
      <c r="N18" s="72"/>
      <c r="O18" s="72">
        <v>8.5</v>
      </c>
      <c r="P18" s="72">
        <v>11</v>
      </c>
      <c r="Q18" s="72">
        <v>11.5</v>
      </c>
      <c r="R18" s="72">
        <v>11</v>
      </c>
      <c r="S18" s="72">
        <v>8</v>
      </c>
      <c r="T18" s="72">
        <v>14</v>
      </c>
      <c r="U18" s="72"/>
      <c r="V18" s="72">
        <v>8.5</v>
      </c>
      <c r="W18" s="72">
        <v>11.5</v>
      </c>
      <c r="X18" s="72">
        <v>10</v>
      </c>
      <c r="Y18" s="72">
        <v>12.5</v>
      </c>
      <c r="Z18" s="72">
        <v>8</v>
      </c>
      <c r="AA18" s="72"/>
      <c r="AB18" s="72">
        <v>11.5</v>
      </c>
      <c r="AC18" s="72">
        <v>10.5</v>
      </c>
      <c r="AD18" s="72">
        <v>10.5</v>
      </c>
      <c r="AE18" s="72">
        <v>8.5</v>
      </c>
      <c r="AF18" s="72">
        <v>8</v>
      </c>
    </row>
    <row r="19" spans="1:33" s="70" customFormat="1">
      <c r="A19" s="63" t="s">
        <v>78</v>
      </c>
      <c r="B19" s="68">
        <f t="shared" ref="B19:B25" si="2">SUM(C19:AF19)</f>
        <v>232.5</v>
      </c>
      <c r="C19" s="72">
        <v>8</v>
      </c>
      <c r="D19" s="72">
        <v>9</v>
      </c>
      <c r="E19" s="72">
        <v>9</v>
      </c>
      <c r="F19" s="72"/>
      <c r="G19" s="72"/>
      <c r="H19" s="72"/>
      <c r="I19" s="72">
        <v>8.5</v>
      </c>
      <c r="J19" s="72">
        <v>12</v>
      </c>
      <c r="K19" s="72">
        <v>8</v>
      </c>
      <c r="L19" s="72">
        <v>12</v>
      </c>
      <c r="M19" s="72">
        <v>8</v>
      </c>
      <c r="N19" s="72"/>
      <c r="O19" s="72">
        <v>8.5</v>
      </c>
      <c r="P19" s="72">
        <v>12</v>
      </c>
      <c r="Q19" s="72">
        <v>8</v>
      </c>
      <c r="R19" s="72">
        <v>8.5</v>
      </c>
      <c r="S19" s="72">
        <v>8.5</v>
      </c>
      <c r="T19" s="72">
        <v>8</v>
      </c>
      <c r="U19" s="72"/>
      <c r="V19" s="72">
        <v>8</v>
      </c>
      <c r="W19" s="72">
        <v>11</v>
      </c>
      <c r="X19" s="72">
        <v>8</v>
      </c>
      <c r="Y19" s="72">
        <v>10.5</v>
      </c>
      <c r="Z19" s="72">
        <v>8</v>
      </c>
      <c r="AA19" s="72"/>
      <c r="AB19" s="72">
        <v>8.5</v>
      </c>
      <c r="AC19" s="72">
        <v>14</v>
      </c>
      <c r="AD19" s="72">
        <v>14</v>
      </c>
      <c r="AE19" s="72">
        <v>14</v>
      </c>
      <c r="AF19" s="72">
        <v>8.5</v>
      </c>
    </row>
    <row r="20" spans="1:33" s="70" customFormat="1">
      <c r="A20" s="63" t="s">
        <v>75</v>
      </c>
      <c r="B20" s="68">
        <f t="shared" si="2"/>
        <v>176</v>
      </c>
      <c r="C20" s="72">
        <v>8</v>
      </c>
      <c r="D20" s="72">
        <v>8</v>
      </c>
      <c r="E20" s="72">
        <v>8</v>
      </c>
      <c r="F20" s="72"/>
      <c r="G20" s="72"/>
      <c r="H20" s="72"/>
      <c r="I20" s="72">
        <v>8</v>
      </c>
      <c r="J20" s="72">
        <v>8</v>
      </c>
      <c r="K20" s="72">
        <v>8</v>
      </c>
      <c r="L20" s="72">
        <v>8</v>
      </c>
      <c r="M20" s="72"/>
      <c r="N20" s="72"/>
      <c r="O20" s="72">
        <v>8</v>
      </c>
      <c r="P20" s="72">
        <v>8</v>
      </c>
      <c r="Q20" s="72">
        <v>8</v>
      </c>
      <c r="R20" s="72">
        <v>8</v>
      </c>
      <c r="S20" s="72">
        <v>8</v>
      </c>
      <c r="T20" s="72"/>
      <c r="U20" s="72"/>
      <c r="V20" s="72">
        <v>8</v>
      </c>
      <c r="W20" s="72">
        <v>8</v>
      </c>
      <c r="X20" s="72">
        <v>8</v>
      </c>
      <c r="Y20" s="72">
        <v>8</v>
      </c>
      <c r="Z20" s="72">
        <v>8</v>
      </c>
      <c r="AA20" s="72"/>
      <c r="AB20" s="72">
        <v>8</v>
      </c>
      <c r="AC20" s="72">
        <v>8</v>
      </c>
      <c r="AD20" s="72">
        <v>8</v>
      </c>
      <c r="AE20" s="72">
        <v>8</v>
      </c>
      <c r="AF20" s="72">
        <v>8</v>
      </c>
    </row>
    <row r="21" spans="1:33" s="70" customFormat="1">
      <c r="A21" s="64" t="s">
        <v>91</v>
      </c>
      <c r="B21" s="68">
        <f>SUM(C21:AF21)</f>
        <v>216</v>
      </c>
      <c r="C21" s="72">
        <v>8</v>
      </c>
      <c r="D21" s="72">
        <v>0</v>
      </c>
      <c r="E21" s="72">
        <v>0</v>
      </c>
      <c r="F21" s="72"/>
      <c r="G21" s="72"/>
      <c r="H21" s="72"/>
      <c r="I21" s="72">
        <v>10</v>
      </c>
      <c r="J21" s="72">
        <v>11</v>
      </c>
      <c r="K21" s="72">
        <v>12</v>
      </c>
      <c r="L21" s="72">
        <v>11</v>
      </c>
      <c r="M21" s="72">
        <v>8</v>
      </c>
      <c r="N21" s="72"/>
      <c r="O21" s="72">
        <v>10</v>
      </c>
      <c r="P21" s="72">
        <v>11</v>
      </c>
      <c r="Q21" s="72">
        <v>9</v>
      </c>
      <c r="R21" s="72">
        <v>10</v>
      </c>
      <c r="S21" s="72">
        <v>10</v>
      </c>
      <c r="T21" s="72">
        <v>9</v>
      </c>
      <c r="U21" s="72"/>
      <c r="V21" s="72">
        <v>9.5</v>
      </c>
      <c r="W21" s="72">
        <v>9.5</v>
      </c>
      <c r="X21" s="72">
        <v>9.5</v>
      </c>
      <c r="Y21" s="72">
        <v>12.5</v>
      </c>
      <c r="Z21" s="72">
        <v>8.5</v>
      </c>
      <c r="AA21" s="72"/>
      <c r="AB21" s="72">
        <v>9.5</v>
      </c>
      <c r="AC21" s="72">
        <v>11</v>
      </c>
      <c r="AD21" s="72">
        <v>9.5</v>
      </c>
      <c r="AE21" s="72">
        <v>9.5</v>
      </c>
      <c r="AF21" s="72">
        <v>8</v>
      </c>
      <c r="AG21" s="70">
        <v>8</v>
      </c>
    </row>
    <row r="22" spans="1:33" s="70" customFormat="1">
      <c r="A22" s="63" t="s">
        <v>89</v>
      </c>
      <c r="B22" s="68">
        <f t="shared" si="2"/>
        <v>255</v>
      </c>
      <c r="C22" s="72">
        <v>9</v>
      </c>
      <c r="D22" s="72">
        <v>11.5</v>
      </c>
      <c r="E22" s="72">
        <v>10.5</v>
      </c>
      <c r="F22" s="72">
        <v>8</v>
      </c>
      <c r="G22" s="72"/>
      <c r="H22" s="72"/>
      <c r="I22" s="72">
        <v>10.5</v>
      </c>
      <c r="J22" s="72">
        <v>10.5</v>
      </c>
      <c r="K22" s="72">
        <v>10.5</v>
      </c>
      <c r="L22" s="72">
        <v>10.5</v>
      </c>
      <c r="M22" s="72">
        <v>10.5</v>
      </c>
      <c r="N22" s="72">
        <v>9</v>
      </c>
      <c r="O22" s="72">
        <v>10</v>
      </c>
      <c r="P22" s="72">
        <v>9</v>
      </c>
      <c r="Q22" s="72">
        <v>8</v>
      </c>
      <c r="R22" s="72">
        <v>8</v>
      </c>
      <c r="S22" s="72">
        <v>8</v>
      </c>
      <c r="T22" s="72">
        <v>8</v>
      </c>
      <c r="U22" s="72"/>
      <c r="V22" s="72">
        <v>11</v>
      </c>
      <c r="W22" s="72">
        <v>10.5</v>
      </c>
      <c r="X22" s="72">
        <v>10</v>
      </c>
      <c r="Y22" s="72">
        <v>10</v>
      </c>
      <c r="Z22" s="72">
        <v>10</v>
      </c>
      <c r="AA22" s="72">
        <v>2</v>
      </c>
      <c r="AB22" s="72">
        <v>10</v>
      </c>
      <c r="AC22" s="72">
        <v>10</v>
      </c>
      <c r="AD22" s="72">
        <v>10</v>
      </c>
      <c r="AE22" s="72">
        <v>10</v>
      </c>
      <c r="AF22" s="72">
        <v>10</v>
      </c>
    </row>
    <row r="23" spans="1:33" s="70" customFormat="1" ht="15">
      <c r="A23" s="65" t="s">
        <v>74</v>
      </c>
      <c r="B23" s="68">
        <f t="shared" si="2"/>
        <v>238</v>
      </c>
      <c r="C23" s="72">
        <v>8.5</v>
      </c>
      <c r="D23" s="72">
        <v>9.5</v>
      </c>
      <c r="E23" s="72">
        <v>0</v>
      </c>
      <c r="F23" s="72"/>
      <c r="G23" s="72"/>
      <c r="H23" s="72">
        <v>9</v>
      </c>
      <c r="I23" s="72">
        <v>11.5</v>
      </c>
      <c r="J23" s="72">
        <v>9</v>
      </c>
      <c r="K23" s="72">
        <v>9.5</v>
      </c>
      <c r="L23" s="72">
        <v>9</v>
      </c>
      <c r="M23" s="72">
        <v>9</v>
      </c>
      <c r="N23" s="72"/>
      <c r="O23" s="72">
        <v>9.5</v>
      </c>
      <c r="P23" s="72">
        <v>11</v>
      </c>
      <c r="Q23" s="72">
        <v>9</v>
      </c>
      <c r="R23" s="72">
        <v>12</v>
      </c>
      <c r="S23" s="72">
        <v>8.5</v>
      </c>
      <c r="T23" s="72">
        <v>9.5</v>
      </c>
      <c r="U23" s="72"/>
      <c r="V23" s="72">
        <v>8.5</v>
      </c>
      <c r="W23" s="72">
        <v>10</v>
      </c>
      <c r="X23" s="72">
        <v>12</v>
      </c>
      <c r="Y23" s="72">
        <v>8.5</v>
      </c>
      <c r="Z23" s="72">
        <v>9</v>
      </c>
      <c r="AA23" s="72"/>
      <c r="AB23" s="72">
        <v>10.5</v>
      </c>
      <c r="AC23" s="72">
        <v>12</v>
      </c>
      <c r="AD23" s="72">
        <v>12</v>
      </c>
      <c r="AE23" s="72">
        <v>12</v>
      </c>
      <c r="AF23" s="72">
        <v>9</v>
      </c>
    </row>
    <row r="24" spans="1:33" s="71" customFormat="1">
      <c r="A24" s="69" t="s">
        <v>95</v>
      </c>
      <c r="B24" s="68">
        <f t="shared" si="2"/>
        <v>184.5</v>
      </c>
      <c r="C24" s="72"/>
      <c r="D24" s="72"/>
      <c r="E24" s="72"/>
      <c r="F24" s="72"/>
      <c r="G24" s="72"/>
      <c r="H24" s="72"/>
      <c r="I24" s="72"/>
      <c r="J24" s="72"/>
      <c r="K24" s="72">
        <v>9.5</v>
      </c>
      <c r="L24" s="72">
        <v>9.5</v>
      </c>
      <c r="M24" s="72">
        <v>8.5</v>
      </c>
      <c r="N24" s="72"/>
      <c r="O24" s="72">
        <v>10</v>
      </c>
      <c r="P24" s="72">
        <v>9.5</v>
      </c>
      <c r="Q24" s="72">
        <v>9</v>
      </c>
      <c r="R24" s="72">
        <v>10</v>
      </c>
      <c r="S24" s="72">
        <v>10</v>
      </c>
      <c r="T24" s="72">
        <v>9</v>
      </c>
      <c r="U24" s="72"/>
      <c r="V24" s="72">
        <v>11</v>
      </c>
      <c r="W24" s="72">
        <v>10</v>
      </c>
      <c r="X24" s="72">
        <v>10.5</v>
      </c>
      <c r="Y24" s="72">
        <v>10.5</v>
      </c>
      <c r="Z24" s="72">
        <v>8.5</v>
      </c>
      <c r="AA24" s="72"/>
      <c r="AB24" s="72">
        <v>10.5</v>
      </c>
      <c r="AC24" s="72">
        <v>10</v>
      </c>
      <c r="AD24" s="72">
        <v>11</v>
      </c>
      <c r="AE24" s="72">
        <v>8</v>
      </c>
      <c r="AF24" s="72">
        <v>9.5</v>
      </c>
    </row>
    <row r="25" spans="1:33" s="71" customFormat="1">
      <c r="A25" s="69" t="s">
        <v>96</v>
      </c>
      <c r="B25" s="68">
        <f t="shared" si="2"/>
        <v>145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>
        <v>9</v>
      </c>
      <c r="Q25" s="72">
        <v>9</v>
      </c>
      <c r="R25" s="72">
        <v>8.5</v>
      </c>
      <c r="S25" s="72">
        <v>9.5</v>
      </c>
      <c r="T25" s="72">
        <v>8.5</v>
      </c>
      <c r="U25" s="72"/>
      <c r="V25" s="72">
        <v>11</v>
      </c>
      <c r="W25" s="72">
        <v>10</v>
      </c>
      <c r="X25" s="72">
        <v>10.5</v>
      </c>
      <c r="Y25" s="72">
        <v>10.5</v>
      </c>
      <c r="Z25" s="72">
        <v>8.5</v>
      </c>
      <c r="AA25" s="72"/>
      <c r="AB25" s="72">
        <v>10.5</v>
      </c>
      <c r="AC25" s="72">
        <v>10</v>
      </c>
      <c r="AD25" s="72">
        <v>10.5</v>
      </c>
      <c r="AE25" s="72">
        <v>9.5</v>
      </c>
      <c r="AF25" s="72">
        <v>9.5</v>
      </c>
    </row>
  </sheetData>
  <phoneticPr fontId="21" type="noConversion"/>
  <dataValidations count="1">
    <dataValidation type="list" allowBlank="1" showInputMessage="1" showErrorMessage="1" sqref="V21:AB21" xr:uid="{00000000-0002-0000-0100-000000000000}">
      <formula1>"M2,VP1,VP2,TT,PP"</formula1>
    </dataValidation>
  </dataValidations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5.7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 ht="15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 ht="15">
      <c r="A9" s="9" t="s">
        <v>15</v>
      </c>
      <c r="B9" s="9">
        <v>4</v>
      </c>
      <c r="C9" s="8" t="s">
        <v>16</v>
      </c>
    </row>
    <row r="10" spans="1:3" ht="15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opLeftCell="D1" zoomScale="130" zoomScaleNormal="130" workbookViewId="0">
      <selection activeCell="E17" sqref="E17:E18"/>
    </sheetView>
  </sheetViews>
  <sheetFormatPr defaultColWidth="9" defaultRowHeight="14.25"/>
  <cols>
    <col min="1" max="1" width="11.375" style="20" customWidth="1"/>
    <col min="2" max="2" width="27.75" style="20" customWidth="1"/>
    <col min="3" max="3" width="20.625" style="20" customWidth="1"/>
    <col min="4" max="4" width="13" style="20" customWidth="1"/>
    <col min="5" max="5" width="23" style="20" customWidth="1"/>
    <col min="6" max="6" width="22.625" style="20" customWidth="1"/>
    <col min="7" max="7" width="28.375" style="20" customWidth="1"/>
    <col min="8" max="8" width="18" style="21" customWidth="1"/>
    <col min="9" max="16384" width="9" style="17"/>
  </cols>
  <sheetData>
    <row r="1" spans="1:8" s="25" customFormat="1" ht="15">
      <c r="A1" s="22" t="s">
        <v>42</v>
      </c>
      <c r="B1" s="22" t="s">
        <v>43</v>
      </c>
      <c r="C1" s="23" t="s">
        <v>67</v>
      </c>
      <c r="D1" s="22" t="s">
        <v>44</v>
      </c>
      <c r="E1" s="22" t="s">
        <v>45</v>
      </c>
      <c r="F1" s="22" t="s">
        <v>46</v>
      </c>
      <c r="G1" s="22" t="s">
        <v>47</v>
      </c>
      <c r="H1" s="24" t="s">
        <v>48</v>
      </c>
    </row>
    <row r="2" spans="1:8">
      <c r="A2" s="14">
        <v>1</v>
      </c>
      <c r="B2" s="14" t="s">
        <v>108</v>
      </c>
      <c r="C2" s="36"/>
      <c r="D2" s="14">
        <v>1</v>
      </c>
      <c r="E2" s="14">
        <v>8000</v>
      </c>
      <c r="F2" s="26">
        <v>43899</v>
      </c>
      <c r="G2" s="14">
        <v>30</v>
      </c>
      <c r="H2" s="14">
        <v>8000</v>
      </c>
    </row>
    <row r="3" spans="1:8">
      <c r="A3" s="14">
        <v>2</v>
      </c>
      <c r="B3" s="14" t="s">
        <v>109</v>
      </c>
      <c r="C3" s="36"/>
      <c r="D3" s="14">
        <v>1</v>
      </c>
      <c r="E3" s="14">
        <v>8000</v>
      </c>
      <c r="F3" s="26">
        <v>43936</v>
      </c>
      <c r="G3" s="14">
        <v>16</v>
      </c>
      <c r="H3" s="16">
        <f>(8000/30)*G3</f>
        <v>4266.666666666667</v>
      </c>
    </row>
    <row r="4" spans="1:8">
      <c r="A4" s="14">
        <v>3</v>
      </c>
      <c r="B4" s="14"/>
      <c r="C4" s="36"/>
      <c r="D4" s="14"/>
      <c r="E4" s="14"/>
      <c r="F4" s="26"/>
      <c r="G4" s="14"/>
      <c r="H4" s="16"/>
    </row>
    <row r="5" spans="1:8">
      <c r="A5" s="14">
        <v>4</v>
      </c>
      <c r="B5" s="14"/>
      <c r="C5" s="36"/>
      <c r="D5" s="14"/>
      <c r="E5" s="14"/>
      <c r="F5" s="26"/>
      <c r="G5" s="14"/>
      <c r="H5" s="16"/>
    </row>
    <row r="6" spans="1:8">
      <c r="A6" s="14">
        <v>5</v>
      </c>
      <c r="B6" s="14"/>
      <c r="C6" s="36"/>
      <c r="D6" s="14"/>
      <c r="E6" s="14"/>
      <c r="F6" s="26"/>
      <c r="G6" s="14"/>
      <c r="H6" s="16"/>
    </row>
    <row r="7" spans="1:8">
      <c r="A7" s="14">
        <v>6</v>
      </c>
      <c r="B7" s="14"/>
      <c r="C7" s="36"/>
      <c r="D7" s="14"/>
      <c r="E7" s="14"/>
      <c r="F7" s="26"/>
      <c r="G7" s="14"/>
      <c r="H7" s="16"/>
    </row>
    <row r="8" spans="1:8">
      <c r="A8" s="14">
        <v>7</v>
      </c>
      <c r="B8" s="14"/>
      <c r="C8" s="36"/>
      <c r="D8" s="14"/>
      <c r="E8" s="14"/>
      <c r="F8" s="26"/>
      <c r="G8" s="14"/>
      <c r="H8" s="16"/>
    </row>
    <row r="9" spans="1:8">
      <c r="A9" s="14">
        <v>8</v>
      </c>
      <c r="B9" s="14"/>
      <c r="C9" s="36"/>
      <c r="D9" s="33"/>
      <c r="E9" s="33"/>
      <c r="F9" s="26"/>
      <c r="G9" s="33"/>
      <c r="H9" s="28"/>
    </row>
    <row r="10" spans="1:8">
      <c r="A10" s="14">
        <v>9</v>
      </c>
      <c r="B10" s="14"/>
      <c r="C10" s="36"/>
      <c r="D10" s="14"/>
      <c r="E10" s="14"/>
      <c r="F10" s="26"/>
      <c r="G10" s="14"/>
      <c r="H10" s="16"/>
    </row>
    <row r="11" spans="1:8">
      <c r="A11" s="14">
        <v>10</v>
      </c>
      <c r="B11" s="14"/>
      <c r="C11" s="36"/>
      <c r="D11" s="14"/>
      <c r="E11" s="14"/>
      <c r="F11" s="26"/>
      <c r="G11" s="14"/>
      <c r="H11" s="16"/>
    </row>
    <row r="12" spans="1:8" ht="15">
      <c r="A12" s="76" t="s">
        <v>64</v>
      </c>
      <c r="B12" s="77"/>
      <c r="C12" s="77"/>
      <c r="D12" s="78"/>
      <c r="E12" s="77"/>
      <c r="F12" s="77"/>
      <c r="G12" s="79"/>
      <c r="H12" s="19">
        <f>SUM(H2:H11)</f>
        <v>12266.666666666668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topLeftCell="C1" zoomScale="104" zoomScaleNormal="140" workbookViewId="0">
      <selection activeCell="D15" sqref="D15"/>
    </sheetView>
  </sheetViews>
  <sheetFormatPr defaultColWidth="9" defaultRowHeight="14.25"/>
  <cols>
    <col min="1" max="1" width="13" style="17" customWidth="1"/>
    <col min="2" max="3" width="20.125" style="20" customWidth="1"/>
    <col min="4" max="4" width="15.125" style="20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1" t="s">
        <v>49</v>
      </c>
      <c r="B1" s="31" t="s">
        <v>50</v>
      </c>
      <c r="C1" s="23" t="s">
        <v>67</v>
      </c>
      <c r="D1" s="31" t="s">
        <v>51</v>
      </c>
      <c r="E1" s="29" t="s">
        <v>52</v>
      </c>
    </row>
    <row r="2" spans="1:5" ht="15" customHeight="1">
      <c r="A2" s="36">
        <v>1</v>
      </c>
      <c r="B2" s="58" t="s">
        <v>83</v>
      </c>
      <c r="C2" s="58" t="s">
        <v>84</v>
      </c>
      <c r="D2" s="44">
        <v>2300</v>
      </c>
      <c r="E2" s="42" t="s">
        <v>101</v>
      </c>
    </row>
    <row r="3" spans="1:5" ht="15" customHeight="1">
      <c r="A3" s="36">
        <v>2</v>
      </c>
      <c r="B3" s="58" t="s">
        <v>83</v>
      </c>
      <c r="C3" s="58" t="s">
        <v>84</v>
      </c>
      <c r="D3" s="44">
        <v>3000</v>
      </c>
      <c r="E3" s="42" t="s">
        <v>100</v>
      </c>
    </row>
    <row r="4" spans="1:5" ht="15" customHeight="1">
      <c r="A4" s="36">
        <v>3</v>
      </c>
      <c r="B4" s="58" t="s">
        <v>83</v>
      </c>
      <c r="C4" s="58" t="s">
        <v>84</v>
      </c>
      <c r="D4" s="44">
        <v>27.9</v>
      </c>
      <c r="E4" s="58" t="s">
        <v>104</v>
      </c>
    </row>
    <row r="5" spans="1:5" ht="15" customHeight="1">
      <c r="A5" s="36">
        <v>4</v>
      </c>
      <c r="B5" s="58" t="s">
        <v>83</v>
      </c>
      <c r="C5" s="58" t="s">
        <v>84</v>
      </c>
      <c r="D5" s="44">
        <v>1130</v>
      </c>
      <c r="E5" s="42" t="s">
        <v>105</v>
      </c>
    </row>
    <row r="6" spans="1:5" ht="15" customHeight="1">
      <c r="A6" s="36">
        <v>5</v>
      </c>
      <c r="B6" s="58" t="s">
        <v>83</v>
      </c>
      <c r="C6" s="58" t="s">
        <v>84</v>
      </c>
      <c r="D6" s="44">
        <v>277.5</v>
      </c>
      <c r="E6" s="42" t="s">
        <v>106</v>
      </c>
    </row>
    <row r="7" spans="1:5" ht="15" customHeight="1">
      <c r="A7" s="36">
        <v>6</v>
      </c>
      <c r="B7" s="58" t="s">
        <v>83</v>
      </c>
      <c r="C7" s="58" t="s">
        <v>84</v>
      </c>
      <c r="D7" s="44">
        <v>48</v>
      </c>
      <c r="E7" s="42" t="s">
        <v>107</v>
      </c>
    </row>
    <row r="8" spans="1:5" s="20" customFormat="1">
      <c r="A8" s="36">
        <v>10</v>
      </c>
      <c r="B8" s="58" t="s">
        <v>98</v>
      </c>
      <c r="C8" s="58" t="s">
        <v>86</v>
      </c>
      <c r="D8" s="44">
        <v>3000</v>
      </c>
      <c r="E8" s="42" t="s">
        <v>100</v>
      </c>
    </row>
    <row r="9" spans="1:5">
      <c r="A9" s="36">
        <v>11</v>
      </c>
      <c r="B9" s="58" t="s">
        <v>85</v>
      </c>
      <c r="C9" s="58" t="s">
        <v>86</v>
      </c>
      <c r="D9" s="44">
        <v>3000</v>
      </c>
      <c r="E9" s="58" t="s">
        <v>99</v>
      </c>
    </row>
    <row r="10" spans="1:5" ht="15">
      <c r="A10" s="80" t="s">
        <v>62</v>
      </c>
      <c r="B10" s="81"/>
      <c r="C10" s="57"/>
      <c r="D10" s="45">
        <f>SUM(D2:D9)</f>
        <v>12783.4</v>
      </c>
      <c r="E10" s="30"/>
    </row>
    <row r="14" spans="1:5">
      <c r="D14" s="82">
        <f>SUM(D2:D7)</f>
        <v>6783.4</v>
      </c>
    </row>
  </sheetData>
  <mergeCells count="1">
    <mergeCell ref="A10:B10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4" customWidth="1"/>
    <col min="6" max="6" width="12.375" style="17" customWidth="1"/>
    <col min="7" max="7" width="12.625" style="51" customWidth="1"/>
    <col min="8" max="8" width="30.875" style="17" customWidth="1"/>
    <col min="9" max="16384" width="10.875" style="17"/>
  </cols>
  <sheetData>
    <row r="1" spans="1:8" ht="23.1" customHeight="1">
      <c r="A1" s="46" t="s">
        <v>63</v>
      </c>
      <c r="B1" s="31" t="s">
        <v>53</v>
      </c>
      <c r="C1" s="23" t="s">
        <v>67</v>
      </c>
      <c r="D1" s="31" t="s">
        <v>54</v>
      </c>
      <c r="E1" s="52" t="s">
        <v>61</v>
      </c>
      <c r="F1" s="31" t="s">
        <v>58</v>
      </c>
      <c r="G1" s="49" t="s">
        <v>60</v>
      </c>
      <c r="H1" s="31" t="s">
        <v>59</v>
      </c>
    </row>
    <row r="2" spans="1:8" ht="23.1" customHeight="1">
      <c r="A2" s="36">
        <v>1</v>
      </c>
      <c r="B2" s="31"/>
      <c r="C2" s="31"/>
      <c r="D2" s="36"/>
      <c r="E2" s="28"/>
      <c r="F2" s="36"/>
      <c r="G2" s="44"/>
      <c r="H2" s="37"/>
    </row>
    <row r="3" spans="1:8" ht="26.1" customHeight="1">
      <c r="A3" s="36">
        <v>2</v>
      </c>
      <c r="B3" s="38"/>
      <c r="C3" s="38"/>
      <c r="D3" s="39"/>
      <c r="E3" s="28"/>
      <c r="F3" s="36"/>
      <c r="G3" s="44"/>
      <c r="H3" s="37"/>
    </row>
    <row r="4" spans="1:8" ht="26.1" customHeight="1">
      <c r="A4" s="36">
        <v>3</v>
      </c>
      <c r="B4" s="38"/>
      <c r="C4" s="38"/>
      <c r="D4" s="39"/>
      <c r="E4" s="28"/>
      <c r="F4" s="36"/>
      <c r="G4" s="44"/>
      <c r="H4" s="37"/>
    </row>
    <row r="5" spans="1:8" ht="57" customHeight="1">
      <c r="A5" s="36">
        <v>4</v>
      </c>
      <c r="B5" s="38"/>
      <c r="C5" s="38"/>
      <c r="D5" s="40"/>
      <c r="E5" s="28"/>
      <c r="F5" s="36"/>
      <c r="G5" s="44"/>
      <c r="H5" s="41"/>
    </row>
    <row r="6" spans="1:8" ht="27.95" customHeight="1">
      <c r="A6" s="48"/>
      <c r="B6" s="43" t="s">
        <v>55</v>
      </c>
      <c r="C6" s="43"/>
      <c r="D6" s="47"/>
      <c r="E6" s="53"/>
      <c r="F6" s="35"/>
      <c r="G6" s="50">
        <f>SUM(G2:G5)</f>
        <v>0</v>
      </c>
      <c r="H6" s="30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FIXED-TERM XU Gang (RBEI/ECN)</cp:lastModifiedBy>
  <cp:lastPrinted>2020-01-07T02:38:56Z</cp:lastPrinted>
  <dcterms:created xsi:type="dcterms:W3CDTF">2015-10-16T09:07:00Z</dcterms:created>
  <dcterms:modified xsi:type="dcterms:W3CDTF">2020-05-14T04:05:02Z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