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X:\RBEI_ECN\RBEI_ECN\01-Projects\@Partner_Cost\"/>
    </mc:Choice>
  </mc:AlternateContent>
  <xr:revisionPtr revIDLastSave="0" documentId="13_ncr:1_{D9C880D2-EE24-4EBB-A9FA-02A1FFF3B931}" xr6:coauthVersionLast="45" xr6:coauthVersionMax="45" xr10:uidLastSave="{00000000-0000-0000-0000-000000000000}"/>
  <bookViews>
    <workbookView xWindow="1935" yWindow="3990" windowWidth="20805" windowHeight="15315" tabRatio="580" firstSheet="3" activeTab="5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2" i="2"/>
  <c r="B12" i="8" l="1"/>
  <c r="B13" i="8"/>
  <c r="B11" i="8"/>
  <c r="D5" i="8" l="1"/>
  <c r="D4" i="8"/>
  <c r="E4" i="8" s="1"/>
  <c r="D3" i="8"/>
  <c r="E3" i="8" s="1"/>
  <c r="D7" i="6" l="1"/>
  <c r="D6" i="8" l="1"/>
  <c r="F3" i="8" l="1"/>
  <c r="C2" i="2" s="1"/>
  <c r="E2" i="2" s="1"/>
  <c r="E5" i="8"/>
  <c r="F5" i="8" s="1"/>
  <c r="C3" i="2" s="1"/>
  <c r="F4" i="8"/>
  <c r="E6" i="8" l="1"/>
  <c r="C4" i="2"/>
  <c r="F6" i="8" l="1"/>
  <c r="C8" i="2" l="1"/>
  <c r="H12" i="4"/>
  <c r="E3" i="2" l="1"/>
  <c r="E4" i="2"/>
  <c r="E8" i="2" l="1"/>
  <c r="G6" i="10" l="1"/>
  <c r="C4" i="9" l="1"/>
</calcChain>
</file>

<file path=xl/sharedStrings.xml><?xml version="1.0" encoding="utf-8"?>
<sst xmlns="http://schemas.openxmlformats.org/spreadsheetml/2006/main" count="98" uniqueCount="85">
  <si>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</si>
  <si>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</si>
  <si>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</si>
  <si>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</si>
  <si>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</si>
  <si>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</si>
  <si>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</si>
  <si>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</si>
  <si>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</si>
  <si>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</si>
  <si>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</si>
  <si>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</si>
  <si>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</si>
  <si>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</si>
  <si>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</si>
  <si>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</si>
  <si>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</si>
  <si>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</si>
  <si>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</si>
  <si>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</si>
  <si>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</si>
  <si>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</si>
  <si>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</si>
  <si>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</si>
  <si>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</si>
  <si>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</si>
  <si>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</si>
  <si>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</si>
  <si>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</si>
  <si>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</si>
  <si>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</si>
  <si>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</si>
  <si>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</si>
  <si>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</si>
  <si>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</si>
  <si>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</si>
  <si>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</si>
  <si>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</si>
  <si>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</si>
  <si>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</si>
  <si>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</si>
  <si>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</si>
  <si>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</si>
  <si>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</si>
  <si>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</si>
  <si>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</si>
  <si>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</si>
  <si>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</si>
  <si>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</si>
  <si>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</si>
  <si>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</si>
  <si>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</si>
  <si>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</si>
  <si>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</si>
  <si>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</si>
  <si>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</si>
  <si>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</si>
  <si>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</si>
  <si>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</si>
  <si>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</si>
  <si>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</si>
  <si>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</si>
  <si>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</si>
  <si>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</si>
  <si>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</si>
  <si>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</si>
  <si>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</si>
  <si>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</si>
  <si>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</si>
  <si>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</si>
  <si>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</si>
  <si>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</si>
  <si>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杨波涛</t>
  </si>
  <si>
    <t>周梦雪</t>
  </si>
  <si>
    <t>易  晨</t>
  </si>
  <si>
    <t>易晨</t>
  </si>
  <si>
    <t>合计</t>
    <phoneticPr fontId="21" type="noConversion"/>
  </si>
  <si>
    <t>杨波涛</t>
    <phoneticPr fontId="21" type="noConversion"/>
  </si>
  <si>
    <t>FE-3AH/FE-6AB</t>
    <phoneticPr fontId="21" type="noConversion"/>
  </si>
  <si>
    <t>当月结算工时/Caculated Hours</t>
    <phoneticPr fontId="21" type="noConversion"/>
  </si>
  <si>
    <t>杨波涛</t>
    <phoneticPr fontId="21" type="noConversion"/>
  </si>
  <si>
    <t>易晨</t>
    <phoneticPr fontId="21" type="noConversion"/>
  </si>
  <si>
    <t>周梦雪</t>
    <phoneticPr fontId="21" type="noConversion"/>
  </si>
  <si>
    <t>GE-13/3AH</t>
    <phoneticPr fontId="21" type="noConversion"/>
  </si>
  <si>
    <t>FE-6AB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</si>
</sst>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yyyy\-mm\-dd;@"/>
    <numFmt numFmtId="166" formatCode="0.00_);[Red]\(0.00\)"/>
    <numFmt numFmtId="167" formatCode="0.00_);\(0.00\)"/>
  </numFmts>
  <fonts count="40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1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166" fontId="25" fillId="2" borderId="1" xfId="0" applyNumberFormat="1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25" fillId="2" borderId="13" xfId="0" applyNumberFormat="1" applyFont="1" applyFill="1" applyBorder="1" applyAlignment="1">
      <alignment horizontal="center" vertical="center"/>
    </xf>
    <xf numFmtId="166" fontId="24" fillId="0" borderId="0" xfId="0" applyNumberFormat="1" applyFont="1">
      <alignment vertical="center"/>
    </xf>
    <xf numFmtId="164" fontId="1" fillId="0" borderId="13" xfId="0" applyNumberFormat="1" applyFont="1" applyBorder="1" applyAlignment="1">
      <alignment horizontal="center" vertical="center"/>
    </xf>
    <xf numFmtId="164" fontId="25" fillId="2" borderId="13" xfId="0" applyNumberFormat="1" applyFont="1" applyFill="1" applyBorder="1">
      <alignment vertical="center"/>
    </xf>
    <xf numFmtId="164" fontId="24" fillId="0" borderId="0" xfId="0" applyNumberFormat="1" applyFont="1">
      <alignment vertical="center"/>
    </xf>
    <xf numFmtId="164" fontId="0" fillId="0" borderId="0" xfId="0" applyNumberFormat="1">
      <alignment vertical="center"/>
    </xf>
    <xf numFmtId="164" fontId="33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3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0" fillId="20" borderId="0" xfId="0" applyFill="1">
      <alignment vertical="center"/>
    </xf>
    <xf numFmtId="0" fontId="0" fillId="20" borderId="13" xfId="0" applyFill="1" applyBorder="1" applyAlignment="1">
      <alignment horizontal="left" vertical="center"/>
    </xf>
    <xf numFmtId="0" fontId="6" fillId="20" borderId="13" xfId="0" applyFont="1" applyFill="1" applyBorder="1" applyAlignment="1">
      <alignment horizontal="left" vertical="center"/>
    </xf>
    <xf numFmtId="0" fontId="35" fillId="20" borderId="13" xfId="0" applyFont="1" applyFill="1" applyBorder="1" applyAlignment="1">
      <alignment horizontal="left" vertical="center"/>
    </xf>
    <xf numFmtId="166" fontId="0" fillId="20" borderId="13" xfId="0" applyNumberFormat="1" applyFill="1" applyBorder="1" applyAlignment="1">
      <alignment horizontal="center" vertical="center"/>
    </xf>
    <xf numFmtId="0" fontId="0" fillId="20" borderId="0" xfId="0" applyFill="1" applyBorder="1">
      <alignment vertical="center"/>
    </xf>
    <xf numFmtId="166" fontId="24" fillId="2" borderId="13" xfId="0" applyNumberFormat="1" applyFont="1" applyFill="1" applyBorder="1" applyAlignment="1">
      <alignment horizontal="center" vertical="center"/>
    </xf>
    <xf numFmtId="0" fontId="36" fillId="20" borderId="13" xfId="0" applyFont="1" applyFill="1" applyBorder="1" applyAlignment="1">
      <alignment horizontal="center" vertical="center"/>
    </xf>
    <xf numFmtId="0" fontId="37" fillId="20" borderId="13" xfId="0" applyFont="1" applyFill="1" applyBorder="1" applyAlignment="1">
      <alignment horizontal="center" vertical="center"/>
    </xf>
    <xf numFmtId="0" fontId="38" fillId="20" borderId="13" xfId="0" applyFont="1" applyFill="1" applyBorder="1" applyAlignment="1">
      <alignment horizontal="center" vertical="center"/>
    </xf>
    <xf numFmtId="0" fontId="36" fillId="20" borderId="0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166" fontId="24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167" fontId="0" fillId="20" borderId="13" xfId="0" applyNumberFormat="1" applyFill="1" applyBorder="1" applyAlignment="1">
      <alignment horizontal="center" vertical="center" wrapText="1"/>
    </xf>
    <xf numFmtId="167" fontId="6" fillId="20" borderId="13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166" fontId="0" fillId="0" borderId="0" xfId="0" applyNumberFormat="1">
      <alignment vertical="center"/>
    </xf>
    <xf numFmtId="0" fontId="38" fillId="21" borderId="13" xfId="0" applyFont="1" applyFill="1" applyBorder="1" applyAlignment="1">
      <alignment horizontal="center" vertical="center"/>
    </xf>
    <xf numFmtId="0" fontId="37" fillId="21" borderId="13" xfId="0" applyFont="1" applyFill="1" applyBorder="1" applyAlignment="1">
      <alignment horizontal="center" vertical="center"/>
    </xf>
    <xf numFmtId="167" fontId="0" fillId="21" borderId="13" xfId="0" applyNumberForma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Normal" xfId="0" builtinId="0"/>
    <cellStyle name="好 2" xfId="7" xr:uid="{00000000-0005-0000-0000-00002A000000}"/>
    <cellStyle name="差 2" xfId="15" xr:uid="{00000000-0005-0000-0000-000017000000}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检查单元格 2" xfId="4" xr:uid="{00000000-0005-0000-0000-00002D000000}"/>
    <cellStyle name="汇总 2" xfId="56" xr:uid="{00000000-0005-0000-0000-00002B000000}"/>
    <cellStyle name="注释 2" xfId="1" xr:uid="{00000000-0005-0000-0000-00003A000000}"/>
    <cellStyle name="解释性文本 2" xfId="35" xr:uid="{00000000-0005-0000-0000-00002E000000}"/>
    <cellStyle name="警告文本 2" xfId="3" xr:uid="{00000000-0005-0000-0000-00002F000000}"/>
    <cellStyle name="计算 2" xfId="5" xr:uid="{00000000-0005-0000-0000-00002C000000}"/>
    <cellStyle name="输入 2" xfId="19" xr:uid="{00000000-0005-0000-0000-000039000000}"/>
    <cellStyle name="输出 2" xfId="41" xr:uid="{00000000-0005-0000-0000-000038000000}"/>
    <cellStyle name="适中 2" xfId="17" xr:uid="{00000000-0005-0000-0000-000037000000}"/>
    <cellStyle name="链接单元格 2" xfId="2" xr:uid="{00000000-0005-0000-0000-000030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"/>
  <sheetViews>
    <sheetView zoomScaleNormal="100" workbookViewId="0">
      <selection activeCell="D14" sqref="D14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15.25" style="21" bestFit="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76" t="s">
        <v>80</v>
      </c>
      <c r="C2" s="15">
        <f>'工时清单Effort Hours Breakdown'!F3</f>
        <v>172.16270308453036</v>
      </c>
      <c r="D2" s="37">
        <v>212.35</v>
      </c>
      <c r="E2" s="16">
        <f>C2*D2</f>
        <v>36558.750000000022</v>
      </c>
      <c r="F2" s="14">
        <f>E2/2</f>
        <v>18279.375000000011</v>
      </c>
    </row>
    <row r="3" spans="1:6">
      <c r="A3" s="14" t="s">
        <v>39</v>
      </c>
      <c r="B3" s="76" t="s">
        <v>81</v>
      </c>
      <c r="C3" s="15">
        <f>'工时清单Effort Hours Breakdown'!F5</f>
        <v>157.52919071265606</v>
      </c>
      <c r="D3" s="37">
        <v>223.53</v>
      </c>
      <c r="E3" s="16">
        <f t="shared" ref="E3:E4" si="0">C3*D3</f>
        <v>35212.500000000007</v>
      </c>
      <c r="F3" s="14"/>
    </row>
    <row r="4" spans="1:6">
      <c r="A4" s="14" t="s">
        <v>39</v>
      </c>
      <c r="B4" s="76" t="s">
        <v>82</v>
      </c>
      <c r="C4" s="15">
        <f>'工时清单Effort Hours Breakdown'!F4</f>
        <v>136.94961149046387</v>
      </c>
      <c r="D4" s="37">
        <v>212.35</v>
      </c>
      <c r="E4" s="16">
        <f t="shared" si="0"/>
        <v>29081.25</v>
      </c>
      <c r="F4" s="14">
        <f>E4/2</f>
        <v>14540.625</v>
      </c>
    </row>
    <row r="5" spans="1:6" ht="15" customHeight="1">
      <c r="A5" s="14" t="s">
        <v>40</v>
      </c>
      <c r="B5" s="14"/>
      <c r="C5" s="16"/>
      <c r="D5" s="37"/>
      <c r="E5" s="16"/>
      <c r="F5" s="14"/>
    </row>
    <row r="6" spans="1:6">
      <c r="A6" s="14" t="s">
        <v>41</v>
      </c>
      <c r="B6" s="14"/>
      <c r="C6" s="16"/>
      <c r="D6" s="37"/>
      <c r="E6" s="16"/>
      <c r="F6" s="14"/>
    </row>
    <row r="7" spans="1:6">
      <c r="A7" s="33" t="s">
        <v>56</v>
      </c>
      <c r="B7" s="28"/>
      <c r="C7" s="29"/>
      <c r="D7" s="28"/>
      <c r="E7" s="29"/>
      <c r="F7" s="28"/>
    </row>
    <row r="8" spans="1:6" ht="18">
      <c r="A8" s="35" t="s">
        <v>57</v>
      </c>
      <c r="B8" s="18"/>
      <c r="C8" s="19">
        <f>SUM(C2:C7)</f>
        <v>466.64150528765026</v>
      </c>
      <c r="D8" s="18"/>
      <c r="E8" s="57">
        <f>SUM(E2:E7)</f>
        <v>100852.50000000003</v>
      </c>
      <c r="F8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27"/>
  <sheetViews>
    <sheetView zoomScale="115" zoomScaleNormal="115" workbookViewId="0">
      <pane xSplit="2" topLeftCell="C1" activePane="topRight" state="frozen"/>
      <selection pane="topRight" activeCell="G23" sqref="G23"/>
    </sheetView>
  </sheetViews>
  <sheetFormatPr defaultColWidth="9" defaultRowHeight="13.5"/>
  <cols>
    <col min="1" max="1" width="10.375" bestFit="1" customWidth="1"/>
    <col min="2" max="2" width="15" customWidth="1"/>
    <col min="3" max="3" width="22.625" customWidth="1"/>
    <col min="4" max="4" width="13.75" customWidth="1"/>
    <col min="5" max="5" width="10.5" customWidth="1"/>
    <col min="6" max="6" width="14.625" customWidth="1"/>
    <col min="7" max="7" width="16.25" style="5" customWidth="1"/>
    <col min="8" max="13" width="9" customWidth="1"/>
    <col min="14" max="14" width="8" customWidth="1"/>
  </cols>
  <sheetData>
    <row r="1" spans="1:36">
      <c r="A1" s="5"/>
      <c r="G1"/>
      <c r="S1" s="56"/>
    </row>
    <row r="2" spans="1:36" ht="30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72" t="s">
        <v>79</v>
      </c>
      <c r="G2" s="24" t="s">
        <v>70</v>
      </c>
    </row>
    <row r="3" spans="1:36" ht="14.25">
      <c r="A3" s="38">
        <v>1</v>
      </c>
      <c r="B3" s="60" t="s">
        <v>72</v>
      </c>
      <c r="C3" s="38" t="s">
        <v>78</v>
      </c>
      <c r="D3" s="37">
        <f>17*8</f>
        <v>136</v>
      </c>
      <c r="E3" s="45">
        <f>B11-D3</f>
        <v>26.483333333333434</v>
      </c>
      <c r="F3" s="45">
        <f>((D3+E3)*225)/'博世项目统计Project Expenses Summary'!D2</f>
        <v>172.16270308453036</v>
      </c>
      <c r="G3" s="37"/>
    </row>
    <row r="4" spans="1:36" ht="14.25">
      <c r="A4" s="38">
        <v>2</v>
      </c>
      <c r="B4" s="60" t="s">
        <v>73</v>
      </c>
      <c r="C4" s="38" t="s">
        <v>83</v>
      </c>
      <c r="D4" s="37">
        <f>15*8</f>
        <v>120</v>
      </c>
      <c r="E4" s="45">
        <f>B13-D4</f>
        <v>9.25</v>
      </c>
      <c r="F4" s="45">
        <f>((D4+E4)*225)/'博世项目统计Project Expenses Summary'!D4</f>
        <v>136.94961149046387</v>
      </c>
      <c r="G4" s="37"/>
      <c r="K4" s="74"/>
    </row>
    <row r="5" spans="1:36" ht="14.25">
      <c r="A5" s="38">
        <v>3</v>
      </c>
      <c r="B5" s="60" t="s">
        <v>74</v>
      </c>
      <c r="C5" s="38" t="s">
        <v>84</v>
      </c>
      <c r="D5" s="37">
        <f>19*8</f>
        <v>152</v>
      </c>
      <c r="E5" s="45">
        <f>B12-D5</f>
        <v>4.5000000000000284</v>
      </c>
      <c r="F5" s="45">
        <f>((D5+E5)*225)/'博世项目统计Project Expenses Summary'!D3</f>
        <v>157.52919071265606</v>
      </c>
      <c r="G5" s="37"/>
    </row>
    <row r="6" spans="1:36" ht="14.25">
      <c r="A6" s="31" t="s">
        <v>71</v>
      </c>
      <c r="B6" s="31"/>
      <c r="C6" s="31"/>
      <c r="D6" s="49">
        <f>SUM(D3:D5)</f>
        <v>408</v>
      </c>
      <c r="E6" s="67">
        <f>SUM(E3:E5)</f>
        <v>40.233333333333462</v>
      </c>
      <c r="F6" s="67">
        <f>SUM(F3:F5)</f>
        <v>466.64150528765026</v>
      </c>
      <c r="G6" s="49">
        <v>0</v>
      </c>
    </row>
    <row r="7" spans="1:36" s="61" customForma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6" s="61" customFormat="1">
      <c r="A8"/>
      <c r="B8"/>
      <c r="C8"/>
    </row>
    <row r="9" spans="1:36" s="61" customFormat="1" ht="21" customHeight="1">
      <c r="A9"/>
      <c r="B9"/>
      <c r="C9"/>
    </row>
    <row r="10" spans="1:36" s="71" customFormat="1" ht="15.75">
      <c r="A10" s="68" t="s">
        <v>31</v>
      </c>
      <c r="B10" s="68" t="s">
        <v>76</v>
      </c>
      <c r="C10" s="69">
        <v>1</v>
      </c>
      <c r="D10" s="70">
        <v>2</v>
      </c>
      <c r="E10" s="69">
        <v>3</v>
      </c>
      <c r="F10" s="70">
        <v>4</v>
      </c>
      <c r="G10" s="86">
        <v>5</v>
      </c>
      <c r="H10" s="85">
        <v>6</v>
      </c>
      <c r="I10" s="69">
        <v>7</v>
      </c>
      <c r="J10" s="70">
        <v>8</v>
      </c>
      <c r="K10" s="69">
        <v>9</v>
      </c>
      <c r="L10" s="70">
        <v>10</v>
      </c>
      <c r="M10" s="69">
        <v>11</v>
      </c>
      <c r="N10" s="85">
        <v>12</v>
      </c>
      <c r="O10" s="86">
        <v>13</v>
      </c>
      <c r="P10" s="70">
        <v>14</v>
      </c>
      <c r="Q10" s="69">
        <v>15</v>
      </c>
      <c r="R10" s="70">
        <v>16</v>
      </c>
      <c r="S10" s="69">
        <v>17</v>
      </c>
      <c r="T10" s="70">
        <v>18</v>
      </c>
      <c r="U10" s="86">
        <v>19</v>
      </c>
      <c r="V10" s="85">
        <v>20</v>
      </c>
      <c r="W10" s="69">
        <v>21</v>
      </c>
      <c r="X10" s="70">
        <v>22</v>
      </c>
      <c r="Y10" s="69">
        <v>23</v>
      </c>
      <c r="Z10" s="70">
        <v>24</v>
      </c>
      <c r="AA10" s="69">
        <v>25</v>
      </c>
      <c r="AB10" s="85">
        <v>26</v>
      </c>
      <c r="AC10" s="69">
        <v>27</v>
      </c>
      <c r="AD10" s="70">
        <v>28</v>
      </c>
      <c r="AE10" s="69">
        <v>29</v>
      </c>
      <c r="AF10" s="70">
        <v>30</v>
      </c>
      <c r="AG10" s="87">
        <v>31</v>
      </c>
    </row>
    <row r="11" spans="1:36" s="66" customFormat="1">
      <c r="A11" s="63" t="s">
        <v>77</v>
      </c>
      <c r="B11" s="65">
        <f>SUM(C11:AG11)</f>
        <v>162.48333333333343</v>
      </c>
      <c r="C11" s="80">
        <v>0</v>
      </c>
      <c r="D11" s="80">
        <v>0</v>
      </c>
      <c r="E11" s="80">
        <v>0</v>
      </c>
      <c r="F11" s="80">
        <v>0</v>
      </c>
      <c r="G11" s="87">
        <v>0</v>
      </c>
      <c r="H11" s="87">
        <v>0</v>
      </c>
      <c r="I11" s="80">
        <v>0</v>
      </c>
      <c r="J11" s="80">
        <v>0</v>
      </c>
      <c r="K11" s="80">
        <v>9.4166666666666661</v>
      </c>
      <c r="L11" s="80">
        <v>8.4166666666666661</v>
      </c>
      <c r="M11" s="80">
        <v>0</v>
      </c>
      <c r="N11" s="87">
        <v>8.1666666666666661</v>
      </c>
      <c r="O11" s="87">
        <v>9.3000000000000007</v>
      </c>
      <c r="P11" s="80">
        <v>8.15</v>
      </c>
      <c r="Q11" s="80">
        <v>9.4166666666666998</v>
      </c>
      <c r="R11" s="80">
        <v>9.3333333333333339</v>
      </c>
      <c r="S11" s="80">
        <v>0</v>
      </c>
      <c r="T11" s="80">
        <v>0</v>
      </c>
      <c r="U11" s="87">
        <v>12.8166666666667</v>
      </c>
      <c r="V11" s="87">
        <v>9.75</v>
      </c>
      <c r="W11" s="80">
        <v>9.8833333333333009</v>
      </c>
      <c r="X11" s="80">
        <v>9.5</v>
      </c>
      <c r="Y11" s="80">
        <v>8.5</v>
      </c>
      <c r="Z11" s="80">
        <v>0</v>
      </c>
      <c r="AA11" s="80">
        <v>0</v>
      </c>
      <c r="AB11" s="87">
        <v>10.616666666666699</v>
      </c>
      <c r="AC11" s="80">
        <v>13.216666666666701</v>
      </c>
      <c r="AD11" s="80">
        <v>8.2166666666666668</v>
      </c>
      <c r="AE11" s="80">
        <v>9.5500000000000007</v>
      </c>
      <c r="AF11" s="80">
        <v>8.2333333333333325</v>
      </c>
      <c r="AG11" s="87">
        <v>0</v>
      </c>
      <c r="AH11" s="77"/>
      <c r="AI11" s="77"/>
      <c r="AJ11" s="77"/>
    </row>
    <row r="12" spans="1:36" s="66" customFormat="1">
      <c r="A12" s="62" t="s">
        <v>75</v>
      </c>
      <c r="B12" s="65">
        <f t="shared" ref="B12:B13" si="0">SUM(C12:AG12)</f>
        <v>156.50000000000003</v>
      </c>
      <c r="C12" s="80">
        <v>0</v>
      </c>
      <c r="D12" s="80">
        <v>0</v>
      </c>
      <c r="E12" s="80">
        <v>0</v>
      </c>
      <c r="F12" s="80">
        <v>0</v>
      </c>
      <c r="G12" s="87">
        <v>0</v>
      </c>
      <c r="H12" s="87">
        <v>0</v>
      </c>
      <c r="I12" s="80">
        <v>8.6333333333333329</v>
      </c>
      <c r="J12" s="80">
        <v>9.0833333333333339</v>
      </c>
      <c r="K12" s="80">
        <v>8.15</v>
      </c>
      <c r="L12" s="80">
        <v>8.15</v>
      </c>
      <c r="M12" s="80">
        <v>0</v>
      </c>
      <c r="N12" s="87">
        <v>8.3166666666666664</v>
      </c>
      <c r="O12" s="87">
        <v>8.1666666666666661</v>
      </c>
      <c r="P12" s="80">
        <v>8.2833333333333332</v>
      </c>
      <c r="Q12" s="80">
        <v>8.15</v>
      </c>
      <c r="R12" s="80">
        <v>8.1333333333333329</v>
      </c>
      <c r="S12" s="80">
        <v>0</v>
      </c>
      <c r="T12" s="80">
        <v>0</v>
      </c>
      <c r="U12" s="87">
        <v>8.0333333333333332</v>
      </c>
      <c r="V12" s="87">
        <v>8.1166666666666671</v>
      </c>
      <c r="W12" s="80">
        <v>8.35</v>
      </c>
      <c r="X12" s="80">
        <v>8.0166666666666675</v>
      </c>
      <c r="Y12" s="80">
        <v>8.1833333333333336</v>
      </c>
      <c r="Z12" s="80">
        <v>0</v>
      </c>
      <c r="AA12" s="80">
        <v>0</v>
      </c>
      <c r="AB12" s="87">
        <v>8.1666666666666661</v>
      </c>
      <c r="AC12" s="80">
        <v>8.1333333333333329</v>
      </c>
      <c r="AD12" s="80">
        <v>8.0833333333333339</v>
      </c>
      <c r="AE12" s="80">
        <v>8.0833333333333339</v>
      </c>
      <c r="AF12" s="80">
        <v>8.2666666666666675</v>
      </c>
      <c r="AG12" s="87">
        <v>0</v>
      </c>
      <c r="AH12" s="77"/>
      <c r="AI12" s="77"/>
      <c r="AJ12" s="77"/>
    </row>
    <row r="13" spans="1:36" s="66" customFormat="1" ht="15">
      <c r="A13" s="64" t="s">
        <v>73</v>
      </c>
      <c r="B13" s="65">
        <f t="shared" si="0"/>
        <v>129.25</v>
      </c>
      <c r="C13" s="80">
        <v>0</v>
      </c>
      <c r="D13" s="81">
        <v>0</v>
      </c>
      <c r="E13" s="80">
        <v>0</v>
      </c>
      <c r="F13" s="80">
        <v>0</v>
      </c>
      <c r="G13" s="87">
        <v>0</v>
      </c>
      <c r="H13" s="87">
        <v>10.866666666666667</v>
      </c>
      <c r="I13" s="80">
        <v>0</v>
      </c>
      <c r="J13" s="81">
        <v>9.5833333333333339</v>
      </c>
      <c r="K13" s="81">
        <v>0</v>
      </c>
      <c r="L13" s="81">
        <v>8.5833333333333339</v>
      </c>
      <c r="M13" s="80">
        <v>0</v>
      </c>
      <c r="N13" s="87">
        <v>9.0500000000000007</v>
      </c>
      <c r="O13" s="87">
        <v>8.4333333333333336</v>
      </c>
      <c r="P13" s="80">
        <v>8.3666666666666671</v>
      </c>
      <c r="Q13" s="80">
        <v>8.9166666666666661</v>
      </c>
      <c r="R13" s="80">
        <v>4.5999999999999996</v>
      </c>
      <c r="S13" s="80">
        <v>0</v>
      </c>
      <c r="T13" s="80">
        <v>0</v>
      </c>
      <c r="U13" s="87">
        <v>8.7833333333333332</v>
      </c>
      <c r="V13" s="87">
        <v>9.0500000000000007</v>
      </c>
      <c r="W13" s="80">
        <v>8.5666666666666664</v>
      </c>
      <c r="X13" s="80">
        <v>8.5333333333333332</v>
      </c>
      <c r="Y13" s="80">
        <v>0</v>
      </c>
      <c r="Z13" s="80">
        <v>0</v>
      </c>
      <c r="AA13" s="80">
        <v>0</v>
      </c>
      <c r="AB13" s="87">
        <v>0</v>
      </c>
      <c r="AC13" s="80">
        <v>8.9166666666666661</v>
      </c>
      <c r="AD13" s="80">
        <v>8.4333333333333336</v>
      </c>
      <c r="AE13" s="80">
        <v>8.5666666666666664</v>
      </c>
      <c r="AF13" s="80">
        <v>0</v>
      </c>
      <c r="AG13" s="87">
        <v>0</v>
      </c>
      <c r="AH13" s="77"/>
      <c r="AI13" s="77"/>
      <c r="AJ13" s="77"/>
    </row>
    <row r="14" spans="1:36">
      <c r="B14" s="78"/>
      <c r="C14" s="5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5"/>
      <c r="AH14" s="5"/>
      <c r="AI14" s="5"/>
      <c r="AJ14" s="5"/>
    </row>
    <row r="15" spans="1:36">
      <c r="B15" s="82"/>
      <c r="C15" s="5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5"/>
      <c r="AH15" s="5"/>
      <c r="AI15" s="5"/>
      <c r="AJ15" s="5"/>
    </row>
    <row r="16" spans="1:36">
      <c r="B16" s="83"/>
      <c r="D16" s="61"/>
      <c r="E16" s="61"/>
      <c r="F16" s="61"/>
      <c r="G16" s="78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</row>
    <row r="17" spans="2:32">
      <c r="B17" s="84"/>
      <c r="D17" s="61"/>
      <c r="E17" s="61"/>
      <c r="F17" s="61"/>
      <c r="G17" s="78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</row>
    <row r="21" spans="2:32">
      <c r="G21" s="75"/>
    </row>
    <row r="22" spans="2:32">
      <c r="G22" s="75"/>
    </row>
    <row r="23" spans="2:32">
      <c r="G23" s="75"/>
    </row>
    <row r="24" spans="2:32">
      <c r="G24" s="75"/>
    </row>
    <row r="25" spans="2:32">
      <c r="G25" s="75"/>
    </row>
    <row r="26" spans="2:32">
      <c r="G26" s="75"/>
    </row>
    <row r="27" spans="2:32">
      <c r="G27" s="75"/>
    </row>
  </sheetData>
  <phoneticPr fontId="21" type="noConversion"/>
  <dataValidations count="1">
    <dataValidation type="list" allowBlank="1" showInputMessage="1" showErrorMessage="1" sqref="V11:AB11" xr:uid="{00000000-0002-0000-0100-000000000000}">
      <formula1>"M2,VP1,VP2,TT,PP"</formula1>
    </dataValidation>
  </dataValidations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5.7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 ht="15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 ht="15">
      <c r="A9" s="9" t="s">
        <v>15</v>
      </c>
      <c r="B9" s="9">
        <v>4</v>
      </c>
      <c r="C9" s="8" t="s">
        <v>16</v>
      </c>
    </row>
    <row r="10" spans="1:3" ht="15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10" zoomScaleNormal="110" workbookViewId="0">
      <selection activeCell="C16" sqref="C16"/>
    </sheetView>
  </sheetViews>
  <sheetFormatPr defaultColWidth="9" defaultRowHeight="14.25"/>
  <cols>
    <col min="1" max="1" width="11.375" style="21" customWidth="1"/>
    <col min="2" max="2" width="27.75" style="21" customWidth="1"/>
    <col min="3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7"/>
      <c r="D2" s="14"/>
      <c r="E2" s="14"/>
      <c r="F2" s="27"/>
      <c r="G2" s="14"/>
      <c r="H2" s="14"/>
    </row>
    <row r="3" spans="1:8">
      <c r="A3" s="14">
        <v>2</v>
      </c>
      <c r="B3" s="14"/>
      <c r="C3" s="37"/>
      <c r="D3" s="14"/>
      <c r="E3" s="14"/>
      <c r="F3" s="27"/>
      <c r="G3" s="14"/>
      <c r="H3" s="14"/>
    </row>
    <row r="4" spans="1:8">
      <c r="A4" s="14">
        <v>3</v>
      </c>
      <c r="B4" s="14"/>
      <c r="C4" s="37"/>
      <c r="D4" s="14"/>
      <c r="E4" s="14"/>
      <c r="F4" s="27"/>
      <c r="G4" s="14"/>
      <c r="H4" s="16"/>
    </row>
    <row r="5" spans="1:8">
      <c r="A5" s="14">
        <v>4</v>
      </c>
      <c r="B5" s="14"/>
      <c r="C5" s="37"/>
      <c r="D5" s="14"/>
      <c r="E5" s="14"/>
      <c r="F5" s="27"/>
      <c r="G5" s="14"/>
      <c r="H5" s="16"/>
    </row>
    <row r="6" spans="1:8">
      <c r="A6" s="14">
        <v>5</v>
      </c>
      <c r="B6" s="14"/>
      <c r="C6" s="37"/>
      <c r="D6" s="14"/>
      <c r="E6" s="14"/>
      <c r="F6" s="27"/>
      <c r="G6" s="14"/>
      <c r="H6" s="16"/>
    </row>
    <row r="7" spans="1:8">
      <c r="A7" s="14">
        <v>6</v>
      </c>
      <c r="B7" s="14"/>
      <c r="C7" s="37"/>
      <c r="D7" s="14"/>
      <c r="E7" s="14"/>
      <c r="F7" s="27"/>
      <c r="G7" s="14"/>
      <c r="H7" s="16"/>
    </row>
    <row r="8" spans="1:8">
      <c r="A8" s="14">
        <v>7</v>
      </c>
      <c r="B8" s="14"/>
      <c r="C8" s="37"/>
      <c r="D8" s="14"/>
      <c r="E8" s="14"/>
      <c r="F8" s="27"/>
      <c r="G8" s="14"/>
      <c r="H8" s="16"/>
    </row>
    <row r="9" spans="1:8">
      <c r="A9" s="14">
        <v>8</v>
      </c>
      <c r="B9" s="14"/>
      <c r="C9" s="37"/>
      <c r="D9" s="34"/>
      <c r="E9" s="34"/>
      <c r="F9" s="27"/>
      <c r="G9" s="34"/>
      <c r="H9" s="29"/>
    </row>
    <row r="10" spans="1:8">
      <c r="A10" s="14">
        <v>9</v>
      </c>
      <c r="B10" s="14"/>
      <c r="C10" s="37"/>
      <c r="D10" s="14"/>
      <c r="E10" s="14"/>
      <c r="F10" s="27"/>
      <c r="G10" s="14"/>
      <c r="H10" s="16"/>
    </row>
    <row r="11" spans="1:8">
      <c r="A11" s="14">
        <v>10</v>
      </c>
      <c r="B11" s="14"/>
      <c r="C11" s="37"/>
      <c r="D11" s="14"/>
      <c r="E11" s="14"/>
      <c r="F11" s="27"/>
      <c r="G11" s="14"/>
      <c r="H11" s="16"/>
    </row>
    <row r="12" spans="1:8" ht="15">
      <c r="A12" s="88" t="s">
        <v>64</v>
      </c>
      <c r="B12" s="89"/>
      <c r="C12" s="89"/>
      <c r="D12" s="90"/>
      <c r="E12" s="89"/>
      <c r="F12" s="89"/>
      <c r="G12" s="91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Normal="100" workbookViewId="0">
      <selection activeCell="D23" sqref="D23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2" t="s">
        <v>49</v>
      </c>
      <c r="B1" s="32" t="s">
        <v>50</v>
      </c>
      <c r="C1" s="24" t="s">
        <v>67</v>
      </c>
      <c r="D1" s="32" t="s">
        <v>51</v>
      </c>
      <c r="E1" s="30" t="s">
        <v>52</v>
      </c>
    </row>
    <row r="2" spans="1:5" ht="15" customHeight="1">
      <c r="A2" s="37">
        <v>1</v>
      </c>
      <c r="B2" s="59"/>
      <c r="C2" s="59"/>
      <c r="D2" s="45"/>
      <c r="E2" s="59"/>
    </row>
    <row r="3" spans="1:5" ht="15" customHeight="1">
      <c r="A3" s="37">
        <v>2</v>
      </c>
      <c r="B3" s="59"/>
      <c r="C3" s="59"/>
      <c r="D3" s="45"/>
      <c r="E3" s="59"/>
    </row>
    <row r="4" spans="1:5" ht="15" customHeight="1">
      <c r="A4" s="37">
        <v>3</v>
      </c>
      <c r="B4" s="59"/>
      <c r="C4" s="59"/>
      <c r="D4" s="45"/>
      <c r="E4" s="59"/>
    </row>
    <row r="5" spans="1:5" ht="15" customHeight="1">
      <c r="A5" s="37">
        <v>4</v>
      </c>
      <c r="B5" s="79"/>
      <c r="C5" s="59"/>
      <c r="D5" s="45"/>
      <c r="E5" s="59"/>
    </row>
    <row r="6" spans="1:5" ht="15" customHeight="1">
      <c r="A6" s="37">
        <v>5</v>
      </c>
      <c r="B6" s="79"/>
      <c r="C6" s="79"/>
      <c r="D6" s="45"/>
      <c r="E6" s="43"/>
    </row>
    <row r="7" spans="1:5" ht="15">
      <c r="A7" s="92" t="s">
        <v>62</v>
      </c>
      <c r="B7" s="93"/>
      <c r="C7" s="58"/>
      <c r="D7" s="46">
        <f>SUM(D2:D6)</f>
        <v>0</v>
      </c>
      <c r="E7" s="31"/>
    </row>
    <row r="16" spans="1:5">
      <c r="B16" s="73"/>
    </row>
  </sheetData>
  <mergeCells count="1">
    <mergeCell ref="A7:B7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tabSelected="1"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5" customWidth="1"/>
    <col min="6" max="6" width="12.375" style="17" customWidth="1"/>
    <col min="7" max="7" width="12.625" style="52" customWidth="1"/>
    <col min="8" max="8" width="30.875" style="17" customWidth="1"/>
    <col min="9" max="16384" width="10.875" style="17"/>
  </cols>
  <sheetData>
    <row r="1" spans="1:8" ht="23.1" customHeight="1">
      <c r="A1" s="47" t="s">
        <v>63</v>
      </c>
      <c r="B1" s="32" t="s">
        <v>53</v>
      </c>
      <c r="C1" s="24" t="s">
        <v>67</v>
      </c>
      <c r="D1" s="32" t="s">
        <v>54</v>
      </c>
      <c r="E1" s="53" t="s">
        <v>61</v>
      </c>
      <c r="F1" s="32" t="s">
        <v>58</v>
      </c>
      <c r="G1" s="50" t="s">
        <v>60</v>
      </c>
      <c r="H1" s="32" t="s">
        <v>59</v>
      </c>
    </row>
    <row r="2" spans="1:8" ht="23.1" customHeight="1">
      <c r="A2" s="37">
        <v>1</v>
      </c>
      <c r="B2" s="32"/>
      <c r="C2" s="32"/>
      <c r="D2" s="37"/>
      <c r="E2" s="29"/>
      <c r="F2" s="37"/>
      <c r="G2" s="45"/>
      <c r="H2" s="38"/>
    </row>
    <row r="3" spans="1:8" ht="26.1" customHeight="1">
      <c r="A3" s="37">
        <v>2</v>
      </c>
      <c r="B3" s="39"/>
      <c r="C3" s="39"/>
      <c r="D3" s="40"/>
      <c r="E3" s="29"/>
      <c r="F3" s="37"/>
      <c r="G3" s="45"/>
      <c r="H3" s="38"/>
    </row>
    <row r="4" spans="1:8" ht="26.1" customHeight="1">
      <c r="A4" s="37">
        <v>3</v>
      </c>
      <c r="B4" s="39"/>
      <c r="C4" s="39"/>
      <c r="D4" s="40"/>
      <c r="E4" s="29"/>
      <c r="F4" s="37"/>
      <c r="G4" s="45"/>
      <c r="H4" s="38"/>
    </row>
    <row r="5" spans="1:8" ht="57" customHeight="1">
      <c r="A5" s="37">
        <v>4</v>
      </c>
      <c r="B5" s="39"/>
      <c r="C5" s="39"/>
      <c r="D5" s="41"/>
      <c r="E5" s="29"/>
      <c r="F5" s="37"/>
      <c r="G5" s="45"/>
      <c r="H5" s="42"/>
    </row>
    <row r="6" spans="1:8" ht="27.95" customHeight="1">
      <c r="A6" s="49"/>
      <c r="B6" s="44" t="s">
        <v>55</v>
      </c>
      <c r="C6" s="44"/>
      <c r="D6" s="48"/>
      <c r="E6" s="54"/>
      <c r="F6" s="36"/>
      <c r="G6" s="51">
        <f>SUM(G2:G5)</f>
        <v>0</v>
      </c>
      <c r="H6" s="31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FIXED-TERM XU Gang (RBEI/ECN)</cp:lastModifiedBy>
  <cp:lastPrinted>2020-01-07T02:38:56Z</cp:lastPrinted>
  <dcterms:created xsi:type="dcterms:W3CDTF">2015-10-16T09:07:00Z</dcterms:created>
  <dcterms:modified xsi:type="dcterms:W3CDTF">2020-12-17T03:58:52Z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