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13_ncr:1_{AA40FD36-B4EF-4AC2-A45C-396E500E153E}" xr6:coauthVersionLast="45" xr6:coauthVersionMax="45" xr10:uidLastSave="{00000000-0000-0000-0000-000000000000}"/>
  <bookViews>
    <workbookView xWindow="3195" yWindow="6150" windowWidth="20805" windowHeight="15315" tabRatio="580" activeTab="1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2" i="2"/>
  <c r="F6" i="8" l="1"/>
  <c r="C5" i="2" s="1"/>
  <c r="E5" i="2" s="1"/>
  <c r="D3" i="8" l="1"/>
  <c r="E3" i="8" s="1"/>
  <c r="D4" i="8" l="1"/>
  <c r="E4" i="8" s="1"/>
  <c r="D5" i="8"/>
  <c r="E5" i="8" l="1"/>
  <c r="F5" i="8" s="1"/>
  <c r="D7" i="6"/>
  <c r="D7" i="8" l="1"/>
  <c r="F3" i="8" l="1"/>
  <c r="C2" i="2" s="1"/>
  <c r="E2" i="2" s="1"/>
  <c r="C3" i="2"/>
  <c r="F4" i="8"/>
  <c r="E7" i="8" l="1"/>
  <c r="C4" i="2"/>
  <c r="F7" i="8" l="1"/>
  <c r="C9" i="2" l="1"/>
  <c r="H12" i="4"/>
  <c r="E3" i="2" l="1"/>
  <c r="E4" i="2"/>
  <c r="E9" i="2" l="1"/>
  <c r="G6" i="10" l="1"/>
  <c r="C4" i="9" l="1"/>
</calcChain>
</file>

<file path=xl/sharedStrings.xml><?xml version="1.0" encoding="utf-8"?>
<sst xmlns="http://schemas.openxmlformats.org/spreadsheetml/2006/main" count="106" uniqueCount="89">
  <si>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</si>
  <si>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</si>
  <si>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</si>
  <si>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</si>
  <si>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</si>
  <si>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</si>
  <si>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</si>
  <si>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</si>
  <si>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</si>
  <si>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</si>
  <si>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</si>
  <si>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</si>
  <si>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</si>
  <si>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</si>
  <si>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</si>
  <si>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</si>
  <si>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</si>
  <si>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</si>
  <si>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</si>
  <si>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</si>
  <si>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</si>
  <si>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</si>
  <si>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</si>
  <si>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</si>
  <si>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</si>
  <si>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</si>
  <si>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</si>
  <si>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</si>
  <si>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</si>
  <si>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</si>
  <si>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</si>
  <si>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</si>
  <si>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</si>
  <si>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</si>
  <si>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</si>
  <si>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</si>
  <si>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</si>
  <si>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</si>
  <si>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</si>
  <si>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</si>
  <si>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</si>
  <si>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</si>
  <si>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</si>
  <si>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</si>
  <si>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</si>
  <si>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</si>
  <si>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</si>
  <si>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</si>
  <si>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</si>
  <si>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</si>
  <si>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</si>
  <si>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</si>
  <si>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</si>
  <si>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</si>
  <si>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</si>
  <si>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</si>
  <si>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</si>
  <si>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</si>
  <si>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</si>
  <si>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</si>
  <si>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</si>
  <si>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</si>
  <si>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</si>
  <si>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</si>
  <si>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</si>
  <si>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</si>
  <si>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</si>
  <si>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</si>
  <si>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</si>
  <si>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</si>
  <si>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</si>
  <si>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</si>
  <si>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</si>
  <si>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</si>
  <si>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易  晨</t>
  </si>
  <si>
    <t>FE-3AH/FE-6AB</t>
    <phoneticPr fontId="21" type="noConversion"/>
  </si>
  <si>
    <t>当月结算工时/Caculated Hours</t>
    <phoneticPr fontId="21" type="noConversion"/>
  </si>
  <si>
    <t>杨波涛</t>
    <phoneticPr fontId="21" type="noConversion"/>
  </si>
  <si>
    <t>易晨</t>
    <phoneticPr fontId="21" type="noConversion"/>
  </si>
  <si>
    <t>周梦雪</t>
    <phoneticPr fontId="21" type="noConversion"/>
  </si>
  <si>
    <t>GE-13/3AH</t>
    <phoneticPr fontId="21" type="noConversion"/>
  </si>
  <si>
    <t xml:space="preserve"> </t>
    <phoneticPr fontId="21" type="noConversion"/>
  </si>
  <si>
    <t>合计</t>
    <phoneticPr fontId="21" type="noConversion"/>
  </si>
  <si>
    <t>易晨</t>
    <phoneticPr fontId="39" type="noConversion"/>
  </si>
  <si>
    <t>周梦雪</t>
    <phoneticPr fontId="39" type="noConversion"/>
  </si>
  <si>
    <t>姓名</t>
    <phoneticPr fontId="21" type="noConversion"/>
  </si>
  <si>
    <t>陈乾</t>
    <phoneticPr fontId="21" type="noConversion"/>
  </si>
  <si>
    <t>陈乾</t>
    <phoneticPr fontId="21" type="noConversion"/>
  </si>
  <si>
    <t>FE-6AB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</si>
</sst>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yyyy\-mm\-dd;@"/>
    <numFmt numFmtId="166" formatCode="0.00_);[Red]\(0.00\)"/>
    <numFmt numFmtId="167" formatCode="0.00_);\(0.00\)"/>
  </numFmts>
  <fonts count="4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1"/>
      <name val="Arial"/>
      <family val="2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166" fontId="0" fillId="20" borderId="13" xfId="0" applyNumberFormat="1" applyFill="1" applyBorder="1" applyAlignment="1">
      <alignment horizontal="center" vertical="center"/>
    </xf>
    <xf numFmtId="166" fontId="24" fillId="2" borderId="13" xfId="0" applyNumberFormat="1" applyFont="1" applyFill="1" applyBorder="1" applyAlignment="1">
      <alignment horizontal="center" vertical="center"/>
    </xf>
    <xf numFmtId="0" fontId="35" fillId="20" borderId="13" xfId="0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35" fillId="20" borderId="0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166" fontId="24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67" fontId="0" fillId="20" borderId="13" xfId="0" applyNumberFormat="1" applyFill="1" applyBorder="1" applyAlignment="1">
      <alignment horizontal="center" vertical="center" wrapText="1"/>
    </xf>
    <xf numFmtId="167" fontId="6" fillId="20" borderId="13" xfId="0" applyNumberFormat="1" applyFont="1" applyFill="1" applyBorder="1" applyAlignment="1">
      <alignment horizontal="center" vertical="center" wrapText="1"/>
    </xf>
    <xf numFmtId="167" fontId="40" fillId="20" borderId="0" xfId="0" applyNumberFormat="1" applyFont="1" applyFill="1" applyBorder="1" applyAlignment="1">
      <alignment horizontal="center" vertical="center"/>
    </xf>
    <xf numFmtId="0" fontId="40" fillId="20" borderId="0" xfId="0" applyFont="1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14" fontId="36" fillId="20" borderId="13" xfId="0" applyNumberFormat="1" applyFont="1" applyFill="1" applyBorder="1" applyAlignment="1">
      <alignment horizontal="center" vertical="center"/>
    </xf>
    <xf numFmtId="14" fontId="37" fillId="20" borderId="13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164" fontId="24" fillId="0" borderId="13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zoomScaleNormal="100" workbookViewId="0">
      <selection activeCell="F21" sqref="F21:F22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5.25" style="21" bestFit="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72" t="s">
        <v>77</v>
      </c>
      <c r="C2" s="15">
        <f>'工时清单Effort Hours Breakdown'!F3</f>
        <v>136.59642100306107</v>
      </c>
      <c r="D2" s="37">
        <v>212.35</v>
      </c>
      <c r="E2" s="16">
        <f>C2*D2</f>
        <v>29006.250000000018</v>
      </c>
      <c r="F2" s="14">
        <f>E2/2</f>
        <v>14503.125000000009</v>
      </c>
    </row>
    <row r="3" spans="1:6">
      <c r="A3" s="14" t="s">
        <v>39</v>
      </c>
      <c r="B3" s="72" t="s">
        <v>78</v>
      </c>
      <c r="C3" s="15">
        <f>'工时清单Effort Hours Breakdown'!F5</f>
        <v>173.1311233391491</v>
      </c>
      <c r="D3" s="37">
        <v>223.53</v>
      </c>
      <c r="E3" s="16">
        <f t="shared" ref="E3:E5" si="0">C3*D3</f>
        <v>38700</v>
      </c>
      <c r="F3" s="14"/>
    </row>
    <row r="4" spans="1:6">
      <c r="A4" s="14" t="s">
        <v>39</v>
      </c>
      <c r="B4" s="72" t="s">
        <v>79</v>
      </c>
      <c r="C4" s="15">
        <f>'工时清单Effort Hours Breakdown'!F4</f>
        <v>172.86908405933602</v>
      </c>
      <c r="D4" s="37">
        <v>212.35</v>
      </c>
      <c r="E4" s="16">
        <f t="shared" si="0"/>
        <v>36708.75</v>
      </c>
      <c r="F4" s="14">
        <f>E4/2</f>
        <v>18354.375</v>
      </c>
    </row>
    <row r="5" spans="1:6">
      <c r="A5" s="14" t="s">
        <v>39</v>
      </c>
      <c r="B5" s="85" t="s">
        <v>87</v>
      </c>
      <c r="C5" s="86">
        <f>'工时清单Effort Hours Breakdown'!F6</f>
        <v>16.953143395337886</v>
      </c>
      <c r="D5" s="37">
        <v>223.53</v>
      </c>
      <c r="E5" s="16">
        <f t="shared" si="0"/>
        <v>3789.5361431598776</v>
      </c>
      <c r="F5" s="37"/>
    </row>
    <row r="6" spans="1:6" ht="15" customHeight="1">
      <c r="A6" s="14" t="s">
        <v>40</v>
      </c>
      <c r="B6" s="14"/>
      <c r="C6" s="16"/>
      <c r="D6" s="37"/>
      <c r="E6" s="16"/>
      <c r="F6" s="14"/>
    </row>
    <row r="7" spans="1:6">
      <c r="A7" s="14" t="s">
        <v>41</v>
      </c>
      <c r="B7" s="14"/>
      <c r="C7" s="16"/>
      <c r="D7" s="37"/>
      <c r="E7" s="16"/>
      <c r="F7" s="14"/>
    </row>
    <row r="8" spans="1:6">
      <c r="A8" s="33" t="s">
        <v>56</v>
      </c>
      <c r="B8" s="28"/>
      <c r="C8" s="29"/>
      <c r="D8" s="28"/>
      <c r="E8" s="29"/>
      <c r="F8" s="28"/>
    </row>
    <row r="9" spans="1:6" ht="18">
      <c r="A9" s="35" t="s">
        <v>57</v>
      </c>
      <c r="B9" s="18"/>
      <c r="C9" s="19">
        <f>SUM(C2:C8)</f>
        <v>499.5497717968841</v>
      </c>
      <c r="D9" s="18"/>
      <c r="E9" s="57">
        <f>SUM(E2:E8)</f>
        <v>108204.53614315989</v>
      </c>
      <c r="F9" s="20"/>
    </row>
    <row r="14" spans="1:6">
      <c r="C14" s="22" t="s">
        <v>81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8"/>
  <sheetViews>
    <sheetView tabSelected="1" zoomScale="115" zoomScaleNormal="115" workbookViewId="0">
      <pane xSplit="2" topLeftCell="C1" activePane="topRight" state="frozen"/>
      <selection pane="topRight" activeCell="C6" sqref="C6"/>
    </sheetView>
  </sheetViews>
  <sheetFormatPr defaultColWidth="9" defaultRowHeight="13.5"/>
  <cols>
    <col min="1" max="1" width="10.375" bestFit="1" customWidth="1"/>
    <col min="2" max="2" width="10.125" bestFit="1" customWidth="1"/>
    <col min="3" max="3" width="22.625" customWidth="1"/>
    <col min="4" max="4" width="13.75" customWidth="1"/>
    <col min="5" max="5" width="10.5" customWidth="1"/>
    <col min="6" max="6" width="14.625" customWidth="1"/>
    <col min="7" max="7" width="16.25" style="5" customWidth="1"/>
    <col min="8" max="13" width="9" customWidth="1"/>
    <col min="14" max="14" width="8" customWidth="1"/>
  </cols>
  <sheetData>
    <row r="1" spans="1:33">
      <c r="A1" s="5"/>
      <c r="G1"/>
      <c r="S1" s="56"/>
    </row>
    <row r="2" spans="1:33" ht="30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68" t="s">
        <v>76</v>
      </c>
      <c r="G2" s="24" t="s">
        <v>70</v>
      </c>
    </row>
    <row r="3" spans="1:33" ht="14.25">
      <c r="A3" s="38">
        <v>1</v>
      </c>
      <c r="B3" s="60" t="s">
        <v>72</v>
      </c>
      <c r="C3" s="38" t="s">
        <v>75</v>
      </c>
      <c r="D3" s="37">
        <f>13*8</f>
        <v>104</v>
      </c>
      <c r="E3" s="45">
        <f>B12-D3</f>
        <v>24.916666666666742</v>
      </c>
      <c r="F3" s="45">
        <f>((D3+E3)*225)/'博世项目统计Project Expenses Summary'!D2</f>
        <v>136.59642100306107</v>
      </c>
      <c r="G3" s="37"/>
    </row>
    <row r="4" spans="1:33" ht="14.25">
      <c r="A4" s="38">
        <v>2</v>
      </c>
      <c r="B4" s="60" t="s">
        <v>73</v>
      </c>
      <c r="C4" s="38" t="s">
        <v>80</v>
      </c>
      <c r="D4" s="37">
        <f>19*8</f>
        <v>152</v>
      </c>
      <c r="E4" s="45">
        <f>B14-D4</f>
        <v>11.150000000000006</v>
      </c>
      <c r="F4" s="45">
        <f>((D4+E4)*225)/'博世项目统计Project Expenses Summary'!D4</f>
        <v>172.86908405933602</v>
      </c>
      <c r="G4" s="37"/>
      <c r="K4" s="70"/>
    </row>
    <row r="5" spans="1:33" ht="14.25">
      <c r="A5" s="38">
        <v>3</v>
      </c>
      <c r="B5" s="60" t="s">
        <v>74</v>
      </c>
      <c r="C5" s="38" t="s">
        <v>88</v>
      </c>
      <c r="D5" s="37">
        <f>20*8</f>
        <v>160</v>
      </c>
      <c r="E5" s="45">
        <f>B13-D5</f>
        <v>12</v>
      </c>
      <c r="F5" s="45">
        <f>((D5+E5)*225)/'博世项目统计Project Expenses Summary'!D3</f>
        <v>173.1311233391491</v>
      </c>
      <c r="G5" s="37"/>
    </row>
    <row r="6" spans="1:33" ht="14.25">
      <c r="A6" s="38">
        <v>4</v>
      </c>
      <c r="B6" s="84" t="s">
        <v>86</v>
      </c>
      <c r="C6" s="38" t="s">
        <v>88</v>
      </c>
      <c r="D6" s="37">
        <v>16</v>
      </c>
      <c r="E6" s="45">
        <v>0</v>
      </c>
      <c r="F6" s="45">
        <f>((D6+E6)*225)/'博世项目统计Project Expenses Summary'!D4</f>
        <v>16.953143395337886</v>
      </c>
      <c r="G6" s="37"/>
    </row>
    <row r="7" spans="1:33" ht="14.25">
      <c r="A7" s="31" t="s">
        <v>71</v>
      </c>
      <c r="B7" s="31"/>
      <c r="C7" s="31"/>
      <c r="D7" s="49">
        <f>SUM(D3:D5)</f>
        <v>416</v>
      </c>
      <c r="E7" s="63">
        <f>SUM(E3:E5)</f>
        <v>48.066666666666748</v>
      </c>
      <c r="F7" s="63">
        <f>SUM(F3:F5)</f>
        <v>482.59662840154618</v>
      </c>
      <c r="G7" s="49">
        <v>0</v>
      </c>
    </row>
    <row r="8" spans="1:33" s="61" customForma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3" s="61" customFormat="1">
      <c r="A9"/>
      <c r="B9"/>
      <c r="C9"/>
    </row>
    <row r="10" spans="1:33" s="61" customFormat="1" ht="21" customHeight="1">
      <c r="A10"/>
      <c r="B10"/>
      <c r="C10"/>
    </row>
    <row r="11" spans="1:33" s="67" customFormat="1" ht="15.75">
      <c r="A11" s="64" t="s">
        <v>85</v>
      </c>
      <c r="B11" s="64" t="s">
        <v>82</v>
      </c>
      <c r="C11" s="65">
        <v>1</v>
      </c>
      <c r="D11" s="66">
        <v>2</v>
      </c>
      <c r="E11" s="65">
        <v>3</v>
      </c>
      <c r="F11" s="66">
        <v>4</v>
      </c>
      <c r="G11" s="80">
        <v>5</v>
      </c>
      <c r="H11" s="81">
        <v>6</v>
      </c>
      <c r="I11" s="65">
        <v>7</v>
      </c>
      <c r="J11" s="66">
        <v>8</v>
      </c>
      <c r="K11" s="65">
        <v>9</v>
      </c>
      <c r="L11" s="66">
        <v>10</v>
      </c>
      <c r="M11" s="65">
        <v>11</v>
      </c>
      <c r="N11" s="81">
        <v>12</v>
      </c>
      <c r="O11" s="80">
        <v>13</v>
      </c>
      <c r="P11" s="66">
        <v>14</v>
      </c>
      <c r="Q11" s="65">
        <v>15</v>
      </c>
      <c r="R11" s="66">
        <v>16</v>
      </c>
      <c r="S11" s="65">
        <v>17</v>
      </c>
      <c r="T11" s="66">
        <v>18</v>
      </c>
      <c r="U11" s="80">
        <v>19</v>
      </c>
      <c r="V11" s="81">
        <v>20</v>
      </c>
      <c r="W11" s="65">
        <v>21</v>
      </c>
      <c r="X11" s="66">
        <v>22</v>
      </c>
      <c r="Y11" s="65">
        <v>23</v>
      </c>
      <c r="Z11" s="66">
        <v>24</v>
      </c>
      <c r="AA11" s="65">
        <v>25</v>
      </c>
      <c r="AB11" s="81">
        <v>26</v>
      </c>
      <c r="AC11" s="65">
        <v>27</v>
      </c>
      <c r="AD11" s="66">
        <v>28</v>
      </c>
      <c r="AE11" s="65">
        <v>29</v>
      </c>
      <c r="AF11" s="66">
        <v>30</v>
      </c>
    </row>
    <row r="12" spans="1:33" s="76" customFormat="1" ht="15">
      <c r="A12" s="62" t="s">
        <v>72</v>
      </c>
      <c r="B12" s="74">
        <v>128.91666666666674</v>
      </c>
      <c r="C12" s="74"/>
      <c r="D12" s="74">
        <v>9.5500000000000007</v>
      </c>
      <c r="E12" s="62">
        <v>10.25</v>
      </c>
      <c r="F12" s="74">
        <v>11.25</v>
      </c>
      <c r="G12" s="74">
        <v>10.25</v>
      </c>
      <c r="H12" s="74">
        <v>8.35</v>
      </c>
      <c r="I12" s="62">
        <v>0</v>
      </c>
      <c r="J12" s="74">
        <v>0</v>
      </c>
      <c r="K12" s="74">
        <v>10.8166666666667</v>
      </c>
      <c r="L12" s="74">
        <v>12.15</v>
      </c>
      <c r="M12" s="62">
        <v>11.466666666666701</v>
      </c>
      <c r="N12" s="74">
        <v>9.4</v>
      </c>
      <c r="O12" s="74">
        <v>8.3000000000000007</v>
      </c>
      <c r="P12" s="74">
        <v>0</v>
      </c>
      <c r="Q12" s="62">
        <v>0</v>
      </c>
      <c r="R12" s="74">
        <v>0</v>
      </c>
      <c r="S12" s="74">
        <v>0</v>
      </c>
      <c r="T12" s="74">
        <v>0</v>
      </c>
      <c r="U12" s="62">
        <v>0</v>
      </c>
      <c r="V12" s="74">
        <v>0</v>
      </c>
      <c r="W12" s="74">
        <v>0</v>
      </c>
      <c r="X12" s="74">
        <v>0</v>
      </c>
      <c r="Y12" s="62"/>
      <c r="Z12" s="74"/>
      <c r="AA12" s="74"/>
      <c r="AB12" s="74"/>
      <c r="AC12" s="62">
        <v>8.8166666666666664</v>
      </c>
      <c r="AD12" s="74">
        <v>8.8833333333333329</v>
      </c>
      <c r="AE12" s="74">
        <v>0</v>
      </c>
      <c r="AF12" s="74">
        <v>9.4333333333333336</v>
      </c>
    </row>
    <row r="13" spans="1:33" s="76" customFormat="1" ht="15">
      <c r="A13" s="62" t="s">
        <v>83</v>
      </c>
      <c r="B13" s="74">
        <v>172</v>
      </c>
      <c r="C13" s="74">
        <v>0</v>
      </c>
      <c r="D13" s="74">
        <v>8.1833333333333336</v>
      </c>
      <c r="E13" s="62">
        <v>8.1999999999999993</v>
      </c>
      <c r="F13" s="74">
        <v>8.06666666666667</v>
      </c>
      <c r="G13" s="75">
        <v>8.15</v>
      </c>
      <c r="H13" s="74">
        <v>8.1833333333333336</v>
      </c>
      <c r="I13" s="62">
        <v>0</v>
      </c>
      <c r="J13" s="74">
        <v>0</v>
      </c>
      <c r="K13" s="75">
        <v>8.25</v>
      </c>
      <c r="L13" s="74">
        <v>0</v>
      </c>
      <c r="M13" s="62">
        <v>8.1333333333333329</v>
      </c>
      <c r="N13" s="74">
        <v>8.1166666666666671</v>
      </c>
      <c r="O13" s="75">
        <v>8.1166666666666671</v>
      </c>
      <c r="P13" s="74">
        <v>0</v>
      </c>
      <c r="Q13" s="62">
        <v>0</v>
      </c>
      <c r="R13" s="74">
        <v>8.5666666666666664</v>
      </c>
      <c r="S13" s="75">
        <v>8.3833333333333329</v>
      </c>
      <c r="T13" s="74">
        <v>8.65</v>
      </c>
      <c r="U13" s="62">
        <v>8.1833333333333336</v>
      </c>
      <c r="V13" s="74">
        <v>8</v>
      </c>
      <c r="W13" s="75">
        <v>0</v>
      </c>
      <c r="X13" s="74">
        <v>0</v>
      </c>
      <c r="Y13" s="62">
        <v>8.0333333333333332</v>
      </c>
      <c r="Z13" s="74">
        <v>8.8333333333333339</v>
      </c>
      <c r="AA13" s="75">
        <v>12.066666666666666</v>
      </c>
      <c r="AB13" s="74">
        <v>10.316666666666666</v>
      </c>
      <c r="AC13" s="62">
        <v>8.1666666666666661</v>
      </c>
      <c r="AD13" s="74">
        <v>0</v>
      </c>
      <c r="AE13" s="75">
        <v>0</v>
      </c>
      <c r="AF13" s="74">
        <v>9.4</v>
      </c>
    </row>
    <row r="14" spans="1:33" s="77" customFormat="1" ht="15">
      <c r="A14" s="78" t="s">
        <v>84</v>
      </c>
      <c r="B14" s="79">
        <v>163.15</v>
      </c>
      <c r="C14" s="74">
        <v>0</v>
      </c>
      <c r="D14" s="78">
        <v>8.5333333333333332</v>
      </c>
      <c r="E14" s="78">
        <v>8.5666666666666664</v>
      </c>
      <c r="F14" s="79">
        <v>8.8166666666666664</v>
      </c>
      <c r="G14" s="78">
        <v>8.5500000000000007</v>
      </c>
      <c r="H14" s="78">
        <v>8.9833333333333325</v>
      </c>
      <c r="I14" s="78">
        <v>0</v>
      </c>
      <c r="J14" s="79">
        <v>0</v>
      </c>
      <c r="K14" s="78">
        <v>8.3166666666666664</v>
      </c>
      <c r="L14" s="78">
        <v>8.7166666666666668</v>
      </c>
      <c r="M14" s="78">
        <v>8.9166666666666661</v>
      </c>
      <c r="N14" s="79">
        <v>8.9666666666666668</v>
      </c>
      <c r="O14" s="78">
        <v>8.8333333333333339</v>
      </c>
      <c r="P14" s="78">
        <v>0</v>
      </c>
      <c r="Q14" s="78">
        <v>0</v>
      </c>
      <c r="R14" s="79">
        <v>8.4166666666666661</v>
      </c>
      <c r="S14" s="78">
        <v>8.6</v>
      </c>
      <c r="T14" s="78">
        <v>8.4833333333333325</v>
      </c>
      <c r="U14" s="78">
        <v>8.4833333333333325</v>
      </c>
      <c r="V14" s="79">
        <v>8.4166666666666661</v>
      </c>
      <c r="W14" s="78">
        <v>0</v>
      </c>
      <c r="X14" s="78">
        <v>0</v>
      </c>
      <c r="Y14" s="78">
        <v>0</v>
      </c>
      <c r="Z14" s="79">
        <v>0</v>
      </c>
      <c r="AA14" s="78">
        <v>8.5666666666666664</v>
      </c>
      <c r="AB14" s="78">
        <v>8.3000000000000007</v>
      </c>
      <c r="AC14" s="78">
        <v>8.4333333333333336</v>
      </c>
      <c r="AD14" s="79">
        <v>0</v>
      </c>
      <c r="AE14" s="78">
        <v>0</v>
      </c>
      <c r="AF14" s="78">
        <v>8.25</v>
      </c>
      <c r="AG14" s="76"/>
    </row>
    <row r="15" spans="1:33">
      <c r="G15" s="71"/>
    </row>
    <row r="16" spans="1:33" ht="15.75">
      <c r="A16" s="64" t="s">
        <v>85</v>
      </c>
      <c r="B16" s="64" t="s">
        <v>82</v>
      </c>
      <c r="C16" s="82">
        <v>44117</v>
      </c>
      <c r="D16" s="83">
        <v>44118</v>
      </c>
      <c r="G16" s="71"/>
    </row>
    <row r="17" spans="1:7">
      <c r="A17" s="79" t="s">
        <v>86</v>
      </c>
      <c r="B17" s="79">
        <v>16</v>
      </c>
      <c r="C17" s="79">
        <v>8</v>
      </c>
      <c r="D17" s="79">
        <v>8</v>
      </c>
      <c r="G17" s="71"/>
    </row>
    <row r="18" spans="1:7">
      <c r="G18" s="71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10" zoomScaleNormal="110" workbookViewId="0">
      <selection activeCell="C16" sqref="C16"/>
    </sheetView>
  </sheetViews>
  <sheetFormatPr defaultColWidth="9" defaultRowHeight="14.25"/>
  <cols>
    <col min="1" max="1" width="11.375" style="21" customWidth="1"/>
    <col min="2" max="2" width="27.75" style="21" customWidth="1"/>
    <col min="3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 ht="15">
      <c r="A12" s="87" t="s">
        <v>64</v>
      </c>
      <c r="B12" s="88"/>
      <c r="C12" s="88"/>
      <c r="D12" s="89"/>
      <c r="E12" s="88"/>
      <c r="F12" s="88"/>
      <c r="G12" s="90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23" sqref="D23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/>
      <c r="C2" s="59"/>
      <c r="D2" s="45"/>
      <c r="E2" s="59"/>
    </row>
    <row r="3" spans="1:5" ht="15" customHeight="1">
      <c r="A3" s="37">
        <v>2</v>
      </c>
      <c r="B3" s="59"/>
      <c r="C3" s="59"/>
      <c r="D3" s="45"/>
      <c r="E3" s="59"/>
    </row>
    <row r="4" spans="1:5" ht="15" customHeight="1">
      <c r="A4" s="37">
        <v>3</v>
      </c>
      <c r="B4" s="59"/>
      <c r="C4" s="59"/>
      <c r="D4" s="45"/>
      <c r="E4" s="59"/>
    </row>
    <row r="5" spans="1:5" ht="15" customHeight="1">
      <c r="A5" s="37">
        <v>4</v>
      </c>
      <c r="B5" s="73"/>
      <c r="C5" s="59"/>
      <c r="D5" s="45"/>
      <c r="E5" s="59"/>
    </row>
    <row r="6" spans="1:5" ht="15" customHeight="1">
      <c r="A6" s="37">
        <v>5</v>
      </c>
      <c r="B6" s="73"/>
      <c r="C6" s="73"/>
      <c r="D6" s="45"/>
      <c r="E6" s="43"/>
    </row>
    <row r="7" spans="1:5" ht="15">
      <c r="A7" s="91" t="s">
        <v>62</v>
      </c>
      <c r="B7" s="92"/>
      <c r="C7" s="58"/>
      <c r="D7" s="46">
        <f>SUM(D2:D6)</f>
        <v>0</v>
      </c>
      <c r="E7" s="31"/>
    </row>
    <row r="16" spans="1:5">
      <c r="B16" s="69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5" customWidth="1"/>
    <col min="6" max="6" width="12.375" style="17" customWidth="1"/>
    <col min="7" max="7" width="12.625" style="52" customWidth="1"/>
    <col min="8" max="8" width="30.875" style="17" customWidth="1"/>
    <col min="9" max="16384" width="10.875" style="17"/>
  </cols>
  <sheetData>
    <row r="1" spans="1:8" ht="23.1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7.95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2020-12-17T04:03:45Z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