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slados" sheetId="1" r:id="rId4"/>
    <sheet state="visible" name="Sociales" sheetId="2" r:id="rId5"/>
    <sheet state="visible" name="Resultados" sheetId="3" r:id="rId6"/>
    <sheet state="visible" name="Mortalidad aislado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83">
      <text>
        <t xml:space="preserve">son mas grandes respecto a los anteriores
</t>
      </text>
    </comment>
  </commentList>
</comments>
</file>

<file path=xl/sharedStrings.xml><?xml version="1.0" encoding="utf-8"?>
<sst xmlns="http://schemas.openxmlformats.org/spreadsheetml/2006/main" count="1418" uniqueCount="258">
  <si>
    <t>Experimento escape</t>
  </si>
  <si>
    <t>Violeta check</t>
  </si>
  <si>
    <t>Cruza</t>
  </si>
  <si>
    <t>Edad</t>
  </si>
  <si>
    <t>Fecha</t>
  </si>
  <si>
    <t>Semana #</t>
  </si>
  <si>
    <t>Individuo</t>
  </si>
  <si>
    <t>Auditivo</t>
  </si>
  <si>
    <t>Visual</t>
  </si>
  <si>
    <t>Respuesta (1/0)</t>
  </si>
  <si>
    <t>Frame (C-start)</t>
  </si>
  <si>
    <t>Observaciones</t>
  </si>
  <si>
    <t>19 dias</t>
  </si>
  <si>
    <t>2A</t>
  </si>
  <si>
    <t>-</t>
  </si>
  <si>
    <t>freezing</t>
  </si>
  <si>
    <t>freezing, vibración en la arena</t>
  </si>
  <si>
    <t>0.02</t>
  </si>
  <si>
    <t>0.04</t>
  </si>
  <si>
    <t>230-0.02</t>
  </si>
  <si>
    <t>230-0.04</t>
  </si>
  <si>
    <t>160-0.02</t>
  </si>
  <si>
    <t>160-0.04</t>
  </si>
  <si>
    <t>rta rapida, freezing</t>
  </si>
  <si>
    <t>vibración en la arena, c 1558 (3 frames), luego freezing</t>
  </si>
  <si>
    <t>Individuo 1</t>
  </si>
  <si>
    <t>C-start</t>
  </si>
  <si>
    <t>0,02</t>
  </si>
  <si>
    <t>rta rapida</t>
  </si>
  <si>
    <t>c 1625 (3 frames)</t>
  </si>
  <si>
    <t>Individuo 2</t>
  </si>
  <si>
    <t>Lenta</t>
  </si>
  <si>
    <t>vibración en la arena, freezing mayormente</t>
  </si>
  <si>
    <t>Individuo 3</t>
  </si>
  <si>
    <t>Freezing</t>
  </si>
  <si>
    <t>rta lenta</t>
  </si>
  <si>
    <t>led loom on 4701, c 4956 (9 frames)</t>
  </si>
  <si>
    <t>Individuo 4</t>
  </si>
  <si>
    <t>No responde</t>
  </si>
  <si>
    <t>0,04</t>
  </si>
  <si>
    <t>c1866, slow turn 4235. led S 4875 c4875</t>
  </si>
  <si>
    <t>Individuo 5</t>
  </si>
  <si>
    <t>1813, 4946</t>
  </si>
  <si>
    <t>rtas rapidas</t>
  </si>
  <si>
    <t>c 1813 (2 frames), led S 4944 c 4946 (3 frames)</t>
  </si>
  <si>
    <t>Individuo 6</t>
  </si>
  <si>
    <t>vibración en todo el video, freezing</t>
  </si>
  <si>
    <t>Individuo 7</t>
  </si>
  <si>
    <t>N</t>
  </si>
  <si>
    <t>2B</t>
  </si>
  <si>
    <t>823 rta lenta, rapida en 2409</t>
  </si>
  <si>
    <t>slow turn at loom on, fast turn at 2409, at 5674 fast turn</t>
  </si>
  <si>
    <t>Individuo 8</t>
  </si>
  <si>
    <t>no resp</t>
  </si>
  <si>
    <t>Individuo 9</t>
  </si>
  <si>
    <t>Individuo 10</t>
  </si>
  <si>
    <t>rapida 1084, lenta en 4912</t>
  </si>
  <si>
    <t>slow turn at 4912</t>
  </si>
  <si>
    <t>Individuo 11</t>
  </si>
  <si>
    <t>slow turn 4748 (12 frames)</t>
  </si>
  <si>
    <t>Individuo 12</t>
  </si>
  <si>
    <t>Individuo 13</t>
  </si>
  <si>
    <t>Individuo 14</t>
  </si>
  <si>
    <t>2431, 3717</t>
  </si>
  <si>
    <t>rapida</t>
  </si>
  <si>
    <t>2C</t>
  </si>
  <si>
    <t>no resp con Cstart</t>
  </si>
  <si>
    <t>rapida en 1245</t>
  </si>
  <si>
    <t>rapida, lenta en 4487</t>
  </si>
  <si>
    <t>no resp, S start?</t>
  </si>
  <si>
    <t>rapida, y en 6266</t>
  </si>
  <si>
    <t>rapida en 4424 y 6168</t>
  </si>
  <si>
    <t>led on 4421, c 4424</t>
  </si>
  <si>
    <t>Lentas</t>
  </si>
  <si>
    <t>lenta en 876, rapida en 894 y 4710, coiling en 2107</t>
  </si>
  <si>
    <t>c 4710</t>
  </si>
  <si>
    <t>No Responde</t>
  </si>
  <si>
    <t>rapida, lenta en 5072</t>
  </si>
  <si>
    <t>20 dias</t>
  </si>
  <si>
    <t>1A</t>
  </si>
  <si>
    <t>se mueve en el lugar adelante y atrás</t>
  </si>
  <si>
    <t>feezing</t>
  </si>
  <si>
    <t>Lentas+C-start</t>
  </si>
  <si>
    <t>led S 4236/c 4240</t>
  </si>
  <si>
    <t>freezing, rapida</t>
  </si>
  <si>
    <t>led S 4337/ c 4339</t>
  </si>
  <si>
    <t>slow turn (12 frames)</t>
  </si>
  <si>
    <t>led S 4250/ c 4250</t>
  </si>
  <si>
    <t>algo en 4024 (5 frames)</t>
  </si>
  <si>
    <t>3A</t>
  </si>
  <si>
    <t>led on 4215, c4225</t>
  </si>
  <si>
    <t>led on 4101, c4103</t>
  </si>
  <si>
    <t>led on 4219, c4220</t>
  </si>
  <si>
    <t>rapida y lenta en 4966</t>
  </si>
  <si>
    <t>led on 4255, c4257</t>
  </si>
  <si>
    <t>3B</t>
  </si>
  <si>
    <t>rapida, lenta en 4145</t>
  </si>
  <si>
    <t>en 1172 rta muy rápida</t>
  </si>
  <si>
    <t>en 4111 rta muy rápida</t>
  </si>
  <si>
    <t>led on 4198, c4198</t>
  </si>
  <si>
    <t>23 dias</t>
  </si>
  <si>
    <t>4B</t>
  </si>
  <si>
    <t>led on 4323, c4481</t>
  </si>
  <si>
    <t>led on 4346, c4347</t>
  </si>
  <si>
    <t>slow turn en 4424</t>
  </si>
  <si>
    <t>4C</t>
  </si>
  <si>
    <t>fast 1478, c4254</t>
  </si>
  <si>
    <t>c929 (after on at 685)</t>
  </si>
  <si>
    <t>rapida, lenta en 4586</t>
  </si>
  <si>
    <t>slow resp at 4586</t>
  </si>
  <si>
    <t>5A</t>
  </si>
  <si>
    <t>1162, 3099, 4691</t>
  </si>
  <si>
    <t>led on 4329, c4691</t>
  </si>
  <si>
    <t>5C</t>
  </si>
  <si>
    <t>led on 4175, c4221</t>
  </si>
  <si>
    <t>lenta en 473</t>
  </si>
  <si>
    <t>led on 4278, c4279</t>
  </si>
  <si>
    <t>led on 4042/c4043</t>
  </si>
  <si>
    <t>38 dias</t>
  </si>
  <si>
    <t>aislado 11</t>
  </si>
  <si>
    <t>rta lenta 3130</t>
  </si>
  <si>
    <t>chequear 3130</t>
  </si>
  <si>
    <t>no resp PERO QUIERE COMER ALGO</t>
  </si>
  <si>
    <t>rta lenta 2220</t>
  </si>
  <si>
    <t>chequear 2220</t>
  </si>
  <si>
    <t>aislado 12</t>
  </si>
  <si>
    <t>4045 (lenta)</t>
  </si>
  <si>
    <t>no resp, rta lenta at 4045</t>
  </si>
  <si>
    <t>freezing, se mueven los ojos</t>
  </si>
  <si>
    <t>freezing, se ve como mueven los ojos</t>
  </si>
  <si>
    <t>aislado 13</t>
  </si>
  <si>
    <t>no resp, rta lenta at 6200</t>
  </si>
  <si>
    <t>no resp, rta lenta at 4671</t>
  </si>
  <si>
    <t>no resp, rta lenta at 5395</t>
  </si>
  <si>
    <t>6052 (lenta)</t>
  </si>
  <si>
    <t>freezing, rta lenta 6052</t>
  </si>
  <si>
    <t>aislado 14</t>
  </si>
  <si>
    <t>3589 rta lenta</t>
  </si>
  <si>
    <t>1432 (rapida)</t>
  </si>
  <si>
    <t>rta lenta en 1803 y 6963</t>
  </si>
  <si>
    <t>c1432?</t>
  </si>
  <si>
    <t>rta lenta 4666</t>
  </si>
  <si>
    <t>rta lenta en 2046</t>
  </si>
  <si>
    <t>rta lenta 4755</t>
  </si>
  <si>
    <t>rta lenta en 4428</t>
  </si>
  <si>
    <t>rta lenta 4427</t>
  </si>
  <si>
    <t>led on 4809, c4835</t>
  </si>
  <si>
    <t>Total C start (1 o más)</t>
  </si>
  <si>
    <t>Rtas lentas</t>
  </si>
  <si>
    <t>Experimento escape - Se consideran C-start rápidos entre 3 y 6 frames</t>
  </si>
  <si>
    <t>Frame Visual Inicio</t>
  </si>
  <si>
    <t>Frame Visual Final</t>
  </si>
  <si>
    <t>Frame Auditivo</t>
  </si>
  <si>
    <t>230-0</t>
  </si>
  <si>
    <t>160-0</t>
  </si>
  <si>
    <t>255-0.02</t>
  </si>
  <si>
    <t>255-0.04</t>
  </si>
  <si>
    <t>rta lenta en 4475 (despues del looming)</t>
  </si>
  <si>
    <t>c4475?</t>
  </si>
  <si>
    <t>lento, más de 6 frames</t>
  </si>
  <si>
    <t>rta lenta, no C-sart</t>
  </si>
  <si>
    <t>rta rapida at 6329</t>
  </si>
  <si>
    <t>N tot</t>
  </si>
  <si>
    <t>N respondieron</t>
  </si>
  <si>
    <t>Trials tot</t>
  </si>
  <si>
    <t>Trials respuesta</t>
  </si>
  <si>
    <t>lento (9 frames)</t>
  </si>
  <si>
    <t>OK, led on 4251, c4188</t>
  </si>
  <si>
    <t>lento, 8 frames</t>
  </si>
  <si>
    <t>OK, c1410</t>
  </si>
  <si>
    <t>rapida, 1 frame</t>
  </si>
  <si>
    <t>OK c2517, c2792, c4246</t>
  </si>
  <si>
    <t>rapida, 3 frames</t>
  </si>
  <si>
    <t>c3967?, c4448?</t>
  </si>
  <si>
    <t>OK c4221, 4322</t>
  </si>
  <si>
    <t>lenta, 9 frames</t>
  </si>
  <si>
    <t>c4189? pero hace varios parecidos</t>
  </si>
  <si>
    <t>1698 movimiento parecido al c-start</t>
  </si>
  <si>
    <t>c1698, len on 4288 c4691</t>
  </si>
  <si>
    <t>lenta, 11 frames</t>
  </si>
  <si>
    <t>rta lenta?</t>
  </si>
  <si>
    <t>rta rapida, 6 frames</t>
  </si>
  <si>
    <t>OK led on 4248, c4241</t>
  </si>
  <si>
    <t>rapida, 4 frames</t>
  </si>
  <si>
    <t>OK, led on 4356, c4358</t>
  </si>
  <si>
    <t>led on 4206, c4209</t>
  </si>
  <si>
    <t>c3361 (no a audio)</t>
  </si>
  <si>
    <t>lenta, 8 frames</t>
  </si>
  <si>
    <t>led on 4345, c3806</t>
  </si>
  <si>
    <t>OK led on at 4277, c4279</t>
  </si>
  <si>
    <t>c2795</t>
  </si>
  <si>
    <t xml:space="preserve">23 dias </t>
  </si>
  <si>
    <t>rapida, 1 frames</t>
  </si>
  <si>
    <t>OK</t>
  </si>
  <si>
    <t>24 dias</t>
  </si>
  <si>
    <t>lenta 11 frames</t>
  </si>
  <si>
    <t>led on at 4196, c4197</t>
  </si>
  <si>
    <t>rta lenta en 4302, 8 frames</t>
  </si>
  <si>
    <t>OK, c4302</t>
  </si>
  <si>
    <t>led on at 4064, c4063</t>
  </si>
  <si>
    <t>led on at 4225, c4228</t>
  </si>
  <si>
    <t>lento, 14 frames</t>
  </si>
  <si>
    <t>led on at 4220, c4207, lento</t>
  </si>
  <si>
    <t>3306 será C-start</t>
  </si>
  <si>
    <t>33 dias</t>
  </si>
  <si>
    <t>rapido, no gira el cuerpo 90°, pero pareciera responder al estimulo</t>
  </si>
  <si>
    <t>c4932??</t>
  </si>
  <si>
    <t>1373 lento?</t>
  </si>
  <si>
    <t>4 frames</t>
  </si>
  <si>
    <t>c5165</t>
  </si>
  <si>
    <t>c5044</t>
  </si>
  <si>
    <t>34 dias</t>
  </si>
  <si>
    <t>Total C start</t>
  </si>
  <si>
    <t>COMPARACION AISLADOS-SOCIALES GENERAL</t>
  </si>
  <si>
    <t>Los aislados responden más, tienen una mayor prop de C-start (motivo: ansiedad? el confinamiento? un umbral más bajo?)</t>
  </si>
  <si>
    <t xml:space="preserve">Total C start </t>
  </si>
  <si>
    <t>AISLADOS</t>
  </si>
  <si>
    <t>SOCIALES</t>
  </si>
  <si>
    <t>Lentas+C-start+Freezing</t>
  </si>
  <si>
    <t>Aislados</t>
  </si>
  <si>
    <t>Sociales</t>
  </si>
  <si>
    <t>Muerte</t>
  </si>
  <si>
    <t>Semana</t>
  </si>
  <si>
    <t>Condicion (1 vivo / 0 muerto)</t>
  </si>
  <si>
    <t>1 A</t>
  </si>
  <si>
    <t># 1</t>
  </si>
  <si>
    <t>Se traslado a containers individuales más grandes a los 30 dpf</t>
  </si>
  <si>
    <t>17 dias</t>
  </si>
  <si>
    <t>1 B</t>
  </si>
  <si>
    <t>1 C</t>
  </si>
  <si>
    <t>2 A</t>
  </si>
  <si>
    <t>Dias</t>
  </si>
  <si>
    <t>Individuos muertos</t>
  </si>
  <si>
    <t>Días</t>
  </si>
  <si>
    <t>Total de Individuos muertos acumulado</t>
  </si>
  <si>
    <t>31 dias</t>
  </si>
  <si>
    <t>2 B</t>
  </si>
  <si>
    <t>Total muertos</t>
  </si>
  <si>
    <t>2 C</t>
  </si>
  <si>
    <t>Sobrevivientes</t>
  </si>
  <si>
    <t>3 A</t>
  </si>
  <si>
    <t>3 B</t>
  </si>
  <si>
    <t>3 C</t>
  </si>
  <si>
    <t>4 A</t>
  </si>
  <si>
    <t>27 dias</t>
  </si>
  <si>
    <t>4 B</t>
  </si>
  <si>
    <t>4 C</t>
  </si>
  <si>
    <t>5 A</t>
  </si>
  <si>
    <t>5 B</t>
  </si>
  <si>
    <t>5 C</t>
  </si>
  <si>
    <t># 2</t>
  </si>
  <si>
    <t>26 dias</t>
  </si>
  <si>
    <t>10 dias</t>
  </si>
  <si>
    <t>13 dias</t>
  </si>
  <si>
    <t># 3</t>
  </si>
  <si>
    <t>16 dias</t>
  </si>
  <si>
    <t>21 dias</t>
  </si>
  <si>
    <t>#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</si>
</sst>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0.0"/>
      <color rgb="FF000000"/>
      <name val="Arial"/>
      <scheme val="minor"/>
    </font>
    <font>
      <b/>
      <sz val="11.0"/>
      <color rgb="FF000000"/>
      <name val="Calibri"/>
    </font>
    <font/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Docs-Calibri"/>
    </font>
    <font>
      <sz val="11.0"/>
      <color rgb="FF000000"/>
      <name val="Arial"/>
      <scheme val="minor"/>
    </font>
    <font>
      <color rgb="FF000000"/>
      <name val="Roboto"/>
    </font>
    <font>
      <b/>
      <color theme="1"/>
      <name val="Arial"/>
    </font>
    <font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0.0"/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readingOrder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4" fontId="4" numFmtId="164" xfId="0" applyAlignment="1" applyFill="1" applyFont="1" applyNumberForma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4" fillId="0" fontId="5" numFmtId="0" xfId="0" applyAlignment="1" applyBorder="1" applyFont="1">
      <alignment horizontal="center" readingOrder="0"/>
    </xf>
    <xf borderId="0" fillId="5" fontId="3" numFmtId="0" xfId="0" applyAlignment="1" applyFill="1" applyFont="1">
      <alignment horizontal="center"/>
    </xf>
    <xf borderId="0" fillId="6" fontId="3" numFmtId="0" xfId="0" applyAlignment="1" applyFill="1" applyFont="1">
      <alignment horizontal="center"/>
    </xf>
    <xf borderId="0" fillId="7" fontId="3" numFmtId="0" xfId="0" applyAlignment="1" applyFill="1" applyFont="1">
      <alignment horizontal="center"/>
    </xf>
    <xf borderId="4" fillId="6" fontId="3" numFmtId="0" xfId="0" applyAlignment="1" applyBorder="1" applyFont="1">
      <alignment horizontal="center"/>
    </xf>
    <xf borderId="0" fillId="8" fontId="3" numFmtId="0" xfId="0" applyAlignment="1" applyFill="1" applyFont="1">
      <alignment horizontal="center"/>
    </xf>
    <xf borderId="4" fillId="7" fontId="3" numFmtId="0" xfId="0" applyAlignment="1" applyBorder="1" applyFont="1">
      <alignment horizontal="center"/>
    </xf>
    <xf borderId="4" fillId="5" fontId="3" numFmtId="0" xfId="0" applyAlignment="1" applyBorder="1" applyFont="1">
      <alignment horizontal="center"/>
    </xf>
    <xf borderId="4" fillId="8" fontId="3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vertical="bottom" wrapText="0"/>
    </xf>
    <xf borderId="4" fillId="0" fontId="3" numFmtId="0" xfId="0" applyAlignment="1" applyBorder="1" applyFont="1">
      <alignment horizontal="center" readingOrder="0"/>
    </xf>
    <xf borderId="0" fillId="9" fontId="6" numFmtId="0" xfId="0" applyAlignment="1" applyFill="1" applyFont="1">
      <alignment horizontal="center" readingOrder="0" shrinkToFit="0" wrapText="0"/>
    </xf>
    <xf borderId="0" fillId="0" fontId="5" numFmtId="0" xfId="0" applyAlignment="1" applyFont="1">
      <alignment horizontal="center" readingOrder="0"/>
    </xf>
    <xf borderId="5" fillId="0" fontId="3" numFmtId="0" xfId="0" applyAlignment="1" applyBorder="1" applyFont="1">
      <alignment horizontal="center"/>
    </xf>
    <xf borderId="4" fillId="2" fontId="5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7" fillId="9" fontId="7" numFmtId="0" xfId="0" applyBorder="1" applyFont="1"/>
    <xf borderId="8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0" fillId="4" fontId="3" numFmtId="0" xfId="0" applyAlignment="1" applyFont="1">
      <alignment horizontal="center" readingOrder="0"/>
    </xf>
    <xf borderId="0" fillId="4" fontId="3" numFmtId="164" xfId="0" applyAlignment="1" applyFont="1" applyNumberFormat="1">
      <alignment horizontal="center" readingOrder="0"/>
    </xf>
    <xf borderId="0" fillId="9" fontId="8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/>
    </xf>
    <xf borderId="4" fillId="2" fontId="1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/>
    </xf>
    <xf borderId="4" fillId="0" fontId="9" numFmtId="0" xfId="0" applyAlignment="1" applyBorder="1" applyFont="1">
      <alignment horizontal="center" vertical="bottom"/>
    </xf>
    <xf borderId="3" fillId="9" fontId="9" numFmtId="0" xfId="0" applyAlignment="1" applyBorder="1" applyFont="1">
      <alignment horizontal="center" vertical="bottom"/>
    </xf>
    <xf borderId="3" fillId="0" fontId="9" numFmtId="0" xfId="0" applyAlignment="1" applyBorder="1" applyFont="1">
      <alignment horizontal="center" vertical="bottom"/>
    </xf>
    <xf borderId="0" fillId="4" fontId="4" numFmtId="164" xfId="0" applyAlignment="1" applyFont="1" applyNumberFormat="1">
      <alignment horizontal="right" readingOrder="0" shrinkToFit="0" vertical="bottom" wrapText="0"/>
    </xf>
    <xf borderId="0" fillId="7" fontId="3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4" fillId="2" fontId="9" numFmtId="0" xfId="0" applyAlignment="1" applyBorder="1" applyFont="1">
      <alignment horizontal="center" vertical="bottom"/>
    </xf>
    <xf borderId="4" fillId="0" fontId="11" numFmtId="0" xfId="0" applyAlignment="1" applyBorder="1" applyFont="1">
      <alignment horizontal="center" readingOrder="0" vertical="bottom"/>
    </xf>
    <xf borderId="0" fillId="0" fontId="12" numFmtId="0" xfId="0" applyAlignment="1" applyFont="1">
      <alignment vertical="bottom"/>
    </xf>
    <xf borderId="9" fillId="0" fontId="3" numFmtId="0" xfId="0" applyAlignment="1" applyBorder="1" applyFont="1">
      <alignment horizontal="center"/>
    </xf>
    <xf borderId="4" fillId="2" fontId="5" numFmtId="0" xfId="0" applyAlignment="1" applyBorder="1" applyFont="1">
      <alignment readingOrder="0"/>
    </xf>
    <xf borderId="4" fillId="0" fontId="3" numFmtId="0" xfId="0" applyBorder="1" applyFont="1"/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10" fontId="3" numFmtId="0" xfId="0" applyAlignment="1" applyFill="1" applyFont="1">
      <alignment horizontal="center"/>
    </xf>
    <xf borderId="1" fillId="2" fontId="5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6" fontId="3" numFmtId="0" xfId="0" applyFont="1"/>
    <xf borderId="0" fillId="7" fontId="3" numFmtId="0" xfId="0" applyFont="1"/>
    <xf borderId="0" fillId="5" fontId="3" numFmtId="0" xfId="0" applyFont="1"/>
    <xf borderId="0" fillId="8" fontId="3" numFmtId="0" xfId="0" applyFont="1"/>
    <xf borderId="2" fillId="0" fontId="3" numFmtId="0" xfId="0" applyBorder="1" applyFont="1"/>
    <xf borderId="3" fillId="0" fontId="3" numFmtId="0" xfId="0" applyAlignment="1" applyBorder="1" applyFont="1">
      <alignment horizontal="center"/>
    </xf>
    <xf borderId="1" fillId="0" fontId="3" numFmtId="0" xfId="0" applyBorder="1" applyFont="1"/>
    <xf borderId="3" fillId="0" fontId="3" numFmtId="0" xfId="0" applyBorder="1" applyFont="1"/>
    <xf borderId="8" fillId="0" fontId="12" numFmtId="0" xfId="0" applyAlignment="1" applyBorder="1" applyFont="1">
      <alignment vertical="bottom"/>
    </xf>
    <xf borderId="3" fillId="2" fontId="9" numFmtId="0" xfId="0" applyAlignment="1" applyBorder="1" applyFont="1">
      <alignment horizontal="center" vertical="bottom"/>
    </xf>
    <xf borderId="10" fillId="2" fontId="9" numFmtId="0" xfId="0" applyAlignment="1" applyBorder="1" applyFont="1">
      <alignment vertical="bottom"/>
    </xf>
    <xf borderId="0" fillId="0" fontId="12" numFmtId="0" xfId="0" applyAlignment="1" applyFont="1">
      <alignment horizontal="right" vertical="bottom"/>
    </xf>
    <xf borderId="6" fillId="0" fontId="12" numFmtId="0" xfId="0" applyAlignment="1" applyBorder="1" applyFont="1">
      <alignment horizontal="right" vertical="bottom"/>
    </xf>
    <xf borderId="11" fillId="0" fontId="3" numFmtId="0" xfId="0" applyAlignment="1" applyBorder="1" applyFont="1">
      <alignment horizontal="center"/>
    </xf>
    <xf borderId="10" fillId="2" fontId="9" numFmtId="0" xfId="0" applyAlignment="1" applyBorder="1" applyFont="1">
      <alignment horizontal="center" vertical="bottom"/>
    </xf>
    <xf borderId="7" fillId="0" fontId="12" numFmtId="0" xfId="0" applyAlignment="1" applyBorder="1" applyFont="1">
      <alignment horizontal="right" vertical="bottom"/>
    </xf>
    <xf borderId="8" fillId="0" fontId="12" numFmtId="0" xfId="0" applyAlignment="1" applyBorder="1" applyFont="1">
      <alignment horizontal="right" vertical="bottom"/>
    </xf>
    <xf borderId="0" fillId="0" fontId="1" numFmtId="0" xfId="0" applyAlignment="1" applyFont="1">
      <alignment horizontal="center" readingOrder="0" shrinkToFit="0" vertical="bottom" wrapText="0"/>
    </xf>
    <xf borderId="1" fillId="2" fontId="5" numFmtId="0" xfId="0" applyAlignment="1" applyBorder="1" applyFont="1">
      <alignment readingOrder="0"/>
    </xf>
    <xf borderId="0" fillId="11" fontId="4" numFmtId="164" xfId="0" applyAlignment="1" applyFill="1" applyFont="1" applyNumberFormat="1">
      <alignment horizontal="right" readingOrder="0" shrinkToFit="0" vertical="bottom" wrapText="0"/>
    </xf>
    <xf borderId="0" fillId="11" fontId="3" numFmtId="164" xfId="0" applyAlignment="1" applyFont="1" applyNumberFormat="1">
      <alignment horizontal="center" readingOrder="0"/>
    </xf>
    <xf borderId="0" fillId="11" fontId="3" numFmtId="0" xfId="0" applyAlignment="1" applyFont="1">
      <alignment horizontal="center" readingOrder="0"/>
    </xf>
    <xf borderId="0" fillId="12" fontId="4" numFmtId="164" xfId="0" applyAlignment="1" applyFill="1" applyFont="1" applyNumberFormat="1">
      <alignment horizontal="right" readingOrder="0" shrinkToFit="0" vertical="bottom" wrapText="0"/>
    </xf>
    <xf borderId="0" fillId="12" fontId="3" numFmtId="164" xfId="0" applyAlignment="1" applyFont="1" applyNumberFormat="1">
      <alignment horizontal="center" readingOrder="0"/>
    </xf>
    <xf borderId="0" fillId="12" fontId="3" numFmtId="0" xfId="0" applyAlignment="1" applyFont="1">
      <alignment horizontal="center" readingOrder="0"/>
    </xf>
    <xf borderId="0" fillId="13" fontId="4" numFmtId="164" xfId="0" applyAlignment="1" applyFill="1" applyFont="1" applyNumberFormat="1">
      <alignment horizontal="right" readingOrder="0" shrinkToFit="0" vertical="bottom" wrapText="0"/>
    </xf>
    <xf borderId="0" fillId="13" fontId="3" numFmtId="164" xfId="0" applyAlignment="1" applyFont="1" applyNumberFormat="1">
      <alignment horizontal="center" readingOrder="0"/>
    </xf>
    <xf borderId="0" fillId="13" fontId="3" numFmtId="0" xfId="0" applyAlignment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16" fontId="3" numFmtId="0" xfId="0" applyAlignment="1" applyFill="1" applyFont="1">
      <alignment horizontal="center" readingOrder="0"/>
    </xf>
    <xf borderId="0" fillId="0" fontId="3" numFmtId="9" xfId="0" applyAlignment="1" applyFont="1" applyNumberFormat="1">
      <alignment readingOrder="0"/>
    </xf>
    <xf borderId="0" fillId="17" fontId="3" numFmtId="0" xfId="0" applyAlignment="1" applyFill="1" applyFont="1">
      <alignment horizontal="center" readingOrder="0"/>
    </xf>
    <xf borderId="0" fillId="0" fontId="13" numFmtId="0" xfId="0" applyFont="1"/>
    <xf borderId="0" fillId="18" fontId="3" numFmtId="0" xfId="0" applyAlignment="1" applyFill="1" applyFont="1">
      <alignment horizontal="center" readingOrder="0"/>
    </xf>
    <xf borderId="0" fillId="19" fontId="4" numFmtId="164" xfId="0" applyAlignment="1" applyFill="1" applyFont="1" applyNumberFormat="1">
      <alignment horizontal="right" readingOrder="0" shrinkToFit="0" vertical="bottom" wrapText="0"/>
    </xf>
    <xf borderId="0" fillId="19" fontId="3" numFmtId="164" xfId="0" applyAlignment="1" applyFont="1" applyNumberFormat="1">
      <alignment horizontal="center" readingOrder="0"/>
    </xf>
    <xf borderId="0" fillId="19" fontId="3" numFmtId="0" xfId="0" applyAlignment="1" applyFont="1">
      <alignment horizontal="center" readingOrder="0"/>
    </xf>
    <xf borderId="0" fillId="20" fontId="3" numFmtId="0" xfId="0" applyAlignment="1" applyFill="1" applyFont="1">
      <alignment horizontal="center" readingOrder="0"/>
    </xf>
    <xf borderId="0" fillId="21" fontId="3" numFmtId="0" xfId="0" applyAlignment="1" applyFill="1" applyFont="1">
      <alignment horizontal="center" readingOrder="0"/>
    </xf>
    <xf borderId="0" fillId="17" fontId="4" numFmtId="164" xfId="0" applyAlignment="1" applyFont="1" applyNumberFormat="1">
      <alignment horizontal="right" readingOrder="0" shrinkToFit="0" vertical="bottom" wrapText="0"/>
    </xf>
    <xf borderId="0" fillId="17" fontId="3" numFmtId="164" xfId="0" applyAlignment="1" applyFont="1" applyNumberFormat="1">
      <alignment horizontal="center" readingOrder="0"/>
    </xf>
    <xf borderId="0" fillId="18" fontId="4" numFmtId="164" xfId="0" applyAlignment="1" applyFont="1" applyNumberFormat="1">
      <alignment horizontal="right" readingOrder="0" shrinkToFit="0" vertical="bottom" wrapText="0"/>
    </xf>
    <xf borderId="0" fillId="18" fontId="3" numFmtId="164" xfId="0" applyAlignment="1" applyFont="1" applyNumberFormat="1">
      <alignment horizontal="center" readingOrder="0"/>
    </xf>
    <xf borderId="0" fillId="21" fontId="4" numFmtId="164" xfId="0" applyAlignment="1" applyFont="1" applyNumberFormat="1">
      <alignment horizontal="right" readingOrder="0" shrinkToFit="0" vertical="bottom" wrapText="0"/>
    </xf>
    <xf borderId="0" fillId="21" fontId="3" numFmtId="164" xfId="0" applyAlignment="1" applyFont="1" applyNumberFormat="1">
      <alignment horizontal="center" readingOrder="0"/>
    </xf>
    <xf borderId="0" fillId="14" fontId="4" numFmtId="164" xfId="0" applyAlignment="1" applyFont="1" applyNumberFormat="1">
      <alignment horizontal="right" readingOrder="0" shrinkToFit="0" vertical="bottom" wrapText="0"/>
    </xf>
    <xf borderId="0" fillId="14" fontId="3" numFmtId="164" xfId="0" applyAlignment="1" applyFont="1" applyNumberFormat="1">
      <alignment horizontal="center" readingOrder="0"/>
    </xf>
    <xf borderId="0" fillId="15" fontId="4" numFmtId="164" xfId="0" applyAlignment="1" applyFont="1" applyNumberFormat="1">
      <alignment horizontal="right" readingOrder="0" shrinkToFit="0" vertical="bottom" wrapText="0"/>
    </xf>
    <xf borderId="0" fillId="15" fontId="3" numFmtId="164" xfId="0" applyAlignment="1" applyFont="1" applyNumberFormat="1">
      <alignment horizontal="center" readingOrder="0"/>
    </xf>
    <xf borderId="0" fillId="16" fontId="4" numFmtId="164" xfId="0" applyAlignment="1" applyFont="1" applyNumberFormat="1">
      <alignment horizontal="right" readingOrder="0" shrinkToFit="0" vertical="bottom" wrapText="0"/>
    </xf>
    <xf borderId="0" fillId="16" fontId="3" numFmtId="164" xfId="0" applyAlignment="1" applyFont="1" applyNumberFormat="1">
      <alignment horizontal="center" readingOrder="0"/>
    </xf>
    <xf borderId="0" fillId="20" fontId="4" numFmtId="164" xfId="0" applyAlignment="1" applyFont="1" applyNumberFormat="1">
      <alignment horizontal="right" readingOrder="0" shrinkToFit="0" vertical="bottom" wrapText="0"/>
    </xf>
    <xf borderId="0" fillId="20" fontId="3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Tipos de Respuesta (Aislados)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Aislados!$G$117</c:f>
            </c:strRef>
          </c:tx>
          <c:dPt>
            <c:idx val="0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Aislados!$H$116:$K$116</c:f>
            </c:strRef>
          </c:cat>
          <c:val>
            <c:numRef>
              <c:f>Aislados!$H$117:$K$117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Individuos Aislados Muertos vs Días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'Mortalidad aislados'!$J$5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'Mortalidad aislados'!$I$6:$I$17</c:f>
            </c:strRef>
          </c:cat>
          <c:val>
            <c:numRef>
              <c:f>'Mortalidad aislados'!$J$6:$J$17</c:f>
              <c:numCache/>
            </c:numRef>
          </c:val>
        </c:ser>
        <c:axId val="674703215"/>
        <c:axId val="745536752"/>
      </c:barChart>
      <c:catAx>
        <c:axId val="67470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Dias post-fecundación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536752"/>
      </c:catAx>
      <c:valAx>
        <c:axId val="74553675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Individuos muertos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703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'Mortalidad aislados'!$P$5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'Mortalidad aislados'!$O$6:$O$13</c:f>
            </c:strRef>
          </c:cat>
          <c:val>
            <c:numRef>
              <c:f>'Mortalidad aislados'!$P$6:$P$13</c:f>
              <c:numCache/>
            </c:numRef>
          </c:val>
        </c:ser>
        <c:axId val="947052522"/>
        <c:axId val="150548990"/>
      </c:areaChart>
      <c:catAx>
        <c:axId val="947052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Días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48990"/>
      </c:catAx>
      <c:valAx>
        <c:axId val="150548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Total de Individuos muertos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052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Tipos de Respuesta (Sociales)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Sociales!$F$125</c:f>
            </c:strRef>
          </c:tx>
          <c:dPt>
            <c:idx val="0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Sociales!$G$124:$I$124</c:f>
            </c:strRef>
          </c:cat>
          <c:val>
            <c:numRef>
              <c:f>Sociales!$G$125:$I$125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Tipos de Respuesta (Sociales)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Sociales!$F$125</c:f>
            </c:strRef>
          </c:tx>
          <c:dPt>
            <c:idx val="0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Sociales!$G$124:$I$124</c:f>
            </c:strRef>
          </c:cat>
          <c:val>
            <c:numRef>
              <c:f>Sociales!$G$125:$I$125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Tipos de Respuesta (Aislados)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Aislados!$G$117</c:f>
            </c:strRef>
          </c:tx>
          <c:dPt>
            <c:idx val="0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Aislados!$H$116:$K$116</c:f>
            </c:strRef>
          </c:cat>
          <c:val>
            <c:numRef>
              <c:f>Aislados!$H$117:$K$117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Sociales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Resultados!$O$49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Resultados!$P$48:$W$48</c:f>
            </c:strRef>
          </c:cat>
          <c:val>
            <c:numRef>
              <c:f>Resultados!$P$49:$W$49</c:f>
              <c:numCache/>
            </c:numRef>
          </c:val>
        </c:ser>
        <c:ser>
          <c:idx val="1"/>
          <c:order val="1"/>
          <c:tx>
            <c:strRef>
              <c:f>Resultados!$O$50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Resultados!$P$48:$W$48</c:f>
            </c:strRef>
          </c:cat>
          <c:val>
            <c:numRef>
              <c:f>Resultados!$P$50:$W$50</c:f>
              <c:numCache/>
            </c:numRef>
          </c:val>
        </c:ser>
        <c:ser>
          <c:idx val="2"/>
          <c:order val="2"/>
          <c:tx>
            <c:strRef>
              <c:f>Resultados!$O$51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Resultados!$P$48:$W$48</c:f>
            </c:strRef>
          </c:cat>
          <c:val>
            <c:numRef>
              <c:f>Resultados!$P$51:$W$51</c:f>
              <c:numCache/>
            </c:numRef>
          </c:val>
        </c:ser>
        <c:overlap val="100"/>
        <c:axId val="312287789"/>
        <c:axId val="554650365"/>
      </c:barChart>
      <c:catAx>
        <c:axId val="312287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Estímulos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554650365"/>
      </c:catAx>
      <c:valAx>
        <c:axId val="5546503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287789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Aislados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Resultados!$A$93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Resultados!$B$92:$I$92</c:f>
            </c:strRef>
          </c:cat>
          <c:val>
            <c:numRef>
              <c:f>Resultados!$B$93:$I$93</c:f>
              <c:numCache/>
            </c:numRef>
          </c:val>
        </c:ser>
        <c:ser>
          <c:idx val="1"/>
          <c:order val="1"/>
          <c:tx>
            <c:strRef>
              <c:f>Resultados!$A$94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Resultados!$B$92:$I$92</c:f>
            </c:strRef>
          </c:cat>
          <c:val>
            <c:numRef>
              <c:f>Resultados!$B$94:$I$94</c:f>
              <c:numCache/>
            </c:numRef>
          </c:val>
        </c:ser>
        <c:ser>
          <c:idx val="2"/>
          <c:order val="2"/>
          <c:tx>
            <c:strRef>
              <c:f>Resultados!$A$95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Resultados!$B$92:$I$92</c:f>
            </c:strRef>
          </c:cat>
          <c:val>
            <c:numRef>
              <c:f>Resultados!$B$95:$I$95</c:f>
              <c:numCache/>
            </c:numRef>
          </c:val>
        </c:ser>
        <c:ser>
          <c:idx val="3"/>
          <c:order val="3"/>
          <c:tx>
            <c:strRef>
              <c:f>Resultados!$A$96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Resultados!$B$92:$I$92</c:f>
            </c:strRef>
          </c:cat>
          <c:val>
            <c:numRef>
              <c:f>Resultados!$B$96:$I$96</c:f>
              <c:numCache/>
            </c:numRef>
          </c:val>
        </c:ser>
        <c:overlap val="100"/>
        <c:axId val="1478036492"/>
        <c:axId val="1569818260"/>
      </c:barChart>
      <c:catAx>
        <c:axId val="1478036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Estímulos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69818260"/>
      </c:catAx>
      <c:valAx>
        <c:axId val="1569818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036492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  <a:r>
              <a:rPr b="0" sz="2000">
                <a:solidFill>
                  <a:srgbClr val="000000"/>
                </a:solidFill>
                <a:latin typeface="+mn-lt"/>
              </a:rPr>
              <a:t>Aislados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Resultados!$A$100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Resultados!$B$99:$I$99</c:f>
            </c:strRef>
          </c:cat>
          <c:val>
            <c:numRef>
              <c:f>Resultados!$B$100:$I$100</c:f>
              <c:numCache/>
            </c:numRef>
          </c:val>
        </c:ser>
        <c:ser>
          <c:idx val="1"/>
          <c:order val="1"/>
          <c:tx>
            <c:strRef>
              <c:f>Resultados!$A$101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Resultados!$B$99:$I$99</c:f>
            </c:strRef>
          </c:cat>
          <c:val>
            <c:numRef>
              <c:f>Resultados!$B$101:$I$101</c:f>
              <c:numCache/>
            </c:numRef>
          </c:val>
        </c:ser>
        <c:axId val="1485453534"/>
        <c:axId val="1769550941"/>
      </c:barChart>
      <c:catAx>
        <c:axId val="1485453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Estímulos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550941"/>
      </c:catAx>
      <c:valAx>
        <c:axId val="1769550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453534"/>
      </c:valAx>
    </c:plotArea>
    <c:legend>
      <c:legendPos val="b"/>
      <c:overlay val="0"/>
      <c:txPr>
        <a:bodyPr/>
        <a:lstStyle/>
        <a:p>
          <a:pPr lvl="0">
            <a:defRPr b="0" sz="2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Respuestas (Rápidas y Lentas) entre Aislados y Sociales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Resultados!$D$61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Resultados!$E$60:$L$60</c:f>
            </c:strRef>
          </c:cat>
          <c:val>
            <c:numRef>
              <c:f>Resultados!$E$61:$L$61</c:f>
              <c:numCache/>
            </c:numRef>
          </c:val>
        </c:ser>
        <c:ser>
          <c:idx val="1"/>
          <c:order val="1"/>
          <c:tx>
            <c:strRef>
              <c:f>Resultados!$D$62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Resultados!$E$60:$L$60</c:f>
            </c:strRef>
          </c:cat>
          <c:val>
            <c:numRef>
              <c:f>Resultados!$E$62:$L$62</c:f>
              <c:numCache/>
            </c:numRef>
          </c:val>
        </c:ser>
        <c:axId val="1752877197"/>
        <c:axId val="1787154608"/>
      </c:barChart>
      <c:catAx>
        <c:axId val="1752877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Estímulos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154608"/>
      </c:catAx>
      <c:valAx>
        <c:axId val="1787154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877197"/>
      </c:valAx>
    </c:plotArea>
    <c:legend>
      <c:legendPos val="b"/>
      <c:overlay val="0"/>
      <c:txPr>
        <a:bodyPr/>
        <a:lstStyle/>
        <a:p>
          <a:pPr lvl="0">
            <a:defRPr b="0" sz="2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  <a:r>
              <a:rPr b="0" sz="2000">
                <a:solidFill>
                  <a:srgbClr val="000000"/>
                </a:solidFill>
                <a:latin typeface="+mn-lt"/>
              </a:rPr>
              <a:t>Sociales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Resultados!$O$100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Resultados!$P$99:$W$99</c:f>
            </c:strRef>
          </c:cat>
          <c:val>
            <c:numRef>
              <c:f>Resultados!$P$100:$W$100</c:f>
              <c:numCache/>
            </c:numRef>
          </c:val>
        </c:ser>
        <c:ser>
          <c:idx val="1"/>
          <c:order val="1"/>
          <c:tx>
            <c:strRef>
              <c:f>Resultados!$O$101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Resultados!$P$99:$W$99</c:f>
            </c:strRef>
          </c:cat>
          <c:val>
            <c:numRef>
              <c:f>Resultados!$P$101:$W$101</c:f>
              <c:numCache/>
            </c:numRef>
          </c:val>
        </c:ser>
        <c:axId val="764699433"/>
        <c:axId val="123758731"/>
      </c:barChart>
      <c:catAx>
        <c:axId val="764699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Estímulos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58731"/>
      </c:catAx>
      <c:valAx>
        <c:axId val="123758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Frecuencia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699433"/>
      </c:valAx>
    </c:plotArea>
    <c:legend>
      <c:legendPos val="b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118</xdr:row>
      <xdr:rowOff>95250</xdr:rowOff>
    </xdr:from>
    <xdr:ext cx="8629650" cy="5343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126</xdr:row>
      <xdr:rowOff>85725</xdr:rowOff>
    </xdr:from>
    <xdr:ext cx="7572375" cy="4686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200025</xdr:colOff>
      <xdr:row>2</xdr:row>
      <xdr:rowOff>180975</xdr:rowOff>
    </xdr:from>
    <xdr:ext cx="6553200" cy="4057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123825</xdr:colOff>
      <xdr:row>2</xdr:row>
      <xdr:rowOff>180975</xdr:rowOff>
    </xdr:from>
    <xdr:ext cx="6553200" cy="4057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962025</xdr:colOff>
      <xdr:row>63</xdr:row>
      <xdr:rowOff>57150</xdr:rowOff>
    </xdr:from>
    <xdr:ext cx="6943725" cy="4057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295275</xdr:colOff>
      <xdr:row>63</xdr:row>
      <xdr:rowOff>57150</xdr:rowOff>
    </xdr:from>
    <xdr:ext cx="6648450" cy="40576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66675</xdr:colOff>
      <xdr:row>102</xdr:row>
      <xdr:rowOff>161925</xdr:rowOff>
    </xdr:from>
    <xdr:ext cx="8801100" cy="54483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533400</xdr:colOff>
      <xdr:row>63</xdr:row>
      <xdr:rowOff>57150</xdr:rowOff>
    </xdr:from>
    <xdr:ext cx="6219825" cy="40576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666750</xdr:colOff>
      <xdr:row>102</xdr:row>
      <xdr:rowOff>161925</xdr:rowOff>
    </xdr:from>
    <xdr:ext cx="8743950" cy="54483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16</xdr:row>
      <xdr:rowOff>190500</xdr:rowOff>
    </xdr:from>
    <xdr:ext cx="8553450" cy="52863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923925</xdr:colOff>
      <xdr:row>1</xdr:row>
      <xdr:rowOff>161925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8" max="8" width="18.5"/>
    <col customWidth="1" min="9" max="9" width="18.0"/>
    <col customWidth="1" min="10" max="10" width="30.63"/>
    <col customWidth="1" min="11" max="11" width="22.0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5" t="s">
        <v>1</v>
      </c>
    </row>
    <row r="2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</row>
    <row r="3">
      <c r="A3" s="8">
        <v>44849.0</v>
      </c>
      <c r="B3" s="9" t="s">
        <v>12</v>
      </c>
      <c r="C3" s="8">
        <v>44868.0</v>
      </c>
      <c r="D3" s="9">
        <v>1.0</v>
      </c>
      <c r="E3" s="9" t="s">
        <v>13</v>
      </c>
      <c r="F3" s="10">
        <v>0.0</v>
      </c>
      <c r="G3" s="10">
        <v>230.0</v>
      </c>
      <c r="H3" s="10">
        <v>0.0</v>
      </c>
      <c r="I3" s="10" t="s">
        <v>14</v>
      </c>
      <c r="J3" s="10" t="s">
        <v>15</v>
      </c>
      <c r="K3" s="11" t="s">
        <v>16</v>
      </c>
      <c r="O3" s="12"/>
      <c r="P3" s="13">
        <v>230.0</v>
      </c>
      <c r="Q3" s="13">
        <v>160.0</v>
      </c>
      <c r="R3" s="13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3" t="s">
        <v>22</v>
      </c>
      <c r="X3" s="12"/>
      <c r="Y3" s="12"/>
      <c r="Z3" s="12"/>
    </row>
    <row r="4">
      <c r="A4" s="8">
        <v>44849.0</v>
      </c>
      <c r="B4" s="9" t="s">
        <v>12</v>
      </c>
      <c r="C4" s="8">
        <v>44868.0</v>
      </c>
      <c r="D4" s="9">
        <v>1.0</v>
      </c>
      <c r="E4" s="9" t="s">
        <v>13</v>
      </c>
      <c r="F4" s="10">
        <v>0.0</v>
      </c>
      <c r="G4" s="10">
        <v>160.0</v>
      </c>
      <c r="H4" s="10">
        <v>1.0</v>
      </c>
      <c r="I4" s="10">
        <v>1558.0</v>
      </c>
      <c r="J4" s="10" t="s">
        <v>23</v>
      </c>
      <c r="K4" s="11" t="s">
        <v>24</v>
      </c>
      <c r="O4" s="13" t="s">
        <v>25</v>
      </c>
      <c r="P4" s="14"/>
      <c r="Q4" s="15"/>
      <c r="R4" s="15"/>
      <c r="S4" s="15"/>
      <c r="T4" s="14"/>
      <c r="U4" s="15"/>
      <c r="V4" s="16"/>
      <c r="W4" s="14"/>
      <c r="X4" s="12"/>
      <c r="Y4" s="17"/>
      <c r="Z4" s="13" t="s">
        <v>26</v>
      </c>
    </row>
    <row r="5">
      <c r="A5" s="8">
        <v>44849.0</v>
      </c>
      <c r="B5" s="9" t="s">
        <v>12</v>
      </c>
      <c r="C5" s="8">
        <v>44868.0</v>
      </c>
      <c r="D5" s="9">
        <v>1.0</v>
      </c>
      <c r="E5" s="9" t="s">
        <v>13</v>
      </c>
      <c r="F5" s="10" t="s">
        <v>27</v>
      </c>
      <c r="G5" s="10">
        <v>255.0</v>
      </c>
      <c r="H5" s="10">
        <v>1.0</v>
      </c>
      <c r="I5" s="10">
        <v>1625.0</v>
      </c>
      <c r="J5" s="10" t="s">
        <v>28</v>
      </c>
      <c r="K5" s="11" t="s">
        <v>29</v>
      </c>
      <c r="O5" s="13" t="s">
        <v>30</v>
      </c>
      <c r="P5" s="15"/>
      <c r="Q5" s="18"/>
      <c r="R5" s="18"/>
      <c r="S5" s="18"/>
      <c r="T5" s="15"/>
      <c r="U5" s="18"/>
      <c r="V5" s="18"/>
      <c r="W5" s="15"/>
      <c r="X5" s="12"/>
      <c r="Y5" s="19"/>
      <c r="Z5" s="13" t="s">
        <v>31</v>
      </c>
    </row>
    <row r="6">
      <c r="A6" s="8">
        <v>44849.0</v>
      </c>
      <c r="B6" s="9" t="s">
        <v>12</v>
      </c>
      <c r="C6" s="8">
        <v>44868.0</v>
      </c>
      <c r="D6" s="9">
        <v>1.0</v>
      </c>
      <c r="E6" s="9" t="s">
        <v>13</v>
      </c>
      <c r="F6" s="10" t="s">
        <v>27</v>
      </c>
      <c r="G6" s="10">
        <v>230.0</v>
      </c>
      <c r="H6" s="10">
        <v>0.0</v>
      </c>
      <c r="I6" s="10" t="s">
        <v>14</v>
      </c>
      <c r="J6" s="10" t="s">
        <v>15</v>
      </c>
      <c r="K6" s="11" t="s">
        <v>32</v>
      </c>
      <c r="O6" s="13" t="s">
        <v>33</v>
      </c>
      <c r="P6" s="15"/>
      <c r="Q6" s="15"/>
      <c r="R6" s="15"/>
      <c r="S6" s="15"/>
      <c r="T6" s="15"/>
      <c r="U6" s="15"/>
      <c r="V6" s="15"/>
      <c r="W6" s="15"/>
      <c r="X6" s="12"/>
      <c r="Y6" s="20"/>
      <c r="Z6" s="13" t="s">
        <v>34</v>
      </c>
    </row>
    <row r="7">
      <c r="A7" s="8">
        <v>44849.0</v>
      </c>
      <c r="B7" s="9" t="s">
        <v>12</v>
      </c>
      <c r="C7" s="8">
        <v>44868.0</v>
      </c>
      <c r="D7" s="9">
        <v>1.0</v>
      </c>
      <c r="E7" s="9" t="s">
        <v>13</v>
      </c>
      <c r="F7" s="10" t="s">
        <v>27</v>
      </c>
      <c r="G7" s="10">
        <v>160.0</v>
      </c>
      <c r="H7" s="10">
        <v>0.0</v>
      </c>
      <c r="I7" s="10" t="s">
        <v>14</v>
      </c>
      <c r="J7" s="10" t="s">
        <v>35</v>
      </c>
      <c r="K7" s="11" t="s">
        <v>36</v>
      </c>
      <c r="O7" s="13" t="s">
        <v>37</v>
      </c>
      <c r="P7" s="18"/>
      <c r="Q7" s="14"/>
      <c r="R7" s="15"/>
      <c r="S7" s="15"/>
      <c r="T7" s="15"/>
      <c r="U7" s="18"/>
      <c r="V7" s="16"/>
      <c r="W7" s="14"/>
      <c r="X7" s="12"/>
      <c r="Y7" s="21"/>
      <c r="Z7" s="13" t="s">
        <v>38</v>
      </c>
    </row>
    <row r="8">
      <c r="A8" s="8">
        <v>44849.0</v>
      </c>
      <c r="B8" s="9" t="s">
        <v>12</v>
      </c>
      <c r="C8" s="8">
        <v>44868.0</v>
      </c>
      <c r="D8" s="9">
        <v>1.0</v>
      </c>
      <c r="E8" s="9" t="s">
        <v>13</v>
      </c>
      <c r="F8" s="10" t="s">
        <v>39</v>
      </c>
      <c r="G8" s="10">
        <v>255.0</v>
      </c>
      <c r="H8" s="10">
        <v>1.0</v>
      </c>
      <c r="I8" s="10">
        <v>4875.0</v>
      </c>
      <c r="J8" s="10" t="s">
        <v>28</v>
      </c>
      <c r="K8" s="11" t="s">
        <v>40</v>
      </c>
      <c r="O8" s="13" t="s">
        <v>41</v>
      </c>
      <c r="P8" s="18"/>
      <c r="Q8" s="15"/>
      <c r="R8" s="18"/>
      <c r="S8" s="18"/>
      <c r="T8" s="15"/>
      <c r="U8" s="15"/>
      <c r="V8" s="18"/>
      <c r="W8" s="15"/>
      <c r="X8" s="12"/>
      <c r="Y8" s="12"/>
      <c r="Z8" s="12"/>
    </row>
    <row r="9">
      <c r="A9" s="8">
        <v>44849.0</v>
      </c>
      <c r="B9" s="9" t="s">
        <v>12</v>
      </c>
      <c r="C9" s="8">
        <v>44868.0</v>
      </c>
      <c r="D9" s="9">
        <v>1.0</v>
      </c>
      <c r="E9" s="9" t="s">
        <v>13</v>
      </c>
      <c r="F9" s="10" t="s">
        <v>39</v>
      </c>
      <c r="G9" s="10">
        <v>230.0</v>
      </c>
      <c r="H9" s="10">
        <v>1.0</v>
      </c>
      <c r="I9" s="10" t="s">
        <v>42</v>
      </c>
      <c r="J9" s="10" t="s">
        <v>43</v>
      </c>
      <c r="K9" s="11" t="s">
        <v>44</v>
      </c>
      <c r="O9" s="13" t="s">
        <v>45</v>
      </c>
      <c r="P9" s="18"/>
      <c r="Q9" s="15"/>
      <c r="R9" s="18"/>
      <c r="S9" s="15"/>
      <c r="T9" s="15"/>
      <c r="U9" s="18"/>
      <c r="V9" s="18"/>
      <c r="W9" s="18"/>
      <c r="X9" s="12"/>
      <c r="Y9" s="12"/>
      <c r="Z9" s="12"/>
    </row>
    <row r="10">
      <c r="A10" s="8">
        <v>44849.0</v>
      </c>
      <c r="B10" s="9" t="s">
        <v>12</v>
      </c>
      <c r="C10" s="8">
        <v>44868.0</v>
      </c>
      <c r="D10" s="9">
        <v>1.0</v>
      </c>
      <c r="E10" s="9" t="s">
        <v>13</v>
      </c>
      <c r="F10" s="10" t="s">
        <v>39</v>
      </c>
      <c r="G10" s="10">
        <v>160.0</v>
      </c>
      <c r="H10" s="10">
        <v>0.0</v>
      </c>
      <c r="I10" s="10" t="s">
        <v>14</v>
      </c>
      <c r="J10" s="22" t="s">
        <v>15</v>
      </c>
      <c r="K10" s="23" t="s">
        <v>46</v>
      </c>
      <c r="O10" s="13" t="s">
        <v>47</v>
      </c>
      <c r="P10" s="15"/>
      <c r="Q10" s="18"/>
      <c r="R10" s="15"/>
      <c r="S10" s="18"/>
      <c r="T10" s="18"/>
      <c r="U10" s="18"/>
      <c r="V10" s="15"/>
      <c r="W10" s="18"/>
      <c r="X10" s="12"/>
      <c r="Y10" s="24" t="s">
        <v>48</v>
      </c>
      <c r="Z10" s="24">
        <v>14.0</v>
      </c>
    </row>
    <row r="11">
      <c r="A11" s="8">
        <v>44849.0</v>
      </c>
      <c r="B11" s="9" t="s">
        <v>12</v>
      </c>
      <c r="C11" s="8">
        <v>44868.0</v>
      </c>
      <c r="D11" s="9">
        <v>1.0</v>
      </c>
      <c r="E11" s="9" t="s">
        <v>49</v>
      </c>
      <c r="F11" s="10">
        <v>0.0</v>
      </c>
      <c r="G11" s="10">
        <v>230.0</v>
      </c>
      <c r="H11" s="10">
        <v>1.0</v>
      </c>
      <c r="I11" s="10">
        <v>2409.0</v>
      </c>
      <c r="J11" s="10" t="s">
        <v>50</v>
      </c>
      <c r="K11" s="11" t="s">
        <v>51</v>
      </c>
      <c r="O11" s="13" t="s">
        <v>52</v>
      </c>
      <c r="P11" s="15"/>
      <c r="Q11" s="15"/>
      <c r="R11" s="15"/>
      <c r="S11" s="18"/>
      <c r="T11" s="15"/>
      <c r="U11" s="18"/>
      <c r="V11" s="18"/>
      <c r="W11" s="18"/>
      <c r="X11" s="12"/>
      <c r="Y11" s="12"/>
      <c r="Z11" s="12"/>
    </row>
    <row r="12">
      <c r="A12" s="8">
        <v>44849.0</v>
      </c>
      <c r="B12" s="9" t="s">
        <v>12</v>
      </c>
      <c r="C12" s="8">
        <v>44868.0</v>
      </c>
      <c r="D12" s="9">
        <v>1.0</v>
      </c>
      <c r="E12" s="9" t="s">
        <v>49</v>
      </c>
      <c r="F12" s="10">
        <v>0.0</v>
      </c>
      <c r="G12" s="10">
        <v>160.0</v>
      </c>
      <c r="H12" s="10">
        <v>0.0</v>
      </c>
      <c r="I12" s="10" t="s">
        <v>14</v>
      </c>
      <c r="J12" s="10" t="s">
        <v>14</v>
      </c>
      <c r="K12" s="11" t="s">
        <v>53</v>
      </c>
      <c r="O12" s="13" t="s">
        <v>54</v>
      </c>
      <c r="P12" s="18"/>
      <c r="Q12" s="15"/>
      <c r="R12" s="18"/>
      <c r="S12" s="18"/>
      <c r="T12" s="18"/>
      <c r="U12" s="18"/>
      <c r="V12" s="18"/>
      <c r="W12" s="18"/>
      <c r="X12" s="12"/>
      <c r="Y12" s="12"/>
      <c r="Z12" s="12"/>
    </row>
    <row r="13">
      <c r="A13" s="8">
        <v>44849.0</v>
      </c>
      <c r="B13" s="9" t="s">
        <v>12</v>
      </c>
      <c r="C13" s="8">
        <v>44868.0</v>
      </c>
      <c r="D13" s="9">
        <v>1.0</v>
      </c>
      <c r="E13" s="9" t="s">
        <v>49</v>
      </c>
      <c r="F13" s="10" t="s">
        <v>27</v>
      </c>
      <c r="G13" s="10">
        <v>255.0</v>
      </c>
      <c r="H13" s="10">
        <v>0.0</v>
      </c>
      <c r="I13" s="10" t="s">
        <v>14</v>
      </c>
      <c r="J13" s="10" t="s">
        <v>14</v>
      </c>
      <c r="K13" s="11" t="s">
        <v>53</v>
      </c>
      <c r="O13" s="13" t="s">
        <v>55</v>
      </c>
      <c r="P13" s="18"/>
      <c r="Q13" s="18"/>
      <c r="R13" s="15"/>
      <c r="S13" s="18"/>
      <c r="T13" s="18"/>
      <c r="U13" s="15"/>
      <c r="V13" s="16"/>
      <c r="W13" s="15"/>
      <c r="X13" s="12"/>
      <c r="Y13" s="12"/>
      <c r="Z13" s="12"/>
    </row>
    <row r="14">
      <c r="A14" s="8">
        <v>44849.0</v>
      </c>
      <c r="B14" s="9" t="s">
        <v>12</v>
      </c>
      <c r="C14" s="8">
        <v>44868.0</v>
      </c>
      <c r="D14" s="9">
        <v>1.0</v>
      </c>
      <c r="E14" s="9" t="s">
        <v>49</v>
      </c>
      <c r="F14" s="10" t="s">
        <v>27</v>
      </c>
      <c r="G14" s="10">
        <v>230.0</v>
      </c>
      <c r="H14" s="10">
        <v>1.0</v>
      </c>
      <c r="I14" s="10">
        <v>1.0</v>
      </c>
      <c r="J14" s="10" t="s">
        <v>56</v>
      </c>
      <c r="K14" s="11" t="s">
        <v>57</v>
      </c>
      <c r="O14" s="13" t="s">
        <v>58</v>
      </c>
      <c r="P14" s="18"/>
      <c r="Q14" s="18"/>
      <c r="R14" s="16"/>
      <c r="S14" s="18"/>
      <c r="T14" s="18"/>
      <c r="U14" s="16"/>
      <c r="V14" s="18"/>
      <c r="W14" s="18"/>
      <c r="X14" s="12"/>
      <c r="Y14" s="12"/>
      <c r="Z14" s="12"/>
    </row>
    <row r="15">
      <c r="A15" s="8">
        <v>44849.0</v>
      </c>
      <c r="B15" s="9" t="s">
        <v>12</v>
      </c>
      <c r="C15" s="8">
        <v>44868.0</v>
      </c>
      <c r="D15" s="9">
        <v>1.0</v>
      </c>
      <c r="E15" s="9" t="s">
        <v>49</v>
      </c>
      <c r="F15" s="10" t="s">
        <v>27</v>
      </c>
      <c r="G15" s="10">
        <v>160.0</v>
      </c>
      <c r="H15" s="10">
        <v>0.0</v>
      </c>
      <c r="I15" s="10" t="s">
        <v>14</v>
      </c>
      <c r="J15" s="10" t="s">
        <v>14</v>
      </c>
      <c r="K15" s="11" t="s">
        <v>59</v>
      </c>
      <c r="O15" s="13" t="s">
        <v>60</v>
      </c>
      <c r="P15" s="18"/>
      <c r="Q15" s="18"/>
      <c r="R15" s="18"/>
      <c r="S15" s="18"/>
      <c r="T15" s="18"/>
      <c r="U15" s="14"/>
      <c r="V15" s="16"/>
      <c r="W15" s="18"/>
      <c r="X15" s="12"/>
      <c r="Y15" s="12"/>
      <c r="Z15" s="12"/>
    </row>
    <row r="16">
      <c r="A16" s="8">
        <v>44849.0</v>
      </c>
      <c r="B16" s="9" t="s">
        <v>12</v>
      </c>
      <c r="C16" s="8">
        <v>44868.0</v>
      </c>
      <c r="D16" s="9">
        <v>1.0</v>
      </c>
      <c r="E16" s="9" t="s">
        <v>49</v>
      </c>
      <c r="F16" s="10" t="s">
        <v>39</v>
      </c>
      <c r="G16" s="10">
        <v>255.0</v>
      </c>
      <c r="H16" s="10">
        <v>0.0</v>
      </c>
      <c r="I16" s="10" t="s">
        <v>14</v>
      </c>
      <c r="J16" s="10" t="s">
        <v>14</v>
      </c>
      <c r="K16" s="11" t="s">
        <v>53</v>
      </c>
      <c r="O16" s="13" t="s">
        <v>61</v>
      </c>
      <c r="P16" s="18"/>
      <c r="Q16" s="14"/>
      <c r="R16" s="14"/>
      <c r="S16" s="16"/>
      <c r="T16" s="16"/>
      <c r="U16" s="18"/>
      <c r="V16" s="18"/>
      <c r="W16" s="16"/>
      <c r="X16" s="12"/>
      <c r="Y16" s="12"/>
      <c r="Z16" s="12"/>
    </row>
    <row r="17">
      <c r="A17" s="8">
        <v>44849.0</v>
      </c>
      <c r="B17" s="9" t="s">
        <v>12</v>
      </c>
      <c r="C17" s="8">
        <v>44868.0</v>
      </c>
      <c r="D17" s="9">
        <v>1.0</v>
      </c>
      <c r="E17" s="9" t="s">
        <v>49</v>
      </c>
      <c r="F17" s="10" t="s">
        <v>39</v>
      </c>
      <c r="G17" s="10">
        <v>230.0</v>
      </c>
      <c r="H17" s="10">
        <v>0.0</v>
      </c>
      <c r="I17" s="10" t="s">
        <v>14</v>
      </c>
      <c r="J17" s="10" t="s">
        <v>14</v>
      </c>
      <c r="K17" s="11" t="s">
        <v>53</v>
      </c>
      <c r="O17" s="13" t="s">
        <v>62</v>
      </c>
      <c r="P17" s="16"/>
      <c r="Q17" s="15"/>
      <c r="R17" s="18"/>
      <c r="S17" s="18"/>
      <c r="T17" s="16"/>
      <c r="U17" s="18"/>
      <c r="V17" s="16"/>
      <c r="W17" s="15"/>
      <c r="X17" s="12"/>
      <c r="Y17" s="12"/>
      <c r="Z17" s="12"/>
    </row>
    <row r="18">
      <c r="A18" s="8">
        <v>44849.0</v>
      </c>
      <c r="B18" s="9" t="s">
        <v>12</v>
      </c>
      <c r="C18" s="8">
        <v>44868.0</v>
      </c>
      <c r="D18" s="9">
        <v>1.0</v>
      </c>
      <c r="E18" s="9" t="s">
        <v>49</v>
      </c>
      <c r="F18" s="10" t="s">
        <v>39</v>
      </c>
      <c r="G18" s="10">
        <v>160.0</v>
      </c>
      <c r="H18" s="10">
        <v>1.0</v>
      </c>
      <c r="I18" s="25" t="s">
        <v>63</v>
      </c>
      <c r="J18" s="25" t="s">
        <v>64</v>
      </c>
      <c r="K18" s="11" t="s">
        <v>53</v>
      </c>
      <c r="O18" s="26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v>44849.0</v>
      </c>
      <c r="B19" s="9" t="s">
        <v>12</v>
      </c>
      <c r="C19" s="8">
        <v>44868.0</v>
      </c>
      <c r="D19" s="9">
        <v>1.0</v>
      </c>
      <c r="E19" s="9" t="s">
        <v>65</v>
      </c>
      <c r="F19" s="10">
        <v>0.0</v>
      </c>
      <c r="G19" s="10">
        <v>230.0</v>
      </c>
      <c r="H19" s="10">
        <v>1.0</v>
      </c>
      <c r="I19" s="10">
        <v>4109.0</v>
      </c>
      <c r="J19" s="10" t="s">
        <v>64</v>
      </c>
      <c r="K19" s="11" t="s">
        <v>66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v>44849.0</v>
      </c>
      <c r="B20" s="9" t="s">
        <v>12</v>
      </c>
      <c r="C20" s="8">
        <v>44868.0</v>
      </c>
      <c r="D20" s="9">
        <v>1.0</v>
      </c>
      <c r="E20" s="9" t="s">
        <v>65</v>
      </c>
      <c r="F20" s="10">
        <v>0.0</v>
      </c>
      <c r="G20" s="10">
        <v>160.0</v>
      </c>
      <c r="H20" s="10">
        <v>1.0</v>
      </c>
      <c r="I20" s="10">
        <v>1245.0</v>
      </c>
      <c r="J20" s="10" t="s">
        <v>67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v>44849.0</v>
      </c>
      <c r="B21" s="9" t="s">
        <v>12</v>
      </c>
      <c r="C21" s="8">
        <v>44868.0</v>
      </c>
      <c r="D21" s="9">
        <v>1.0</v>
      </c>
      <c r="E21" s="9" t="s">
        <v>65</v>
      </c>
      <c r="F21" s="10" t="s">
        <v>27</v>
      </c>
      <c r="G21" s="10">
        <v>255.0</v>
      </c>
      <c r="H21" s="10">
        <v>1.0</v>
      </c>
      <c r="I21" s="10">
        <v>1034.0</v>
      </c>
      <c r="J21" s="10" t="s">
        <v>68</v>
      </c>
      <c r="K21" s="11" t="s">
        <v>69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v>44849.0</v>
      </c>
      <c r="B22" s="9" t="s">
        <v>12</v>
      </c>
      <c r="C22" s="8">
        <v>44868.0</v>
      </c>
      <c r="D22" s="9">
        <v>1.0</v>
      </c>
      <c r="E22" s="9" t="s">
        <v>65</v>
      </c>
      <c r="F22" s="10" t="s">
        <v>27</v>
      </c>
      <c r="G22" s="10">
        <v>230.0</v>
      </c>
      <c r="H22" s="10">
        <v>1.0</v>
      </c>
      <c r="I22" s="10">
        <v>676.0</v>
      </c>
      <c r="J22" s="10" t="s">
        <v>70</v>
      </c>
      <c r="K22" s="11" t="s">
        <v>53</v>
      </c>
      <c r="O22" s="27"/>
      <c r="P22" s="28">
        <v>230.0</v>
      </c>
      <c r="Q22" s="28">
        <v>160.0</v>
      </c>
      <c r="R22" s="28" t="s">
        <v>17</v>
      </c>
      <c r="S22" s="28" t="s">
        <v>18</v>
      </c>
      <c r="T22" s="28" t="s">
        <v>19</v>
      </c>
      <c r="U22" s="28" t="s">
        <v>20</v>
      </c>
      <c r="V22" s="28" t="s">
        <v>21</v>
      </c>
      <c r="W22" s="28" t="s">
        <v>22</v>
      </c>
      <c r="X22" s="12"/>
      <c r="Y22" s="12"/>
      <c r="Z22" s="12"/>
    </row>
    <row r="23">
      <c r="A23" s="8">
        <v>44849.0</v>
      </c>
      <c r="B23" s="9" t="s">
        <v>12</v>
      </c>
      <c r="C23" s="8">
        <v>44868.0</v>
      </c>
      <c r="D23" s="9">
        <v>1.0</v>
      </c>
      <c r="E23" s="9" t="s">
        <v>65</v>
      </c>
      <c r="F23" s="10" t="s">
        <v>27</v>
      </c>
      <c r="G23" s="10">
        <v>160.0</v>
      </c>
      <c r="H23" s="10">
        <v>1.0</v>
      </c>
      <c r="I23" s="10">
        <v>4424.0</v>
      </c>
      <c r="J23" s="10" t="s">
        <v>71</v>
      </c>
      <c r="K23" s="11" t="s">
        <v>72</v>
      </c>
      <c r="O23" s="28" t="s">
        <v>73</v>
      </c>
      <c r="P23" s="12">
        <f>1/14</f>
        <v>0.07142857143</v>
      </c>
      <c r="Q23" s="22">
        <v>0.0</v>
      </c>
      <c r="R23" s="12">
        <f t="shared" ref="R23:S23" si="1">1/14</f>
        <v>0.07142857143</v>
      </c>
      <c r="S23" s="12">
        <f t="shared" si="1"/>
        <v>0.07142857143</v>
      </c>
      <c r="T23" s="12">
        <f>2/14</f>
        <v>0.1428571429</v>
      </c>
      <c r="U23" s="22">
        <f>1/14</f>
        <v>0.07142857143</v>
      </c>
      <c r="V23" s="12">
        <f>5/14</f>
        <v>0.3571428571</v>
      </c>
      <c r="W23" s="29">
        <f>1/14</f>
        <v>0.07142857143</v>
      </c>
      <c r="X23" s="12"/>
      <c r="Y23" s="12"/>
      <c r="Z23" s="12"/>
    </row>
    <row r="24">
      <c r="A24" s="8">
        <v>44849.0</v>
      </c>
      <c r="B24" s="9" t="s">
        <v>12</v>
      </c>
      <c r="C24" s="8">
        <v>44868.0</v>
      </c>
      <c r="D24" s="9">
        <v>1.0</v>
      </c>
      <c r="E24" s="9" t="s">
        <v>65</v>
      </c>
      <c r="F24" s="10" t="s">
        <v>39</v>
      </c>
      <c r="G24" s="10">
        <v>255.0</v>
      </c>
      <c r="H24" s="10">
        <v>1.0</v>
      </c>
      <c r="I24" s="10">
        <v>894.0</v>
      </c>
      <c r="J24" s="10" t="s">
        <v>74</v>
      </c>
      <c r="K24" s="11" t="s">
        <v>75</v>
      </c>
      <c r="O24" s="28" t="s">
        <v>26</v>
      </c>
      <c r="P24" s="12">
        <f>4/14</f>
        <v>0.2857142857</v>
      </c>
      <c r="Q24" s="22">
        <f>7/14</f>
        <v>0.5</v>
      </c>
      <c r="R24" s="12">
        <f t="shared" ref="R24:R25" si="2">6/14</f>
        <v>0.4285714286</v>
      </c>
      <c r="S24" s="12">
        <f>4/14</f>
        <v>0.2857142857</v>
      </c>
      <c r="T24" s="12">
        <f>6/14</f>
        <v>0.4285714286</v>
      </c>
      <c r="U24" s="12">
        <f>4/14</f>
        <v>0.2857142857</v>
      </c>
      <c r="V24" s="12">
        <f>2/14</f>
        <v>0.1428571429</v>
      </c>
      <c r="W24" s="29">
        <f>5/14</f>
        <v>0.3571428571</v>
      </c>
      <c r="X24" s="12"/>
      <c r="Y24" s="12"/>
      <c r="Z24" s="12"/>
    </row>
    <row r="25">
      <c r="A25" s="8">
        <v>44849.0</v>
      </c>
      <c r="B25" s="9" t="s">
        <v>12</v>
      </c>
      <c r="C25" s="8">
        <v>44868.0</v>
      </c>
      <c r="D25" s="9">
        <v>1.0</v>
      </c>
      <c r="E25" s="9" t="s">
        <v>65</v>
      </c>
      <c r="F25" s="10" t="s">
        <v>39</v>
      </c>
      <c r="G25" s="10">
        <v>230.0</v>
      </c>
      <c r="H25" s="10">
        <v>1.0</v>
      </c>
      <c r="I25" s="10">
        <v>4539.0</v>
      </c>
      <c r="J25" s="10" t="s">
        <v>64</v>
      </c>
      <c r="K25" s="11" t="s">
        <v>53</v>
      </c>
      <c r="O25" s="28" t="s">
        <v>76</v>
      </c>
      <c r="P25" s="12">
        <f>8/14</f>
        <v>0.5714285714</v>
      </c>
      <c r="Q25" s="22">
        <f>5/14</f>
        <v>0.3571428571</v>
      </c>
      <c r="R25" s="12">
        <f t="shared" si="2"/>
        <v>0.4285714286</v>
      </c>
      <c r="S25" s="12">
        <f>9/14</f>
        <v>0.6428571429</v>
      </c>
      <c r="T25" s="12">
        <f>5/14</f>
        <v>0.3571428571</v>
      </c>
      <c r="U25" s="12">
        <f>8/14</f>
        <v>0.5714285714</v>
      </c>
      <c r="V25" s="12">
        <f>7/14</f>
        <v>0.5</v>
      </c>
      <c r="W25" s="29">
        <f>6/14</f>
        <v>0.4285714286</v>
      </c>
      <c r="X25" s="12"/>
      <c r="Y25" s="12"/>
      <c r="Z25" s="12"/>
    </row>
    <row r="26">
      <c r="A26" s="8">
        <v>44849.0</v>
      </c>
      <c r="B26" s="9" t="s">
        <v>12</v>
      </c>
      <c r="C26" s="8">
        <v>44868.0</v>
      </c>
      <c r="D26" s="9">
        <v>1.0</v>
      </c>
      <c r="E26" s="9" t="s">
        <v>65</v>
      </c>
      <c r="F26" s="10" t="s">
        <v>39</v>
      </c>
      <c r="G26" s="10">
        <v>160.0</v>
      </c>
      <c r="H26" s="10">
        <v>1.0</v>
      </c>
      <c r="I26" s="10">
        <v>2827.0</v>
      </c>
      <c r="J26" s="10" t="s">
        <v>77</v>
      </c>
      <c r="K26" s="11" t="s">
        <v>53</v>
      </c>
      <c r="O26" s="28" t="s">
        <v>34</v>
      </c>
      <c r="P26" s="30">
        <f>1/14</f>
        <v>0.07142857143</v>
      </c>
      <c r="Q26" s="30">
        <f>2/14</f>
        <v>0.1428571429</v>
      </c>
      <c r="R26" s="30">
        <f>1/14</f>
        <v>0.07142857143</v>
      </c>
      <c r="S26" s="31">
        <v>0.0</v>
      </c>
      <c r="T26" s="32">
        <f t="shared" ref="T26:U26" si="3">1/14</f>
        <v>0.07142857143</v>
      </c>
      <c r="U26" s="32">
        <f t="shared" si="3"/>
        <v>0.07142857143</v>
      </c>
      <c r="V26" s="31">
        <v>0.0</v>
      </c>
      <c r="W26" s="33">
        <f>2/14</f>
        <v>0.1428571429</v>
      </c>
      <c r="X26" s="12"/>
      <c r="Y26" s="12"/>
      <c r="Z26" s="12"/>
    </row>
    <row r="27">
      <c r="A27" s="8">
        <v>44849.0</v>
      </c>
      <c r="B27" s="9" t="s">
        <v>78</v>
      </c>
      <c r="C27" s="8">
        <v>44869.0</v>
      </c>
      <c r="D27" s="9">
        <v>1.0</v>
      </c>
      <c r="E27" s="9" t="s">
        <v>79</v>
      </c>
      <c r="F27" s="10">
        <v>0.0</v>
      </c>
      <c r="G27" s="10">
        <v>230.0</v>
      </c>
      <c r="H27" s="10">
        <v>0.0</v>
      </c>
      <c r="I27" s="10" t="s">
        <v>14</v>
      </c>
      <c r="J27" s="10" t="s">
        <v>14</v>
      </c>
      <c r="K27" s="11" t="s">
        <v>80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v>44849.0</v>
      </c>
      <c r="B28" s="9" t="s">
        <v>78</v>
      </c>
      <c r="C28" s="8">
        <v>44869.0</v>
      </c>
      <c r="D28" s="9">
        <v>1.0</v>
      </c>
      <c r="E28" s="9" t="s">
        <v>79</v>
      </c>
      <c r="F28" s="10">
        <v>0.0</v>
      </c>
      <c r="G28" s="10">
        <v>160.0</v>
      </c>
      <c r="H28" s="10">
        <v>0.0</v>
      </c>
      <c r="I28" s="10" t="s">
        <v>14</v>
      </c>
      <c r="J28" s="10" t="s">
        <v>81</v>
      </c>
      <c r="K28" s="11" t="s">
        <v>15</v>
      </c>
      <c r="O28" s="28" t="s">
        <v>82</v>
      </c>
      <c r="P28" s="34">
        <f t="shared" ref="P28:W28" si="4">SUM(P23:P24)</f>
        <v>0.3571428571</v>
      </c>
      <c r="Q28" s="34">
        <f t="shared" si="4"/>
        <v>0.5</v>
      </c>
      <c r="R28" s="34">
        <f t="shared" si="4"/>
        <v>0.5</v>
      </c>
      <c r="S28" s="34">
        <f t="shared" si="4"/>
        <v>0.3571428571</v>
      </c>
      <c r="T28" s="34">
        <f t="shared" si="4"/>
        <v>0.5714285714</v>
      </c>
      <c r="U28" s="34">
        <f t="shared" si="4"/>
        <v>0.3571428571</v>
      </c>
      <c r="V28" s="34">
        <f t="shared" si="4"/>
        <v>0.5</v>
      </c>
      <c r="W28" s="34">
        <f t="shared" si="4"/>
        <v>0.4285714286</v>
      </c>
      <c r="X28" s="12"/>
      <c r="Y28" s="12"/>
      <c r="Z28" s="12"/>
    </row>
    <row r="29">
      <c r="A29" s="8">
        <v>44849.0</v>
      </c>
      <c r="B29" s="9" t="s">
        <v>78</v>
      </c>
      <c r="C29" s="8">
        <v>44869.0</v>
      </c>
      <c r="D29" s="9">
        <v>1.0</v>
      </c>
      <c r="E29" s="9" t="s">
        <v>79</v>
      </c>
      <c r="F29" s="10" t="s">
        <v>27</v>
      </c>
      <c r="G29" s="10">
        <v>255.0</v>
      </c>
      <c r="H29" s="10">
        <v>1.0</v>
      </c>
      <c r="I29" s="10">
        <v>4239.0</v>
      </c>
      <c r="J29" s="10" t="s">
        <v>64</v>
      </c>
      <c r="K29" s="11" t="s">
        <v>83</v>
      </c>
    </row>
    <row r="30">
      <c r="A30" s="8">
        <v>44849.0</v>
      </c>
      <c r="B30" s="9" t="s">
        <v>78</v>
      </c>
      <c r="C30" s="8">
        <v>44869.0</v>
      </c>
      <c r="D30" s="9">
        <v>1.0</v>
      </c>
      <c r="E30" s="9" t="s">
        <v>79</v>
      </c>
      <c r="F30" s="10" t="s">
        <v>27</v>
      </c>
      <c r="G30" s="10">
        <v>230.0</v>
      </c>
      <c r="H30" s="10">
        <v>1.0</v>
      </c>
      <c r="I30" s="10">
        <v>4339.0</v>
      </c>
      <c r="J30" s="10" t="s">
        <v>84</v>
      </c>
      <c r="K30" s="11" t="s">
        <v>85</v>
      </c>
    </row>
    <row r="31">
      <c r="A31" s="8">
        <v>44849.0</v>
      </c>
      <c r="B31" s="9" t="s">
        <v>78</v>
      </c>
      <c r="C31" s="8">
        <v>44869.0</v>
      </c>
      <c r="D31" s="9">
        <v>1.0</v>
      </c>
      <c r="E31" s="9" t="s">
        <v>79</v>
      </c>
      <c r="F31" s="10" t="s">
        <v>27</v>
      </c>
      <c r="G31" s="10">
        <v>160.0</v>
      </c>
      <c r="H31" s="10">
        <v>0.0</v>
      </c>
      <c r="I31" s="10">
        <v>2466.0</v>
      </c>
      <c r="J31" s="10" t="s">
        <v>35</v>
      </c>
      <c r="K31" s="11" t="s">
        <v>86</v>
      </c>
    </row>
    <row r="32">
      <c r="A32" s="8">
        <v>44849.0</v>
      </c>
      <c r="B32" s="9" t="s">
        <v>78</v>
      </c>
      <c r="C32" s="8">
        <v>44869.0</v>
      </c>
      <c r="D32" s="9">
        <v>1.0</v>
      </c>
      <c r="E32" s="9" t="s">
        <v>79</v>
      </c>
      <c r="F32" s="10" t="s">
        <v>39</v>
      </c>
      <c r="G32" s="10">
        <v>255.0</v>
      </c>
      <c r="H32" s="10">
        <v>1.0</v>
      </c>
      <c r="I32" s="10">
        <v>4249.0</v>
      </c>
      <c r="J32" s="10" t="s">
        <v>64</v>
      </c>
      <c r="K32" s="11" t="s">
        <v>87</v>
      </c>
    </row>
    <row r="33">
      <c r="A33" s="8">
        <v>44849.0</v>
      </c>
      <c r="B33" s="9" t="s">
        <v>78</v>
      </c>
      <c r="C33" s="8">
        <v>44869.0</v>
      </c>
      <c r="D33" s="9">
        <v>1.0</v>
      </c>
      <c r="E33" s="9" t="s">
        <v>79</v>
      </c>
      <c r="F33" s="10" t="s">
        <v>39</v>
      </c>
      <c r="G33" s="10">
        <v>230.0</v>
      </c>
      <c r="H33" s="10">
        <v>0.0</v>
      </c>
      <c r="I33" s="10" t="s">
        <v>14</v>
      </c>
      <c r="J33" s="10" t="s">
        <v>14</v>
      </c>
      <c r="K33" s="11" t="s">
        <v>88</v>
      </c>
    </row>
    <row r="34">
      <c r="A34" s="8">
        <v>44849.0</v>
      </c>
      <c r="B34" s="9" t="s">
        <v>78</v>
      </c>
      <c r="C34" s="8">
        <v>44869.0</v>
      </c>
      <c r="D34" s="9">
        <v>1.0</v>
      </c>
      <c r="E34" s="9" t="s">
        <v>79</v>
      </c>
      <c r="F34" s="10" t="s">
        <v>39</v>
      </c>
      <c r="G34" s="10">
        <v>160.0</v>
      </c>
      <c r="H34" s="10">
        <v>0.0</v>
      </c>
      <c r="I34" s="10" t="s">
        <v>14</v>
      </c>
      <c r="J34" s="10" t="s">
        <v>15</v>
      </c>
      <c r="K34" s="11" t="s">
        <v>15</v>
      </c>
    </row>
    <row r="35">
      <c r="A35" s="8">
        <v>44849.0</v>
      </c>
      <c r="B35" s="9" t="s">
        <v>78</v>
      </c>
      <c r="C35" s="8">
        <v>44869.0</v>
      </c>
      <c r="D35" s="9">
        <v>1.0</v>
      </c>
      <c r="E35" s="9" t="s">
        <v>89</v>
      </c>
      <c r="F35" s="10">
        <v>0.0</v>
      </c>
      <c r="G35" s="10">
        <v>230.0</v>
      </c>
      <c r="H35" s="10">
        <v>0.0</v>
      </c>
      <c r="I35" s="10" t="s">
        <v>14</v>
      </c>
      <c r="J35" s="10" t="s">
        <v>14</v>
      </c>
      <c r="K35" s="11" t="s">
        <v>53</v>
      </c>
    </row>
    <row r="36">
      <c r="A36" s="8">
        <v>44849.0</v>
      </c>
      <c r="B36" s="9" t="s">
        <v>78</v>
      </c>
      <c r="C36" s="8">
        <v>44869.0</v>
      </c>
      <c r="D36" s="9">
        <v>1.0</v>
      </c>
      <c r="E36" s="9" t="s">
        <v>89</v>
      </c>
      <c r="F36" s="10">
        <v>0.0</v>
      </c>
      <c r="G36" s="10">
        <v>160.0</v>
      </c>
      <c r="H36" s="10">
        <v>1.0</v>
      </c>
      <c r="I36" s="10">
        <v>4244.0</v>
      </c>
      <c r="J36" s="10" t="s">
        <v>64</v>
      </c>
      <c r="K36" s="11" t="s">
        <v>90</v>
      </c>
    </row>
    <row r="37">
      <c r="A37" s="8">
        <v>44849.0</v>
      </c>
      <c r="B37" s="9" t="s">
        <v>78</v>
      </c>
      <c r="C37" s="8">
        <v>44869.0</v>
      </c>
      <c r="D37" s="9">
        <v>1.0</v>
      </c>
      <c r="E37" s="9" t="s">
        <v>89</v>
      </c>
      <c r="F37" s="10" t="s">
        <v>27</v>
      </c>
      <c r="G37" s="10">
        <v>255.0</v>
      </c>
      <c r="H37" s="10">
        <v>0.0</v>
      </c>
      <c r="I37" s="10" t="s">
        <v>14</v>
      </c>
      <c r="J37" s="10" t="s">
        <v>14</v>
      </c>
      <c r="K37" s="11" t="s">
        <v>53</v>
      </c>
    </row>
    <row r="38">
      <c r="A38" s="8">
        <v>44849.0</v>
      </c>
      <c r="B38" s="9" t="s">
        <v>78</v>
      </c>
      <c r="C38" s="8">
        <v>44869.0</v>
      </c>
      <c r="D38" s="9">
        <v>1.0</v>
      </c>
      <c r="E38" s="9" t="s">
        <v>89</v>
      </c>
      <c r="F38" s="10" t="s">
        <v>27</v>
      </c>
      <c r="G38" s="10">
        <v>230.0</v>
      </c>
      <c r="H38" s="10">
        <v>1.0</v>
      </c>
      <c r="I38" s="10">
        <v>4103.0</v>
      </c>
      <c r="J38" s="10" t="s">
        <v>64</v>
      </c>
      <c r="K38" s="11" t="s">
        <v>91</v>
      </c>
    </row>
    <row r="39">
      <c r="A39" s="8">
        <v>44849.0</v>
      </c>
      <c r="B39" s="9" t="s">
        <v>78</v>
      </c>
      <c r="C39" s="8">
        <v>44869.0</v>
      </c>
      <c r="D39" s="9">
        <v>1.0</v>
      </c>
      <c r="E39" s="9" t="s">
        <v>89</v>
      </c>
      <c r="F39" s="10" t="s">
        <v>27</v>
      </c>
      <c r="G39" s="10">
        <v>160.0</v>
      </c>
      <c r="H39" s="10">
        <v>0.0</v>
      </c>
      <c r="I39" s="10" t="s">
        <v>14</v>
      </c>
      <c r="J39" s="10" t="s">
        <v>14</v>
      </c>
      <c r="K39" s="11" t="s">
        <v>53</v>
      </c>
    </row>
    <row r="40">
      <c r="A40" s="8">
        <v>44849.0</v>
      </c>
      <c r="B40" s="9" t="s">
        <v>78</v>
      </c>
      <c r="C40" s="8">
        <v>44869.0</v>
      </c>
      <c r="D40" s="9">
        <v>1.0</v>
      </c>
      <c r="E40" s="9" t="s">
        <v>89</v>
      </c>
      <c r="F40" s="10" t="s">
        <v>39</v>
      </c>
      <c r="G40" s="10">
        <v>255.0</v>
      </c>
      <c r="H40" s="10">
        <v>0.0</v>
      </c>
      <c r="I40" s="10" t="s">
        <v>14</v>
      </c>
      <c r="J40" s="10" t="s">
        <v>14</v>
      </c>
      <c r="K40" s="11" t="s">
        <v>53</v>
      </c>
    </row>
    <row r="41">
      <c r="A41" s="8">
        <v>44849.0</v>
      </c>
      <c r="B41" s="9" t="s">
        <v>78</v>
      </c>
      <c r="C41" s="8">
        <v>44869.0</v>
      </c>
      <c r="D41" s="9">
        <v>1.0</v>
      </c>
      <c r="E41" s="9" t="s">
        <v>89</v>
      </c>
      <c r="F41" s="10" t="s">
        <v>39</v>
      </c>
      <c r="G41" s="10">
        <v>230.0</v>
      </c>
      <c r="H41" s="10">
        <v>1.0</v>
      </c>
      <c r="I41" s="10">
        <v>4220.0</v>
      </c>
      <c r="J41" s="10" t="s">
        <v>64</v>
      </c>
      <c r="K41" s="11" t="s">
        <v>92</v>
      </c>
    </row>
    <row r="42">
      <c r="A42" s="8">
        <v>44849.0</v>
      </c>
      <c r="B42" s="9" t="s">
        <v>78</v>
      </c>
      <c r="C42" s="8">
        <v>44869.0</v>
      </c>
      <c r="D42" s="9">
        <v>1.0</v>
      </c>
      <c r="E42" s="9" t="s">
        <v>89</v>
      </c>
      <c r="F42" s="10" t="s">
        <v>39</v>
      </c>
      <c r="G42" s="10">
        <v>160.0</v>
      </c>
      <c r="H42" s="10">
        <v>1.0</v>
      </c>
      <c r="I42" s="10">
        <v>4257.0</v>
      </c>
      <c r="J42" s="10" t="s">
        <v>93</v>
      </c>
      <c r="K42" s="11" t="s">
        <v>94</v>
      </c>
    </row>
    <row r="43">
      <c r="A43" s="8">
        <v>44849.0</v>
      </c>
      <c r="B43" s="9" t="s">
        <v>78</v>
      </c>
      <c r="C43" s="8">
        <v>44869.0</v>
      </c>
      <c r="D43" s="9">
        <v>1.0</v>
      </c>
      <c r="E43" s="9" t="s">
        <v>95</v>
      </c>
      <c r="F43" s="10">
        <v>0.0</v>
      </c>
      <c r="G43" s="10">
        <v>230.0</v>
      </c>
      <c r="H43" s="10">
        <v>0.0</v>
      </c>
      <c r="I43" s="10" t="s">
        <v>14</v>
      </c>
      <c r="J43" s="10" t="s">
        <v>14</v>
      </c>
      <c r="K43" s="11" t="s">
        <v>53</v>
      </c>
    </row>
    <row r="44">
      <c r="A44" s="8">
        <v>44849.0</v>
      </c>
      <c r="B44" s="9" t="s">
        <v>78</v>
      </c>
      <c r="C44" s="8">
        <v>44869.0</v>
      </c>
      <c r="D44" s="9">
        <v>1.0</v>
      </c>
      <c r="E44" s="9" t="s">
        <v>95</v>
      </c>
      <c r="F44" s="10">
        <v>0.0</v>
      </c>
      <c r="G44" s="10">
        <v>160.0</v>
      </c>
      <c r="H44" s="10">
        <v>1.0</v>
      </c>
      <c r="I44" s="10">
        <v>1172.0</v>
      </c>
      <c r="J44" s="10" t="s">
        <v>96</v>
      </c>
      <c r="K44" s="11" t="s">
        <v>97</v>
      </c>
    </row>
    <row r="45">
      <c r="A45" s="8">
        <v>44849.0</v>
      </c>
      <c r="B45" s="9" t="s">
        <v>78</v>
      </c>
      <c r="C45" s="8">
        <v>44869.0</v>
      </c>
      <c r="D45" s="9">
        <v>1.0</v>
      </c>
      <c r="E45" s="9" t="s">
        <v>95</v>
      </c>
      <c r="F45" s="10" t="s">
        <v>27</v>
      </c>
      <c r="G45" s="10">
        <v>255.0</v>
      </c>
      <c r="H45" s="10">
        <v>0.0</v>
      </c>
      <c r="I45" s="10" t="s">
        <v>14</v>
      </c>
      <c r="J45" s="10" t="s">
        <v>14</v>
      </c>
      <c r="K45" s="11" t="s">
        <v>53</v>
      </c>
    </row>
    <row r="46">
      <c r="A46" s="8">
        <v>44849.0</v>
      </c>
      <c r="B46" s="9" t="s">
        <v>78</v>
      </c>
      <c r="C46" s="8">
        <v>44869.0</v>
      </c>
      <c r="D46" s="9">
        <v>1.0</v>
      </c>
      <c r="E46" s="9" t="s">
        <v>95</v>
      </c>
      <c r="F46" s="10" t="s">
        <v>27</v>
      </c>
      <c r="G46" s="10">
        <v>230.0</v>
      </c>
      <c r="H46" s="10">
        <v>1.0</v>
      </c>
      <c r="I46" s="10">
        <v>4111.0</v>
      </c>
      <c r="J46" s="10" t="s">
        <v>64</v>
      </c>
      <c r="K46" s="11" t="s">
        <v>98</v>
      </c>
    </row>
    <row r="47">
      <c r="A47" s="8">
        <v>44849.0</v>
      </c>
      <c r="B47" s="9" t="s">
        <v>78</v>
      </c>
      <c r="C47" s="8">
        <v>44869.0</v>
      </c>
      <c r="D47" s="9">
        <v>1.0</v>
      </c>
      <c r="E47" s="9" t="s">
        <v>95</v>
      </c>
      <c r="F47" s="10" t="s">
        <v>27</v>
      </c>
      <c r="G47" s="10">
        <v>160.0</v>
      </c>
      <c r="H47" s="10">
        <v>0.0</v>
      </c>
      <c r="I47" s="10" t="s">
        <v>14</v>
      </c>
      <c r="J47" s="10" t="s">
        <v>14</v>
      </c>
      <c r="K47" s="11" t="s">
        <v>53</v>
      </c>
    </row>
    <row r="48">
      <c r="A48" s="8">
        <v>44849.0</v>
      </c>
      <c r="B48" s="9" t="s">
        <v>78</v>
      </c>
      <c r="C48" s="8">
        <v>44869.0</v>
      </c>
      <c r="D48" s="9">
        <v>1.0</v>
      </c>
      <c r="E48" s="9" t="s">
        <v>95</v>
      </c>
      <c r="F48" s="10" t="s">
        <v>39</v>
      </c>
      <c r="G48" s="10">
        <v>255.0</v>
      </c>
      <c r="H48" s="10">
        <v>1.0</v>
      </c>
      <c r="I48" s="10">
        <v>4198.0</v>
      </c>
      <c r="J48" s="10" t="s">
        <v>64</v>
      </c>
      <c r="K48" s="11" t="s">
        <v>99</v>
      </c>
    </row>
    <row r="49">
      <c r="A49" s="8">
        <v>44849.0</v>
      </c>
      <c r="B49" s="9" t="s">
        <v>78</v>
      </c>
      <c r="C49" s="8">
        <v>44869.0</v>
      </c>
      <c r="D49" s="9">
        <v>1.0</v>
      </c>
      <c r="E49" s="9" t="s">
        <v>95</v>
      </c>
      <c r="F49" s="10" t="s">
        <v>39</v>
      </c>
      <c r="G49" s="10">
        <v>230.0</v>
      </c>
      <c r="H49" s="10">
        <v>0.0</v>
      </c>
      <c r="I49" s="10" t="s">
        <v>14</v>
      </c>
      <c r="J49" s="10" t="s">
        <v>14</v>
      </c>
      <c r="K49" s="11" t="s">
        <v>53</v>
      </c>
    </row>
    <row r="50">
      <c r="A50" s="8">
        <v>44849.0</v>
      </c>
      <c r="B50" s="9" t="s">
        <v>78</v>
      </c>
      <c r="C50" s="8">
        <v>44869.0</v>
      </c>
      <c r="D50" s="9">
        <v>1.0</v>
      </c>
      <c r="E50" s="9" t="s">
        <v>95</v>
      </c>
      <c r="F50" s="10" t="s">
        <v>39</v>
      </c>
      <c r="G50" s="10">
        <v>160.0</v>
      </c>
      <c r="H50" s="10">
        <v>0.0</v>
      </c>
      <c r="I50" s="10" t="s">
        <v>14</v>
      </c>
      <c r="J50" s="10" t="s">
        <v>14</v>
      </c>
      <c r="K50" s="11" t="s">
        <v>53</v>
      </c>
    </row>
    <row r="51">
      <c r="A51" s="8">
        <v>44849.0</v>
      </c>
      <c r="B51" s="9" t="s">
        <v>100</v>
      </c>
      <c r="C51" s="8">
        <v>44872.0</v>
      </c>
      <c r="D51" s="9">
        <v>1.0</v>
      </c>
      <c r="E51" s="9" t="s">
        <v>101</v>
      </c>
      <c r="F51" s="10">
        <v>0.0</v>
      </c>
      <c r="G51" s="10">
        <v>230.0</v>
      </c>
      <c r="H51" s="10">
        <v>1.0</v>
      </c>
      <c r="I51" s="10">
        <v>4481.0</v>
      </c>
      <c r="J51" s="10" t="s">
        <v>64</v>
      </c>
      <c r="K51" s="11" t="s">
        <v>102</v>
      </c>
    </row>
    <row r="52">
      <c r="A52" s="8">
        <v>44849.0</v>
      </c>
      <c r="B52" s="9" t="s">
        <v>100</v>
      </c>
      <c r="C52" s="8">
        <v>44872.0</v>
      </c>
      <c r="D52" s="9">
        <v>1.0</v>
      </c>
      <c r="E52" s="9" t="s">
        <v>101</v>
      </c>
      <c r="F52" s="10">
        <v>0.0</v>
      </c>
      <c r="G52" s="10">
        <v>160.0</v>
      </c>
      <c r="H52" s="10">
        <v>0.0</v>
      </c>
      <c r="I52" s="10" t="s">
        <v>14</v>
      </c>
      <c r="J52" s="10" t="s">
        <v>14</v>
      </c>
      <c r="K52" s="11" t="s">
        <v>53</v>
      </c>
    </row>
    <row r="53">
      <c r="A53" s="8">
        <v>44849.0</v>
      </c>
      <c r="B53" s="9" t="s">
        <v>100</v>
      </c>
      <c r="C53" s="8">
        <v>44872.0</v>
      </c>
      <c r="D53" s="9">
        <v>1.0</v>
      </c>
      <c r="E53" s="9" t="s">
        <v>101</v>
      </c>
      <c r="F53" s="10" t="s">
        <v>27</v>
      </c>
      <c r="G53" s="10">
        <v>255.0</v>
      </c>
      <c r="H53" s="10">
        <v>1.0</v>
      </c>
      <c r="I53" s="10">
        <v>4347.0</v>
      </c>
      <c r="J53" s="10" t="s">
        <v>64</v>
      </c>
      <c r="K53" s="11" t="s">
        <v>103</v>
      </c>
    </row>
    <row r="54">
      <c r="A54" s="8">
        <v>44849.0</v>
      </c>
      <c r="B54" s="9" t="s">
        <v>100</v>
      </c>
      <c r="C54" s="8">
        <v>44872.0</v>
      </c>
      <c r="D54" s="9">
        <v>1.0</v>
      </c>
      <c r="E54" s="9" t="s">
        <v>101</v>
      </c>
      <c r="F54" s="10" t="s">
        <v>27</v>
      </c>
      <c r="G54" s="10">
        <v>230.0</v>
      </c>
      <c r="H54" s="10">
        <v>0.0</v>
      </c>
      <c r="I54" s="10" t="s">
        <v>14</v>
      </c>
      <c r="J54" s="10" t="s">
        <v>14</v>
      </c>
      <c r="K54" s="11" t="s">
        <v>53</v>
      </c>
    </row>
    <row r="55">
      <c r="A55" s="8">
        <v>44849.0</v>
      </c>
      <c r="B55" s="9" t="s">
        <v>100</v>
      </c>
      <c r="C55" s="8">
        <v>44872.0</v>
      </c>
      <c r="D55" s="9">
        <v>1.0</v>
      </c>
      <c r="E55" s="9" t="s">
        <v>101</v>
      </c>
      <c r="F55" s="10" t="s">
        <v>27</v>
      </c>
      <c r="G55" s="10">
        <v>160.0</v>
      </c>
      <c r="H55" s="10">
        <v>1.0</v>
      </c>
      <c r="I55" s="10">
        <v>3573.0</v>
      </c>
      <c r="J55" s="10" t="s">
        <v>64</v>
      </c>
      <c r="K55" s="11" t="s">
        <v>104</v>
      </c>
    </row>
    <row r="56">
      <c r="A56" s="8">
        <v>44849.0</v>
      </c>
      <c r="B56" s="9" t="s">
        <v>100</v>
      </c>
      <c r="C56" s="8">
        <v>44872.0</v>
      </c>
      <c r="D56" s="9">
        <v>1.0</v>
      </c>
      <c r="E56" s="9" t="s">
        <v>101</v>
      </c>
      <c r="F56" s="10" t="s">
        <v>39</v>
      </c>
      <c r="G56" s="10">
        <v>255.0</v>
      </c>
      <c r="H56" s="10">
        <v>0.0</v>
      </c>
      <c r="I56" s="10" t="s">
        <v>14</v>
      </c>
      <c r="J56" s="10" t="s">
        <v>14</v>
      </c>
      <c r="K56" s="11" t="s">
        <v>53</v>
      </c>
    </row>
    <row r="57">
      <c r="A57" s="8">
        <v>44849.0</v>
      </c>
      <c r="B57" s="9" t="s">
        <v>100</v>
      </c>
      <c r="C57" s="8">
        <v>44872.0</v>
      </c>
      <c r="D57" s="9">
        <v>1.0</v>
      </c>
      <c r="E57" s="9" t="s">
        <v>101</v>
      </c>
      <c r="F57" s="10" t="s">
        <v>39</v>
      </c>
      <c r="G57" s="10">
        <v>230.0</v>
      </c>
      <c r="H57" s="10">
        <v>0.0</v>
      </c>
      <c r="I57" s="10" t="s">
        <v>14</v>
      </c>
      <c r="J57" s="10" t="s">
        <v>14</v>
      </c>
      <c r="K57" s="11" t="s">
        <v>53</v>
      </c>
    </row>
    <row r="58">
      <c r="A58" s="8">
        <v>44849.0</v>
      </c>
      <c r="B58" s="9" t="s">
        <v>100</v>
      </c>
      <c r="C58" s="8">
        <v>44872.0</v>
      </c>
      <c r="D58" s="9">
        <v>1.0</v>
      </c>
      <c r="E58" s="9" t="s">
        <v>101</v>
      </c>
      <c r="F58" s="10" t="s">
        <v>39</v>
      </c>
      <c r="G58" s="10">
        <v>160.0</v>
      </c>
      <c r="H58" s="10">
        <v>0.0</v>
      </c>
      <c r="I58" s="10" t="s">
        <v>14</v>
      </c>
      <c r="J58" s="10" t="s">
        <v>14</v>
      </c>
      <c r="K58" s="11" t="s">
        <v>53</v>
      </c>
    </row>
    <row r="59">
      <c r="A59" s="8">
        <v>44849.0</v>
      </c>
      <c r="B59" s="9" t="s">
        <v>100</v>
      </c>
      <c r="C59" s="8">
        <v>44872.0</v>
      </c>
      <c r="D59" s="9">
        <v>1.0</v>
      </c>
      <c r="E59" s="9" t="s">
        <v>105</v>
      </c>
      <c r="F59" s="10">
        <v>0.0</v>
      </c>
      <c r="G59" s="10">
        <v>230.0</v>
      </c>
      <c r="H59" s="10">
        <v>1.0</v>
      </c>
      <c r="I59" s="10">
        <v>4254.0</v>
      </c>
      <c r="J59" s="10" t="s">
        <v>64</v>
      </c>
      <c r="K59" s="11" t="s">
        <v>106</v>
      </c>
    </row>
    <row r="60">
      <c r="A60" s="8">
        <v>44849.0</v>
      </c>
      <c r="B60" s="9" t="s">
        <v>100</v>
      </c>
      <c r="C60" s="8">
        <v>44872.0</v>
      </c>
      <c r="D60" s="9">
        <v>1.0</v>
      </c>
      <c r="E60" s="9" t="s">
        <v>105</v>
      </c>
      <c r="F60" s="10">
        <v>0.0</v>
      </c>
      <c r="G60" s="10">
        <v>160.0</v>
      </c>
      <c r="H60" s="10">
        <v>1.0</v>
      </c>
      <c r="I60" s="10">
        <v>5283.0</v>
      </c>
      <c r="J60" s="10" t="s">
        <v>64</v>
      </c>
      <c r="K60" s="11" t="s">
        <v>53</v>
      </c>
    </row>
    <row r="61">
      <c r="A61" s="8">
        <v>44849.0</v>
      </c>
      <c r="B61" s="9" t="s">
        <v>100</v>
      </c>
      <c r="C61" s="8">
        <v>44872.0</v>
      </c>
      <c r="D61" s="9">
        <v>1.0</v>
      </c>
      <c r="E61" s="9" t="s">
        <v>105</v>
      </c>
      <c r="F61" s="10" t="s">
        <v>27</v>
      </c>
      <c r="G61" s="10">
        <v>255.0</v>
      </c>
      <c r="H61" s="10">
        <v>1.0</v>
      </c>
      <c r="I61" s="10">
        <v>929.0</v>
      </c>
      <c r="J61" s="10" t="s">
        <v>64</v>
      </c>
      <c r="K61" s="11" t="s">
        <v>107</v>
      </c>
    </row>
    <row r="62">
      <c r="A62" s="8">
        <v>44849.0</v>
      </c>
      <c r="B62" s="9" t="s">
        <v>100</v>
      </c>
      <c r="C62" s="8">
        <v>44872.0</v>
      </c>
      <c r="D62" s="9">
        <v>1.0</v>
      </c>
      <c r="E62" s="9" t="s">
        <v>105</v>
      </c>
      <c r="F62" s="10" t="s">
        <v>27</v>
      </c>
      <c r="G62" s="10">
        <v>230.0</v>
      </c>
      <c r="H62" s="10">
        <v>1.0</v>
      </c>
      <c r="I62" s="10">
        <v>3665.0</v>
      </c>
      <c r="J62" s="10" t="s">
        <v>108</v>
      </c>
      <c r="K62" s="11" t="s">
        <v>109</v>
      </c>
    </row>
    <row r="63">
      <c r="A63" s="8">
        <v>44849.0</v>
      </c>
      <c r="B63" s="9" t="s">
        <v>100</v>
      </c>
      <c r="C63" s="8">
        <v>44872.0</v>
      </c>
      <c r="D63" s="9">
        <v>1.0</v>
      </c>
      <c r="E63" s="9" t="s">
        <v>105</v>
      </c>
      <c r="F63" s="10" t="s">
        <v>27</v>
      </c>
      <c r="G63" s="10">
        <v>160.0</v>
      </c>
      <c r="H63" s="10">
        <v>0.0</v>
      </c>
      <c r="I63" s="10" t="s">
        <v>14</v>
      </c>
      <c r="J63" s="10" t="s">
        <v>14</v>
      </c>
      <c r="K63" s="11" t="s">
        <v>53</v>
      </c>
    </row>
    <row r="64">
      <c r="A64" s="8">
        <v>44849.0</v>
      </c>
      <c r="B64" s="9" t="s">
        <v>100</v>
      </c>
      <c r="C64" s="8">
        <v>44872.0</v>
      </c>
      <c r="D64" s="9">
        <v>1.0</v>
      </c>
      <c r="E64" s="9" t="s">
        <v>105</v>
      </c>
      <c r="F64" s="10" t="s">
        <v>39</v>
      </c>
      <c r="G64" s="10">
        <v>255.0</v>
      </c>
      <c r="H64" s="10">
        <v>0.0</v>
      </c>
      <c r="I64" s="10" t="s">
        <v>14</v>
      </c>
      <c r="J64" s="10" t="s">
        <v>14</v>
      </c>
      <c r="K64" s="11" t="s">
        <v>53</v>
      </c>
    </row>
    <row r="65">
      <c r="A65" s="8">
        <v>44849.0</v>
      </c>
      <c r="B65" s="9" t="s">
        <v>100</v>
      </c>
      <c r="C65" s="8">
        <v>44872.0</v>
      </c>
      <c r="D65" s="9">
        <v>1.0</v>
      </c>
      <c r="E65" s="9" t="s">
        <v>105</v>
      </c>
      <c r="F65" s="10" t="s">
        <v>39</v>
      </c>
      <c r="G65" s="10">
        <v>230.0</v>
      </c>
      <c r="H65" s="10">
        <v>0.0</v>
      </c>
      <c r="I65" s="10" t="s">
        <v>14</v>
      </c>
      <c r="J65" s="10" t="s">
        <v>14</v>
      </c>
      <c r="K65" s="11" t="s">
        <v>53</v>
      </c>
    </row>
    <row r="66">
      <c r="A66" s="8">
        <v>44849.0</v>
      </c>
      <c r="B66" s="9" t="s">
        <v>100</v>
      </c>
      <c r="C66" s="8">
        <v>44872.0</v>
      </c>
      <c r="D66" s="9">
        <v>1.0</v>
      </c>
      <c r="E66" s="9" t="s">
        <v>105</v>
      </c>
      <c r="F66" s="10" t="s">
        <v>39</v>
      </c>
      <c r="G66" s="10">
        <v>160.0</v>
      </c>
      <c r="H66" s="10">
        <v>0.0</v>
      </c>
      <c r="I66" s="10" t="s">
        <v>14</v>
      </c>
      <c r="J66" s="10" t="s">
        <v>14</v>
      </c>
      <c r="K66" s="11" t="s">
        <v>53</v>
      </c>
    </row>
    <row r="67">
      <c r="A67" s="8">
        <v>44849.0</v>
      </c>
      <c r="B67" s="9" t="s">
        <v>100</v>
      </c>
      <c r="C67" s="8">
        <v>44872.0</v>
      </c>
      <c r="D67" s="9">
        <v>1.0</v>
      </c>
      <c r="E67" s="9" t="s">
        <v>110</v>
      </c>
      <c r="F67" s="10">
        <v>0.0</v>
      </c>
      <c r="G67" s="10">
        <v>230.0</v>
      </c>
      <c r="H67" s="10">
        <v>0.0</v>
      </c>
      <c r="I67" s="10" t="s">
        <v>14</v>
      </c>
      <c r="J67" s="10" t="s">
        <v>14</v>
      </c>
      <c r="K67" s="11" t="s">
        <v>53</v>
      </c>
    </row>
    <row r="68">
      <c r="A68" s="8">
        <v>44849.0</v>
      </c>
      <c r="B68" s="9" t="s">
        <v>100</v>
      </c>
      <c r="C68" s="8">
        <v>44872.0</v>
      </c>
      <c r="D68" s="9">
        <v>1.0</v>
      </c>
      <c r="E68" s="9" t="s">
        <v>110</v>
      </c>
      <c r="F68" s="10">
        <v>0.0</v>
      </c>
      <c r="G68" s="10">
        <v>160.0</v>
      </c>
      <c r="H68" s="10">
        <v>1.0</v>
      </c>
      <c r="I68" s="10" t="s">
        <v>111</v>
      </c>
      <c r="J68" s="10" t="s">
        <v>64</v>
      </c>
      <c r="K68" s="11" t="s">
        <v>112</v>
      </c>
    </row>
    <row r="69">
      <c r="A69" s="8">
        <v>44849.0</v>
      </c>
      <c r="B69" s="9" t="s">
        <v>100</v>
      </c>
      <c r="C69" s="8">
        <v>44872.0</v>
      </c>
      <c r="D69" s="9">
        <v>1.0</v>
      </c>
      <c r="E69" s="9" t="s">
        <v>110</v>
      </c>
      <c r="F69" s="10" t="s">
        <v>27</v>
      </c>
      <c r="G69" s="10">
        <v>255.0</v>
      </c>
      <c r="H69" s="10">
        <v>0.0</v>
      </c>
      <c r="I69" s="10" t="s">
        <v>14</v>
      </c>
      <c r="J69" s="10" t="s">
        <v>14</v>
      </c>
      <c r="K69" s="11" t="s">
        <v>53</v>
      </c>
    </row>
    <row r="70">
      <c r="A70" s="8">
        <v>44849.0</v>
      </c>
      <c r="B70" s="9" t="s">
        <v>100</v>
      </c>
      <c r="C70" s="8">
        <v>44872.0</v>
      </c>
      <c r="D70" s="9">
        <v>1.0</v>
      </c>
      <c r="E70" s="9" t="s">
        <v>110</v>
      </c>
      <c r="F70" s="10" t="s">
        <v>27</v>
      </c>
      <c r="G70" s="10">
        <v>230.0</v>
      </c>
      <c r="H70" s="10">
        <v>0.0</v>
      </c>
      <c r="I70" s="10" t="s">
        <v>14</v>
      </c>
      <c r="J70" s="10" t="s">
        <v>14</v>
      </c>
      <c r="K70" s="11" t="s">
        <v>53</v>
      </c>
    </row>
    <row r="71">
      <c r="A71" s="8">
        <v>44849.0</v>
      </c>
      <c r="B71" s="9" t="s">
        <v>100</v>
      </c>
      <c r="C71" s="8">
        <v>44872.0</v>
      </c>
      <c r="D71" s="9">
        <v>1.0</v>
      </c>
      <c r="E71" s="9" t="s">
        <v>110</v>
      </c>
      <c r="F71" s="10" t="s">
        <v>27</v>
      </c>
      <c r="G71" s="10">
        <v>160.0</v>
      </c>
      <c r="H71" s="10">
        <v>0.0</v>
      </c>
      <c r="I71" s="10" t="s">
        <v>14</v>
      </c>
      <c r="J71" s="10" t="s">
        <v>14</v>
      </c>
      <c r="K71" s="11" t="s">
        <v>53</v>
      </c>
    </row>
    <row r="72">
      <c r="A72" s="8">
        <v>44849.0</v>
      </c>
      <c r="B72" s="9" t="s">
        <v>100</v>
      </c>
      <c r="C72" s="8">
        <v>44872.0</v>
      </c>
      <c r="D72" s="9">
        <v>1.0</v>
      </c>
      <c r="E72" s="9" t="s">
        <v>110</v>
      </c>
      <c r="F72" s="10" t="s">
        <v>39</v>
      </c>
      <c r="G72" s="10">
        <v>255.0</v>
      </c>
      <c r="H72" s="10">
        <v>0.0</v>
      </c>
      <c r="I72" s="10" t="s">
        <v>14</v>
      </c>
      <c r="J72" s="10" t="s">
        <v>14</v>
      </c>
      <c r="K72" s="11" t="s">
        <v>53</v>
      </c>
    </row>
    <row r="73">
      <c r="A73" s="8">
        <v>44849.0</v>
      </c>
      <c r="B73" s="9" t="s">
        <v>100</v>
      </c>
      <c r="C73" s="8">
        <v>44872.0</v>
      </c>
      <c r="D73" s="9">
        <v>1.0</v>
      </c>
      <c r="E73" s="9" t="s">
        <v>110</v>
      </c>
      <c r="F73" s="10" t="s">
        <v>39</v>
      </c>
      <c r="G73" s="10">
        <v>230.0</v>
      </c>
      <c r="H73" s="10">
        <v>0.0</v>
      </c>
      <c r="I73" s="10" t="s">
        <v>14</v>
      </c>
      <c r="J73" s="10" t="s">
        <v>14</v>
      </c>
      <c r="K73" s="11" t="s">
        <v>53</v>
      </c>
    </row>
    <row r="74">
      <c r="A74" s="8">
        <v>44849.0</v>
      </c>
      <c r="B74" s="9" t="s">
        <v>100</v>
      </c>
      <c r="C74" s="8">
        <v>44872.0</v>
      </c>
      <c r="D74" s="9">
        <v>1.0</v>
      </c>
      <c r="E74" s="9" t="s">
        <v>110</v>
      </c>
      <c r="F74" s="10" t="s">
        <v>39</v>
      </c>
      <c r="G74" s="10">
        <v>160.0</v>
      </c>
      <c r="H74" s="10">
        <v>0.0</v>
      </c>
      <c r="I74" s="10" t="s">
        <v>14</v>
      </c>
      <c r="J74" s="10" t="s">
        <v>14</v>
      </c>
      <c r="K74" s="11" t="s">
        <v>53</v>
      </c>
    </row>
    <row r="75">
      <c r="A75" s="8">
        <v>44849.0</v>
      </c>
      <c r="B75" s="9" t="s">
        <v>100</v>
      </c>
      <c r="C75" s="8">
        <v>44872.0</v>
      </c>
      <c r="D75" s="9">
        <v>1.0</v>
      </c>
      <c r="E75" s="9" t="s">
        <v>113</v>
      </c>
      <c r="F75" s="10">
        <v>0.0</v>
      </c>
      <c r="G75" s="10">
        <v>230.0</v>
      </c>
      <c r="H75" s="10">
        <v>0.0</v>
      </c>
      <c r="I75" s="10" t="s">
        <v>14</v>
      </c>
      <c r="J75" s="10" t="s">
        <v>14</v>
      </c>
      <c r="K75" s="11" t="s">
        <v>53</v>
      </c>
    </row>
    <row r="76">
      <c r="A76" s="8">
        <v>44849.0</v>
      </c>
      <c r="B76" s="9" t="s">
        <v>100</v>
      </c>
      <c r="C76" s="8">
        <v>44872.0</v>
      </c>
      <c r="D76" s="9">
        <v>1.0</v>
      </c>
      <c r="E76" s="9" t="s">
        <v>113</v>
      </c>
      <c r="F76" s="10">
        <v>0.0</v>
      </c>
      <c r="G76" s="10">
        <v>160.0</v>
      </c>
      <c r="H76" s="10">
        <v>0.0</v>
      </c>
      <c r="I76" s="10" t="s">
        <v>14</v>
      </c>
      <c r="J76" s="10" t="s">
        <v>14</v>
      </c>
      <c r="K76" s="11" t="s">
        <v>53</v>
      </c>
    </row>
    <row r="77">
      <c r="A77" s="8">
        <v>44849.0</v>
      </c>
      <c r="B77" s="9" t="s">
        <v>100</v>
      </c>
      <c r="C77" s="8">
        <v>44872.0</v>
      </c>
      <c r="D77" s="9">
        <v>1.0</v>
      </c>
      <c r="E77" s="9" t="s">
        <v>113</v>
      </c>
      <c r="F77" s="10" t="s">
        <v>27</v>
      </c>
      <c r="G77" s="10">
        <v>255.0</v>
      </c>
      <c r="H77" s="10">
        <v>1.0</v>
      </c>
      <c r="I77" s="10">
        <v>1269.0</v>
      </c>
      <c r="J77" s="10" t="s">
        <v>64</v>
      </c>
      <c r="K77" s="11" t="s">
        <v>114</v>
      </c>
    </row>
    <row r="78">
      <c r="A78" s="8">
        <v>44849.0</v>
      </c>
      <c r="B78" s="9" t="s">
        <v>100</v>
      </c>
      <c r="C78" s="8">
        <v>44872.0</v>
      </c>
      <c r="D78" s="9">
        <v>1.0</v>
      </c>
      <c r="E78" s="9" t="s">
        <v>113</v>
      </c>
      <c r="F78" s="10" t="s">
        <v>27</v>
      </c>
      <c r="G78" s="10">
        <v>230.0</v>
      </c>
      <c r="H78" s="10">
        <v>0.0</v>
      </c>
      <c r="I78" s="10" t="s">
        <v>14</v>
      </c>
      <c r="J78" s="10" t="s">
        <v>14</v>
      </c>
      <c r="K78" s="11" t="s">
        <v>53</v>
      </c>
    </row>
    <row r="79">
      <c r="A79" s="8">
        <v>44849.0</v>
      </c>
      <c r="B79" s="9" t="s">
        <v>100</v>
      </c>
      <c r="C79" s="8">
        <v>44872.0</v>
      </c>
      <c r="D79" s="9">
        <v>1.0</v>
      </c>
      <c r="E79" s="9" t="s">
        <v>113</v>
      </c>
      <c r="F79" s="10" t="s">
        <v>27</v>
      </c>
      <c r="G79" s="10">
        <v>160.0</v>
      </c>
      <c r="H79" s="10">
        <v>0.0</v>
      </c>
      <c r="I79" s="10" t="s">
        <v>14</v>
      </c>
      <c r="J79" s="10" t="s">
        <v>115</v>
      </c>
      <c r="K79" s="11" t="s">
        <v>53</v>
      </c>
    </row>
    <row r="80">
      <c r="A80" s="8">
        <v>44849.0</v>
      </c>
      <c r="B80" s="9" t="s">
        <v>100</v>
      </c>
      <c r="C80" s="8">
        <v>44872.0</v>
      </c>
      <c r="D80" s="9">
        <v>1.0</v>
      </c>
      <c r="E80" s="9" t="s">
        <v>113</v>
      </c>
      <c r="F80" s="10" t="s">
        <v>39</v>
      </c>
      <c r="G80" s="10">
        <v>255.0</v>
      </c>
      <c r="H80" s="10">
        <v>0.0</v>
      </c>
      <c r="I80" s="10" t="s">
        <v>14</v>
      </c>
      <c r="J80" s="10" t="s">
        <v>14</v>
      </c>
      <c r="K80" s="11" t="s">
        <v>53</v>
      </c>
    </row>
    <row r="81">
      <c r="A81" s="8">
        <v>44849.0</v>
      </c>
      <c r="B81" s="9" t="s">
        <v>100</v>
      </c>
      <c r="C81" s="8">
        <v>44872.0</v>
      </c>
      <c r="D81" s="9">
        <v>1.0</v>
      </c>
      <c r="E81" s="9" t="s">
        <v>113</v>
      </c>
      <c r="F81" s="10" t="s">
        <v>39</v>
      </c>
      <c r="G81" s="10">
        <v>230.0</v>
      </c>
      <c r="H81" s="10">
        <v>1.0</v>
      </c>
      <c r="I81" s="10">
        <v>4279.0</v>
      </c>
      <c r="J81" s="10" t="s">
        <v>64</v>
      </c>
      <c r="K81" s="11" t="s">
        <v>116</v>
      </c>
    </row>
    <row r="82">
      <c r="A82" s="8">
        <v>44849.0</v>
      </c>
      <c r="B82" s="9" t="s">
        <v>100</v>
      </c>
      <c r="C82" s="8">
        <v>44872.0</v>
      </c>
      <c r="D82" s="9">
        <v>1.0</v>
      </c>
      <c r="E82" s="9" t="s">
        <v>113</v>
      </c>
      <c r="F82" s="10" t="s">
        <v>39</v>
      </c>
      <c r="G82" s="10">
        <v>160.0</v>
      </c>
      <c r="H82" s="10">
        <v>1.0</v>
      </c>
      <c r="I82" s="10">
        <v>4043.0</v>
      </c>
      <c r="J82" s="10" t="s">
        <v>64</v>
      </c>
      <c r="K82" s="11" t="s">
        <v>117</v>
      </c>
    </row>
    <row r="83">
      <c r="A83" s="8">
        <v>44849.0</v>
      </c>
      <c r="B83" s="35" t="s">
        <v>118</v>
      </c>
      <c r="C83" s="36">
        <v>44887.0</v>
      </c>
      <c r="D83" s="35" t="s">
        <v>119</v>
      </c>
      <c r="E83" s="35" t="s">
        <v>14</v>
      </c>
      <c r="F83" s="10">
        <v>0.0</v>
      </c>
      <c r="G83" s="10">
        <v>230.0</v>
      </c>
      <c r="H83" s="22">
        <v>0.0</v>
      </c>
      <c r="I83" s="22" t="s">
        <v>14</v>
      </c>
      <c r="J83" s="11" t="s">
        <v>14</v>
      </c>
      <c r="K83" s="11" t="s">
        <v>53</v>
      </c>
    </row>
    <row r="84">
      <c r="A84" s="8">
        <v>44849.0</v>
      </c>
      <c r="B84" s="35" t="s">
        <v>118</v>
      </c>
      <c r="C84" s="36">
        <v>44887.0</v>
      </c>
      <c r="D84" s="35" t="s">
        <v>119</v>
      </c>
      <c r="E84" s="35" t="s">
        <v>14</v>
      </c>
      <c r="F84" s="10">
        <v>0.0</v>
      </c>
      <c r="G84" s="10">
        <v>160.0</v>
      </c>
      <c r="H84" s="22">
        <v>0.0</v>
      </c>
      <c r="I84" s="22" t="s">
        <v>14</v>
      </c>
      <c r="J84" s="11" t="s">
        <v>14</v>
      </c>
      <c r="K84" s="11" t="s">
        <v>53</v>
      </c>
    </row>
    <row r="85">
      <c r="A85" s="8">
        <v>44849.0</v>
      </c>
      <c r="B85" s="35" t="s">
        <v>118</v>
      </c>
      <c r="C85" s="36">
        <v>44887.0</v>
      </c>
      <c r="D85" s="35" t="s">
        <v>119</v>
      </c>
      <c r="E85" s="35" t="s">
        <v>14</v>
      </c>
      <c r="F85" s="10" t="s">
        <v>27</v>
      </c>
      <c r="G85" s="10">
        <v>255.0</v>
      </c>
      <c r="H85" s="22">
        <v>0.0</v>
      </c>
      <c r="I85" s="22" t="s">
        <v>120</v>
      </c>
      <c r="J85" s="11" t="s">
        <v>121</v>
      </c>
      <c r="K85" s="11" t="s">
        <v>122</v>
      </c>
    </row>
    <row r="86">
      <c r="A86" s="8">
        <v>44849.0</v>
      </c>
      <c r="B86" s="35" t="s">
        <v>118</v>
      </c>
      <c r="C86" s="36">
        <v>44887.0</v>
      </c>
      <c r="D86" s="35" t="s">
        <v>119</v>
      </c>
      <c r="E86" s="35" t="s">
        <v>14</v>
      </c>
      <c r="F86" s="10" t="s">
        <v>27</v>
      </c>
      <c r="G86" s="10">
        <v>230.0</v>
      </c>
      <c r="H86" s="22">
        <v>0.0</v>
      </c>
      <c r="I86" s="22" t="s">
        <v>14</v>
      </c>
      <c r="J86" s="11" t="s">
        <v>14</v>
      </c>
      <c r="K86" s="11" t="s">
        <v>53</v>
      </c>
    </row>
    <row r="87">
      <c r="A87" s="8">
        <v>44849.0</v>
      </c>
      <c r="B87" s="35" t="s">
        <v>118</v>
      </c>
      <c r="C87" s="36">
        <v>44887.0</v>
      </c>
      <c r="D87" s="35" t="s">
        <v>119</v>
      </c>
      <c r="E87" s="35" t="s">
        <v>14</v>
      </c>
      <c r="F87" s="10" t="s">
        <v>27</v>
      </c>
      <c r="G87" s="10">
        <v>160.0</v>
      </c>
      <c r="H87" s="22">
        <v>0.0</v>
      </c>
      <c r="I87" s="22" t="s">
        <v>14</v>
      </c>
      <c r="J87" s="11" t="s">
        <v>14</v>
      </c>
      <c r="K87" s="11" t="s">
        <v>53</v>
      </c>
    </row>
    <row r="88">
      <c r="A88" s="8">
        <v>44849.0</v>
      </c>
      <c r="B88" s="35" t="s">
        <v>118</v>
      </c>
      <c r="C88" s="36">
        <v>44887.0</v>
      </c>
      <c r="D88" s="35" t="s">
        <v>119</v>
      </c>
      <c r="E88" s="35" t="s">
        <v>14</v>
      </c>
      <c r="F88" s="10" t="s">
        <v>39</v>
      </c>
      <c r="G88" s="10">
        <v>255.0</v>
      </c>
      <c r="H88" s="22">
        <v>0.0</v>
      </c>
      <c r="I88" s="22" t="s">
        <v>14</v>
      </c>
      <c r="J88" s="11" t="s">
        <v>14</v>
      </c>
      <c r="K88" s="11" t="s">
        <v>53</v>
      </c>
    </row>
    <row r="89">
      <c r="A89" s="8">
        <v>44849.0</v>
      </c>
      <c r="B89" s="35" t="s">
        <v>118</v>
      </c>
      <c r="C89" s="36">
        <v>44887.0</v>
      </c>
      <c r="D89" s="35" t="s">
        <v>119</v>
      </c>
      <c r="E89" s="35" t="s">
        <v>14</v>
      </c>
      <c r="F89" s="10" t="s">
        <v>39</v>
      </c>
      <c r="G89" s="10">
        <v>230.0</v>
      </c>
      <c r="H89" s="22">
        <v>0.0</v>
      </c>
      <c r="I89" s="22" t="s">
        <v>123</v>
      </c>
      <c r="J89" s="11" t="s">
        <v>124</v>
      </c>
      <c r="K89" s="11" t="s">
        <v>53</v>
      </c>
    </row>
    <row r="90">
      <c r="A90" s="8">
        <v>44849.0</v>
      </c>
      <c r="B90" s="35" t="s">
        <v>118</v>
      </c>
      <c r="C90" s="36">
        <v>44887.0</v>
      </c>
      <c r="D90" s="35" t="s">
        <v>119</v>
      </c>
      <c r="E90" s="35" t="s">
        <v>14</v>
      </c>
      <c r="F90" s="10" t="s">
        <v>39</v>
      </c>
      <c r="G90" s="10">
        <v>160.0</v>
      </c>
      <c r="H90" s="22">
        <v>0.0</v>
      </c>
      <c r="I90" s="22" t="s">
        <v>14</v>
      </c>
      <c r="J90" s="11" t="s">
        <v>14</v>
      </c>
      <c r="K90" s="11" t="s">
        <v>53</v>
      </c>
    </row>
    <row r="91">
      <c r="A91" s="8">
        <v>44849.0</v>
      </c>
      <c r="B91" s="35" t="s">
        <v>118</v>
      </c>
      <c r="C91" s="36">
        <v>44887.0</v>
      </c>
      <c r="D91" s="35" t="s">
        <v>125</v>
      </c>
      <c r="E91" s="35" t="s">
        <v>14</v>
      </c>
      <c r="F91" s="10">
        <v>0.0</v>
      </c>
      <c r="G91" s="10">
        <v>230.0</v>
      </c>
      <c r="H91" s="22">
        <v>0.0</v>
      </c>
      <c r="I91" s="22" t="s">
        <v>14</v>
      </c>
      <c r="J91" s="11" t="s">
        <v>14</v>
      </c>
      <c r="K91" s="11" t="s">
        <v>53</v>
      </c>
    </row>
    <row r="92">
      <c r="A92" s="8">
        <v>44849.0</v>
      </c>
      <c r="B92" s="35" t="s">
        <v>118</v>
      </c>
      <c r="C92" s="36">
        <v>44887.0</v>
      </c>
      <c r="D92" s="35" t="s">
        <v>125</v>
      </c>
      <c r="E92" s="35" t="s">
        <v>14</v>
      </c>
      <c r="F92" s="10">
        <v>0.0</v>
      </c>
      <c r="G92" s="10">
        <v>160.0</v>
      </c>
      <c r="H92" s="22">
        <v>0.0</v>
      </c>
      <c r="I92" s="22" t="s">
        <v>14</v>
      </c>
      <c r="J92" s="11" t="s">
        <v>14</v>
      </c>
      <c r="K92" s="11" t="s">
        <v>53</v>
      </c>
    </row>
    <row r="93">
      <c r="A93" s="8">
        <v>44849.0</v>
      </c>
      <c r="B93" s="35" t="s">
        <v>118</v>
      </c>
      <c r="C93" s="36">
        <v>44887.0</v>
      </c>
      <c r="D93" s="35" t="s">
        <v>125</v>
      </c>
      <c r="E93" s="35" t="s">
        <v>14</v>
      </c>
      <c r="F93" s="10" t="s">
        <v>27</v>
      </c>
      <c r="G93" s="10">
        <v>255.0</v>
      </c>
      <c r="H93" s="22">
        <v>0.0</v>
      </c>
      <c r="I93" s="22" t="s">
        <v>14</v>
      </c>
      <c r="J93" s="11" t="s">
        <v>14</v>
      </c>
      <c r="K93" s="11" t="s">
        <v>53</v>
      </c>
    </row>
    <row r="94">
      <c r="A94" s="8">
        <v>44849.0</v>
      </c>
      <c r="B94" s="35" t="s">
        <v>118</v>
      </c>
      <c r="C94" s="36">
        <v>44887.0</v>
      </c>
      <c r="D94" s="35" t="s">
        <v>125</v>
      </c>
      <c r="E94" s="35" t="s">
        <v>14</v>
      </c>
      <c r="F94" s="10" t="s">
        <v>27</v>
      </c>
      <c r="G94" s="10">
        <v>230.0</v>
      </c>
      <c r="H94" s="22">
        <v>0.0</v>
      </c>
      <c r="I94" s="22" t="s">
        <v>14</v>
      </c>
      <c r="J94" s="11" t="s">
        <v>14</v>
      </c>
      <c r="K94" s="11" t="s">
        <v>53</v>
      </c>
    </row>
    <row r="95">
      <c r="A95" s="8">
        <v>44849.0</v>
      </c>
      <c r="B95" s="35" t="s">
        <v>118</v>
      </c>
      <c r="C95" s="36">
        <v>44887.0</v>
      </c>
      <c r="D95" s="35" t="s">
        <v>125</v>
      </c>
      <c r="E95" s="35" t="s">
        <v>14</v>
      </c>
      <c r="F95" s="10" t="s">
        <v>27</v>
      </c>
      <c r="G95" s="10">
        <v>160.0</v>
      </c>
      <c r="H95" s="22">
        <v>0.0</v>
      </c>
      <c r="I95" s="37" t="s">
        <v>126</v>
      </c>
      <c r="J95" s="11" t="s">
        <v>14</v>
      </c>
      <c r="K95" s="11" t="s">
        <v>127</v>
      </c>
    </row>
    <row r="96">
      <c r="A96" s="8">
        <v>44849.0</v>
      </c>
      <c r="B96" s="35" t="s">
        <v>118</v>
      </c>
      <c r="C96" s="36">
        <v>44887.0</v>
      </c>
      <c r="D96" s="35" t="s">
        <v>125</v>
      </c>
      <c r="E96" s="35" t="s">
        <v>14</v>
      </c>
      <c r="F96" s="10" t="s">
        <v>39</v>
      </c>
      <c r="G96" s="10">
        <v>255.0</v>
      </c>
      <c r="H96" s="22">
        <v>0.0</v>
      </c>
      <c r="I96" s="22" t="s">
        <v>14</v>
      </c>
      <c r="J96" s="11" t="s">
        <v>14</v>
      </c>
      <c r="K96" s="11" t="s">
        <v>53</v>
      </c>
    </row>
    <row r="97">
      <c r="A97" s="8">
        <v>44849.0</v>
      </c>
      <c r="B97" s="35" t="s">
        <v>118</v>
      </c>
      <c r="C97" s="36">
        <v>44887.0</v>
      </c>
      <c r="D97" s="35" t="s">
        <v>125</v>
      </c>
      <c r="E97" s="35" t="s">
        <v>14</v>
      </c>
      <c r="F97" s="10" t="s">
        <v>39</v>
      </c>
      <c r="G97" s="10">
        <v>230.0</v>
      </c>
      <c r="H97" s="22">
        <v>0.0</v>
      </c>
      <c r="I97" s="22" t="s">
        <v>14</v>
      </c>
      <c r="J97" s="11" t="s">
        <v>128</v>
      </c>
      <c r="K97" s="11" t="s">
        <v>129</v>
      </c>
    </row>
    <row r="98">
      <c r="A98" s="8">
        <v>44849.0</v>
      </c>
      <c r="B98" s="35" t="s">
        <v>118</v>
      </c>
      <c r="C98" s="36">
        <v>44887.0</v>
      </c>
      <c r="D98" s="35" t="s">
        <v>125</v>
      </c>
      <c r="E98" s="35" t="s">
        <v>14</v>
      </c>
      <c r="F98" s="10" t="s">
        <v>39</v>
      </c>
      <c r="G98" s="10">
        <v>160.0</v>
      </c>
      <c r="H98" s="22">
        <v>0.0</v>
      </c>
      <c r="I98" s="22" t="s">
        <v>14</v>
      </c>
      <c r="J98" s="11" t="s">
        <v>14</v>
      </c>
      <c r="K98" s="11" t="s">
        <v>53</v>
      </c>
    </row>
    <row r="99">
      <c r="A99" s="8">
        <v>44849.0</v>
      </c>
      <c r="B99" s="35" t="s">
        <v>118</v>
      </c>
      <c r="C99" s="36">
        <v>44887.0</v>
      </c>
      <c r="D99" s="35" t="s">
        <v>130</v>
      </c>
      <c r="E99" s="35" t="s">
        <v>14</v>
      </c>
      <c r="F99" s="10">
        <v>0.0</v>
      </c>
      <c r="G99" s="10">
        <v>230.0</v>
      </c>
      <c r="H99" s="22">
        <v>0.0</v>
      </c>
      <c r="I99" s="22" t="s">
        <v>14</v>
      </c>
      <c r="J99" s="11" t="s">
        <v>14</v>
      </c>
      <c r="K99" s="11" t="s">
        <v>53</v>
      </c>
    </row>
    <row r="100">
      <c r="A100" s="8">
        <v>44849.0</v>
      </c>
      <c r="B100" s="35" t="s">
        <v>118</v>
      </c>
      <c r="C100" s="36">
        <v>44887.0</v>
      </c>
      <c r="D100" s="35" t="s">
        <v>130</v>
      </c>
      <c r="E100" s="35" t="s">
        <v>14</v>
      </c>
      <c r="F100" s="10">
        <v>0.0</v>
      </c>
      <c r="G100" s="10">
        <v>160.0</v>
      </c>
      <c r="H100" s="22">
        <v>0.0</v>
      </c>
      <c r="I100" s="22" t="s">
        <v>14</v>
      </c>
      <c r="J100" s="11" t="s">
        <v>15</v>
      </c>
      <c r="K100" s="11" t="s">
        <v>15</v>
      </c>
    </row>
    <row r="101">
      <c r="A101" s="8">
        <v>44849.0</v>
      </c>
      <c r="B101" s="35" t="s">
        <v>118</v>
      </c>
      <c r="C101" s="36">
        <v>44887.0</v>
      </c>
      <c r="D101" s="35" t="s">
        <v>130</v>
      </c>
      <c r="E101" s="35" t="s">
        <v>14</v>
      </c>
      <c r="F101" s="10" t="s">
        <v>27</v>
      </c>
      <c r="G101" s="10">
        <v>255.0</v>
      </c>
      <c r="H101" s="22">
        <v>0.0</v>
      </c>
      <c r="I101" s="22" t="s">
        <v>14</v>
      </c>
      <c r="J101" s="11" t="s">
        <v>81</v>
      </c>
      <c r="K101" s="11" t="s">
        <v>15</v>
      </c>
    </row>
    <row r="102">
      <c r="A102" s="8">
        <v>44849.0</v>
      </c>
      <c r="B102" s="35" t="s">
        <v>118</v>
      </c>
      <c r="C102" s="36">
        <v>44887.0</v>
      </c>
      <c r="D102" s="35" t="s">
        <v>130</v>
      </c>
      <c r="E102" s="35" t="s">
        <v>14</v>
      </c>
      <c r="F102" s="10" t="s">
        <v>27</v>
      </c>
      <c r="G102" s="10">
        <v>230.0</v>
      </c>
      <c r="H102" s="22">
        <v>0.0</v>
      </c>
      <c r="I102" s="22">
        <v>6200.0</v>
      </c>
      <c r="J102" s="11" t="s">
        <v>35</v>
      </c>
      <c r="K102" s="11" t="s">
        <v>131</v>
      </c>
    </row>
    <row r="103">
      <c r="A103" s="8">
        <v>44849.0</v>
      </c>
      <c r="B103" s="35" t="s">
        <v>118</v>
      </c>
      <c r="C103" s="36">
        <v>44887.0</v>
      </c>
      <c r="D103" s="35" t="s">
        <v>130</v>
      </c>
      <c r="E103" s="35" t="s">
        <v>14</v>
      </c>
      <c r="F103" s="10" t="s">
        <v>27</v>
      </c>
      <c r="G103" s="10">
        <v>160.0</v>
      </c>
      <c r="H103" s="22">
        <v>0.0</v>
      </c>
      <c r="I103" s="22" t="s">
        <v>14</v>
      </c>
      <c r="J103" s="11" t="s">
        <v>14</v>
      </c>
      <c r="K103" s="11" t="s">
        <v>132</v>
      </c>
    </row>
    <row r="104">
      <c r="A104" s="8">
        <v>44849.0</v>
      </c>
      <c r="B104" s="35" t="s">
        <v>118</v>
      </c>
      <c r="C104" s="36">
        <v>44887.0</v>
      </c>
      <c r="D104" s="35" t="s">
        <v>130</v>
      </c>
      <c r="E104" s="35" t="s">
        <v>14</v>
      </c>
      <c r="F104" s="10" t="s">
        <v>39</v>
      </c>
      <c r="G104" s="10">
        <v>255.0</v>
      </c>
      <c r="H104" s="22">
        <v>0.0</v>
      </c>
      <c r="I104" s="22">
        <v>5395.0</v>
      </c>
      <c r="J104" s="11" t="s">
        <v>35</v>
      </c>
      <c r="K104" s="11" t="s">
        <v>133</v>
      </c>
    </row>
    <row r="105">
      <c r="A105" s="8">
        <v>44849.0</v>
      </c>
      <c r="B105" s="35" t="s">
        <v>118</v>
      </c>
      <c r="C105" s="36">
        <v>44887.0</v>
      </c>
      <c r="D105" s="35" t="s">
        <v>130</v>
      </c>
      <c r="E105" s="35" t="s">
        <v>14</v>
      </c>
      <c r="F105" s="10" t="s">
        <v>39</v>
      </c>
      <c r="G105" s="10">
        <v>230.0</v>
      </c>
      <c r="H105" s="22">
        <v>0.0</v>
      </c>
      <c r="I105" s="22" t="s">
        <v>14</v>
      </c>
      <c r="J105" s="11" t="s">
        <v>14</v>
      </c>
      <c r="K105" s="11" t="s">
        <v>53</v>
      </c>
    </row>
    <row r="106">
      <c r="A106" s="8">
        <v>44849.0</v>
      </c>
      <c r="B106" s="35" t="s">
        <v>118</v>
      </c>
      <c r="C106" s="36">
        <v>44887.0</v>
      </c>
      <c r="D106" s="35" t="s">
        <v>130</v>
      </c>
      <c r="E106" s="35" t="s">
        <v>14</v>
      </c>
      <c r="F106" s="10" t="s">
        <v>39</v>
      </c>
      <c r="G106" s="10">
        <v>160.0</v>
      </c>
      <c r="H106" s="22">
        <v>0.0</v>
      </c>
      <c r="I106" s="22" t="s">
        <v>134</v>
      </c>
      <c r="J106" s="11" t="s">
        <v>15</v>
      </c>
      <c r="K106" s="11" t="s">
        <v>135</v>
      </c>
    </row>
    <row r="107">
      <c r="A107" s="8">
        <v>44849.0</v>
      </c>
      <c r="B107" s="35" t="s">
        <v>118</v>
      </c>
      <c r="C107" s="36">
        <v>44887.0</v>
      </c>
      <c r="D107" s="35" t="s">
        <v>136</v>
      </c>
      <c r="E107" s="35" t="s">
        <v>14</v>
      </c>
      <c r="F107" s="10">
        <v>0.0</v>
      </c>
      <c r="G107" s="10">
        <v>230.0</v>
      </c>
      <c r="H107" s="22">
        <v>0.0</v>
      </c>
      <c r="I107" s="22" t="s">
        <v>14</v>
      </c>
      <c r="J107" s="11" t="s">
        <v>137</v>
      </c>
      <c r="K107" s="11" t="s">
        <v>53</v>
      </c>
    </row>
    <row r="108">
      <c r="A108" s="8">
        <v>44849.0</v>
      </c>
      <c r="B108" s="35" t="s">
        <v>118</v>
      </c>
      <c r="C108" s="36">
        <v>44887.0</v>
      </c>
      <c r="D108" s="35" t="s">
        <v>136</v>
      </c>
      <c r="E108" s="35" t="s">
        <v>14</v>
      </c>
      <c r="F108" s="10">
        <v>0.0</v>
      </c>
      <c r="G108" s="10">
        <v>160.0</v>
      </c>
      <c r="H108" s="22">
        <v>1.0</v>
      </c>
      <c r="I108" s="22" t="s">
        <v>138</v>
      </c>
      <c r="J108" s="11" t="s">
        <v>139</v>
      </c>
      <c r="K108" s="11" t="s">
        <v>140</v>
      </c>
    </row>
    <row r="109">
      <c r="A109" s="8">
        <v>44849.0</v>
      </c>
      <c r="B109" s="35" t="s">
        <v>118</v>
      </c>
      <c r="C109" s="36">
        <v>44887.0</v>
      </c>
      <c r="D109" s="35" t="s">
        <v>136</v>
      </c>
      <c r="E109" s="35" t="s">
        <v>14</v>
      </c>
      <c r="F109" s="10" t="s">
        <v>27</v>
      </c>
      <c r="G109" s="10">
        <v>255.0</v>
      </c>
      <c r="H109" s="22">
        <v>0.0</v>
      </c>
      <c r="I109" s="22" t="s">
        <v>14</v>
      </c>
      <c r="J109" s="11" t="s">
        <v>14</v>
      </c>
      <c r="K109" s="11" t="s">
        <v>141</v>
      </c>
    </row>
    <row r="110">
      <c r="A110" s="8">
        <v>44849.0</v>
      </c>
      <c r="B110" s="35" t="s">
        <v>118</v>
      </c>
      <c r="C110" s="36">
        <v>44887.0</v>
      </c>
      <c r="D110" s="35" t="s">
        <v>136</v>
      </c>
      <c r="E110" s="35" t="s">
        <v>14</v>
      </c>
      <c r="F110" s="10" t="s">
        <v>27</v>
      </c>
      <c r="G110" s="10">
        <v>230.0</v>
      </c>
      <c r="H110" s="22">
        <v>0.0</v>
      </c>
      <c r="I110" s="22" t="s">
        <v>14</v>
      </c>
      <c r="J110" s="11" t="s">
        <v>142</v>
      </c>
      <c r="K110" s="11" t="s">
        <v>143</v>
      </c>
    </row>
    <row r="111">
      <c r="A111" s="8">
        <v>44849.0</v>
      </c>
      <c r="B111" s="35" t="s">
        <v>118</v>
      </c>
      <c r="C111" s="36">
        <v>44887.0</v>
      </c>
      <c r="D111" s="35" t="s">
        <v>136</v>
      </c>
      <c r="E111" s="35" t="s">
        <v>14</v>
      </c>
      <c r="F111" s="10" t="s">
        <v>27</v>
      </c>
      <c r="G111" s="10">
        <v>160.0</v>
      </c>
      <c r="H111" s="22">
        <v>0.0</v>
      </c>
      <c r="I111" s="22" t="s">
        <v>14</v>
      </c>
      <c r="J111" s="11" t="s">
        <v>144</v>
      </c>
      <c r="K111" s="11" t="s">
        <v>145</v>
      </c>
    </row>
    <row r="112">
      <c r="A112" s="8">
        <v>44849.0</v>
      </c>
      <c r="B112" s="35" t="s">
        <v>118</v>
      </c>
      <c r="C112" s="36">
        <v>44887.0</v>
      </c>
      <c r="D112" s="35" t="s">
        <v>136</v>
      </c>
      <c r="E112" s="35" t="s">
        <v>14</v>
      </c>
      <c r="F112" s="10" t="s">
        <v>39</v>
      </c>
      <c r="G112" s="10">
        <v>255.0</v>
      </c>
      <c r="H112" s="22">
        <v>0.0</v>
      </c>
      <c r="I112" s="22" t="s">
        <v>14</v>
      </c>
      <c r="J112" s="11" t="s">
        <v>14</v>
      </c>
      <c r="K112" s="11" t="s">
        <v>53</v>
      </c>
    </row>
    <row r="113">
      <c r="A113" s="8">
        <v>44849.0</v>
      </c>
      <c r="B113" s="35" t="s">
        <v>118</v>
      </c>
      <c r="C113" s="36">
        <v>44887.0</v>
      </c>
      <c r="D113" s="35" t="s">
        <v>136</v>
      </c>
      <c r="E113" s="35" t="s">
        <v>14</v>
      </c>
      <c r="F113" s="10" t="s">
        <v>39</v>
      </c>
      <c r="G113" s="10">
        <v>230.0</v>
      </c>
      <c r="H113" s="22">
        <v>0.0</v>
      </c>
      <c r="I113" s="22" t="s">
        <v>14</v>
      </c>
      <c r="J113" s="11" t="s">
        <v>14</v>
      </c>
      <c r="K113" s="11" t="s">
        <v>53</v>
      </c>
    </row>
    <row r="114">
      <c r="A114" s="8">
        <v>44849.0</v>
      </c>
      <c r="B114" s="35" t="s">
        <v>118</v>
      </c>
      <c r="C114" s="36">
        <v>44887.0</v>
      </c>
      <c r="D114" s="35" t="s">
        <v>136</v>
      </c>
      <c r="E114" s="35" t="s">
        <v>14</v>
      </c>
      <c r="F114" s="10" t="s">
        <v>39</v>
      </c>
      <c r="G114" s="10">
        <v>160.0</v>
      </c>
      <c r="H114" s="22">
        <v>1.0</v>
      </c>
      <c r="I114" s="22">
        <v>4835.0</v>
      </c>
      <c r="J114" s="11" t="s">
        <v>64</v>
      </c>
      <c r="K114" s="11" t="s">
        <v>146</v>
      </c>
    </row>
    <row r="115">
      <c r="A115" s="38"/>
      <c r="B115" s="22"/>
      <c r="C115" s="39"/>
      <c r="D115" s="22"/>
      <c r="E115" s="22"/>
      <c r="F115" s="10"/>
      <c r="G115" s="10"/>
      <c r="H115" s="12"/>
      <c r="I115" s="12"/>
    </row>
    <row r="116">
      <c r="A116" s="38"/>
      <c r="B116" s="22"/>
      <c r="C116" s="39"/>
      <c r="D116" s="22"/>
      <c r="E116" s="22"/>
      <c r="F116" s="10"/>
      <c r="G116" s="40" t="s">
        <v>48</v>
      </c>
      <c r="H116" s="28" t="s">
        <v>147</v>
      </c>
      <c r="I116" s="28" t="s">
        <v>148</v>
      </c>
      <c r="J116" s="28" t="s">
        <v>34</v>
      </c>
      <c r="K116" s="28" t="s">
        <v>38</v>
      </c>
    </row>
    <row r="117">
      <c r="A117" s="38"/>
      <c r="B117" s="22"/>
      <c r="C117" s="39"/>
      <c r="D117" s="22"/>
      <c r="E117" s="22"/>
      <c r="F117" s="10"/>
      <c r="G117" s="41">
        <v>112.0</v>
      </c>
      <c r="H117" s="42">
        <f>38/G117</f>
        <v>0.3392857143</v>
      </c>
      <c r="I117" s="24">
        <f>17/G117</f>
        <v>0.1517857143</v>
      </c>
      <c r="J117" s="24">
        <f>10/G117</f>
        <v>0.08928571429</v>
      </c>
      <c r="K117" s="42">
        <f>47/112</f>
        <v>0.4196428571</v>
      </c>
    </row>
    <row r="118">
      <c r="A118" s="38"/>
      <c r="B118" s="22"/>
      <c r="C118" s="39"/>
      <c r="D118" s="22"/>
      <c r="E118" s="22"/>
      <c r="F118" s="10"/>
      <c r="G118" s="10"/>
      <c r="H118" s="12">
        <f>SUM(H3:H114)</f>
        <v>38</v>
      </c>
      <c r="I118" s="12"/>
    </row>
    <row r="119">
      <c r="A119" s="38"/>
      <c r="B119" s="22"/>
      <c r="C119" s="39"/>
      <c r="D119" s="22"/>
      <c r="E119" s="22"/>
      <c r="F119" s="10"/>
      <c r="G119" s="10"/>
      <c r="H119" s="12"/>
      <c r="I119" s="12"/>
    </row>
    <row r="120">
      <c r="A120" s="38"/>
      <c r="B120" s="22"/>
      <c r="C120" s="39"/>
      <c r="D120" s="22"/>
      <c r="E120" s="22"/>
      <c r="F120" s="10"/>
      <c r="G120" s="10"/>
      <c r="H120" s="12"/>
      <c r="I120" s="12"/>
    </row>
    <row r="121">
      <c r="A121" s="38"/>
      <c r="B121" s="22"/>
      <c r="C121" s="39"/>
      <c r="D121" s="22"/>
      <c r="E121" s="22"/>
      <c r="F121" s="10"/>
      <c r="G121" s="10"/>
      <c r="H121" s="12"/>
      <c r="I121" s="12"/>
    </row>
    <row r="122">
      <c r="A122" s="38"/>
      <c r="B122" s="22"/>
      <c r="C122" s="39"/>
      <c r="D122" s="22"/>
      <c r="E122" s="22"/>
      <c r="F122" s="10"/>
      <c r="G122" s="10"/>
      <c r="H122" s="12"/>
      <c r="I122" s="12"/>
    </row>
  </sheetData>
  <mergeCells count="1">
    <mergeCell ref="B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0.38"/>
    <col customWidth="1" min="7" max="7" width="19.0"/>
    <col customWidth="1" min="8" max="8" width="30.38"/>
    <col customWidth="1" min="9" max="9" width="31.63"/>
    <col customWidth="1" min="10" max="10" width="31.88"/>
    <col customWidth="1" min="11" max="11" width="16.38"/>
    <col customWidth="1" min="12" max="12" width="20.38"/>
    <col customWidth="1" min="13" max="13" width="14.88"/>
  </cols>
  <sheetData>
    <row r="1">
      <c r="A1" s="1"/>
      <c r="B1" s="2" t="s">
        <v>149</v>
      </c>
      <c r="C1" s="3"/>
      <c r="D1" s="3"/>
      <c r="E1" s="3"/>
      <c r="F1" s="3"/>
      <c r="G1" s="3"/>
      <c r="H1" s="3"/>
      <c r="I1" s="4"/>
      <c r="J1" s="5" t="s">
        <v>1</v>
      </c>
      <c r="K1" s="43" t="s">
        <v>150</v>
      </c>
      <c r="L1" s="44" t="s">
        <v>151</v>
      </c>
      <c r="M1" s="45" t="s">
        <v>152</v>
      </c>
    </row>
    <row r="2">
      <c r="A2" s="7" t="s">
        <v>2</v>
      </c>
      <c r="B2" s="7" t="s">
        <v>3</v>
      </c>
      <c r="C2" s="7" t="s">
        <v>4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K2" s="43" t="s">
        <v>150</v>
      </c>
      <c r="L2" s="44" t="s">
        <v>151</v>
      </c>
      <c r="M2" s="45" t="s">
        <v>152</v>
      </c>
    </row>
    <row r="3">
      <c r="A3" s="46">
        <v>44849.0</v>
      </c>
      <c r="B3" s="35" t="s">
        <v>12</v>
      </c>
      <c r="C3" s="36">
        <v>44868.0</v>
      </c>
      <c r="D3" s="35">
        <v>1.0</v>
      </c>
      <c r="E3" s="10">
        <v>0.0</v>
      </c>
      <c r="F3" s="10">
        <v>230.0</v>
      </c>
      <c r="G3" s="22">
        <v>0.0</v>
      </c>
      <c r="H3" s="22"/>
      <c r="I3" s="22"/>
      <c r="J3" s="11" t="s">
        <v>53</v>
      </c>
      <c r="K3" s="22">
        <v>724.0</v>
      </c>
      <c r="L3" s="22">
        <v>4367.0</v>
      </c>
      <c r="M3" s="22"/>
      <c r="O3" s="12"/>
      <c r="P3" s="13" t="s">
        <v>153</v>
      </c>
      <c r="Q3" s="13" t="s">
        <v>154</v>
      </c>
      <c r="R3" s="13" t="s">
        <v>155</v>
      </c>
      <c r="S3" s="13" t="s">
        <v>156</v>
      </c>
      <c r="T3" s="13" t="s">
        <v>19</v>
      </c>
      <c r="U3" s="13" t="s">
        <v>20</v>
      </c>
      <c r="V3" s="13" t="s">
        <v>21</v>
      </c>
      <c r="W3" s="13" t="s">
        <v>22</v>
      </c>
    </row>
    <row r="4">
      <c r="A4" s="46">
        <v>44849.0</v>
      </c>
      <c r="B4" s="35" t="s">
        <v>12</v>
      </c>
      <c r="C4" s="36">
        <v>44868.0</v>
      </c>
      <c r="D4" s="35">
        <v>1.0</v>
      </c>
      <c r="E4" s="10">
        <v>0.0</v>
      </c>
      <c r="F4" s="10">
        <v>160.0</v>
      </c>
      <c r="G4" s="22">
        <v>0.0</v>
      </c>
      <c r="H4" s="22"/>
      <c r="I4" s="22" t="s">
        <v>157</v>
      </c>
      <c r="J4" s="11" t="s">
        <v>158</v>
      </c>
      <c r="K4" s="22">
        <v>779.0</v>
      </c>
      <c r="L4" s="22">
        <v>4374.0</v>
      </c>
      <c r="M4" s="22"/>
      <c r="O4" s="13" t="s">
        <v>25</v>
      </c>
      <c r="P4" s="18"/>
      <c r="Q4" s="18"/>
      <c r="R4" s="18"/>
      <c r="S4" s="18"/>
      <c r="T4" s="47">
        <v>1.0</v>
      </c>
      <c r="U4" s="18"/>
      <c r="V4" s="18"/>
      <c r="W4" s="18"/>
      <c r="Y4" s="17"/>
      <c r="Z4" s="24" t="s">
        <v>26</v>
      </c>
    </row>
    <row r="5">
      <c r="A5" s="46">
        <v>44849.0</v>
      </c>
      <c r="B5" s="35" t="s">
        <v>12</v>
      </c>
      <c r="C5" s="36">
        <v>44868.0</v>
      </c>
      <c r="D5" s="35">
        <v>1.0</v>
      </c>
      <c r="E5" s="10" t="s">
        <v>27</v>
      </c>
      <c r="F5" s="10">
        <v>255.0</v>
      </c>
      <c r="G5" s="22">
        <v>0.0</v>
      </c>
      <c r="H5" s="22"/>
      <c r="I5" s="22"/>
      <c r="J5" s="11" t="s">
        <v>53</v>
      </c>
      <c r="K5" s="22"/>
      <c r="L5" s="22"/>
      <c r="M5" s="22">
        <v>4297.0</v>
      </c>
      <c r="O5" s="13" t="s">
        <v>30</v>
      </c>
      <c r="P5" s="18"/>
      <c r="Q5" s="18"/>
      <c r="R5" s="18"/>
      <c r="S5" s="18"/>
      <c r="T5" s="18"/>
      <c r="U5" s="18"/>
      <c r="V5" s="47">
        <v>1.0</v>
      </c>
      <c r="W5" s="18"/>
      <c r="Y5" s="19"/>
      <c r="Z5" s="24" t="s">
        <v>31</v>
      </c>
    </row>
    <row r="6">
      <c r="A6" s="46">
        <v>44849.0</v>
      </c>
      <c r="B6" s="35" t="s">
        <v>12</v>
      </c>
      <c r="C6" s="36">
        <v>44868.0</v>
      </c>
      <c r="D6" s="35">
        <v>1.0</v>
      </c>
      <c r="E6" s="10" t="s">
        <v>27</v>
      </c>
      <c r="F6" s="10">
        <v>230.0</v>
      </c>
      <c r="G6" s="48">
        <v>1.0</v>
      </c>
      <c r="H6" s="48">
        <v>1288.0</v>
      </c>
      <c r="I6" s="22" t="s">
        <v>159</v>
      </c>
      <c r="J6" s="11" t="s">
        <v>160</v>
      </c>
      <c r="K6" s="22">
        <v>671.0</v>
      </c>
      <c r="L6" s="22">
        <v>4326.0</v>
      </c>
      <c r="M6" s="22">
        <v>4305.0</v>
      </c>
      <c r="O6" s="13" t="s">
        <v>33</v>
      </c>
      <c r="P6" s="47">
        <v>1.0</v>
      </c>
      <c r="Q6" s="18"/>
      <c r="R6" s="49">
        <v>1.0</v>
      </c>
      <c r="S6" s="18"/>
      <c r="T6" s="18"/>
      <c r="U6" s="49">
        <v>1.0</v>
      </c>
      <c r="V6" s="49">
        <v>1.0</v>
      </c>
      <c r="W6" s="18"/>
      <c r="Y6" s="20"/>
      <c r="Z6" s="24" t="s">
        <v>34</v>
      </c>
    </row>
    <row r="7">
      <c r="A7" s="46">
        <v>44849.0</v>
      </c>
      <c r="B7" s="35" t="s">
        <v>12</v>
      </c>
      <c r="C7" s="36">
        <v>44868.0</v>
      </c>
      <c r="D7" s="35">
        <v>1.0</v>
      </c>
      <c r="E7" s="10" t="s">
        <v>27</v>
      </c>
      <c r="F7" s="10">
        <v>160.0</v>
      </c>
      <c r="G7" s="22">
        <v>0.0</v>
      </c>
      <c r="H7" s="22"/>
      <c r="I7" s="22"/>
      <c r="J7" s="11" t="s">
        <v>53</v>
      </c>
      <c r="K7" s="22">
        <v>763.0</v>
      </c>
      <c r="L7" s="22">
        <v>4430.0</v>
      </c>
      <c r="M7" s="22">
        <v>4412.0</v>
      </c>
      <c r="O7" s="13" t="s">
        <v>37</v>
      </c>
      <c r="P7" s="18"/>
      <c r="Q7" s="18"/>
      <c r="R7" s="18"/>
      <c r="S7" s="18"/>
      <c r="T7" s="18"/>
      <c r="U7" s="47">
        <v>1.0</v>
      </c>
      <c r="V7" s="18"/>
      <c r="W7" s="18"/>
      <c r="Y7" s="21"/>
      <c r="Z7" s="24" t="s">
        <v>38</v>
      </c>
    </row>
    <row r="8">
      <c r="A8" s="46">
        <v>44849.0</v>
      </c>
      <c r="B8" s="35" t="s">
        <v>12</v>
      </c>
      <c r="C8" s="36">
        <v>44868.0</v>
      </c>
      <c r="D8" s="35">
        <v>1.0</v>
      </c>
      <c r="E8" s="10" t="s">
        <v>39</v>
      </c>
      <c r="F8" s="10">
        <v>255.0</v>
      </c>
      <c r="G8" s="22">
        <v>0.0</v>
      </c>
      <c r="H8" s="22"/>
      <c r="I8" s="22"/>
      <c r="J8" s="11" t="s">
        <v>53</v>
      </c>
      <c r="K8" s="22"/>
      <c r="L8" s="22"/>
      <c r="M8" s="22">
        <v>4159.0</v>
      </c>
      <c r="O8" s="13" t="s">
        <v>41</v>
      </c>
      <c r="P8" s="47">
        <v>1.0</v>
      </c>
      <c r="Q8" s="18"/>
      <c r="R8" s="18"/>
      <c r="S8" s="49">
        <v>1.0</v>
      </c>
      <c r="T8" s="18"/>
      <c r="U8" s="18"/>
      <c r="V8" s="49">
        <v>1.0</v>
      </c>
      <c r="W8" s="49">
        <v>1.0</v>
      </c>
    </row>
    <row r="9">
      <c r="A9" s="46">
        <v>44849.0</v>
      </c>
      <c r="B9" s="35" t="s">
        <v>12</v>
      </c>
      <c r="C9" s="36">
        <v>44868.0</v>
      </c>
      <c r="D9" s="35">
        <v>1.0</v>
      </c>
      <c r="E9" s="10" t="s">
        <v>39</v>
      </c>
      <c r="F9" s="10">
        <v>230.0</v>
      </c>
      <c r="G9" s="22">
        <v>0.0</v>
      </c>
      <c r="H9" s="22"/>
      <c r="I9" s="22"/>
      <c r="J9" s="11" t="s">
        <v>53</v>
      </c>
      <c r="K9" s="22">
        <v>688.0</v>
      </c>
      <c r="L9" s="22">
        <v>4305.0</v>
      </c>
      <c r="M9" s="22">
        <v>4275.0</v>
      </c>
      <c r="O9" s="13" t="s">
        <v>45</v>
      </c>
      <c r="P9" s="18"/>
      <c r="Q9" s="18"/>
      <c r="R9" s="18"/>
      <c r="S9" s="18"/>
      <c r="T9" s="18"/>
      <c r="U9" s="18"/>
      <c r="V9" s="47">
        <v>1.0</v>
      </c>
      <c r="W9" s="18"/>
    </row>
    <row r="10">
      <c r="A10" s="46">
        <v>44849.0</v>
      </c>
      <c r="B10" s="35" t="s">
        <v>12</v>
      </c>
      <c r="C10" s="36">
        <v>44868.0</v>
      </c>
      <c r="D10" s="35">
        <v>1.0</v>
      </c>
      <c r="E10" s="10" t="s">
        <v>39</v>
      </c>
      <c r="F10" s="10">
        <v>160.0</v>
      </c>
      <c r="G10" s="22">
        <v>0.0</v>
      </c>
      <c r="H10" s="22"/>
      <c r="I10" s="22"/>
      <c r="J10" s="11" t="s">
        <v>161</v>
      </c>
      <c r="K10" s="22">
        <v>572.0</v>
      </c>
      <c r="L10" s="22">
        <v>4061.0</v>
      </c>
      <c r="M10" s="22">
        <v>4044.0</v>
      </c>
      <c r="O10" s="13" t="s">
        <v>47</v>
      </c>
      <c r="P10" s="18"/>
      <c r="Q10" s="18"/>
      <c r="R10" s="18"/>
      <c r="S10" s="49">
        <v>1.0</v>
      </c>
      <c r="T10" s="18"/>
      <c r="U10" s="49">
        <v>1.0</v>
      </c>
      <c r="V10" s="18"/>
      <c r="W10" s="49">
        <v>1.0</v>
      </c>
      <c r="Y10" s="50" t="s">
        <v>162</v>
      </c>
      <c r="Z10" s="51">
        <v>14.0</v>
      </c>
    </row>
    <row r="11">
      <c r="A11" s="46">
        <v>44849.0</v>
      </c>
      <c r="B11" s="35" t="s">
        <v>78</v>
      </c>
      <c r="C11" s="36">
        <v>44869.0</v>
      </c>
      <c r="D11" s="35">
        <v>2.0</v>
      </c>
      <c r="E11" s="10">
        <v>0.0</v>
      </c>
      <c r="F11" s="10">
        <v>230.0</v>
      </c>
      <c r="G11" s="22">
        <v>0.0</v>
      </c>
      <c r="H11" s="22"/>
      <c r="I11" s="22"/>
      <c r="J11" s="11" t="s">
        <v>53</v>
      </c>
      <c r="K11" s="22">
        <v>710.0</v>
      </c>
      <c r="L11" s="22">
        <v>4263.0</v>
      </c>
      <c r="M11" s="22"/>
      <c r="O11" s="13" t="s">
        <v>52</v>
      </c>
      <c r="P11" s="18"/>
      <c r="Q11" s="47">
        <v>1.0</v>
      </c>
      <c r="R11" s="18"/>
      <c r="S11" s="18"/>
      <c r="T11" s="49">
        <v>1.0</v>
      </c>
      <c r="U11" s="49">
        <v>1.0</v>
      </c>
      <c r="V11" s="18"/>
      <c r="W11" s="49">
        <v>1.0</v>
      </c>
      <c r="Y11" s="50" t="s">
        <v>163</v>
      </c>
      <c r="Z11" s="51">
        <v>12.0</v>
      </c>
    </row>
    <row r="12">
      <c r="A12" s="46">
        <v>44849.0</v>
      </c>
      <c r="B12" s="35" t="s">
        <v>78</v>
      </c>
      <c r="C12" s="36">
        <v>44869.0</v>
      </c>
      <c r="D12" s="35">
        <v>2.0</v>
      </c>
      <c r="E12" s="10">
        <v>0.0</v>
      </c>
      <c r="F12" s="10">
        <v>160.0</v>
      </c>
      <c r="G12" s="22">
        <v>0.0</v>
      </c>
      <c r="H12" s="22"/>
      <c r="I12" s="22"/>
      <c r="J12" s="11" t="s">
        <v>53</v>
      </c>
      <c r="K12" s="22">
        <v>660.0</v>
      </c>
      <c r="L12" s="22">
        <v>4286.0</v>
      </c>
      <c r="M12" s="22"/>
      <c r="O12" s="13" t="s">
        <v>54</v>
      </c>
      <c r="P12" s="18"/>
      <c r="Q12" s="18"/>
      <c r="R12" s="18"/>
      <c r="S12" s="18"/>
      <c r="T12" s="18"/>
      <c r="U12" s="18"/>
      <c r="V12" s="18"/>
      <c r="W12" s="47">
        <v>1.0</v>
      </c>
      <c r="Y12" s="52"/>
      <c r="Z12" s="52"/>
    </row>
    <row r="13">
      <c r="A13" s="46">
        <v>44849.0</v>
      </c>
      <c r="B13" s="35" t="s">
        <v>78</v>
      </c>
      <c r="C13" s="36">
        <v>44869.0</v>
      </c>
      <c r="D13" s="35">
        <v>2.0</v>
      </c>
      <c r="E13" s="10" t="s">
        <v>27</v>
      </c>
      <c r="F13" s="10">
        <v>255.0</v>
      </c>
      <c r="G13" s="22">
        <v>0.0</v>
      </c>
      <c r="H13" s="22"/>
      <c r="I13" s="22"/>
      <c r="J13" s="11" t="s">
        <v>53</v>
      </c>
      <c r="K13" s="22"/>
      <c r="L13" s="22"/>
      <c r="M13" s="22">
        <v>4179.0</v>
      </c>
      <c r="O13" s="13" t="s">
        <v>55</v>
      </c>
      <c r="P13" s="18"/>
      <c r="Q13" s="18"/>
      <c r="R13" s="18"/>
      <c r="S13" s="18"/>
      <c r="T13" s="18"/>
      <c r="U13" s="18"/>
      <c r="V13" s="18"/>
      <c r="W13" s="18"/>
      <c r="Y13" s="50" t="s">
        <v>164</v>
      </c>
      <c r="Z13" s="43">
        <f>Z10*8</f>
        <v>112</v>
      </c>
    </row>
    <row r="14">
      <c r="A14" s="46">
        <v>44849.0</v>
      </c>
      <c r="B14" s="35" t="s">
        <v>78</v>
      </c>
      <c r="C14" s="36">
        <v>44869.0</v>
      </c>
      <c r="D14" s="35">
        <v>2.0</v>
      </c>
      <c r="E14" s="10" t="s">
        <v>27</v>
      </c>
      <c r="F14" s="10">
        <v>230.0</v>
      </c>
      <c r="G14" s="22">
        <v>0.0</v>
      </c>
      <c r="H14" s="22"/>
      <c r="I14" s="22"/>
      <c r="J14" s="11" t="s">
        <v>53</v>
      </c>
      <c r="K14" s="22">
        <v>777.0</v>
      </c>
      <c r="L14" s="22">
        <v>4415.0</v>
      </c>
      <c r="M14" s="22">
        <v>4386.0</v>
      </c>
      <c r="O14" s="13" t="s">
        <v>58</v>
      </c>
      <c r="P14" s="18"/>
      <c r="Q14" s="18"/>
      <c r="R14" s="18"/>
      <c r="S14" s="49">
        <v>1.0</v>
      </c>
      <c r="T14" s="18"/>
      <c r="U14" s="18"/>
      <c r="V14" s="18"/>
      <c r="W14" s="18"/>
      <c r="Y14" s="50" t="s">
        <v>165</v>
      </c>
      <c r="Z14" s="51">
        <v>24.0</v>
      </c>
    </row>
    <row r="15">
      <c r="A15" s="46">
        <v>44849.0</v>
      </c>
      <c r="B15" s="35" t="s">
        <v>78</v>
      </c>
      <c r="C15" s="36">
        <v>44869.0</v>
      </c>
      <c r="D15" s="35">
        <v>2.0</v>
      </c>
      <c r="E15" s="10" t="s">
        <v>27</v>
      </c>
      <c r="F15" s="10">
        <v>160.0</v>
      </c>
      <c r="G15" s="22">
        <v>1.0</v>
      </c>
      <c r="H15" s="22">
        <v>4188.0</v>
      </c>
      <c r="I15" s="22" t="s">
        <v>166</v>
      </c>
      <c r="J15" s="11" t="s">
        <v>167</v>
      </c>
      <c r="K15" s="22">
        <v>671.0</v>
      </c>
      <c r="L15" s="22">
        <v>4251.0</v>
      </c>
      <c r="M15" s="22">
        <v>4222.0</v>
      </c>
      <c r="O15" s="13" t="s">
        <v>60</v>
      </c>
      <c r="P15" s="18"/>
      <c r="Q15" s="18"/>
      <c r="R15" s="18"/>
      <c r="S15" s="18"/>
      <c r="T15" s="49">
        <v>1.0</v>
      </c>
      <c r="U15" s="18"/>
      <c r="V15" s="18"/>
      <c r="W15" s="18"/>
    </row>
    <row r="16">
      <c r="A16" s="46">
        <v>44849.0</v>
      </c>
      <c r="B16" s="35" t="s">
        <v>78</v>
      </c>
      <c r="C16" s="36">
        <v>44869.0</v>
      </c>
      <c r="D16" s="35">
        <v>2.0</v>
      </c>
      <c r="E16" s="10" t="s">
        <v>39</v>
      </c>
      <c r="F16" s="10">
        <v>255.0</v>
      </c>
      <c r="G16" s="22">
        <v>0.0</v>
      </c>
      <c r="H16" s="22"/>
      <c r="I16" s="22"/>
      <c r="J16" s="11" t="s">
        <v>53</v>
      </c>
      <c r="K16" s="22"/>
      <c r="L16" s="22"/>
      <c r="M16" s="22">
        <v>4285.0</v>
      </c>
      <c r="O16" s="13" t="s">
        <v>61</v>
      </c>
      <c r="P16" s="18"/>
      <c r="Q16" s="18"/>
      <c r="R16" s="18"/>
      <c r="S16" s="18"/>
      <c r="T16" s="18"/>
      <c r="U16" s="18"/>
      <c r="V16" s="18"/>
      <c r="W16" s="18"/>
    </row>
    <row r="17">
      <c r="A17" s="46">
        <v>44849.0</v>
      </c>
      <c r="B17" s="35" t="s">
        <v>78</v>
      </c>
      <c r="C17" s="36">
        <v>44869.0</v>
      </c>
      <c r="D17" s="35">
        <v>2.0</v>
      </c>
      <c r="E17" s="10" t="s">
        <v>39</v>
      </c>
      <c r="F17" s="10">
        <v>230.0</v>
      </c>
      <c r="G17" s="22">
        <v>0.0</v>
      </c>
      <c r="H17" s="22"/>
      <c r="I17" s="22"/>
      <c r="J17" s="11" t="s">
        <v>53</v>
      </c>
      <c r="K17" s="22">
        <v>706.0</v>
      </c>
      <c r="L17" s="22">
        <v>4355.0</v>
      </c>
      <c r="M17" s="22">
        <v>4335.0</v>
      </c>
      <c r="O17" s="13" t="s">
        <v>62</v>
      </c>
      <c r="P17" s="49">
        <v>1.0</v>
      </c>
      <c r="Q17" s="18"/>
      <c r="R17" s="18"/>
      <c r="S17" s="18"/>
      <c r="T17" s="18"/>
      <c r="U17" s="18"/>
      <c r="V17" s="18"/>
      <c r="W17" s="49">
        <v>1.0</v>
      </c>
    </row>
    <row r="18">
      <c r="A18" s="46">
        <v>44849.0</v>
      </c>
      <c r="B18" s="35" t="s">
        <v>78</v>
      </c>
      <c r="C18" s="36">
        <v>44869.0</v>
      </c>
      <c r="D18" s="35">
        <v>2.0</v>
      </c>
      <c r="E18" s="10" t="s">
        <v>39</v>
      </c>
      <c r="F18" s="10">
        <v>160.0</v>
      </c>
      <c r="G18" s="22">
        <v>0.0</v>
      </c>
      <c r="H18" s="22"/>
      <c r="I18" s="22"/>
      <c r="J18" s="11" t="s">
        <v>53</v>
      </c>
      <c r="K18" s="22">
        <v>702.0</v>
      </c>
      <c r="L18" s="22">
        <v>4332.0</v>
      </c>
      <c r="M18" s="22">
        <v>4315.0</v>
      </c>
      <c r="O18" s="26"/>
      <c r="P18" s="12">
        <f t="shared" ref="P18:W18" si="1">SUM(P4:P17)</f>
        <v>3</v>
      </c>
      <c r="Q18" s="12">
        <f t="shared" si="1"/>
        <v>1</v>
      </c>
      <c r="R18" s="12">
        <f t="shared" si="1"/>
        <v>1</v>
      </c>
      <c r="S18" s="12">
        <f t="shared" si="1"/>
        <v>3</v>
      </c>
      <c r="T18" s="12">
        <f t="shared" si="1"/>
        <v>3</v>
      </c>
      <c r="U18" s="12">
        <f t="shared" si="1"/>
        <v>4</v>
      </c>
      <c r="V18" s="12">
        <f t="shared" si="1"/>
        <v>4</v>
      </c>
      <c r="W18" s="12">
        <f t="shared" si="1"/>
        <v>5</v>
      </c>
    </row>
    <row r="19">
      <c r="A19" s="46">
        <v>44849.0</v>
      </c>
      <c r="B19" s="35" t="s">
        <v>78</v>
      </c>
      <c r="C19" s="36">
        <v>44869.0</v>
      </c>
      <c r="D19" s="35">
        <v>3.0</v>
      </c>
      <c r="E19" s="10">
        <v>0.0</v>
      </c>
      <c r="F19" s="10">
        <v>230.0</v>
      </c>
      <c r="G19" s="22">
        <v>1.0</v>
      </c>
      <c r="H19" s="22">
        <v>1410.0</v>
      </c>
      <c r="I19" s="22" t="s">
        <v>168</v>
      </c>
      <c r="J19" s="11" t="s">
        <v>169</v>
      </c>
      <c r="K19" s="22">
        <v>746.0</v>
      </c>
      <c r="L19" s="22">
        <v>4385.0</v>
      </c>
      <c r="M19" s="22"/>
    </row>
    <row r="20">
      <c r="A20" s="46">
        <v>44849.0</v>
      </c>
      <c r="B20" s="35" t="s">
        <v>78</v>
      </c>
      <c r="C20" s="36">
        <v>44869.0</v>
      </c>
      <c r="D20" s="35">
        <v>3.0</v>
      </c>
      <c r="E20" s="10">
        <v>0.0</v>
      </c>
      <c r="F20" s="10">
        <v>160.0</v>
      </c>
      <c r="G20" s="22">
        <v>0.0</v>
      </c>
      <c r="H20" s="22"/>
      <c r="I20" s="22"/>
      <c r="J20" s="11" t="s">
        <v>53</v>
      </c>
      <c r="K20" s="22">
        <v>608.0</v>
      </c>
      <c r="L20" s="22">
        <v>4252.0</v>
      </c>
      <c r="M20" s="22"/>
    </row>
    <row r="21">
      <c r="A21" s="46">
        <v>44849.0</v>
      </c>
      <c r="B21" s="35" t="s">
        <v>78</v>
      </c>
      <c r="C21" s="36">
        <v>44869.0</v>
      </c>
      <c r="D21" s="35">
        <v>3.0</v>
      </c>
      <c r="E21" s="10" t="s">
        <v>27</v>
      </c>
      <c r="F21" s="10">
        <v>255.0</v>
      </c>
      <c r="G21" s="22">
        <v>1.0</v>
      </c>
      <c r="H21" s="22">
        <v>4246.0</v>
      </c>
      <c r="I21" s="22" t="s">
        <v>170</v>
      </c>
      <c r="J21" s="11" t="s">
        <v>171</v>
      </c>
      <c r="K21" s="22"/>
      <c r="L21" s="22"/>
      <c r="M21" s="22">
        <v>4247.0</v>
      </c>
    </row>
    <row r="22">
      <c r="A22" s="46">
        <v>44849.0</v>
      </c>
      <c r="B22" s="35" t="s">
        <v>78</v>
      </c>
      <c r="C22" s="36">
        <v>44869.0</v>
      </c>
      <c r="D22" s="35">
        <v>3.0</v>
      </c>
      <c r="E22" s="10" t="s">
        <v>27</v>
      </c>
      <c r="F22" s="10">
        <v>230.0</v>
      </c>
      <c r="G22" s="22">
        <v>0.0</v>
      </c>
      <c r="H22" s="22"/>
      <c r="I22" s="22"/>
      <c r="J22" s="11" t="s">
        <v>53</v>
      </c>
      <c r="K22" s="22">
        <v>649.0</v>
      </c>
      <c r="L22" s="22">
        <v>4282.0</v>
      </c>
      <c r="M22" s="22">
        <v>4248.0</v>
      </c>
    </row>
    <row r="23">
      <c r="A23" s="46">
        <v>44849.0</v>
      </c>
      <c r="B23" s="35" t="s">
        <v>78</v>
      </c>
      <c r="C23" s="36">
        <v>44869.0</v>
      </c>
      <c r="D23" s="35">
        <v>3.0</v>
      </c>
      <c r="E23" s="10" t="s">
        <v>27</v>
      </c>
      <c r="F23" s="10">
        <v>160.0</v>
      </c>
      <c r="G23" s="48">
        <v>1.0</v>
      </c>
      <c r="H23" s="22">
        <v>3967.0</v>
      </c>
      <c r="I23" s="22" t="s">
        <v>172</v>
      </c>
      <c r="J23" s="11" t="s">
        <v>173</v>
      </c>
      <c r="K23" s="22">
        <v>667.0</v>
      </c>
      <c r="L23" s="22">
        <v>4324.0</v>
      </c>
      <c r="M23" s="22">
        <v>4299.0</v>
      </c>
      <c r="P23" s="28" t="s">
        <v>48</v>
      </c>
      <c r="Q23" s="53"/>
      <c r="R23" s="28">
        <v>230.0</v>
      </c>
      <c r="S23" s="28">
        <v>160.0</v>
      </c>
      <c r="T23" s="28" t="s">
        <v>17</v>
      </c>
      <c r="U23" s="28" t="s">
        <v>18</v>
      </c>
      <c r="V23" s="28" t="s">
        <v>19</v>
      </c>
      <c r="W23" s="28" t="s">
        <v>20</v>
      </c>
      <c r="X23" s="28" t="s">
        <v>21</v>
      </c>
      <c r="Y23" s="28" t="s">
        <v>22</v>
      </c>
    </row>
    <row r="24">
      <c r="A24" s="46">
        <v>44849.0</v>
      </c>
      <c r="B24" s="35" t="s">
        <v>78</v>
      </c>
      <c r="C24" s="36">
        <v>44869.0</v>
      </c>
      <c r="D24" s="35">
        <v>3.0</v>
      </c>
      <c r="E24" s="10" t="s">
        <v>39</v>
      </c>
      <c r="F24" s="10">
        <v>255.0</v>
      </c>
      <c r="G24" s="22">
        <v>0.0</v>
      </c>
      <c r="H24" s="22"/>
      <c r="I24" s="22"/>
      <c r="J24" s="11" t="s">
        <v>53</v>
      </c>
      <c r="K24" s="22"/>
      <c r="L24" s="22"/>
      <c r="M24" s="22">
        <v>4226.0</v>
      </c>
      <c r="P24" s="24">
        <v>14.0</v>
      </c>
      <c r="Q24" s="28" t="s">
        <v>73</v>
      </c>
      <c r="R24" s="12">
        <f>3/15</f>
        <v>0.2</v>
      </c>
      <c r="S24" s="12">
        <f>3/14</f>
        <v>0.2142857143</v>
      </c>
      <c r="T24" s="12">
        <f>4/15</f>
        <v>0.2666666667</v>
      </c>
      <c r="U24" s="12">
        <f>1/14</f>
        <v>0.07142857143</v>
      </c>
      <c r="V24" s="12">
        <f>3/14</f>
        <v>0.2142857143</v>
      </c>
      <c r="W24" s="22">
        <v>0.0</v>
      </c>
      <c r="X24" s="12">
        <f>2/15</f>
        <v>0.1333333333</v>
      </c>
      <c r="Y24" s="29">
        <f>3/14</f>
        <v>0.2142857143</v>
      </c>
    </row>
    <row r="25">
      <c r="A25" s="46">
        <v>44849.0</v>
      </c>
      <c r="B25" s="35" t="s">
        <v>78</v>
      </c>
      <c r="C25" s="36">
        <v>44869.0</v>
      </c>
      <c r="D25" s="35">
        <v>3.0</v>
      </c>
      <c r="E25" s="10" t="s">
        <v>39</v>
      </c>
      <c r="F25" s="10">
        <v>230.0</v>
      </c>
      <c r="G25" s="22">
        <v>1.0</v>
      </c>
      <c r="H25" s="22">
        <v>4322.0</v>
      </c>
      <c r="I25" s="22" t="s">
        <v>170</v>
      </c>
      <c r="J25" s="11" t="s">
        <v>174</v>
      </c>
      <c r="K25" s="22">
        <v>765.0</v>
      </c>
      <c r="L25" s="22">
        <v>4341.0</v>
      </c>
      <c r="M25" s="22">
        <v>4321.0</v>
      </c>
      <c r="Q25" s="28" t="s">
        <v>26</v>
      </c>
      <c r="R25" s="12">
        <f>1/15</f>
        <v>0.06666666667</v>
      </c>
      <c r="S25" s="22">
        <v>0.0</v>
      </c>
      <c r="T25" s="12">
        <f>2/15</f>
        <v>0.1333333333</v>
      </c>
      <c r="U25" s="12">
        <f>3/14</f>
        <v>0.2142857143</v>
      </c>
      <c r="V25" s="12">
        <f>1/14</f>
        <v>0.07142857143</v>
      </c>
      <c r="W25" s="12">
        <f>3/14</f>
        <v>0.2142857143</v>
      </c>
      <c r="X25" s="12">
        <f>3/15</f>
        <v>0.2</v>
      </c>
      <c r="Y25" s="29">
        <f>5/14</f>
        <v>0.3571428571</v>
      </c>
    </row>
    <row r="26">
      <c r="A26" s="46">
        <v>44849.0</v>
      </c>
      <c r="B26" s="35" t="s">
        <v>78</v>
      </c>
      <c r="C26" s="36">
        <v>44869.0</v>
      </c>
      <c r="D26" s="35">
        <v>3.0</v>
      </c>
      <c r="E26" s="10" t="s">
        <v>39</v>
      </c>
      <c r="F26" s="10">
        <v>160.0</v>
      </c>
      <c r="G26" s="22">
        <v>0.0</v>
      </c>
      <c r="H26" s="22"/>
      <c r="I26" s="22"/>
      <c r="J26" s="11" t="s">
        <v>53</v>
      </c>
      <c r="K26" s="22">
        <v>727.0</v>
      </c>
      <c r="L26" s="22">
        <v>4325.0</v>
      </c>
      <c r="M26" s="22">
        <v>4298.0</v>
      </c>
      <c r="Q26" s="28" t="s">
        <v>76</v>
      </c>
      <c r="R26" s="30">
        <f>11/15</f>
        <v>0.7333333333</v>
      </c>
      <c r="S26" s="31">
        <f>11/14</f>
        <v>0.7857142857</v>
      </c>
      <c r="T26" s="30">
        <f>9/15</f>
        <v>0.6</v>
      </c>
      <c r="U26" s="30">
        <f t="shared" ref="U26:V26" si="2">10/14</f>
        <v>0.7142857143</v>
      </c>
      <c r="V26" s="30">
        <f t="shared" si="2"/>
        <v>0.7142857143</v>
      </c>
      <c r="W26" s="30">
        <f>11/14</f>
        <v>0.7857142857</v>
      </c>
      <c r="X26" s="30">
        <f>10/15</f>
        <v>0.6666666667</v>
      </c>
      <c r="Y26" s="33">
        <f>6/14</f>
        <v>0.4285714286</v>
      </c>
    </row>
    <row r="27">
      <c r="A27" s="46">
        <v>44849.0</v>
      </c>
      <c r="B27" s="35" t="s">
        <v>78</v>
      </c>
      <c r="C27" s="36">
        <v>44869.0</v>
      </c>
      <c r="D27" s="35">
        <v>4.0</v>
      </c>
      <c r="E27" s="10">
        <v>0.0</v>
      </c>
      <c r="F27" s="10">
        <v>230.0</v>
      </c>
      <c r="G27" s="22">
        <v>0.0</v>
      </c>
      <c r="H27" s="22"/>
      <c r="I27" s="22"/>
      <c r="J27" s="11" t="s">
        <v>53</v>
      </c>
      <c r="K27" s="22">
        <v>714.0</v>
      </c>
      <c r="L27" s="22">
        <v>4319.0</v>
      </c>
      <c r="M27" s="22"/>
    </row>
    <row r="28">
      <c r="A28" s="46">
        <v>44849.0</v>
      </c>
      <c r="B28" s="35" t="s">
        <v>78</v>
      </c>
      <c r="C28" s="36">
        <v>44869.0</v>
      </c>
      <c r="D28" s="35">
        <v>4.0</v>
      </c>
      <c r="E28" s="10">
        <v>0.0</v>
      </c>
      <c r="F28" s="10">
        <v>160.0</v>
      </c>
      <c r="G28" s="22">
        <v>0.0</v>
      </c>
      <c r="H28" s="22"/>
      <c r="I28" s="22"/>
      <c r="J28" s="11" t="s">
        <v>53</v>
      </c>
      <c r="K28" s="22">
        <v>878.0</v>
      </c>
      <c r="L28" s="22">
        <v>4468.0</v>
      </c>
      <c r="M28" s="22"/>
      <c r="Q28" s="54" t="s">
        <v>82</v>
      </c>
      <c r="R28" s="55">
        <f t="shared" ref="R28:Y28" si="3">SUM(R24:R25)</f>
        <v>0.2666666667</v>
      </c>
      <c r="S28" s="55">
        <f t="shared" si="3"/>
        <v>0.2142857143</v>
      </c>
      <c r="T28" s="55">
        <f t="shared" si="3"/>
        <v>0.4</v>
      </c>
      <c r="U28" s="55">
        <f t="shared" si="3"/>
        <v>0.2857142857</v>
      </c>
      <c r="V28" s="55">
        <f t="shared" si="3"/>
        <v>0.2857142857</v>
      </c>
      <c r="W28" s="55">
        <f t="shared" si="3"/>
        <v>0.2142857143</v>
      </c>
      <c r="X28" s="55">
        <f t="shared" si="3"/>
        <v>0.3333333333</v>
      </c>
      <c r="Y28" s="55">
        <f t="shared" si="3"/>
        <v>0.5714285714</v>
      </c>
    </row>
    <row r="29">
      <c r="A29" s="46">
        <v>44849.0</v>
      </c>
      <c r="B29" s="35" t="s">
        <v>78</v>
      </c>
      <c r="C29" s="36">
        <v>44869.0</v>
      </c>
      <c r="D29" s="35">
        <v>4.0</v>
      </c>
      <c r="E29" s="10" t="s">
        <v>27</v>
      </c>
      <c r="F29" s="10">
        <v>255.0</v>
      </c>
      <c r="G29" s="22">
        <v>0.0</v>
      </c>
      <c r="H29" s="22"/>
      <c r="I29" s="22"/>
      <c r="J29" s="11" t="s">
        <v>53</v>
      </c>
      <c r="K29" s="22"/>
      <c r="L29" s="22"/>
      <c r="M29" s="22">
        <v>4298.0</v>
      </c>
      <c r="P29" s="26"/>
      <c r="Q29" s="12"/>
      <c r="R29" s="26"/>
      <c r="S29" s="26"/>
      <c r="T29" s="26"/>
      <c r="U29" s="26"/>
      <c r="V29" s="26"/>
      <c r="W29" s="26"/>
      <c r="X29" s="26"/>
      <c r="Y29" s="26"/>
    </row>
    <row r="30">
      <c r="A30" s="46">
        <v>44849.0</v>
      </c>
      <c r="B30" s="35" t="s">
        <v>78</v>
      </c>
      <c r="C30" s="36">
        <v>44869.0</v>
      </c>
      <c r="D30" s="35">
        <v>4.0</v>
      </c>
      <c r="E30" s="10" t="s">
        <v>27</v>
      </c>
      <c r="F30" s="10">
        <v>230.0</v>
      </c>
      <c r="G30" s="22">
        <v>0.0</v>
      </c>
      <c r="H30" s="22"/>
      <c r="I30" s="22"/>
      <c r="J30" s="11" t="s">
        <v>53</v>
      </c>
      <c r="K30" s="22">
        <v>704.0</v>
      </c>
      <c r="L30" s="22">
        <v>4388.0</v>
      </c>
      <c r="M30" s="22">
        <v>4368.0</v>
      </c>
      <c r="P30" s="22"/>
      <c r="Q30" s="26"/>
      <c r="R30" s="12"/>
      <c r="S30" s="12"/>
      <c r="T30" s="12"/>
      <c r="U30" s="12"/>
      <c r="V30" s="12"/>
      <c r="W30" s="22"/>
      <c r="X30" s="12"/>
      <c r="Y30" s="12"/>
    </row>
    <row r="31">
      <c r="A31" s="46">
        <v>44849.0</v>
      </c>
      <c r="B31" s="35" t="s">
        <v>78</v>
      </c>
      <c r="C31" s="36">
        <v>44869.0</v>
      </c>
      <c r="D31" s="35">
        <v>4.0</v>
      </c>
      <c r="E31" s="10" t="s">
        <v>27</v>
      </c>
      <c r="F31" s="10">
        <v>160.0</v>
      </c>
      <c r="G31" s="22">
        <v>0.0</v>
      </c>
      <c r="H31" s="22"/>
      <c r="I31" s="22"/>
      <c r="J31" s="11" t="s">
        <v>53</v>
      </c>
      <c r="K31" s="22">
        <v>846.0</v>
      </c>
      <c r="L31" s="22">
        <v>4488.0</v>
      </c>
      <c r="M31" s="22">
        <v>4459.0</v>
      </c>
      <c r="Q31" s="26"/>
      <c r="R31" s="12"/>
      <c r="S31" s="22"/>
      <c r="T31" s="12"/>
      <c r="U31" s="12"/>
      <c r="V31" s="12"/>
      <c r="W31" s="12"/>
      <c r="X31" s="12"/>
      <c r="Y31" s="12"/>
    </row>
    <row r="32">
      <c r="A32" s="46">
        <v>44849.0</v>
      </c>
      <c r="B32" s="35" t="s">
        <v>78</v>
      </c>
      <c r="C32" s="36">
        <v>44869.0</v>
      </c>
      <c r="D32" s="35">
        <v>4.0</v>
      </c>
      <c r="E32" s="10" t="s">
        <v>39</v>
      </c>
      <c r="F32" s="10">
        <v>255.0</v>
      </c>
      <c r="G32" s="22">
        <v>0.0</v>
      </c>
      <c r="H32" s="22"/>
      <c r="I32" s="22"/>
      <c r="J32" s="11" t="s">
        <v>53</v>
      </c>
      <c r="K32" s="22"/>
      <c r="L32" s="22"/>
      <c r="M32" s="22">
        <v>4337.0</v>
      </c>
      <c r="Q32" s="26"/>
      <c r="R32" s="12"/>
      <c r="S32" s="22"/>
      <c r="T32" s="12"/>
      <c r="U32" s="12"/>
      <c r="V32" s="12"/>
      <c r="W32" s="12"/>
      <c r="X32" s="12"/>
      <c r="Y32" s="12"/>
    </row>
    <row r="33">
      <c r="A33" s="46">
        <v>44849.0</v>
      </c>
      <c r="B33" s="35" t="s">
        <v>78</v>
      </c>
      <c r="C33" s="36">
        <v>44869.0</v>
      </c>
      <c r="D33" s="35">
        <v>4.0</v>
      </c>
      <c r="E33" s="10" t="s">
        <v>39</v>
      </c>
      <c r="F33" s="10">
        <v>230.0</v>
      </c>
      <c r="G33" s="48">
        <v>1.0</v>
      </c>
      <c r="H33" s="22">
        <v>3074.0</v>
      </c>
      <c r="I33" s="22" t="s">
        <v>175</v>
      </c>
      <c r="J33" s="11" t="s">
        <v>176</v>
      </c>
      <c r="K33" s="22">
        <v>539.0</v>
      </c>
      <c r="L33" s="22">
        <v>4133.0</v>
      </c>
      <c r="M33" s="22">
        <v>4105.0</v>
      </c>
      <c r="Q33" s="26"/>
      <c r="R33" s="12"/>
      <c r="S33" s="22"/>
      <c r="T33" s="12"/>
      <c r="U33" s="12"/>
      <c r="V33" s="12"/>
      <c r="W33" s="12"/>
      <c r="X33" s="12"/>
      <c r="Y33" s="12"/>
    </row>
    <row r="34">
      <c r="A34" s="46">
        <v>44849.0</v>
      </c>
      <c r="B34" s="35" t="s">
        <v>78</v>
      </c>
      <c r="C34" s="36">
        <v>44869.0</v>
      </c>
      <c r="D34" s="35">
        <v>4.0</v>
      </c>
      <c r="E34" s="10" t="s">
        <v>39</v>
      </c>
      <c r="F34" s="10">
        <v>160.0</v>
      </c>
      <c r="G34" s="48">
        <v>0.0</v>
      </c>
      <c r="H34" s="22"/>
      <c r="I34" s="22" t="s">
        <v>177</v>
      </c>
      <c r="J34" s="11" t="s">
        <v>178</v>
      </c>
      <c r="K34" s="22">
        <v>692.0</v>
      </c>
      <c r="L34" s="22">
        <v>4288.0</v>
      </c>
      <c r="M34" s="22">
        <v>4267.0</v>
      </c>
    </row>
    <row r="35">
      <c r="A35" s="46">
        <v>44849.0</v>
      </c>
      <c r="B35" s="35" t="s">
        <v>78</v>
      </c>
      <c r="C35" s="36">
        <v>44869.0</v>
      </c>
      <c r="D35" s="35">
        <v>5.0</v>
      </c>
      <c r="E35" s="10">
        <v>0.0</v>
      </c>
      <c r="F35" s="10">
        <v>230.0</v>
      </c>
      <c r="G35" s="22">
        <v>1.0</v>
      </c>
      <c r="H35" s="22">
        <v>2293.0</v>
      </c>
      <c r="I35" s="22" t="s">
        <v>179</v>
      </c>
      <c r="J35" s="11" t="s">
        <v>180</v>
      </c>
      <c r="K35" s="22">
        <v>651.0</v>
      </c>
      <c r="L35" s="22">
        <v>4322.0</v>
      </c>
      <c r="M35" s="22"/>
      <c r="Q35" s="56"/>
    </row>
    <row r="36">
      <c r="A36" s="46">
        <v>44849.0</v>
      </c>
      <c r="B36" s="35" t="s">
        <v>78</v>
      </c>
      <c r="C36" s="36">
        <v>44869.0</v>
      </c>
      <c r="D36" s="35">
        <v>5.0</v>
      </c>
      <c r="E36" s="10">
        <v>0.0</v>
      </c>
      <c r="F36" s="10">
        <v>160.0</v>
      </c>
      <c r="G36" s="22">
        <v>0.0</v>
      </c>
      <c r="H36" s="22"/>
      <c r="I36" s="22"/>
      <c r="J36" s="11" t="s">
        <v>53</v>
      </c>
      <c r="K36" s="22">
        <v>720.0</v>
      </c>
      <c r="L36" s="22">
        <v>4260.0</v>
      </c>
      <c r="M36" s="22"/>
    </row>
    <row r="37">
      <c r="A37" s="46">
        <v>44849.0</v>
      </c>
      <c r="B37" s="35" t="s">
        <v>78</v>
      </c>
      <c r="C37" s="36">
        <v>44869.0</v>
      </c>
      <c r="D37" s="35">
        <v>5.0</v>
      </c>
      <c r="E37" s="10" t="s">
        <v>27</v>
      </c>
      <c r="F37" s="10">
        <v>255.0</v>
      </c>
      <c r="G37" s="22">
        <v>0.0</v>
      </c>
      <c r="H37" s="22"/>
      <c r="I37" s="22"/>
      <c r="J37" s="11" t="s">
        <v>53</v>
      </c>
      <c r="K37" s="22"/>
      <c r="L37" s="22"/>
      <c r="M37" s="22">
        <v>4303.0</v>
      </c>
    </row>
    <row r="38">
      <c r="A38" s="46">
        <v>44849.0</v>
      </c>
      <c r="B38" s="35" t="s">
        <v>78</v>
      </c>
      <c r="C38" s="36">
        <v>44869.0</v>
      </c>
      <c r="D38" s="35">
        <v>5.0</v>
      </c>
      <c r="E38" s="10" t="s">
        <v>27</v>
      </c>
      <c r="F38" s="10">
        <v>230.0</v>
      </c>
      <c r="G38" s="22">
        <v>0.0</v>
      </c>
      <c r="H38" s="22"/>
      <c r="I38" s="22"/>
      <c r="J38" s="11" t="s">
        <v>53</v>
      </c>
      <c r="K38" s="22">
        <v>754.0</v>
      </c>
      <c r="L38" s="22">
        <v>4464.0</v>
      </c>
      <c r="M38" s="22">
        <v>4434.0</v>
      </c>
    </row>
    <row r="39">
      <c r="A39" s="46">
        <v>44849.0</v>
      </c>
      <c r="B39" s="35" t="s">
        <v>78</v>
      </c>
      <c r="C39" s="36">
        <v>44869.0</v>
      </c>
      <c r="D39" s="35">
        <v>5.0</v>
      </c>
      <c r="E39" s="10" t="s">
        <v>27</v>
      </c>
      <c r="F39" s="10">
        <v>160.0</v>
      </c>
      <c r="G39" s="22">
        <v>1.0</v>
      </c>
      <c r="H39" s="22">
        <v>4241.0</v>
      </c>
      <c r="I39" s="22" t="s">
        <v>181</v>
      </c>
      <c r="J39" s="11" t="s">
        <v>182</v>
      </c>
      <c r="K39" s="22">
        <v>661.0</v>
      </c>
      <c r="L39" s="22">
        <v>4277.0</v>
      </c>
      <c r="M39" s="22">
        <v>4248.0</v>
      </c>
    </row>
    <row r="40">
      <c r="A40" s="46">
        <v>44849.0</v>
      </c>
      <c r="B40" s="35" t="s">
        <v>78</v>
      </c>
      <c r="C40" s="36">
        <v>44869.0</v>
      </c>
      <c r="D40" s="35">
        <v>5.0</v>
      </c>
      <c r="E40" s="10" t="s">
        <v>39</v>
      </c>
      <c r="F40" s="10">
        <v>255.0</v>
      </c>
      <c r="G40" s="22">
        <v>1.0</v>
      </c>
      <c r="H40" s="22">
        <v>4358.0</v>
      </c>
      <c r="I40" s="22" t="s">
        <v>183</v>
      </c>
      <c r="J40" s="11" t="s">
        <v>184</v>
      </c>
      <c r="K40" s="22"/>
      <c r="L40" s="22"/>
      <c r="M40" s="22">
        <v>4356.0</v>
      </c>
    </row>
    <row r="41">
      <c r="A41" s="46">
        <v>44849.0</v>
      </c>
      <c r="B41" s="35" t="s">
        <v>78</v>
      </c>
      <c r="C41" s="36">
        <v>44869.0</v>
      </c>
      <c r="D41" s="35">
        <v>5.0</v>
      </c>
      <c r="E41" s="10" t="s">
        <v>39</v>
      </c>
      <c r="F41" s="10">
        <v>230.0</v>
      </c>
      <c r="G41" s="22">
        <v>0.0</v>
      </c>
      <c r="H41" s="22"/>
      <c r="I41" s="22"/>
      <c r="J41" s="11" t="s">
        <v>53</v>
      </c>
      <c r="K41" s="22">
        <v>673.0</v>
      </c>
      <c r="L41" s="22">
        <v>4366.0</v>
      </c>
      <c r="M41" s="22">
        <v>4342.0</v>
      </c>
    </row>
    <row r="42">
      <c r="A42" s="46">
        <v>44849.0</v>
      </c>
      <c r="B42" s="35" t="s">
        <v>78</v>
      </c>
      <c r="C42" s="36">
        <v>44869.0</v>
      </c>
      <c r="D42" s="35">
        <v>5.0</v>
      </c>
      <c r="E42" s="10" t="s">
        <v>39</v>
      </c>
      <c r="F42" s="10">
        <v>160.0</v>
      </c>
      <c r="G42" s="22">
        <v>1.0</v>
      </c>
      <c r="H42" s="22">
        <v>4209.0</v>
      </c>
      <c r="I42" s="22" t="s">
        <v>172</v>
      </c>
      <c r="J42" s="11" t="s">
        <v>185</v>
      </c>
      <c r="K42" s="22">
        <v>639.0</v>
      </c>
      <c r="L42" s="22">
        <v>4231.0</v>
      </c>
      <c r="M42" s="22">
        <v>4206.0</v>
      </c>
    </row>
    <row r="43">
      <c r="A43" s="46">
        <v>44849.0</v>
      </c>
      <c r="B43" s="35" t="s">
        <v>78</v>
      </c>
      <c r="C43" s="36">
        <v>44869.0</v>
      </c>
      <c r="D43" s="35">
        <v>6.0</v>
      </c>
      <c r="E43" s="10">
        <v>0.0</v>
      </c>
      <c r="F43" s="10">
        <v>230.0</v>
      </c>
      <c r="G43" s="22">
        <v>0.0</v>
      </c>
      <c r="H43" s="22"/>
      <c r="I43" s="22"/>
      <c r="J43" s="11" t="s">
        <v>53</v>
      </c>
      <c r="K43" s="22">
        <v>719.0</v>
      </c>
      <c r="L43" s="22">
        <v>4400.0</v>
      </c>
      <c r="M43" s="22"/>
    </row>
    <row r="44">
      <c r="A44" s="46">
        <v>44849.0</v>
      </c>
      <c r="B44" s="35" t="s">
        <v>78</v>
      </c>
      <c r="C44" s="36">
        <v>44869.0</v>
      </c>
      <c r="D44" s="35">
        <v>6.0</v>
      </c>
      <c r="E44" s="10">
        <v>0.0</v>
      </c>
      <c r="F44" s="10">
        <v>160.0</v>
      </c>
      <c r="G44" s="22">
        <v>0.0</v>
      </c>
      <c r="H44" s="22"/>
      <c r="I44" s="22"/>
      <c r="J44" s="11" t="s">
        <v>53</v>
      </c>
      <c r="K44" s="22">
        <v>644.0</v>
      </c>
      <c r="L44" s="22">
        <v>4279.0</v>
      </c>
      <c r="M44" s="22"/>
    </row>
    <row r="45">
      <c r="A45" s="46">
        <v>44849.0</v>
      </c>
      <c r="B45" s="35" t="s">
        <v>78</v>
      </c>
      <c r="C45" s="36">
        <v>44869.0</v>
      </c>
      <c r="D45" s="35">
        <v>6.0</v>
      </c>
      <c r="E45" s="10" t="s">
        <v>27</v>
      </c>
      <c r="F45" s="10">
        <v>255.0</v>
      </c>
      <c r="G45" s="22">
        <v>0.0</v>
      </c>
      <c r="H45" s="22"/>
      <c r="I45" s="22"/>
      <c r="J45" s="11" t="s">
        <v>186</v>
      </c>
      <c r="K45" s="22"/>
      <c r="L45" s="22"/>
      <c r="M45" s="22">
        <v>4293.0</v>
      </c>
    </row>
    <row r="46">
      <c r="A46" s="46">
        <v>44849.0</v>
      </c>
      <c r="B46" s="35" t="s">
        <v>78</v>
      </c>
      <c r="C46" s="36">
        <v>44869.0</v>
      </c>
      <c r="D46" s="35">
        <v>6.0</v>
      </c>
      <c r="E46" s="10" t="s">
        <v>27</v>
      </c>
      <c r="F46" s="10">
        <v>230.0</v>
      </c>
      <c r="G46" s="22">
        <v>0.0</v>
      </c>
      <c r="H46" s="22"/>
      <c r="I46" s="22"/>
      <c r="J46" s="11" t="s">
        <v>53</v>
      </c>
      <c r="K46" s="22">
        <v>727.0</v>
      </c>
      <c r="L46" s="22">
        <v>4350.0</v>
      </c>
      <c r="M46" s="22">
        <v>4324.0</v>
      </c>
    </row>
    <row r="47">
      <c r="A47" s="46">
        <v>44849.0</v>
      </c>
      <c r="B47" s="35" t="s">
        <v>78</v>
      </c>
      <c r="C47" s="36">
        <v>44869.0</v>
      </c>
      <c r="D47" s="35">
        <v>6.0</v>
      </c>
      <c r="E47" s="10" t="s">
        <v>27</v>
      </c>
      <c r="F47" s="10">
        <v>160.0</v>
      </c>
      <c r="G47" s="48">
        <v>1.0</v>
      </c>
      <c r="H47" s="22">
        <v>3806.0</v>
      </c>
      <c r="I47" s="22" t="s">
        <v>187</v>
      </c>
      <c r="J47" s="11" t="s">
        <v>188</v>
      </c>
      <c r="K47" s="22">
        <v>717.0</v>
      </c>
      <c r="L47" s="22">
        <v>4372.0</v>
      </c>
      <c r="M47" s="22">
        <v>4345.0</v>
      </c>
    </row>
    <row r="48">
      <c r="A48" s="46">
        <v>44849.0</v>
      </c>
      <c r="B48" s="35" t="s">
        <v>78</v>
      </c>
      <c r="C48" s="36">
        <v>44869.0</v>
      </c>
      <c r="D48" s="35">
        <v>6.0</v>
      </c>
      <c r="E48" s="10" t="s">
        <v>39</v>
      </c>
      <c r="F48" s="10">
        <v>255.0</v>
      </c>
      <c r="G48" s="22">
        <v>0.0</v>
      </c>
      <c r="H48" s="22"/>
      <c r="I48" s="22"/>
      <c r="J48" s="11" t="s">
        <v>53</v>
      </c>
      <c r="K48" s="22"/>
      <c r="L48" s="22"/>
      <c r="M48" s="22">
        <v>4269.0</v>
      </c>
    </row>
    <row r="49">
      <c r="A49" s="46">
        <v>44849.0</v>
      </c>
      <c r="B49" s="35" t="s">
        <v>78</v>
      </c>
      <c r="C49" s="36">
        <v>44869.0</v>
      </c>
      <c r="D49" s="35">
        <v>6.0</v>
      </c>
      <c r="E49" s="10" t="s">
        <v>39</v>
      </c>
      <c r="F49" s="10">
        <v>230.0</v>
      </c>
      <c r="G49" s="22">
        <v>0.0</v>
      </c>
      <c r="H49" s="22"/>
      <c r="I49" s="22"/>
      <c r="J49" s="11" t="s">
        <v>53</v>
      </c>
      <c r="K49" s="22">
        <v>704.0</v>
      </c>
      <c r="L49" s="22">
        <v>4284.0</v>
      </c>
      <c r="M49" s="22">
        <v>4257.0</v>
      </c>
    </row>
    <row r="50">
      <c r="A50" s="46">
        <v>44849.0</v>
      </c>
      <c r="B50" s="35" t="s">
        <v>78</v>
      </c>
      <c r="C50" s="36">
        <v>44869.0</v>
      </c>
      <c r="D50" s="35">
        <v>6.0</v>
      </c>
      <c r="E50" s="10" t="s">
        <v>39</v>
      </c>
      <c r="F50" s="10">
        <v>160.0</v>
      </c>
      <c r="G50" s="22">
        <v>0.0</v>
      </c>
      <c r="H50" s="22"/>
      <c r="I50" s="22"/>
      <c r="J50" s="11" t="s">
        <v>53</v>
      </c>
      <c r="K50" s="22">
        <v>653.0</v>
      </c>
      <c r="L50" s="22">
        <v>4303.0</v>
      </c>
      <c r="M50" s="22">
        <v>4279.0</v>
      </c>
    </row>
    <row r="51">
      <c r="A51" s="46">
        <v>44849.0</v>
      </c>
      <c r="B51" s="35" t="s">
        <v>100</v>
      </c>
      <c r="C51" s="36">
        <v>44872.0</v>
      </c>
      <c r="D51" s="35">
        <v>7.0</v>
      </c>
      <c r="E51" s="10">
        <v>0.0</v>
      </c>
      <c r="F51" s="10">
        <v>230.0</v>
      </c>
      <c r="G51" s="22">
        <v>0.0</v>
      </c>
      <c r="H51" s="22"/>
      <c r="I51" s="22"/>
      <c r="J51" s="11" t="s">
        <v>53</v>
      </c>
      <c r="K51" s="22">
        <v>692.0</v>
      </c>
      <c r="L51" s="22">
        <v>4335.0</v>
      </c>
      <c r="M51" s="22"/>
    </row>
    <row r="52">
      <c r="A52" s="46">
        <v>44849.0</v>
      </c>
      <c r="B52" s="35" t="s">
        <v>100</v>
      </c>
      <c r="C52" s="36">
        <v>44872.0</v>
      </c>
      <c r="D52" s="35">
        <v>7.0</v>
      </c>
      <c r="E52" s="10">
        <v>0.0</v>
      </c>
      <c r="F52" s="10">
        <v>160.0</v>
      </c>
      <c r="G52" s="22">
        <v>0.0</v>
      </c>
      <c r="H52" s="22"/>
      <c r="I52" s="22"/>
      <c r="J52" s="11" t="s">
        <v>53</v>
      </c>
      <c r="K52" s="22">
        <v>669.0</v>
      </c>
      <c r="L52" s="22">
        <v>4284.0</v>
      </c>
      <c r="M52" s="22"/>
    </row>
    <row r="53">
      <c r="A53" s="46">
        <v>44849.0</v>
      </c>
      <c r="B53" s="35" t="s">
        <v>100</v>
      </c>
      <c r="C53" s="36">
        <v>44872.0</v>
      </c>
      <c r="D53" s="35">
        <v>7.0</v>
      </c>
      <c r="E53" s="10" t="s">
        <v>27</v>
      </c>
      <c r="F53" s="10">
        <v>255.0</v>
      </c>
      <c r="G53" s="22">
        <v>0.0</v>
      </c>
      <c r="H53" s="22"/>
      <c r="I53" s="22"/>
      <c r="J53" s="11" t="s">
        <v>53</v>
      </c>
      <c r="K53" s="22"/>
      <c r="L53" s="22"/>
      <c r="M53" s="22">
        <v>4437.0</v>
      </c>
    </row>
    <row r="54">
      <c r="A54" s="46">
        <v>44849.0</v>
      </c>
      <c r="B54" s="35" t="s">
        <v>100</v>
      </c>
      <c r="C54" s="36">
        <v>44872.0</v>
      </c>
      <c r="D54" s="35">
        <v>7.0</v>
      </c>
      <c r="E54" s="10" t="s">
        <v>27</v>
      </c>
      <c r="F54" s="10">
        <v>230.0</v>
      </c>
      <c r="G54" s="22">
        <v>0.0</v>
      </c>
      <c r="H54" s="22"/>
      <c r="I54" s="22"/>
      <c r="J54" s="11" t="s">
        <v>53</v>
      </c>
      <c r="K54" s="22">
        <v>549.0</v>
      </c>
      <c r="L54" s="22">
        <v>4127.0</v>
      </c>
      <c r="M54" s="22">
        <v>4105.0</v>
      </c>
    </row>
    <row r="55">
      <c r="A55" s="46">
        <v>44849.0</v>
      </c>
      <c r="B55" s="35" t="s">
        <v>100</v>
      </c>
      <c r="C55" s="36">
        <v>44872.0</v>
      </c>
      <c r="D55" s="35">
        <v>7.0</v>
      </c>
      <c r="E55" s="10" t="s">
        <v>27</v>
      </c>
      <c r="F55" s="10">
        <v>160.0</v>
      </c>
      <c r="G55" s="22">
        <v>0.0</v>
      </c>
      <c r="H55" s="22"/>
      <c r="I55" s="22"/>
      <c r="J55" s="11" t="s">
        <v>53</v>
      </c>
      <c r="K55" s="22">
        <v>632.0</v>
      </c>
      <c r="L55" s="22">
        <v>4221.0</v>
      </c>
      <c r="M55" s="22">
        <v>4193.0</v>
      </c>
    </row>
    <row r="56">
      <c r="A56" s="46">
        <v>44849.0</v>
      </c>
      <c r="B56" s="35" t="s">
        <v>100</v>
      </c>
      <c r="C56" s="36">
        <v>44872.0</v>
      </c>
      <c r="D56" s="35">
        <v>7.0</v>
      </c>
      <c r="E56" s="10" t="s">
        <v>39</v>
      </c>
      <c r="F56" s="10">
        <v>255.0</v>
      </c>
      <c r="G56" s="22">
        <v>1.0</v>
      </c>
      <c r="H56" s="22">
        <v>4279.0</v>
      </c>
      <c r="I56" s="22" t="s">
        <v>183</v>
      </c>
      <c r="J56" s="11" t="s">
        <v>189</v>
      </c>
      <c r="K56" s="22"/>
      <c r="L56" s="22"/>
      <c r="M56" s="22">
        <v>4277.0</v>
      </c>
    </row>
    <row r="57">
      <c r="A57" s="46">
        <v>44849.0</v>
      </c>
      <c r="B57" s="35" t="s">
        <v>100</v>
      </c>
      <c r="C57" s="36">
        <v>44872.0</v>
      </c>
      <c r="D57" s="35">
        <v>7.0</v>
      </c>
      <c r="E57" s="10" t="s">
        <v>39</v>
      </c>
      <c r="F57" s="10">
        <v>230.0</v>
      </c>
      <c r="G57" s="48">
        <v>1.0</v>
      </c>
      <c r="H57" s="22">
        <v>2795.0</v>
      </c>
      <c r="I57" s="22" t="s">
        <v>183</v>
      </c>
      <c r="J57" s="11" t="s">
        <v>190</v>
      </c>
      <c r="K57" s="22">
        <v>715.0</v>
      </c>
      <c r="L57" s="22">
        <v>4383.0</v>
      </c>
      <c r="M57" s="22">
        <v>4355.0</v>
      </c>
    </row>
    <row r="58">
      <c r="A58" s="46">
        <v>44849.0</v>
      </c>
      <c r="B58" s="35" t="s">
        <v>191</v>
      </c>
      <c r="C58" s="36">
        <v>44872.0</v>
      </c>
      <c r="D58" s="35">
        <v>7.0</v>
      </c>
      <c r="E58" s="10" t="s">
        <v>39</v>
      </c>
      <c r="F58" s="10">
        <v>160.0</v>
      </c>
      <c r="G58" s="22">
        <v>1.0</v>
      </c>
      <c r="H58" s="22">
        <v>4166.0</v>
      </c>
      <c r="I58" s="22" t="s">
        <v>192</v>
      </c>
      <c r="J58" s="11" t="s">
        <v>193</v>
      </c>
      <c r="K58" s="22">
        <v>577.0</v>
      </c>
      <c r="L58" s="22">
        <v>4190.0</v>
      </c>
      <c r="M58" s="22">
        <v>4166.0</v>
      </c>
    </row>
    <row r="59">
      <c r="A59" s="46">
        <v>44849.0</v>
      </c>
      <c r="B59" s="35" t="s">
        <v>194</v>
      </c>
      <c r="C59" s="36">
        <v>44873.0</v>
      </c>
      <c r="D59" s="35">
        <v>8.0</v>
      </c>
      <c r="E59" s="10">
        <v>0.0</v>
      </c>
      <c r="F59" s="10">
        <v>230.0</v>
      </c>
      <c r="G59" s="22">
        <v>0.0</v>
      </c>
      <c r="H59" s="22"/>
      <c r="I59" s="22"/>
      <c r="J59" s="11" t="s">
        <v>53</v>
      </c>
      <c r="K59" s="22">
        <v>773.0</v>
      </c>
      <c r="L59" s="22">
        <v>4259.0</v>
      </c>
      <c r="M59" s="22"/>
    </row>
    <row r="60">
      <c r="A60" s="46">
        <v>44849.0</v>
      </c>
      <c r="B60" s="35" t="s">
        <v>194</v>
      </c>
      <c r="C60" s="36">
        <v>44873.0</v>
      </c>
      <c r="D60" s="35">
        <v>8.0</v>
      </c>
      <c r="E60" s="10">
        <v>0.0</v>
      </c>
      <c r="F60" s="10">
        <v>160.0</v>
      </c>
      <c r="G60" s="22">
        <v>1.0</v>
      </c>
      <c r="H60" s="22">
        <v>3968.0</v>
      </c>
      <c r="I60" s="22" t="s">
        <v>195</v>
      </c>
      <c r="J60" s="11" t="s">
        <v>53</v>
      </c>
      <c r="K60" s="22">
        <v>721.0</v>
      </c>
      <c r="L60" s="22">
        <v>4298.0</v>
      </c>
      <c r="M60" s="22"/>
    </row>
    <row r="61">
      <c r="A61" s="46">
        <v>44849.0</v>
      </c>
      <c r="B61" s="35" t="s">
        <v>194</v>
      </c>
      <c r="C61" s="36">
        <v>44873.0</v>
      </c>
      <c r="D61" s="35">
        <v>8.0</v>
      </c>
      <c r="E61" s="10" t="s">
        <v>27</v>
      </c>
      <c r="F61" s="10">
        <v>255.0</v>
      </c>
      <c r="G61" s="22">
        <v>0.0</v>
      </c>
      <c r="H61" s="22"/>
      <c r="I61" s="22"/>
      <c r="J61" s="11" t="s">
        <v>53</v>
      </c>
      <c r="K61" s="22"/>
      <c r="L61" s="22"/>
      <c r="M61" s="22">
        <v>4217.0</v>
      </c>
    </row>
    <row r="62">
      <c r="A62" s="46">
        <v>44849.0</v>
      </c>
      <c r="B62" s="35" t="s">
        <v>194</v>
      </c>
      <c r="C62" s="36">
        <v>44873.0</v>
      </c>
      <c r="D62" s="35">
        <v>8.0</v>
      </c>
      <c r="E62" s="10" t="s">
        <v>27</v>
      </c>
      <c r="F62" s="10">
        <v>230.0</v>
      </c>
      <c r="G62" s="22">
        <v>1.0</v>
      </c>
      <c r="H62" s="22">
        <v>4197.0</v>
      </c>
      <c r="I62" s="22" t="s">
        <v>172</v>
      </c>
      <c r="J62" s="11" t="s">
        <v>196</v>
      </c>
      <c r="K62" s="22">
        <v>679.0</v>
      </c>
      <c r="L62" s="22">
        <v>4221.0</v>
      </c>
      <c r="M62" s="22">
        <v>4196.0</v>
      </c>
    </row>
    <row r="63">
      <c r="A63" s="46">
        <v>44849.0</v>
      </c>
      <c r="B63" s="35" t="s">
        <v>194</v>
      </c>
      <c r="C63" s="36">
        <v>44873.0</v>
      </c>
      <c r="D63" s="35">
        <v>8.0</v>
      </c>
      <c r="E63" s="10" t="s">
        <v>27</v>
      </c>
      <c r="F63" s="10">
        <v>160.0</v>
      </c>
      <c r="G63" s="22">
        <v>0.0</v>
      </c>
      <c r="H63" s="22"/>
      <c r="I63" s="22"/>
      <c r="J63" s="11" t="s">
        <v>53</v>
      </c>
      <c r="K63" s="22">
        <v>498.0</v>
      </c>
      <c r="L63" s="22">
        <v>4044.0</v>
      </c>
      <c r="M63" s="22">
        <v>4014.0</v>
      </c>
    </row>
    <row r="64">
      <c r="A64" s="46">
        <v>44849.0</v>
      </c>
      <c r="B64" s="35" t="s">
        <v>194</v>
      </c>
      <c r="C64" s="36">
        <v>44873.0</v>
      </c>
      <c r="D64" s="35">
        <v>8.0</v>
      </c>
      <c r="E64" s="10" t="s">
        <v>39</v>
      </c>
      <c r="F64" s="10">
        <v>255.0</v>
      </c>
      <c r="G64" s="48">
        <v>0.0</v>
      </c>
      <c r="H64" s="22"/>
      <c r="I64" s="22" t="s">
        <v>197</v>
      </c>
      <c r="J64" s="11" t="s">
        <v>198</v>
      </c>
      <c r="K64" s="22"/>
      <c r="L64" s="22"/>
      <c r="M64" s="22">
        <v>4213.0</v>
      </c>
    </row>
    <row r="65">
      <c r="A65" s="46">
        <v>44849.0</v>
      </c>
      <c r="B65" s="35" t="s">
        <v>194</v>
      </c>
      <c r="C65" s="36">
        <v>44873.0</v>
      </c>
      <c r="D65" s="35">
        <v>8.0</v>
      </c>
      <c r="E65" s="10" t="s">
        <v>39</v>
      </c>
      <c r="F65" s="10">
        <v>230.0</v>
      </c>
      <c r="G65" s="22">
        <v>1.0</v>
      </c>
      <c r="H65" s="22">
        <v>4063.0</v>
      </c>
      <c r="I65" s="22" t="s">
        <v>172</v>
      </c>
      <c r="J65" s="11" t="s">
        <v>199</v>
      </c>
      <c r="K65" s="22">
        <v>544.0</v>
      </c>
      <c r="L65" s="22">
        <v>4087.0</v>
      </c>
      <c r="M65" s="22">
        <v>4064.0</v>
      </c>
    </row>
    <row r="66">
      <c r="A66" s="46">
        <v>44849.0</v>
      </c>
      <c r="B66" s="35" t="s">
        <v>194</v>
      </c>
      <c r="C66" s="36">
        <v>44873.0</v>
      </c>
      <c r="D66" s="35">
        <v>8.0</v>
      </c>
      <c r="E66" s="10" t="s">
        <v>39</v>
      </c>
      <c r="F66" s="10">
        <v>160.0</v>
      </c>
      <c r="G66" s="22">
        <v>1.0</v>
      </c>
      <c r="H66" s="22">
        <v>4228.0</v>
      </c>
      <c r="I66" s="22" t="s">
        <v>172</v>
      </c>
      <c r="J66" s="11" t="s">
        <v>200</v>
      </c>
      <c r="K66" s="22">
        <v>637.0</v>
      </c>
      <c r="L66" s="22">
        <v>4258.0</v>
      </c>
      <c r="M66" s="22">
        <v>4225.0</v>
      </c>
    </row>
    <row r="67">
      <c r="A67" s="46">
        <v>44849.0</v>
      </c>
      <c r="B67" s="35" t="s">
        <v>194</v>
      </c>
      <c r="C67" s="36">
        <v>44873.0</v>
      </c>
      <c r="D67" s="35">
        <v>9.0</v>
      </c>
      <c r="E67" s="10">
        <v>0.0</v>
      </c>
      <c r="F67" s="10">
        <v>230.0</v>
      </c>
      <c r="G67" s="22">
        <v>0.0</v>
      </c>
      <c r="H67" s="22"/>
      <c r="I67" s="22"/>
      <c r="J67" s="11" t="s">
        <v>53</v>
      </c>
      <c r="K67" s="22">
        <v>642.0</v>
      </c>
      <c r="L67" s="22">
        <v>4204.0</v>
      </c>
      <c r="M67" s="22"/>
    </row>
    <row r="68">
      <c r="A68" s="46">
        <v>44849.0</v>
      </c>
      <c r="B68" s="35" t="s">
        <v>194</v>
      </c>
      <c r="C68" s="36">
        <v>44873.0</v>
      </c>
      <c r="D68" s="35">
        <v>9.0</v>
      </c>
      <c r="E68" s="10">
        <v>0.0</v>
      </c>
      <c r="F68" s="10">
        <v>160.0</v>
      </c>
      <c r="G68" s="22">
        <v>0.0</v>
      </c>
      <c r="H68" s="22"/>
      <c r="I68" s="22"/>
      <c r="J68" s="11" t="s">
        <v>53</v>
      </c>
      <c r="K68" s="22">
        <v>629.0</v>
      </c>
      <c r="L68" s="22">
        <v>4221.0</v>
      </c>
      <c r="M68" s="22"/>
    </row>
    <row r="69">
      <c r="A69" s="46">
        <v>44849.0</v>
      </c>
      <c r="B69" s="35" t="s">
        <v>194</v>
      </c>
      <c r="C69" s="36">
        <v>44873.0</v>
      </c>
      <c r="D69" s="35">
        <v>9.0</v>
      </c>
      <c r="E69" s="10" t="s">
        <v>27</v>
      </c>
      <c r="F69" s="10">
        <v>255.0</v>
      </c>
      <c r="G69" s="22">
        <v>0.0</v>
      </c>
      <c r="H69" s="22"/>
      <c r="I69" s="22"/>
      <c r="J69" s="11" t="s">
        <v>53</v>
      </c>
      <c r="K69" s="22"/>
      <c r="L69" s="22"/>
      <c r="M69" s="22">
        <v>4204.0</v>
      </c>
    </row>
    <row r="70">
      <c r="A70" s="46">
        <v>44849.0</v>
      </c>
      <c r="B70" s="35" t="s">
        <v>194</v>
      </c>
      <c r="C70" s="36">
        <v>44873.0</v>
      </c>
      <c r="D70" s="35">
        <v>9.0</v>
      </c>
      <c r="E70" s="10" t="s">
        <v>27</v>
      </c>
      <c r="F70" s="10">
        <v>230.0</v>
      </c>
      <c r="G70" s="22">
        <v>0.0</v>
      </c>
      <c r="H70" s="22"/>
      <c r="I70" s="22"/>
      <c r="J70" s="11" t="s">
        <v>53</v>
      </c>
      <c r="K70" s="22">
        <v>589.0</v>
      </c>
      <c r="L70" s="22">
        <v>4184.0</v>
      </c>
      <c r="M70" s="22">
        <v>4156.0</v>
      </c>
    </row>
    <row r="71">
      <c r="A71" s="46">
        <v>44849.0</v>
      </c>
      <c r="B71" s="35" t="s">
        <v>194</v>
      </c>
      <c r="C71" s="36">
        <v>44873.0</v>
      </c>
      <c r="D71" s="35">
        <v>9.0</v>
      </c>
      <c r="E71" s="10" t="s">
        <v>27</v>
      </c>
      <c r="F71" s="10">
        <v>160.0</v>
      </c>
      <c r="G71" s="22">
        <v>0.0</v>
      </c>
      <c r="H71" s="22"/>
      <c r="I71" s="22"/>
      <c r="J71" s="11" t="s">
        <v>53</v>
      </c>
      <c r="K71" s="22">
        <v>690.0</v>
      </c>
      <c r="L71" s="22">
        <v>4215.0</v>
      </c>
      <c r="M71" s="22">
        <v>4194.0</v>
      </c>
    </row>
    <row r="72">
      <c r="A72" s="46">
        <v>44849.0</v>
      </c>
      <c r="B72" s="35" t="s">
        <v>194</v>
      </c>
      <c r="C72" s="36">
        <v>44873.0</v>
      </c>
      <c r="D72" s="35">
        <v>9.0</v>
      </c>
      <c r="E72" s="10" t="s">
        <v>39</v>
      </c>
      <c r="F72" s="10">
        <v>255.0</v>
      </c>
      <c r="G72" s="22">
        <v>0.0</v>
      </c>
      <c r="H72" s="22"/>
      <c r="I72" s="22"/>
      <c r="J72" s="11" t="s">
        <v>53</v>
      </c>
      <c r="K72" s="22"/>
      <c r="L72" s="22"/>
      <c r="M72" s="22">
        <v>4148.0</v>
      </c>
    </row>
    <row r="73">
      <c r="A73" s="46">
        <v>44849.0</v>
      </c>
      <c r="B73" s="35" t="s">
        <v>194</v>
      </c>
      <c r="C73" s="36">
        <v>44873.0</v>
      </c>
      <c r="D73" s="35">
        <v>9.0</v>
      </c>
      <c r="E73" s="10" t="s">
        <v>39</v>
      </c>
      <c r="F73" s="10">
        <v>230.0</v>
      </c>
      <c r="G73" s="22">
        <v>0.0</v>
      </c>
      <c r="H73" s="22"/>
      <c r="I73" s="22"/>
      <c r="J73" s="11" t="s">
        <v>53</v>
      </c>
      <c r="K73" s="22">
        <v>648.0</v>
      </c>
      <c r="L73" s="22">
        <v>4141.0</v>
      </c>
      <c r="M73" s="22">
        <v>4121.0</v>
      </c>
    </row>
    <row r="74">
      <c r="A74" s="46">
        <v>44849.0</v>
      </c>
      <c r="B74" s="35" t="s">
        <v>194</v>
      </c>
      <c r="C74" s="36">
        <v>44873.0</v>
      </c>
      <c r="D74" s="35">
        <v>9.0</v>
      </c>
      <c r="E74" s="10" t="s">
        <v>39</v>
      </c>
      <c r="F74" s="10">
        <v>160.0</v>
      </c>
      <c r="G74" s="22">
        <v>1.0</v>
      </c>
      <c r="H74" s="22">
        <v>4207.0</v>
      </c>
      <c r="I74" s="22" t="s">
        <v>201</v>
      </c>
      <c r="J74" s="11" t="s">
        <v>202</v>
      </c>
      <c r="K74" s="22">
        <v>748.0</v>
      </c>
      <c r="L74" s="22">
        <v>4245.0</v>
      </c>
      <c r="M74" s="22">
        <v>4220.0</v>
      </c>
    </row>
    <row r="75">
      <c r="A75" s="46">
        <v>44849.0</v>
      </c>
      <c r="B75" s="35" t="s">
        <v>194</v>
      </c>
      <c r="C75" s="36">
        <v>44873.0</v>
      </c>
      <c r="D75" s="35">
        <v>10.0</v>
      </c>
      <c r="E75" s="10">
        <v>0.0</v>
      </c>
      <c r="F75" s="10">
        <v>230.0</v>
      </c>
      <c r="G75" s="22">
        <v>0.0</v>
      </c>
      <c r="H75" s="22"/>
      <c r="I75" s="22"/>
      <c r="J75" s="11" t="s">
        <v>53</v>
      </c>
      <c r="K75" s="22">
        <v>590.0</v>
      </c>
      <c r="L75" s="22">
        <v>4286.0</v>
      </c>
      <c r="M75" s="22"/>
    </row>
    <row r="76">
      <c r="A76" s="46">
        <v>44849.0</v>
      </c>
      <c r="B76" s="35" t="s">
        <v>194</v>
      </c>
      <c r="C76" s="36">
        <v>44873.0</v>
      </c>
      <c r="D76" s="35">
        <v>10.0</v>
      </c>
      <c r="E76" s="10">
        <v>0.0</v>
      </c>
      <c r="F76" s="10">
        <v>160.0</v>
      </c>
      <c r="G76" s="22">
        <v>0.0</v>
      </c>
      <c r="H76" s="22"/>
      <c r="I76" s="22" t="s">
        <v>203</v>
      </c>
      <c r="J76" s="11" t="s">
        <v>53</v>
      </c>
      <c r="K76" s="22">
        <v>594.0</v>
      </c>
      <c r="L76" s="22">
        <v>4206.0</v>
      </c>
      <c r="M76" s="22"/>
    </row>
    <row r="77">
      <c r="A77" s="46">
        <v>44849.0</v>
      </c>
      <c r="B77" s="35" t="s">
        <v>194</v>
      </c>
      <c r="C77" s="36">
        <v>44873.0</v>
      </c>
      <c r="D77" s="35">
        <v>10.0</v>
      </c>
      <c r="E77" s="10" t="s">
        <v>27</v>
      </c>
      <c r="F77" s="10">
        <v>255.0</v>
      </c>
      <c r="G77" s="22">
        <v>0.0</v>
      </c>
      <c r="H77" s="22"/>
      <c r="I77" s="22"/>
      <c r="J77" s="11" t="s">
        <v>53</v>
      </c>
      <c r="K77" s="22"/>
      <c r="L77" s="22"/>
      <c r="M77" s="22">
        <v>4113.0</v>
      </c>
    </row>
    <row r="78">
      <c r="A78" s="46">
        <v>44849.0</v>
      </c>
      <c r="B78" s="35" t="s">
        <v>194</v>
      </c>
      <c r="C78" s="36">
        <v>44873.0</v>
      </c>
      <c r="D78" s="35">
        <v>10.0</v>
      </c>
      <c r="E78" s="10" t="s">
        <v>27</v>
      </c>
      <c r="F78" s="10">
        <v>230.0</v>
      </c>
      <c r="G78" s="22">
        <v>0.0</v>
      </c>
      <c r="H78" s="22"/>
      <c r="I78" s="22"/>
      <c r="J78" s="11" t="s">
        <v>53</v>
      </c>
      <c r="K78" s="22">
        <v>645.0</v>
      </c>
      <c r="L78" s="22">
        <v>4153.0</v>
      </c>
      <c r="M78" s="22">
        <v>4132.0</v>
      </c>
    </row>
    <row r="79">
      <c r="A79" s="46">
        <v>44849.0</v>
      </c>
      <c r="B79" s="35" t="s">
        <v>194</v>
      </c>
      <c r="C79" s="36">
        <v>44873.0</v>
      </c>
      <c r="D79" s="35">
        <v>10.0</v>
      </c>
      <c r="E79" s="10" t="s">
        <v>27</v>
      </c>
      <c r="F79" s="10">
        <v>160.0</v>
      </c>
      <c r="G79" s="22">
        <v>0.0</v>
      </c>
      <c r="H79" s="22"/>
      <c r="I79" s="22"/>
      <c r="J79" s="11" t="s">
        <v>53</v>
      </c>
      <c r="K79" s="22">
        <v>682.0</v>
      </c>
      <c r="L79" s="22">
        <v>4219.0</v>
      </c>
      <c r="M79" s="22">
        <v>4196.0</v>
      </c>
    </row>
    <row r="80">
      <c r="A80" s="46">
        <v>44849.0</v>
      </c>
      <c r="B80" s="35" t="s">
        <v>194</v>
      </c>
      <c r="C80" s="36">
        <v>44873.0</v>
      </c>
      <c r="D80" s="35">
        <v>10.0</v>
      </c>
      <c r="E80" s="10" t="s">
        <v>39</v>
      </c>
      <c r="F80" s="10">
        <v>255.0</v>
      </c>
      <c r="G80" s="22">
        <v>0.0</v>
      </c>
      <c r="H80" s="22"/>
      <c r="I80" s="22"/>
      <c r="J80" s="11" t="s">
        <v>53</v>
      </c>
      <c r="K80" s="22" t="s">
        <v>14</v>
      </c>
      <c r="L80" s="22" t="s">
        <v>14</v>
      </c>
      <c r="M80" s="22">
        <v>4287.0</v>
      </c>
    </row>
    <row r="81">
      <c r="A81" s="46">
        <v>44849.0</v>
      </c>
      <c r="B81" s="35" t="s">
        <v>194</v>
      </c>
      <c r="C81" s="36">
        <v>44873.0</v>
      </c>
      <c r="D81" s="35">
        <v>10.0</v>
      </c>
      <c r="E81" s="10" t="s">
        <v>39</v>
      </c>
      <c r="F81" s="10">
        <v>230.0</v>
      </c>
      <c r="G81" s="22">
        <v>0.0</v>
      </c>
      <c r="H81" s="22"/>
      <c r="I81" s="22"/>
      <c r="J81" s="11" t="s">
        <v>53</v>
      </c>
      <c r="K81" s="22">
        <v>637.0</v>
      </c>
      <c r="L81" s="22">
        <v>4165.0</v>
      </c>
      <c r="M81" s="22">
        <v>4136.0</v>
      </c>
    </row>
    <row r="82">
      <c r="A82" s="46">
        <v>44849.0</v>
      </c>
      <c r="B82" s="35" t="s">
        <v>194</v>
      </c>
      <c r="C82" s="36">
        <v>44873.0</v>
      </c>
      <c r="D82" s="35">
        <v>10.0</v>
      </c>
      <c r="E82" s="10" t="s">
        <v>39</v>
      </c>
      <c r="F82" s="10">
        <v>160.0</v>
      </c>
      <c r="G82" s="22">
        <v>0.0</v>
      </c>
      <c r="H82" s="22"/>
      <c r="I82" s="22"/>
      <c r="J82" s="11" t="s">
        <v>53</v>
      </c>
      <c r="K82" s="22">
        <v>690.0</v>
      </c>
      <c r="L82" s="22">
        <v>4301.0</v>
      </c>
      <c r="M82" s="22">
        <v>4270.0</v>
      </c>
    </row>
    <row r="83">
      <c r="A83" s="46">
        <v>44849.0</v>
      </c>
      <c r="B83" s="35" t="s">
        <v>204</v>
      </c>
      <c r="C83" s="36">
        <v>44882.0</v>
      </c>
      <c r="D83" s="35">
        <v>11.0</v>
      </c>
      <c r="E83" s="10">
        <v>0.0</v>
      </c>
      <c r="F83" s="10">
        <v>230.0</v>
      </c>
      <c r="G83" s="22">
        <v>0.0</v>
      </c>
      <c r="H83" s="22"/>
      <c r="I83" s="22"/>
      <c r="J83" s="11" t="s">
        <v>53</v>
      </c>
      <c r="K83" s="22">
        <v>700.0</v>
      </c>
      <c r="L83" s="22">
        <v>5119.0</v>
      </c>
      <c r="M83" s="22"/>
    </row>
    <row r="84">
      <c r="A84" s="46">
        <v>44849.0</v>
      </c>
      <c r="B84" s="35" t="s">
        <v>204</v>
      </c>
      <c r="C84" s="36">
        <v>44882.0</v>
      </c>
      <c r="D84" s="35">
        <v>11.0</v>
      </c>
      <c r="E84" s="10">
        <v>0.0</v>
      </c>
      <c r="F84" s="10">
        <v>160.0</v>
      </c>
      <c r="G84" s="22">
        <v>0.0</v>
      </c>
      <c r="H84" s="22"/>
      <c r="I84" s="22"/>
      <c r="J84" s="11" t="s">
        <v>53</v>
      </c>
      <c r="K84" s="22">
        <v>586.0</v>
      </c>
      <c r="L84" s="22">
        <v>5005.0</v>
      </c>
      <c r="M84" s="22"/>
    </row>
    <row r="85">
      <c r="A85" s="46">
        <v>44849.0</v>
      </c>
      <c r="B85" s="35" t="s">
        <v>204</v>
      </c>
      <c r="C85" s="36">
        <v>44882.0</v>
      </c>
      <c r="D85" s="35">
        <v>11.0</v>
      </c>
      <c r="E85" s="10" t="s">
        <v>27</v>
      </c>
      <c r="F85" s="10">
        <v>255.0</v>
      </c>
      <c r="G85" s="22">
        <v>0.0</v>
      </c>
      <c r="H85" s="22"/>
      <c r="I85" s="22"/>
      <c r="J85" s="11" t="s">
        <v>53</v>
      </c>
      <c r="K85" s="22"/>
      <c r="L85" s="22"/>
      <c r="M85" s="22">
        <v>4947.0</v>
      </c>
    </row>
    <row r="86">
      <c r="A86" s="46">
        <v>44849.0</v>
      </c>
      <c r="B86" s="35" t="s">
        <v>204</v>
      </c>
      <c r="C86" s="36">
        <v>44882.0</v>
      </c>
      <c r="D86" s="35">
        <v>11.0</v>
      </c>
      <c r="E86" s="10" t="s">
        <v>27</v>
      </c>
      <c r="F86" s="10">
        <v>230.0</v>
      </c>
      <c r="G86" s="22">
        <v>0.0</v>
      </c>
      <c r="H86" s="22"/>
      <c r="I86" s="22"/>
      <c r="J86" s="11" t="s">
        <v>53</v>
      </c>
      <c r="K86" s="12"/>
      <c r="L86" s="12"/>
      <c r="M86" s="12"/>
    </row>
    <row r="87">
      <c r="A87" s="46">
        <v>44849.0</v>
      </c>
      <c r="B87" s="35" t="s">
        <v>204</v>
      </c>
      <c r="C87" s="36">
        <v>44882.0</v>
      </c>
      <c r="D87" s="35">
        <v>11.0</v>
      </c>
      <c r="E87" s="10" t="s">
        <v>27</v>
      </c>
      <c r="F87" s="10">
        <v>160.0</v>
      </c>
      <c r="G87" s="22">
        <v>0.0</v>
      </c>
      <c r="H87" s="22"/>
      <c r="I87" s="22"/>
      <c r="J87" s="11" t="s">
        <v>53</v>
      </c>
      <c r="K87" s="22">
        <v>646.0</v>
      </c>
      <c r="L87" s="22">
        <v>5070.0</v>
      </c>
      <c r="M87" s="22">
        <v>5029.0</v>
      </c>
    </row>
    <row r="88">
      <c r="A88" s="46">
        <v>44849.0</v>
      </c>
      <c r="B88" s="35" t="s">
        <v>204</v>
      </c>
      <c r="C88" s="36">
        <v>44882.0</v>
      </c>
      <c r="D88" s="35">
        <v>11.0</v>
      </c>
      <c r="E88" s="10" t="s">
        <v>39</v>
      </c>
      <c r="F88" s="10">
        <v>255.0</v>
      </c>
      <c r="G88" s="22">
        <v>1.0</v>
      </c>
      <c r="H88" s="22">
        <v>4935.0</v>
      </c>
      <c r="I88" s="22" t="s">
        <v>205</v>
      </c>
      <c r="J88" s="11" t="s">
        <v>206</v>
      </c>
      <c r="K88" s="22"/>
      <c r="L88" s="22"/>
      <c r="M88" s="22">
        <v>4932.0</v>
      </c>
    </row>
    <row r="89">
      <c r="A89" s="46">
        <v>44849.0</v>
      </c>
      <c r="B89" s="35" t="s">
        <v>204</v>
      </c>
      <c r="C89" s="36">
        <v>44882.0</v>
      </c>
      <c r="D89" s="35">
        <v>11.0</v>
      </c>
      <c r="E89" s="10" t="s">
        <v>39</v>
      </c>
      <c r="F89" s="10">
        <v>230.0</v>
      </c>
      <c r="G89" s="22">
        <v>0.0</v>
      </c>
      <c r="H89" s="22"/>
      <c r="I89" s="22"/>
      <c r="J89" s="11" t="s">
        <v>53</v>
      </c>
      <c r="K89" s="22">
        <v>776.0</v>
      </c>
      <c r="L89" s="22">
        <v>5194.0</v>
      </c>
      <c r="M89" s="22">
        <v>5157.0</v>
      </c>
    </row>
    <row r="90">
      <c r="A90" s="46">
        <v>44849.0</v>
      </c>
      <c r="B90" s="35" t="s">
        <v>204</v>
      </c>
      <c r="C90" s="36">
        <v>44882.0</v>
      </c>
      <c r="D90" s="35">
        <v>11.0</v>
      </c>
      <c r="E90" s="10" t="s">
        <v>39</v>
      </c>
      <c r="F90" s="10">
        <v>160.0</v>
      </c>
      <c r="G90" s="22">
        <v>0.0</v>
      </c>
      <c r="H90" s="22"/>
      <c r="I90" s="22" t="s">
        <v>207</v>
      </c>
      <c r="J90" s="11" t="s">
        <v>53</v>
      </c>
      <c r="K90" s="22">
        <v>518.0</v>
      </c>
      <c r="L90" s="22">
        <v>4933.0</v>
      </c>
      <c r="M90" s="22">
        <v>4897.0</v>
      </c>
    </row>
    <row r="91">
      <c r="A91" s="46">
        <v>44849.0</v>
      </c>
      <c r="B91" s="35" t="s">
        <v>204</v>
      </c>
      <c r="C91" s="36">
        <v>44882.0</v>
      </c>
      <c r="D91" s="35">
        <v>12.0</v>
      </c>
      <c r="E91" s="10">
        <v>0.0</v>
      </c>
      <c r="F91" s="10">
        <v>230.0</v>
      </c>
      <c r="G91" s="22">
        <v>0.0</v>
      </c>
      <c r="H91" s="22"/>
      <c r="I91" s="22"/>
      <c r="J91" s="11" t="s">
        <v>53</v>
      </c>
      <c r="K91" s="22">
        <v>1321.0</v>
      </c>
      <c r="L91" s="22">
        <v>5732.0</v>
      </c>
      <c r="M91" s="22"/>
    </row>
    <row r="92">
      <c r="A92" s="46">
        <v>44849.0</v>
      </c>
      <c r="B92" s="35" t="s">
        <v>204</v>
      </c>
      <c r="C92" s="36">
        <v>44882.0</v>
      </c>
      <c r="D92" s="35">
        <v>12.0</v>
      </c>
      <c r="E92" s="10">
        <v>0.0</v>
      </c>
      <c r="F92" s="10">
        <v>160.0</v>
      </c>
      <c r="G92" s="22">
        <v>0.0</v>
      </c>
      <c r="H92" s="22"/>
      <c r="I92" s="22"/>
      <c r="J92" s="11" t="s">
        <v>53</v>
      </c>
      <c r="K92" s="22">
        <v>530.0</v>
      </c>
      <c r="L92" s="22">
        <v>4942.0</v>
      </c>
      <c r="M92" s="22"/>
    </row>
    <row r="93">
      <c r="A93" s="46">
        <v>44849.0</v>
      </c>
      <c r="B93" s="35" t="s">
        <v>204</v>
      </c>
      <c r="C93" s="36">
        <v>44882.0</v>
      </c>
      <c r="D93" s="35">
        <v>12.0</v>
      </c>
      <c r="E93" s="10" t="s">
        <v>27</v>
      </c>
      <c r="F93" s="10">
        <v>255.0</v>
      </c>
      <c r="G93" s="22">
        <v>0.0</v>
      </c>
      <c r="H93" s="22"/>
      <c r="I93" s="22"/>
      <c r="J93" s="11" t="s">
        <v>53</v>
      </c>
      <c r="K93" s="22"/>
      <c r="L93" s="22"/>
      <c r="M93" s="22">
        <v>4933.0</v>
      </c>
    </row>
    <row r="94">
      <c r="A94" s="46">
        <v>44849.0</v>
      </c>
      <c r="B94" s="35" t="s">
        <v>204</v>
      </c>
      <c r="C94" s="36">
        <v>44882.0</v>
      </c>
      <c r="D94" s="35">
        <v>12.0</v>
      </c>
      <c r="E94" s="10" t="s">
        <v>27</v>
      </c>
      <c r="F94" s="10">
        <v>230.0</v>
      </c>
      <c r="G94" s="22">
        <v>1.0</v>
      </c>
      <c r="H94" s="22">
        <v>1723.0</v>
      </c>
      <c r="I94" s="22" t="s">
        <v>208</v>
      </c>
      <c r="J94" s="11" t="s">
        <v>53</v>
      </c>
      <c r="K94" s="22">
        <v>947.0</v>
      </c>
      <c r="L94" s="22">
        <v>5363.0</v>
      </c>
      <c r="M94" s="22">
        <v>5327.0</v>
      </c>
    </row>
    <row r="95">
      <c r="A95" s="46">
        <v>44849.0</v>
      </c>
      <c r="B95" s="35" t="s">
        <v>204</v>
      </c>
      <c r="C95" s="36">
        <v>44882.0</v>
      </c>
      <c r="D95" s="35">
        <v>12.0</v>
      </c>
      <c r="E95" s="10" t="s">
        <v>27</v>
      </c>
      <c r="F95" s="10">
        <v>160.0</v>
      </c>
      <c r="G95" s="22">
        <v>0.0</v>
      </c>
      <c r="H95" s="22"/>
      <c r="I95" s="22"/>
      <c r="J95" s="11" t="s">
        <v>53</v>
      </c>
      <c r="K95" s="22">
        <v>524.0</v>
      </c>
      <c r="L95" s="22">
        <v>4943.0</v>
      </c>
      <c r="M95" s="22">
        <v>4907.0</v>
      </c>
    </row>
    <row r="96">
      <c r="A96" s="46">
        <v>44849.0</v>
      </c>
      <c r="B96" s="35" t="s">
        <v>204</v>
      </c>
      <c r="C96" s="36">
        <v>44882.0</v>
      </c>
      <c r="D96" s="35">
        <v>12.0</v>
      </c>
      <c r="E96" s="10" t="s">
        <v>39</v>
      </c>
      <c r="F96" s="10">
        <v>255.0</v>
      </c>
      <c r="G96" s="22">
        <v>0.0</v>
      </c>
      <c r="H96" s="22"/>
      <c r="I96" s="22"/>
      <c r="J96" s="11" t="s">
        <v>209</v>
      </c>
      <c r="K96" s="22"/>
      <c r="L96" s="22"/>
      <c r="M96" s="22">
        <v>4949.0</v>
      </c>
    </row>
    <row r="97">
      <c r="A97" s="46">
        <v>44849.0</v>
      </c>
      <c r="B97" s="35" t="s">
        <v>204</v>
      </c>
      <c r="C97" s="36">
        <v>44882.0</v>
      </c>
      <c r="D97" s="35">
        <v>12.0</v>
      </c>
      <c r="E97" s="10" t="s">
        <v>39</v>
      </c>
      <c r="F97" s="10">
        <v>230.0</v>
      </c>
      <c r="G97" s="22">
        <v>0.0</v>
      </c>
      <c r="H97" s="22"/>
      <c r="I97" s="22"/>
      <c r="J97" s="11" t="s">
        <v>53</v>
      </c>
      <c r="K97" s="22">
        <v>537.0</v>
      </c>
      <c r="L97" s="22">
        <v>4951.0</v>
      </c>
      <c r="M97" s="22">
        <v>4915.0</v>
      </c>
    </row>
    <row r="98">
      <c r="A98" s="46">
        <v>44849.0</v>
      </c>
      <c r="B98" s="35" t="s">
        <v>204</v>
      </c>
      <c r="C98" s="36">
        <v>44882.0</v>
      </c>
      <c r="D98" s="35">
        <v>12.0</v>
      </c>
      <c r="E98" s="10" t="s">
        <v>39</v>
      </c>
      <c r="F98" s="10">
        <v>160.0</v>
      </c>
      <c r="G98" s="22">
        <v>0.0</v>
      </c>
      <c r="H98" s="22"/>
      <c r="I98" s="22"/>
      <c r="J98" s="11" t="s">
        <v>210</v>
      </c>
      <c r="K98" s="22">
        <v>577.0</v>
      </c>
      <c r="L98" s="22">
        <v>4986.0</v>
      </c>
      <c r="M98" s="22">
        <v>4950.0</v>
      </c>
    </row>
    <row r="99">
      <c r="A99" s="46">
        <v>44849.0</v>
      </c>
      <c r="B99" s="35" t="s">
        <v>204</v>
      </c>
      <c r="C99" s="36">
        <v>44882.0</v>
      </c>
      <c r="D99" s="35">
        <v>13.0</v>
      </c>
      <c r="E99" s="10">
        <v>0.0</v>
      </c>
      <c r="F99" s="10">
        <v>230.0</v>
      </c>
      <c r="G99" s="22">
        <v>0.0</v>
      </c>
      <c r="H99" s="22"/>
      <c r="I99" s="22"/>
      <c r="K99" s="22">
        <v>512.0</v>
      </c>
      <c r="L99" s="22">
        <v>4929.0</v>
      </c>
      <c r="M99" s="22"/>
    </row>
    <row r="100">
      <c r="A100" s="46">
        <v>44849.0</v>
      </c>
      <c r="B100" s="35" t="s">
        <v>204</v>
      </c>
      <c r="C100" s="36">
        <v>44882.0</v>
      </c>
      <c r="D100" s="35">
        <v>13.0</v>
      </c>
      <c r="E100" s="10">
        <v>0.0</v>
      </c>
      <c r="F100" s="10">
        <v>160.0</v>
      </c>
      <c r="G100" s="22">
        <v>0.0</v>
      </c>
      <c r="H100" s="22"/>
      <c r="I100" s="22"/>
      <c r="K100" s="22">
        <v>505.0</v>
      </c>
      <c r="L100" s="22">
        <v>4918.0</v>
      </c>
      <c r="M100" s="22"/>
    </row>
    <row r="101">
      <c r="A101" s="46">
        <v>44849.0</v>
      </c>
      <c r="B101" s="35" t="s">
        <v>204</v>
      </c>
      <c r="C101" s="36">
        <v>44882.0</v>
      </c>
      <c r="D101" s="35">
        <v>13.0</v>
      </c>
      <c r="E101" s="10" t="s">
        <v>27</v>
      </c>
      <c r="F101" s="10">
        <v>255.0</v>
      </c>
      <c r="G101" s="22">
        <v>0.0</v>
      </c>
      <c r="H101" s="22"/>
      <c r="I101" s="22"/>
      <c r="K101" s="22"/>
      <c r="L101" s="22"/>
      <c r="M101" s="22">
        <v>4855.0</v>
      </c>
    </row>
    <row r="102">
      <c r="A102" s="46">
        <v>44849.0</v>
      </c>
      <c r="B102" s="35" t="s">
        <v>204</v>
      </c>
      <c r="C102" s="36">
        <v>44882.0</v>
      </c>
      <c r="D102" s="35">
        <v>13.0</v>
      </c>
      <c r="E102" s="10" t="s">
        <v>27</v>
      </c>
      <c r="F102" s="10">
        <v>230.0</v>
      </c>
      <c r="G102" s="22">
        <v>0.0</v>
      </c>
      <c r="H102" s="22"/>
      <c r="I102" s="22"/>
      <c r="K102" s="22">
        <v>520.0</v>
      </c>
      <c r="L102" s="22">
        <v>4935.0</v>
      </c>
      <c r="M102" s="22">
        <v>4903.0</v>
      </c>
    </row>
    <row r="103">
      <c r="A103" s="46">
        <v>44849.0</v>
      </c>
      <c r="B103" s="35" t="s">
        <v>204</v>
      </c>
      <c r="C103" s="36">
        <v>44882.0</v>
      </c>
      <c r="D103" s="35">
        <v>13.0</v>
      </c>
      <c r="E103" s="10" t="s">
        <v>27</v>
      </c>
      <c r="F103" s="10">
        <v>160.0</v>
      </c>
      <c r="G103" s="22">
        <v>0.0</v>
      </c>
      <c r="H103" s="22"/>
      <c r="I103" s="22"/>
      <c r="K103" s="22">
        <v>484.0</v>
      </c>
      <c r="L103" s="22">
        <v>4901.0</v>
      </c>
      <c r="M103" s="22">
        <v>4862.0</v>
      </c>
    </row>
    <row r="104">
      <c r="A104" s="46">
        <v>44849.0</v>
      </c>
      <c r="B104" s="35" t="s">
        <v>204</v>
      </c>
      <c r="C104" s="36">
        <v>44882.0</v>
      </c>
      <c r="D104" s="35">
        <v>13.0</v>
      </c>
      <c r="E104" s="10" t="s">
        <v>39</v>
      </c>
      <c r="F104" s="10">
        <v>255.0</v>
      </c>
      <c r="G104" s="22">
        <v>0.0</v>
      </c>
      <c r="H104" s="22"/>
      <c r="I104" s="22"/>
      <c r="K104" s="22"/>
      <c r="L104" s="22"/>
      <c r="M104" s="22">
        <v>4971.0</v>
      </c>
    </row>
    <row r="105">
      <c r="A105" s="46">
        <v>44849.0</v>
      </c>
      <c r="B105" s="35" t="s">
        <v>204</v>
      </c>
      <c r="C105" s="36">
        <v>44882.0</v>
      </c>
      <c r="D105" s="35">
        <v>13.0</v>
      </c>
      <c r="E105" s="10" t="s">
        <v>39</v>
      </c>
      <c r="F105" s="10">
        <v>230.0</v>
      </c>
      <c r="G105" s="22">
        <v>0.0</v>
      </c>
      <c r="H105" s="22"/>
      <c r="I105" s="22"/>
      <c r="K105" s="22">
        <v>547.0</v>
      </c>
      <c r="L105" s="22">
        <v>4960.0</v>
      </c>
      <c r="M105" s="22">
        <v>4927.0</v>
      </c>
    </row>
    <row r="106">
      <c r="A106" s="46">
        <v>44849.0</v>
      </c>
      <c r="B106" s="35" t="s">
        <v>204</v>
      </c>
      <c r="C106" s="36">
        <v>44882.0</v>
      </c>
      <c r="D106" s="35">
        <v>13.0</v>
      </c>
      <c r="E106" s="10" t="s">
        <v>39</v>
      </c>
      <c r="F106" s="10">
        <v>160.0</v>
      </c>
      <c r="G106" s="22">
        <v>0.0</v>
      </c>
      <c r="H106" s="22"/>
      <c r="I106" s="22"/>
      <c r="K106" s="22">
        <v>565.0</v>
      </c>
      <c r="L106" s="22">
        <v>4978.0</v>
      </c>
      <c r="M106" s="22">
        <v>4942.0</v>
      </c>
    </row>
    <row r="107">
      <c r="A107" s="46">
        <v>44849.0</v>
      </c>
      <c r="B107" s="35" t="s">
        <v>204</v>
      </c>
      <c r="C107" s="36">
        <v>44882.0</v>
      </c>
      <c r="D107" s="35">
        <v>14.0</v>
      </c>
      <c r="E107" s="10">
        <v>0.0</v>
      </c>
      <c r="F107" s="10">
        <v>230.0</v>
      </c>
      <c r="G107" s="22">
        <v>1.0</v>
      </c>
      <c r="H107" s="22">
        <v>4364.0</v>
      </c>
      <c r="I107" s="22" t="s">
        <v>183</v>
      </c>
      <c r="K107" s="22">
        <v>511.0</v>
      </c>
      <c r="L107" s="22">
        <v>4927.0</v>
      </c>
      <c r="M107" s="22"/>
    </row>
    <row r="108">
      <c r="A108" s="46">
        <v>44849.0</v>
      </c>
      <c r="B108" s="35" t="s">
        <v>204</v>
      </c>
      <c r="C108" s="36">
        <v>44882.0</v>
      </c>
      <c r="D108" s="35">
        <v>14.0</v>
      </c>
      <c r="E108" s="10">
        <v>0.0</v>
      </c>
      <c r="F108" s="10">
        <v>160.0</v>
      </c>
      <c r="G108" s="22">
        <v>0.0</v>
      </c>
      <c r="H108" s="22"/>
      <c r="I108" s="22"/>
      <c r="K108" s="22">
        <v>526.0</v>
      </c>
      <c r="L108" s="22">
        <v>4936.0</v>
      </c>
      <c r="M108" s="22"/>
    </row>
    <row r="109">
      <c r="A109" s="46">
        <v>44849.0</v>
      </c>
      <c r="B109" s="35" t="s">
        <v>204</v>
      </c>
      <c r="C109" s="36">
        <v>44882.0</v>
      </c>
      <c r="D109" s="35">
        <v>14.0</v>
      </c>
      <c r="E109" s="10" t="s">
        <v>27</v>
      </c>
      <c r="F109" s="10">
        <v>255.0</v>
      </c>
      <c r="G109" s="22">
        <v>0.0</v>
      </c>
      <c r="H109" s="22"/>
      <c r="I109" s="22"/>
      <c r="K109" s="22"/>
      <c r="L109" s="22"/>
      <c r="M109" s="22">
        <v>4845.0</v>
      </c>
    </row>
    <row r="110">
      <c r="A110" s="46">
        <v>44849.0</v>
      </c>
      <c r="B110" s="35" t="s">
        <v>204</v>
      </c>
      <c r="C110" s="36">
        <v>44882.0</v>
      </c>
      <c r="D110" s="35">
        <v>14.0</v>
      </c>
      <c r="E110" s="10" t="s">
        <v>27</v>
      </c>
      <c r="F110" s="10">
        <v>230.0</v>
      </c>
      <c r="G110" s="22">
        <v>0.0</v>
      </c>
      <c r="H110" s="22"/>
      <c r="I110" s="22"/>
      <c r="K110" s="22">
        <v>723.0</v>
      </c>
      <c r="L110" s="22">
        <v>5137.0</v>
      </c>
      <c r="M110" s="22">
        <v>5100.0</v>
      </c>
    </row>
    <row r="111">
      <c r="A111" s="46">
        <v>44849.0</v>
      </c>
      <c r="B111" s="35" t="s">
        <v>204</v>
      </c>
      <c r="C111" s="36">
        <v>44882.0</v>
      </c>
      <c r="D111" s="35">
        <v>14.0</v>
      </c>
      <c r="E111" s="10" t="s">
        <v>27</v>
      </c>
      <c r="F111" s="10">
        <v>160.0</v>
      </c>
      <c r="G111" s="22">
        <v>0.0</v>
      </c>
      <c r="H111" s="22"/>
      <c r="I111" s="22"/>
      <c r="K111" s="22">
        <v>561.0</v>
      </c>
      <c r="L111" s="22">
        <v>4975.0</v>
      </c>
      <c r="M111" s="22">
        <v>4940.0</v>
      </c>
    </row>
    <row r="112">
      <c r="A112" s="46">
        <v>44849.0</v>
      </c>
      <c r="B112" s="35" t="s">
        <v>204</v>
      </c>
      <c r="C112" s="36">
        <v>44882.0</v>
      </c>
      <c r="D112" s="35">
        <v>14.0</v>
      </c>
      <c r="E112" s="10" t="s">
        <v>39</v>
      </c>
      <c r="F112" s="10">
        <v>255.0</v>
      </c>
      <c r="G112" s="22">
        <v>0.0</v>
      </c>
      <c r="H112" s="22"/>
      <c r="I112" s="22"/>
      <c r="K112" s="22"/>
      <c r="L112" s="22"/>
      <c r="M112" s="22">
        <v>4885.0</v>
      </c>
    </row>
    <row r="113">
      <c r="A113" s="46">
        <v>44849.0</v>
      </c>
      <c r="B113" s="35" t="s">
        <v>204</v>
      </c>
      <c r="C113" s="36">
        <v>44882.0</v>
      </c>
      <c r="D113" s="35">
        <v>14.0</v>
      </c>
      <c r="E113" s="10" t="s">
        <v>39</v>
      </c>
      <c r="F113" s="10">
        <v>230.0</v>
      </c>
      <c r="G113" s="22">
        <v>0.0</v>
      </c>
      <c r="H113" s="22"/>
      <c r="I113" s="22"/>
      <c r="K113" s="22">
        <v>3326.0</v>
      </c>
      <c r="L113" s="22">
        <v>7740.0</v>
      </c>
      <c r="M113" s="22">
        <v>7703.0</v>
      </c>
    </row>
    <row r="114">
      <c r="A114" s="46">
        <v>44849.0</v>
      </c>
      <c r="B114" s="35" t="s">
        <v>204</v>
      </c>
      <c r="C114" s="36">
        <v>44882.0</v>
      </c>
      <c r="D114" s="35">
        <v>14.0</v>
      </c>
      <c r="E114" s="10" t="s">
        <v>39</v>
      </c>
      <c r="F114" s="10">
        <v>160.0</v>
      </c>
      <c r="G114" s="22">
        <v>1.0</v>
      </c>
      <c r="H114" s="22">
        <v>4932.0</v>
      </c>
      <c r="I114" s="22" t="s">
        <v>183</v>
      </c>
      <c r="K114" s="22">
        <v>559.0</v>
      </c>
      <c r="L114" s="22">
        <v>4967.0</v>
      </c>
      <c r="M114" s="22">
        <v>4931.0</v>
      </c>
    </row>
    <row r="115">
      <c r="A115" s="46">
        <v>44849.0</v>
      </c>
      <c r="B115" s="35" t="s">
        <v>211</v>
      </c>
      <c r="C115" s="36">
        <v>44883.0</v>
      </c>
      <c r="D115" s="35">
        <v>15.0</v>
      </c>
      <c r="E115" s="10">
        <v>0.0</v>
      </c>
      <c r="F115" s="10">
        <v>230.0</v>
      </c>
      <c r="G115" s="22">
        <v>0.0</v>
      </c>
      <c r="H115" s="22"/>
      <c r="I115" s="22"/>
      <c r="K115" s="12"/>
      <c r="L115" s="12"/>
      <c r="M115" s="22"/>
    </row>
    <row r="116">
      <c r="A116" s="57">
        <v>44849.0</v>
      </c>
      <c r="B116" s="22" t="s">
        <v>211</v>
      </c>
      <c r="C116" s="39">
        <v>44883.0</v>
      </c>
      <c r="D116" s="22">
        <v>15.0</v>
      </c>
      <c r="E116" s="10">
        <v>0.0</v>
      </c>
      <c r="F116" s="10">
        <v>160.0</v>
      </c>
      <c r="G116" s="58"/>
      <c r="H116" s="58"/>
      <c r="I116" s="58"/>
      <c r="K116" s="12"/>
      <c r="L116" s="12"/>
      <c r="M116" s="22"/>
    </row>
    <row r="117">
      <c r="A117" s="46">
        <v>44849.0</v>
      </c>
      <c r="B117" s="35" t="s">
        <v>211</v>
      </c>
      <c r="C117" s="36">
        <v>44883.0</v>
      </c>
      <c r="D117" s="35">
        <v>15.0</v>
      </c>
      <c r="E117" s="10" t="s">
        <v>27</v>
      </c>
      <c r="F117" s="10">
        <v>255.0</v>
      </c>
      <c r="G117" s="22">
        <v>0.0</v>
      </c>
      <c r="H117" s="22"/>
      <c r="I117" s="22"/>
      <c r="K117" s="22"/>
      <c r="L117" s="22"/>
      <c r="M117" s="12"/>
    </row>
    <row r="118">
      <c r="A118" s="57">
        <v>44849.0</v>
      </c>
      <c r="B118" s="22" t="s">
        <v>211</v>
      </c>
      <c r="C118" s="39">
        <v>44883.0</v>
      </c>
      <c r="D118" s="22">
        <v>15.0</v>
      </c>
      <c r="E118" s="10" t="s">
        <v>27</v>
      </c>
      <c r="F118" s="10">
        <v>230.0</v>
      </c>
      <c r="G118" s="58"/>
      <c r="H118" s="58"/>
      <c r="I118" s="58"/>
      <c r="K118" s="12"/>
      <c r="L118" s="12"/>
      <c r="M118" s="12"/>
    </row>
    <row r="119">
      <c r="A119" s="46">
        <v>44849.0</v>
      </c>
      <c r="B119" s="35" t="s">
        <v>211</v>
      </c>
      <c r="C119" s="36">
        <v>44883.0</v>
      </c>
      <c r="D119" s="35">
        <v>15.0</v>
      </c>
      <c r="E119" s="10" t="s">
        <v>27</v>
      </c>
      <c r="F119" s="10">
        <v>160.0</v>
      </c>
      <c r="G119" s="22">
        <v>0.0</v>
      </c>
      <c r="H119" s="22"/>
      <c r="I119" s="22"/>
      <c r="K119" s="12"/>
      <c r="L119" s="12"/>
      <c r="M119" s="12"/>
    </row>
    <row r="120">
      <c r="A120" s="57">
        <v>44849.0</v>
      </c>
      <c r="B120" s="22" t="s">
        <v>211</v>
      </c>
      <c r="C120" s="39">
        <v>44883.0</v>
      </c>
      <c r="D120" s="22">
        <v>15.0</v>
      </c>
      <c r="E120" s="10" t="s">
        <v>39</v>
      </c>
      <c r="F120" s="10">
        <v>255.0</v>
      </c>
      <c r="G120" s="58"/>
      <c r="H120" s="58"/>
      <c r="I120" s="58"/>
      <c r="K120" s="22"/>
      <c r="L120" s="22"/>
      <c r="M120" s="12"/>
    </row>
    <row r="121">
      <c r="A121" s="57">
        <v>44849.0</v>
      </c>
      <c r="B121" s="22" t="s">
        <v>211</v>
      </c>
      <c r="C121" s="39">
        <v>44883.0</v>
      </c>
      <c r="D121" s="22">
        <v>15.0</v>
      </c>
      <c r="E121" s="10" t="s">
        <v>39</v>
      </c>
      <c r="F121" s="10">
        <v>230.0</v>
      </c>
      <c r="G121" s="58"/>
      <c r="H121" s="58"/>
      <c r="I121" s="58"/>
      <c r="K121" s="12"/>
      <c r="L121" s="12"/>
      <c r="M121" s="12"/>
    </row>
    <row r="122">
      <c r="A122" s="57">
        <v>44849.0</v>
      </c>
      <c r="B122" s="22" t="s">
        <v>211</v>
      </c>
      <c r="C122" s="39">
        <v>44883.0</v>
      </c>
      <c r="D122" s="22">
        <v>15.0</v>
      </c>
      <c r="E122" s="10" t="s">
        <v>39</v>
      </c>
      <c r="F122" s="10">
        <v>160.0</v>
      </c>
      <c r="G122" s="58"/>
      <c r="H122" s="58"/>
      <c r="I122" s="58"/>
      <c r="K122" s="12"/>
      <c r="L122" s="12"/>
      <c r="M122" s="12"/>
    </row>
    <row r="123">
      <c r="A123" s="12"/>
      <c r="B123" s="12"/>
      <c r="C123" s="12"/>
      <c r="D123" s="12"/>
      <c r="E123" s="10"/>
      <c r="F123" s="10"/>
      <c r="G123" s="12"/>
      <c r="H123" s="12"/>
      <c r="I123" s="12"/>
      <c r="K123" s="12"/>
      <c r="L123" s="12"/>
      <c r="M123" s="12"/>
    </row>
    <row r="124">
      <c r="A124" s="12"/>
      <c r="B124" s="12"/>
      <c r="C124" s="12"/>
      <c r="D124" s="12"/>
      <c r="E124" s="10"/>
      <c r="F124" s="40" t="s">
        <v>48</v>
      </c>
      <c r="G124" s="28" t="s">
        <v>212</v>
      </c>
      <c r="H124" s="28" t="s">
        <v>148</v>
      </c>
      <c r="I124" s="28" t="s">
        <v>38</v>
      </c>
      <c r="K124" s="12"/>
      <c r="L124" s="12"/>
      <c r="M124" s="12"/>
    </row>
    <row r="125">
      <c r="A125" s="12"/>
      <c r="B125" s="12"/>
      <c r="C125" s="12"/>
      <c r="D125" s="12"/>
      <c r="E125" s="10"/>
      <c r="F125" s="41">
        <v>112.0</v>
      </c>
      <c r="G125" s="24">
        <f>18/112</f>
        <v>0.1607142857</v>
      </c>
      <c r="H125" s="24">
        <f>22/112</f>
        <v>0.1964285714</v>
      </c>
      <c r="I125" s="24">
        <f>72/112</f>
        <v>0.6428571429</v>
      </c>
    </row>
    <row r="126">
      <c r="A126" s="12"/>
      <c r="B126" s="12"/>
      <c r="C126" s="12"/>
      <c r="D126" s="12"/>
      <c r="E126" s="10"/>
      <c r="F126" s="10"/>
      <c r="G126" s="12"/>
      <c r="H126" s="12"/>
      <c r="I126" s="12"/>
    </row>
    <row r="127">
      <c r="A127" s="12"/>
      <c r="B127" s="12"/>
      <c r="C127" s="12"/>
      <c r="D127" s="12"/>
      <c r="E127" s="10"/>
      <c r="F127" s="10"/>
      <c r="G127" s="12"/>
      <c r="H127" s="12"/>
      <c r="I127" s="12"/>
    </row>
    <row r="128">
      <c r="A128" s="12"/>
      <c r="B128" s="12"/>
      <c r="C128" s="12"/>
      <c r="D128" s="12"/>
      <c r="E128" s="10"/>
      <c r="F128" s="10"/>
      <c r="G128" s="12"/>
      <c r="H128" s="12"/>
      <c r="I128" s="12"/>
    </row>
    <row r="129">
      <c r="A129" s="12"/>
      <c r="B129" s="12"/>
      <c r="C129" s="12"/>
      <c r="D129" s="12"/>
      <c r="E129" s="10"/>
      <c r="F129" s="10"/>
      <c r="G129" s="12"/>
      <c r="H129" s="12"/>
      <c r="I129" s="12"/>
    </row>
    <row r="130">
      <c r="A130" s="12"/>
      <c r="B130" s="12"/>
      <c r="C130" s="12"/>
      <c r="D130" s="12"/>
      <c r="E130" s="10"/>
      <c r="F130" s="10"/>
      <c r="G130" s="12"/>
      <c r="H130" s="12"/>
      <c r="I130" s="12"/>
    </row>
    <row r="131">
      <c r="A131" s="12"/>
      <c r="B131" s="12"/>
      <c r="C131" s="12"/>
      <c r="D131" s="12"/>
      <c r="E131" s="10"/>
      <c r="F131" s="10"/>
      <c r="G131" s="12"/>
      <c r="H131" s="12"/>
      <c r="I131" s="12"/>
    </row>
    <row r="132">
      <c r="A132" s="12"/>
      <c r="B132" s="12"/>
      <c r="C132" s="12"/>
      <c r="D132" s="12"/>
      <c r="E132" s="10"/>
      <c r="F132" s="10"/>
      <c r="G132" s="12"/>
      <c r="H132" s="12"/>
      <c r="I132" s="12"/>
    </row>
    <row r="133">
      <c r="A133" s="12"/>
      <c r="B133" s="12"/>
      <c r="C133" s="12"/>
      <c r="D133" s="12"/>
      <c r="E133" s="10"/>
      <c r="F133" s="10"/>
      <c r="G133" s="12"/>
      <c r="H133" s="12"/>
      <c r="I133" s="12"/>
    </row>
    <row r="134">
      <c r="A134" s="12"/>
      <c r="B134" s="12"/>
      <c r="C134" s="12"/>
      <c r="D134" s="12"/>
      <c r="E134" s="10"/>
      <c r="F134" s="10"/>
      <c r="G134" s="12"/>
      <c r="H134" s="12"/>
      <c r="I134" s="12"/>
    </row>
    <row r="135">
      <c r="A135" s="12"/>
      <c r="B135" s="12"/>
      <c r="C135" s="12"/>
      <c r="D135" s="12"/>
      <c r="E135" s="10"/>
      <c r="F135" s="10"/>
      <c r="G135" s="12"/>
      <c r="H135" s="12"/>
      <c r="I135" s="12"/>
    </row>
    <row r="136">
      <c r="A136" s="12"/>
      <c r="B136" s="12"/>
      <c r="C136" s="12"/>
      <c r="D136" s="12"/>
      <c r="E136" s="10"/>
      <c r="F136" s="10"/>
      <c r="G136" s="12"/>
      <c r="H136" s="12"/>
      <c r="I136" s="12"/>
    </row>
    <row r="137">
      <c r="A137" s="12"/>
      <c r="B137" s="12"/>
      <c r="C137" s="12"/>
      <c r="D137" s="12"/>
      <c r="E137" s="10"/>
      <c r="F137" s="10"/>
      <c r="G137" s="12"/>
      <c r="H137" s="12"/>
      <c r="I137" s="12"/>
    </row>
    <row r="138">
      <c r="A138" s="12"/>
      <c r="B138" s="12"/>
      <c r="C138" s="12"/>
      <c r="D138" s="12"/>
      <c r="E138" s="10"/>
      <c r="F138" s="10"/>
      <c r="G138" s="12"/>
      <c r="H138" s="12"/>
      <c r="I138" s="12"/>
    </row>
    <row r="139">
      <c r="A139" s="12"/>
      <c r="B139" s="12"/>
      <c r="C139" s="12"/>
      <c r="D139" s="12"/>
      <c r="E139" s="10"/>
      <c r="F139" s="10"/>
      <c r="G139" s="12"/>
      <c r="H139" s="12"/>
      <c r="I139" s="12"/>
    </row>
    <row r="140">
      <c r="A140" s="12"/>
      <c r="B140" s="12"/>
      <c r="C140" s="12"/>
      <c r="D140" s="12"/>
      <c r="E140" s="10"/>
      <c r="F140" s="10"/>
      <c r="G140" s="12"/>
      <c r="H140" s="12"/>
      <c r="I140" s="12"/>
    </row>
    <row r="141">
      <c r="A141" s="12"/>
      <c r="B141" s="12"/>
      <c r="C141" s="12"/>
      <c r="D141" s="12"/>
      <c r="E141" s="10"/>
      <c r="F141" s="10"/>
      <c r="G141" s="12"/>
      <c r="H141" s="12"/>
      <c r="I141" s="12"/>
    </row>
    <row r="142">
      <c r="A142" s="12"/>
      <c r="B142" s="12"/>
      <c r="C142" s="12"/>
      <c r="D142" s="12"/>
      <c r="E142" s="10"/>
      <c r="F142" s="10"/>
      <c r="G142" s="12"/>
      <c r="H142" s="12"/>
      <c r="I142" s="12"/>
    </row>
    <row r="143">
      <c r="A143" s="12"/>
      <c r="B143" s="12"/>
      <c r="C143" s="12"/>
      <c r="D143" s="12"/>
      <c r="E143" s="10"/>
      <c r="F143" s="10"/>
      <c r="G143" s="12"/>
      <c r="H143" s="12"/>
      <c r="I143" s="12"/>
    </row>
    <row r="144">
      <c r="A144" s="12"/>
      <c r="B144" s="12"/>
      <c r="C144" s="12"/>
      <c r="D144" s="12"/>
      <c r="E144" s="10"/>
      <c r="F144" s="10"/>
      <c r="G144" s="12"/>
      <c r="H144" s="12"/>
      <c r="I144" s="12"/>
    </row>
    <row r="145">
      <c r="A145" s="12"/>
      <c r="B145" s="12"/>
      <c r="C145" s="12"/>
      <c r="D145" s="12"/>
      <c r="E145" s="10"/>
      <c r="F145" s="10"/>
      <c r="G145" s="12"/>
      <c r="H145" s="12"/>
      <c r="I145" s="12"/>
    </row>
    <row r="146">
      <c r="A146" s="12"/>
      <c r="B146" s="12"/>
      <c r="C146" s="12"/>
      <c r="D146" s="12"/>
      <c r="E146" s="10"/>
      <c r="F146" s="10"/>
      <c r="G146" s="12"/>
      <c r="H146" s="12"/>
      <c r="I146" s="12"/>
    </row>
    <row r="147">
      <c r="A147" s="12"/>
      <c r="B147" s="12"/>
      <c r="C147" s="12"/>
      <c r="D147" s="12"/>
      <c r="E147" s="10"/>
      <c r="F147" s="10"/>
      <c r="G147" s="12"/>
      <c r="H147" s="12"/>
      <c r="I147" s="12"/>
    </row>
    <row r="148">
      <c r="A148" s="12"/>
      <c r="B148" s="12"/>
      <c r="C148" s="12"/>
      <c r="D148" s="12"/>
      <c r="E148" s="10"/>
      <c r="F148" s="10"/>
      <c r="G148" s="12"/>
      <c r="H148" s="12"/>
      <c r="I148" s="12"/>
    </row>
    <row r="149">
      <c r="A149" s="12"/>
      <c r="B149" s="12"/>
      <c r="C149" s="12"/>
      <c r="D149" s="12"/>
      <c r="E149" s="10"/>
      <c r="F149" s="10"/>
      <c r="G149" s="12"/>
      <c r="H149" s="12"/>
      <c r="I149" s="12"/>
    </row>
    <row r="150">
      <c r="A150" s="12"/>
      <c r="B150" s="12"/>
      <c r="C150" s="12"/>
      <c r="D150" s="12"/>
      <c r="E150" s="10"/>
      <c r="F150" s="10"/>
      <c r="G150" s="12"/>
      <c r="H150" s="12"/>
      <c r="I150" s="12"/>
    </row>
    <row r="151">
      <c r="A151" s="12"/>
      <c r="B151" s="12"/>
      <c r="C151" s="12"/>
      <c r="D151" s="12"/>
      <c r="E151" s="10"/>
      <c r="F151" s="10"/>
      <c r="G151" s="12"/>
      <c r="H151" s="12"/>
      <c r="I151" s="12"/>
    </row>
    <row r="152">
      <c r="A152" s="12"/>
      <c r="B152" s="12"/>
      <c r="C152" s="12"/>
      <c r="D152" s="12"/>
      <c r="E152" s="10"/>
      <c r="F152" s="10"/>
      <c r="G152" s="12"/>
      <c r="H152" s="12"/>
      <c r="I152" s="12"/>
    </row>
    <row r="153">
      <c r="A153" s="12"/>
      <c r="B153" s="12"/>
      <c r="C153" s="12"/>
      <c r="D153" s="12"/>
      <c r="E153" s="10"/>
      <c r="F153" s="10"/>
      <c r="G153" s="12"/>
      <c r="H153" s="12"/>
      <c r="I153" s="12"/>
    </row>
    <row r="154">
      <c r="A154" s="12"/>
      <c r="B154" s="12"/>
      <c r="C154" s="12"/>
      <c r="D154" s="12"/>
      <c r="E154" s="10"/>
      <c r="F154" s="10"/>
      <c r="G154" s="12"/>
      <c r="H154" s="12"/>
      <c r="I154" s="12"/>
    </row>
    <row r="155">
      <c r="A155" s="12"/>
      <c r="B155" s="12"/>
      <c r="C155" s="12"/>
      <c r="D155" s="12"/>
      <c r="E155" s="10"/>
      <c r="F155" s="10"/>
      <c r="G155" s="12"/>
      <c r="H155" s="12"/>
      <c r="I155" s="12"/>
    </row>
    <row r="156">
      <c r="A156" s="12"/>
      <c r="B156" s="12"/>
      <c r="C156" s="12"/>
      <c r="D156" s="12"/>
      <c r="E156" s="10"/>
      <c r="F156" s="10"/>
      <c r="G156" s="12"/>
      <c r="H156" s="12"/>
      <c r="I156" s="12"/>
    </row>
    <row r="157">
      <c r="A157" s="12"/>
      <c r="B157" s="12"/>
      <c r="C157" s="12"/>
      <c r="D157" s="12"/>
      <c r="E157" s="10"/>
      <c r="F157" s="10"/>
      <c r="G157" s="12"/>
      <c r="H157" s="12"/>
      <c r="I157" s="12"/>
    </row>
    <row r="158">
      <c r="A158" s="12"/>
      <c r="B158" s="12"/>
      <c r="C158" s="12"/>
      <c r="D158" s="12"/>
      <c r="E158" s="10"/>
      <c r="F158" s="10"/>
      <c r="G158" s="12"/>
      <c r="H158" s="12"/>
      <c r="I158" s="12"/>
    </row>
    <row r="159">
      <c r="A159" s="12"/>
      <c r="B159" s="12"/>
      <c r="C159" s="12"/>
      <c r="D159" s="12"/>
      <c r="E159" s="10"/>
      <c r="F159" s="10"/>
      <c r="G159" s="12"/>
      <c r="H159" s="12"/>
      <c r="I159" s="12"/>
    </row>
    <row r="160">
      <c r="A160" s="12"/>
      <c r="B160" s="12"/>
      <c r="C160" s="12"/>
      <c r="D160" s="12"/>
      <c r="E160" s="10"/>
      <c r="F160" s="10"/>
      <c r="G160" s="12"/>
      <c r="H160" s="12"/>
      <c r="I160" s="12"/>
    </row>
    <row r="161">
      <c r="A161" s="12"/>
      <c r="B161" s="12"/>
      <c r="C161" s="12"/>
      <c r="D161" s="12"/>
      <c r="E161" s="10"/>
      <c r="F161" s="10"/>
      <c r="G161" s="12"/>
      <c r="H161" s="12"/>
      <c r="I161" s="12"/>
    </row>
    <row r="162">
      <c r="A162" s="12"/>
      <c r="B162" s="12"/>
      <c r="C162" s="12"/>
      <c r="D162" s="12"/>
      <c r="E162" s="10"/>
      <c r="F162" s="10"/>
      <c r="G162" s="12"/>
      <c r="H162" s="12"/>
      <c r="I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</row>
  </sheetData>
  <mergeCells count="1">
    <mergeCell ref="B1:I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9" t="s">
        <v>213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4">
      <c r="R4" s="11" t="s">
        <v>214</v>
      </c>
    </row>
    <row r="25">
      <c r="A25" s="60" t="s">
        <v>48</v>
      </c>
      <c r="B25" s="11" t="s">
        <v>215</v>
      </c>
      <c r="C25" s="60" t="s">
        <v>148</v>
      </c>
      <c r="D25" s="60" t="s">
        <v>34</v>
      </c>
      <c r="E25" s="60" t="s">
        <v>38</v>
      </c>
    </row>
    <row r="26">
      <c r="A26" s="60">
        <v>112.0</v>
      </c>
      <c r="B26" s="61">
        <v>0.38392857142857145</v>
      </c>
      <c r="C26" s="60">
        <v>0.20535714285714285</v>
      </c>
      <c r="D26" s="60">
        <v>0.08928571428571429</v>
      </c>
      <c r="E26" s="61">
        <v>0.32142857142857145</v>
      </c>
    </row>
    <row r="29">
      <c r="A29" s="59" t="s">
        <v>216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4"/>
      <c r="O29" s="59" t="s">
        <v>217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1">
      <c r="A31" s="12"/>
      <c r="B31" s="13">
        <v>230.0</v>
      </c>
      <c r="C31" s="13">
        <v>160.0</v>
      </c>
      <c r="D31" s="13" t="s">
        <v>17</v>
      </c>
      <c r="E31" s="13" t="s">
        <v>18</v>
      </c>
      <c r="F31" s="13" t="s">
        <v>19</v>
      </c>
      <c r="G31" s="13" t="s">
        <v>20</v>
      </c>
      <c r="H31" s="13" t="s">
        <v>21</v>
      </c>
      <c r="I31" s="13" t="s">
        <v>22</v>
      </c>
      <c r="J31" s="12"/>
      <c r="K31" s="12"/>
      <c r="L31" s="12"/>
      <c r="O31" s="12"/>
      <c r="P31" s="13">
        <v>230.0</v>
      </c>
      <c r="Q31" s="13">
        <v>160.0</v>
      </c>
      <c r="R31" s="13" t="s">
        <v>17</v>
      </c>
      <c r="S31" s="13" t="s">
        <v>18</v>
      </c>
      <c r="T31" s="13" t="s">
        <v>19</v>
      </c>
      <c r="U31" s="13" t="s">
        <v>20</v>
      </c>
      <c r="V31" s="13" t="s">
        <v>21</v>
      </c>
      <c r="W31" s="13" t="s">
        <v>22</v>
      </c>
    </row>
    <row r="32">
      <c r="A32" s="13" t="s">
        <v>25</v>
      </c>
      <c r="B32" s="14"/>
      <c r="C32" s="15"/>
      <c r="D32" s="15"/>
      <c r="E32" s="15"/>
      <c r="F32" s="14"/>
      <c r="G32" s="15"/>
      <c r="H32" s="16"/>
      <c r="I32" s="14"/>
      <c r="J32" s="12"/>
      <c r="K32" s="15"/>
      <c r="L32" s="26" t="s">
        <v>26</v>
      </c>
      <c r="O32" s="13" t="s">
        <v>25</v>
      </c>
      <c r="P32" s="18"/>
      <c r="Q32" s="18"/>
      <c r="R32" s="18"/>
      <c r="S32" s="18"/>
      <c r="T32" s="16"/>
      <c r="U32" s="18"/>
      <c r="V32" s="18"/>
      <c r="W32" s="18"/>
      <c r="Y32" s="62"/>
      <c r="Z32" s="56" t="s">
        <v>26</v>
      </c>
    </row>
    <row r="33">
      <c r="A33" s="13" t="s">
        <v>30</v>
      </c>
      <c r="B33" s="15"/>
      <c r="C33" s="18"/>
      <c r="D33" s="18"/>
      <c r="E33" s="18"/>
      <c r="F33" s="15"/>
      <c r="G33" s="18"/>
      <c r="H33" s="18"/>
      <c r="I33" s="15"/>
      <c r="J33" s="12"/>
      <c r="K33" s="16"/>
      <c r="L33" s="26" t="s">
        <v>31</v>
      </c>
      <c r="O33" s="13" t="s">
        <v>30</v>
      </c>
      <c r="P33" s="18"/>
      <c r="Q33" s="18"/>
      <c r="R33" s="18"/>
      <c r="S33" s="18"/>
      <c r="T33" s="18"/>
      <c r="U33" s="18"/>
      <c r="V33" s="16"/>
      <c r="W33" s="18"/>
      <c r="Y33" s="63"/>
      <c r="Z33" s="56" t="s">
        <v>31</v>
      </c>
    </row>
    <row r="34">
      <c r="A34" s="13" t="s">
        <v>33</v>
      </c>
      <c r="B34" s="15"/>
      <c r="C34" s="15"/>
      <c r="D34" s="15"/>
      <c r="E34" s="15"/>
      <c r="F34" s="15"/>
      <c r="G34" s="15"/>
      <c r="H34" s="15"/>
      <c r="I34" s="15"/>
      <c r="J34" s="12"/>
      <c r="K34" s="14"/>
      <c r="L34" s="26" t="s">
        <v>34</v>
      </c>
      <c r="O34" s="13" t="s">
        <v>33</v>
      </c>
      <c r="P34" s="16"/>
      <c r="Q34" s="18"/>
      <c r="R34" s="62"/>
      <c r="S34" s="18"/>
      <c r="T34" s="18"/>
      <c r="U34" s="62"/>
      <c r="V34" s="62"/>
      <c r="W34" s="18"/>
      <c r="Y34" s="64"/>
      <c r="Z34" s="56" t="s">
        <v>34</v>
      </c>
    </row>
    <row r="35">
      <c r="A35" s="13" t="s">
        <v>37</v>
      </c>
      <c r="B35" s="18"/>
      <c r="C35" s="14"/>
      <c r="D35" s="15"/>
      <c r="E35" s="15"/>
      <c r="F35" s="15"/>
      <c r="G35" s="18"/>
      <c r="H35" s="16"/>
      <c r="I35" s="14"/>
      <c r="J35" s="12"/>
      <c r="K35" s="18"/>
      <c r="L35" s="26" t="s">
        <v>38</v>
      </c>
      <c r="O35" s="13" t="s">
        <v>37</v>
      </c>
      <c r="P35" s="18"/>
      <c r="Q35" s="18"/>
      <c r="R35" s="18"/>
      <c r="S35" s="18"/>
      <c r="T35" s="18"/>
      <c r="U35" s="16"/>
      <c r="V35" s="18"/>
      <c r="W35" s="18"/>
      <c r="Y35" s="65"/>
      <c r="Z35" s="56" t="s">
        <v>38</v>
      </c>
    </row>
    <row r="36">
      <c r="A36" s="13" t="s">
        <v>41</v>
      </c>
      <c r="B36" s="18"/>
      <c r="C36" s="15"/>
      <c r="D36" s="18"/>
      <c r="E36" s="18"/>
      <c r="F36" s="15"/>
      <c r="G36" s="15"/>
      <c r="H36" s="18"/>
      <c r="I36" s="15"/>
      <c r="J36" s="12"/>
      <c r="K36" s="12"/>
      <c r="L36" s="12"/>
      <c r="O36" s="13" t="s">
        <v>41</v>
      </c>
      <c r="P36" s="16"/>
      <c r="Q36" s="18"/>
      <c r="R36" s="18"/>
      <c r="S36" s="62"/>
      <c r="T36" s="18"/>
      <c r="U36" s="18"/>
      <c r="V36" s="62"/>
      <c r="W36" s="62"/>
      <c r="Z36" s="56"/>
    </row>
    <row r="37">
      <c r="A37" s="13" t="s">
        <v>45</v>
      </c>
      <c r="B37" s="18"/>
      <c r="C37" s="15"/>
      <c r="D37" s="18"/>
      <c r="E37" s="15"/>
      <c r="F37" s="15"/>
      <c r="G37" s="18"/>
      <c r="H37" s="18"/>
      <c r="I37" s="18"/>
      <c r="J37" s="12"/>
      <c r="K37" s="12"/>
      <c r="L37" s="12"/>
      <c r="O37" s="13" t="s">
        <v>45</v>
      </c>
      <c r="P37" s="18"/>
      <c r="Q37" s="18"/>
      <c r="R37" s="18"/>
      <c r="S37" s="18"/>
      <c r="T37" s="18"/>
      <c r="U37" s="18"/>
      <c r="V37" s="16"/>
      <c r="W37" s="18"/>
    </row>
    <row r="38">
      <c r="A38" s="13" t="s">
        <v>47</v>
      </c>
      <c r="B38" s="15"/>
      <c r="C38" s="18"/>
      <c r="D38" s="15"/>
      <c r="E38" s="18"/>
      <c r="F38" s="18"/>
      <c r="G38" s="18"/>
      <c r="H38" s="15"/>
      <c r="I38" s="18"/>
      <c r="J38" s="12"/>
      <c r="K38" s="13" t="s">
        <v>48</v>
      </c>
      <c r="L38" s="24">
        <v>14.0</v>
      </c>
      <c r="O38" s="13" t="s">
        <v>47</v>
      </c>
      <c r="P38" s="18"/>
      <c r="Q38" s="18"/>
      <c r="R38" s="18"/>
      <c r="S38" s="62"/>
      <c r="T38" s="18"/>
      <c r="U38" s="62"/>
      <c r="V38" s="18"/>
      <c r="W38" s="62"/>
    </row>
    <row r="39">
      <c r="A39" s="13" t="s">
        <v>52</v>
      </c>
      <c r="B39" s="15"/>
      <c r="C39" s="15"/>
      <c r="D39" s="15"/>
      <c r="E39" s="18"/>
      <c r="F39" s="15"/>
      <c r="G39" s="18"/>
      <c r="H39" s="18"/>
      <c r="I39" s="18"/>
      <c r="J39" s="12"/>
      <c r="K39" s="12"/>
      <c r="L39" s="12"/>
      <c r="O39" s="13" t="s">
        <v>52</v>
      </c>
      <c r="P39" s="18"/>
      <c r="Q39" s="16"/>
      <c r="R39" s="18"/>
      <c r="S39" s="18"/>
      <c r="T39" s="62"/>
      <c r="U39" s="62"/>
      <c r="V39" s="18"/>
      <c r="W39" s="62"/>
      <c r="Y39" s="13" t="s">
        <v>48</v>
      </c>
      <c r="Z39" s="24">
        <v>14.0</v>
      </c>
    </row>
    <row r="40">
      <c r="A40" s="13" t="s">
        <v>54</v>
      </c>
      <c r="B40" s="18"/>
      <c r="C40" s="15"/>
      <c r="D40" s="18"/>
      <c r="E40" s="18"/>
      <c r="F40" s="18"/>
      <c r="G40" s="18"/>
      <c r="H40" s="18"/>
      <c r="I40" s="18"/>
      <c r="J40" s="12"/>
      <c r="K40" s="12"/>
      <c r="L40" s="12"/>
      <c r="O40" s="13" t="s">
        <v>54</v>
      </c>
      <c r="P40" s="18"/>
      <c r="Q40" s="18"/>
      <c r="R40" s="18"/>
      <c r="S40" s="18"/>
      <c r="T40" s="18"/>
      <c r="U40" s="18"/>
      <c r="V40" s="18"/>
      <c r="W40" s="16"/>
    </row>
    <row r="41">
      <c r="A41" s="13" t="s">
        <v>55</v>
      </c>
      <c r="B41" s="18"/>
      <c r="C41" s="18"/>
      <c r="D41" s="15"/>
      <c r="E41" s="18"/>
      <c r="F41" s="18"/>
      <c r="G41" s="15"/>
      <c r="H41" s="16"/>
      <c r="I41" s="15"/>
      <c r="J41" s="12"/>
      <c r="K41" s="12"/>
      <c r="L41" s="12"/>
      <c r="O41" s="13" t="s">
        <v>55</v>
      </c>
      <c r="P41" s="18"/>
      <c r="Q41" s="18"/>
      <c r="R41" s="18"/>
      <c r="S41" s="18"/>
      <c r="T41" s="18"/>
      <c r="U41" s="18"/>
      <c r="V41" s="18"/>
      <c r="W41" s="18"/>
    </row>
    <row r="42">
      <c r="A42" s="13" t="s">
        <v>58</v>
      </c>
      <c r="B42" s="18"/>
      <c r="C42" s="18"/>
      <c r="D42" s="16"/>
      <c r="E42" s="18"/>
      <c r="F42" s="18"/>
      <c r="G42" s="16"/>
      <c r="H42" s="18"/>
      <c r="I42" s="18"/>
      <c r="J42" s="12"/>
      <c r="K42" s="12"/>
      <c r="L42" s="12"/>
      <c r="O42" s="13" t="s">
        <v>58</v>
      </c>
      <c r="P42" s="18"/>
      <c r="Q42" s="18"/>
      <c r="R42" s="18"/>
      <c r="S42" s="62"/>
      <c r="T42" s="18"/>
      <c r="U42" s="18"/>
      <c r="V42" s="18"/>
      <c r="W42" s="18"/>
    </row>
    <row r="43">
      <c r="A43" s="13" t="s">
        <v>60</v>
      </c>
      <c r="B43" s="18"/>
      <c r="C43" s="18"/>
      <c r="D43" s="18"/>
      <c r="E43" s="18"/>
      <c r="F43" s="18"/>
      <c r="G43" s="14"/>
      <c r="H43" s="16"/>
      <c r="I43" s="18"/>
      <c r="J43" s="12"/>
      <c r="K43" s="12"/>
      <c r="L43" s="12"/>
      <c r="O43" s="13" t="s">
        <v>60</v>
      </c>
      <c r="P43" s="18"/>
      <c r="Q43" s="18"/>
      <c r="R43" s="18"/>
      <c r="S43" s="18"/>
      <c r="T43" s="62"/>
      <c r="U43" s="18"/>
      <c r="V43" s="18"/>
      <c r="W43" s="18"/>
    </row>
    <row r="44">
      <c r="A44" s="13" t="s">
        <v>61</v>
      </c>
      <c r="B44" s="18"/>
      <c r="C44" s="14"/>
      <c r="D44" s="14"/>
      <c r="E44" s="16"/>
      <c r="F44" s="16"/>
      <c r="G44" s="18"/>
      <c r="H44" s="18"/>
      <c r="I44" s="16"/>
      <c r="J44" s="12"/>
      <c r="K44" s="12"/>
      <c r="L44" s="12"/>
      <c r="O44" s="13" t="s">
        <v>61</v>
      </c>
      <c r="P44" s="18"/>
      <c r="Q44" s="18"/>
      <c r="R44" s="18"/>
      <c r="S44" s="18"/>
      <c r="T44" s="18"/>
      <c r="U44" s="18"/>
      <c r="V44" s="18"/>
      <c r="W44" s="18"/>
    </row>
    <row r="45">
      <c r="A45" s="13" t="s">
        <v>62</v>
      </c>
      <c r="B45" s="16"/>
      <c r="C45" s="15"/>
      <c r="D45" s="18"/>
      <c r="E45" s="18"/>
      <c r="F45" s="16"/>
      <c r="G45" s="18"/>
      <c r="H45" s="16"/>
      <c r="I45" s="15"/>
      <c r="J45" s="12"/>
      <c r="K45" s="12"/>
      <c r="L45" s="12"/>
      <c r="O45" s="13" t="s">
        <v>62</v>
      </c>
      <c r="P45" s="62"/>
      <c r="Q45" s="18"/>
      <c r="R45" s="18"/>
      <c r="S45" s="18"/>
      <c r="T45" s="18"/>
      <c r="U45" s="18"/>
      <c r="V45" s="18"/>
      <c r="W45" s="6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O48" s="12"/>
      <c r="P48" s="28">
        <v>230.0</v>
      </c>
      <c r="Q48" s="28">
        <v>160.0</v>
      </c>
      <c r="R48" s="28" t="s">
        <v>17</v>
      </c>
      <c r="S48" s="28" t="s">
        <v>18</v>
      </c>
      <c r="T48" s="28" t="s">
        <v>19</v>
      </c>
      <c r="U48" s="28" t="s">
        <v>20</v>
      </c>
      <c r="V48" s="28" t="s">
        <v>21</v>
      </c>
      <c r="W48" s="28" t="s">
        <v>22</v>
      </c>
    </row>
    <row r="49">
      <c r="A49" s="53"/>
      <c r="B49" s="28">
        <v>230.0</v>
      </c>
      <c r="C49" s="28">
        <v>160.0</v>
      </c>
      <c r="D49" s="28" t="s">
        <v>17</v>
      </c>
      <c r="E49" s="28" t="s">
        <v>18</v>
      </c>
      <c r="F49" s="28" t="s">
        <v>19</v>
      </c>
      <c r="G49" s="28" t="s">
        <v>20</v>
      </c>
      <c r="H49" s="28" t="s">
        <v>21</v>
      </c>
      <c r="I49" s="28" t="s">
        <v>22</v>
      </c>
      <c r="J49" s="12"/>
      <c r="K49" s="12"/>
      <c r="L49" s="12"/>
      <c r="O49" s="28" t="s">
        <v>73</v>
      </c>
      <c r="P49" s="12">
        <f t="shared" ref="P49:Q49" si="1">3/14</f>
        <v>0.2142857143</v>
      </c>
      <c r="Q49" s="12">
        <f t="shared" si="1"/>
        <v>0.2142857143</v>
      </c>
      <c r="R49" s="12">
        <f>4/14</f>
        <v>0.2857142857</v>
      </c>
      <c r="S49" s="12">
        <f>1/14</f>
        <v>0.07142857143</v>
      </c>
      <c r="T49" s="12">
        <f>3/14</f>
        <v>0.2142857143</v>
      </c>
      <c r="U49" s="22">
        <v>0.0</v>
      </c>
      <c r="V49" s="12">
        <f>2/14</f>
        <v>0.1428571429</v>
      </c>
      <c r="W49" s="29">
        <f>3/14</f>
        <v>0.2142857143</v>
      </c>
    </row>
    <row r="50">
      <c r="A50" s="28" t="s">
        <v>73</v>
      </c>
      <c r="B50" s="12">
        <f>1/14</f>
        <v>0.07142857143</v>
      </c>
      <c r="C50" s="22">
        <v>0.0</v>
      </c>
      <c r="D50" s="12">
        <f t="shared" ref="D50:E50" si="2">1/14</f>
        <v>0.07142857143</v>
      </c>
      <c r="E50" s="12">
        <f t="shared" si="2"/>
        <v>0.07142857143</v>
      </c>
      <c r="F50" s="12">
        <f>2/14</f>
        <v>0.1428571429</v>
      </c>
      <c r="G50" s="22">
        <f>1/14</f>
        <v>0.07142857143</v>
      </c>
      <c r="H50" s="12">
        <f>5/14</f>
        <v>0.3571428571</v>
      </c>
      <c r="I50" s="29">
        <f>1/14</f>
        <v>0.07142857143</v>
      </c>
      <c r="J50" s="12"/>
      <c r="K50" s="12"/>
      <c r="L50" s="12"/>
      <c r="O50" s="28" t="s">
        <v>26</v>
      </c>
      <c r="P50" s="12">
        <f>1/14</f>
        <v>0.07142857143</v>
      </c>
      <c r="Q50" s="22">
        <v>0.0</v>
      </c>
      <c r="R50" s="12">
        <f>2/14</f>
        <v>0.1428571429</v>
      </c>
      <c r="S50" s="12">
        <f>3/14</f>
        <v>0.2142857143</v>
      </c>
      <c r="T50" s="12">
        <f>1/14</f>
        <v>0.07142857143</v>
      </c>
      <c r="U50" s="12">
        <f t="shared" ref="U50:V50" si="3">3/14</f>
        <v>0.2142857143</v>
      </c>
      <c r="V50" s="12">
        <f t="shared" si="3"/>
        <v>0.2142857143</v>
      </c>
      <c r="W50" s="29">
        <f>5/14</f>
        <v>0.3571428571</v>
      </c>
    </row>
    <row r="51">
      <c r="A51" s="28" t="s">
        <v>26</v>
      </c>
      <c r="B51" s="12">
        <f>4/14</f>
        <v>0.2857142857</v>
      </c>
      <c r="C51" s="22">
        <f>7/14</f>
        <v>0.5</v>
      </c>
      <c r="D51" s="12">
        <f t="shared" ref="D51:D52" si="5">6/14</f>
        <v>0.4285714286</v>
      </c>
      <c r="E51" s="12">
        <f>4/14</f>
        <v>0.2857142857</v>
      </c>
      <c r="F51" s="12">
        <f>6/14</f>
        <v>0.4285714286</v>
      </c>
      <c r="G51" s="12">
        <f>4/14</f>
        <v>0.2857142857</v>
      </c>
      <c r="H51" s="12">
        <f>2/14</f>
        <v>0.1428571429</v>
      </c>
      <c r="I51" s="29">
        <f>5/14</f>
        <v>0.3571428571</v>
      </c>
      <c r="J51" s="12"/>
      <c r="K51" s="12"/>
      <c r="L51" s="12"/>
      <c r="O51" s="28" t="s">
        <v>76</v>
      </c>
      <c r="P51" s="30">
        <f>10/14</f>
        <v>0.7142857143</v>
      </c>
      <c r="Q51" s="31">
        <f>11/14</f>
        <v>0.7857142857</v>
      </c>
      <c r="R51" s="30">
        <f>8/14</f>
        <v>0.5714285714</v>
      </c>
      <c r="S51" s="30">
        <f t="shared" ref="S51:T51" si="4">10/14</f>
        <v>0.7142857143</v>
      </c>
      <c r="T51" s="30">
        <f t="shared" si="4"/>
        <v>0.7142857143</v>
      </c>
      <c r="U51" s="30">
        <f>11/14</f>
        <v>0.7857142857</v>
      </c>
      <c r="V51" s="30">
        <f>9/14</f>
        <v>0.6428571429</v>
      </c>
      <c r="W51" s="33">
        <f>6/14</f>
        <v>0.4285714286</v>
      </c>
    </row>
    <row r="52">
      <c r="A52" s="28" t="s">
        <v>76</v>
      </c>
      <c r="B52" s="12">
        <f>8/14</f>
        <v>0.5714285714</v>
      </c>
      <c r="C52" s="22">
        <f>5/14</f>
        <v>0.3571428571</v>
      </c>
      <c r="D52" s="12">
        <f t="shared" si="5"/>
        <v>0.4285714286</v>
      </c>
      <c r="E52" s="12">
        <f>9/14</f>
        <v>0.6428571429</v>
      </c>
      <c r="F52" s="12">
        <f>5/14</f>
        <v>0.3571428571</v>
      </c>
      <c r="G52" s="12">
        <f>8/14</f>
        <v>0.5714285714</v>
      </c>
      <c r="H52" s="12">
        <f>7/14</f>
        <v>0.5</v>
      </c>
      <c r="I52" s="29">
        <f>6/14</f>
        <v>0.4285714286</v>
      </c>
      <c r="J52" s="12"/>
      <c r="K52" s="12"/>
      <c r="L52" s="12"/>
    </row>
    <row r="53">
      <c r="A53" s="28" t="s">
        <v>34</v>
      </c>
      <c r="B53" s="30">
        <f>1/14</f>
        <v>0.07142857143</v>
      </c>
      <c r="C53" s="30">
        <f>2/14</f>
        <v>0.1428571429</v>
      </c>
      <c r="D53" s="30">
        <f>1/14</f>
        <v>0.07142857143</v>
      </c>
      <c r="E53" s="31">
        <v>0.0</v>
      </c>
      <c r="F53" s="32">
        <f t="shared" ref="F53:G53" si="6">1/14</f>
        <v>0.07142857143</v>
      </c>
      <c r="G53" s="32">
        <f t="shared" si="6"/>
        <v>0.07142857143</v>
      </c>
      <c r="H53" s="31">
        <v>0.0</v>
      </c>
      <c r="I53" s="33">
        <f>2/14</f>
        <v>0.1428571429</v>
      </c>
      <c r="J53" s="12"/>
      <c r="K53" s="12"/>
      <c r="L53" s="12"/>
      <c r="O53" s="54" t="s">
        <v>82</v>
      </c>
      <c r="P53" s="66">
        <f t="shared" ref="P53:W53" si="7">SUM(P49:P50)</f>
        <v>0.2857142857</v>
      </c>
      <c r="Q53" s="66">
        <f t="shared" si="7"/>
        <v>0.2142857143</v>
      </c>
      <c r="R53" s="66">
        <f t="shared" si="7"/>
        <v>0.4285714286</v>
      </c>
      <c r="S53" s="66">
        <f t="shared" si="7"/>
        <v>0.2857142857</v>
      </c>
      <c r="T53" s="66">
        <f t="shared" si="7"/>
        <v>0.2857142857</v>
      </c>
      <c r="U53" s="66">
        <f t="shared" si="7"/>
        <v>0.2142857143</v>
      </c>
      <c r="V53" s="66">
        <f t="shared" si="7"/>
        <v>0.3571428571</v>
      </c>
      <c r="W53" s="55">
        <f t="shared" si="7"/>
        <v>0.5714285714</v>
      </c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>
      <c r="A55" s="28" t="s">
        <v>82</v>
      </c>
      <c r="B55" s="34">
        <f t="shared" ref="B55:I55" si="8">SUM(B50:B51)</f>
        <v>0.3571428571</v>
      </c>
      <c r="C55" s="34">
        <f t="shared" si="8"/>
        <v>0.5</v>
      </c>
      <c r="D55" s="34">
        <f t="shared" si="8"/>
        <v>0.5</v>
      </c>
      <c r="E55" s="34">
        <f t="shared" si="8"/>
        <v>0.3571428571</v>
      </c>
      <c r="F55" s="34">
        <f t="shared" si="8"/>
        <v>0.5714285714</v>
      </c>
      <c r="G55" s="34">
        <f t="shared" si="8"/>
        <v>0.3571428571</v>
      </c>
      <c r="H55" s="34">
        <f t="shared" si="8"/>
        <v>0.5</v>
      </c>
      <c r="I55" s="67">
        <f t="shared" si="8"/>
        <v>0.4285714286</v>
      </c>
      <c r="J55" s="12"/>
      <c r="K55" s="12"/>
      <c r="L55" s="12"/>
      <c r="P55" s="11">
        <v>3.0</v>
      </c>
      <c r="Q55" s="11">
        <v>1.0</v>
      </c>
      <c r="R55" s="11">
        <v>1.0</v>
      </c>
      <c r="S55" s="11">
        <v>3.0</v>
      </c>
      <c r="T55" s="11">
        <v>3.0</v>
      </c>
      <c r="U55" s="11">
        <v>4.0</v>
      </c>
      <c r="V55" s="11">
        <v>4.0</v>
      </c>
      <c r="W55" s="11">
        <v>5.0</v>
      </c>
    </row>
    <row r="57">
      <c r="A57" s="54" t="s">
        <v>218</v>
      </c>
      <c r="B57" s="68">
        <f t="shared" ref="B57:I57" si="9">SUM(B50+B51+B53)</f>
        <v>0.4285714286</v>
      </c>
      <c r="C57" s="66">
        <f t="shared" si="9"/>
        <v>0.6428571429</v>
      </c>
      <c r="D57" s="66">
        <f t="shared" si="9"/>
        <v>0.5714285714</v>
      </c>
      <c r="E57" s="66">
        <f t="shared" si="9"/>
        <v>0.3571428571</v>
      </c>
      <c r="F57" s="66">
        <f t="shared" si="9"/>
        <v>0.6428571429</v>
      </c>
      <c r="G57" s="66">
        <f t="shared" si="9"/>
        <v>0.4285714286</v>
      </c>
      <c r="H57" s="66">
        <f t="shared" si="9"/>
        <v>0.5</v>
      </c>
      <c r="I57" s="69">
        <f t="shared" si="9"/>
        <v>0.5714285714</v>
      </c>
    </row>
    <row r="60">
      <c r="D60" s="12"/>
      <c r="E60" s="28">
        <v>230.0</v>
      </c>
      <c r="F60" s="28">
        <v>160.0</v>
      </c>
      <c r="G60" s="28" t="s">
        <v>17</v>
      </c>
      <c r="H60" s="28" t="s">
        <v>18</v>
      </c>
      <c r="I60" s="28" t="s">
        <v>19</v>
      </c>
      <c r="J60" s="28" t="s">
        <v>20</v>
      </c>
      <c r="K60" s="28" t="s">
        <v>21</v>
      </c>
      <c r="L60" s="28" t="s">
        <v>22</v>
      </c>
    </row>
    <row r="61">
      <c r="D61" s="28" t="s">
        <v>219</v>
      </c>
      <c r="E61" s="42">
        <v>0.3571428571428571</v>
      </c>
      <c r="F61" s="42">
        <v>0.5</v>
      </c>
      <c r="G61" s="42">
        <v>0.5</v>
      </c>
      <c r="H61" s="42">
        <v>0.3571428571428571</v>
      </c>
      <c r="I61" s="42">
        <v>0.5714285714285714</v>
      </c>
      <c r="J61" s="42">
        <v>0.3571428571428571</v>
      </c>
      <c r="K61" s="42">
        <v>0.5</v>
      </c>
      <c r="L61" s="42">
        <v>0.4285714285714286</v>
      </c>
    </row>
    <row r="62">
      <c r="D62" s="28" t="s">
        <v>220</v>
      </c>
      <c r="E62" s="42">
        <v>0.2857142857142857</v>
      </c>
      <c r="F62" s="42">
        <v>0.21428571428571427</v>
      </c>
      <c r="G62" s="42">
        <v>0.42857142857142855</v>
      </c>
      <c r="H62" s="42">
        <v>0.2857142857142857</v>
      </c>
      <c r="I62" s="42">
        <v>0.2857142857142857</v>
      </c>
      <c r="J62" s="42">
        <v>0.21428571428571427</v>
      </c>
      <c r="K62" s="42">
        <v>0.3571428571428571</v>
      </c>
      <c r="L62" s="42">
        <v>0.5714285714285714</v>
      </c>
    </row>
    <row r="92">
      <c r="A92" s="53"/>
      <c r="B92" s="28">
        <v>230.0</v>
      </c>
      <c r="C92" s="28">
        <v>160.0</v>
      </c>
      <c r="D92" s="28" t="s">
        <v>17</v>
      </c>
      <c r="E92" s="28" t="s">
        <v>18</v>
      </c>
      <c r="F92" s="28" t="s">
        <v>19</v>
      </c>
      <c r="G92" s="28" t="s">
        <v>20</v>
      </c>
      <c r="H92" s="28" t="s">
        <v>21</v>
      </c>
      <c r="I92" s="28" t="s">
        <v>22</v>
      </c>
    </row>
    <row r="93">
      <c r="A93" s="28" t="s">
        <v>73</v>
      </c>
      <c r="B93" s="12">
        <f>1/14</f>
        <v>0.07142857143</v>
      </c>
      <c r="C93" s="22">
        <v>0.0</v>
      </c>
      <c r="D93" s="12">
        <f t="shared" ref="D93:E93" si="10">1/14</f>
        <v>0.07142857143</v>
      </c>
      <c r="E93" s="12">
        <f t="shared" si="10"/>
        <v>0.07142857143</v>
      </c>
      <c r="F93" s="12">
        <f>2/14</f>
        <v>0.1428571429</v>
      </c>
      <c r="G93" s="22">
        <f>1/14</f>
        <v>0.07142857143</v>
      </c>
      <c r="H93" s="12">
        <f>5/14</f>
        <v>0.3571428571</v>
      </c>
      <c r="I93" s="29">
        <f>1/14</f>
        <v>0.07142857143</v>
      </c>
    </row>
    <row r="94">
      <c r="A94" s="28" t="s">
        <v>26</v>
      </c>
      <c r="B94" s="12">
        <f>4/14</f>
        <v>0.2857142857</v>
      </c>
      <c r="C94" s="22">
        <f>7/14</f>
        <v>0.5</v>
      </c>
      <c r="D94" s="12">
        <f>6/14</f>
        <v>0.4285714286</v>
      </c>
      <c r="E94" s="12">
        <f>4/14</f>
        <v>0.2857142857</v>
      </c>
      <c r="F94" s="12">
        <f>6/14</f>
        <v>0.4285714286</v>
      </c>
      <c r="G94" s="12">
        <f>4/14</f>
        <v>0.2857142857</v>
      </c>
      <c r="H94" s="12">
        <f>2/14</f>
        <v>0.1428571429</v>
      </c>
      <c r="I94" s="29">
        <f>5/14</f>
        <v>0.3571428571</v>
      </c>
    </row>
    <row r="95">
      <c r="A95" s="28" t="s">
        <v>34</v>
      </c>
      <c r="B95" s="30">
        <f>1/14</f>
        <v>0.07142857143</v>
      </c>
      <c r="C95" s="30">
        <f>2/14</f>
        <v>0.1428571429</v>
      </c>
      <c r="D95" s="30">
        <f>1/14</f>
        <v>0.07142857143</v>
      </c>
      <c r="E95" s="31">
        <v>0.0</v>
      </c>
      <c r="F95" s="32">
        <f t="shared" ref="F95:G95" si="11">1/14</f>
        <v>0.07142857143</v>
      </c>
      <c r="G95" s="32">
        <f t="shared" si="11"/>
        <v>0.07142857143</v>
      </c>
      <c r="H95" s="31">
        <v>0.0</v>
      </c>
      <c r="I95" s="33">
        <f>2/14</f>
        <v>0.1428571429</v>
      </c>
    </row>
    <row r="96">
      <c r="A96" s="28" t="s">
        <v>76</v>
      </c>
      <c r="B96" s="12">
        <f>8/14</f>
        <v>0.5714285714</v>
      </c>
      <c r="C96" s="22">
        <f>5/14</f>
        <v>0.3571428571</v>
      </c>
      <c r="D96" s="12">
        <f>6/14</f>
        <v>0.4285714286</v>
      </c>
      <c r="E96" s="12">
        <f>9/14</f>
        <v>0.6428571429</v>
      </c>
      <c r="F96" s="12">
        <f>5/14</f>
        <v>0.3571428571</v>
      </c>
      <c r="G96" s="12">
        <f>8/14</f>
        <v>0.5714285714</v>
      </c>
      <c r="H96" s="12">
        <f>7/14</f>
        <v>0.5</v>
      </c>
      <c r="I96" s="29">
        <f>6/14</f>
        <v>0.4285714286</v>
      </c>
    </row>
    <row r="97">
      <c r="O97" s="59" t="s">
        <v>217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</row>
    <row r="98">
      <c r="A98" s="59" t="s">
        <v>216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</row>
    <row r="99">
      <c r="B99" s="28">
        <v>230.0</v>
      </c>
      <c r="C99" s="28">
        <v>160.0</v>
      </c>
      <c r="D99" s="28" t="s">
        <v>17</v>
      </c>
      <c r="E99" s="28" t="s">
        <v>18</v>
      </c>
      <c r="F99" s="28" t="s">
        <v>19</v>
      </c>
      <c r="G99" s="28" t="s">
        <v>20</v>
      </c>
      <c r="H99" s="28" t="s">
        <v>21</v>
      </c>
      <c r="I99" s="28" t="s">
        <v>22</v>
      </c>
      <c r="O99" s="70"/>
      <c r="P99" s="71">
        <v>230.0</v>
      </c>
      <c r="Q99" s="71">
        <v>160.0</v>
      </c>
      <c r="R99" s="71" t="s">
        <v>17</v>
      </c>
      <c r="S99" s="71" t="s">
        <v>18</v>
      </c>
      <c r="T99" s="71" t="s">
        <v>19</v>
      </c>
      <c r="U99" s="71" t="s">
        <v>20</v>
      </c>
      <c r="V99" s="71" t="s">
        <v>21</v>
      </c>
      <c r="W99" s="71" t="s">
        <v>22</v>
      </c>
    </row>
    <row r="100">
      <c r="A100" s="54" t="s">
        <v>218</v>
      </c>
      <c r="B100" s="68">
        <f t="shared" ref="B100:I100" si="12">SUM(B93+B94+B95)</f>
        <v>0.4285714286</v>
      </c>
      <c r="C100" s="68">
        <f t="shared" si="12"/>
        <v>0.6428571429</v>
      </c>
      <c r="D100" s="68">
        <f t="shared" si="12"/>
        <v>0.5714285714</v>
      </c>
      <c r="E100" s="68">
        <f t="shared" si="12"/>
        <v>0.3571428571</v>
      </c>
      <c r="F100" s="68">
        <f t="shared" si="12"/>
        <v>0.6428571429</v>
      </c>
      <c r="G100" s="68">
        <f t="shared" si="12"/>
        <v>0.4285714286</v>
      </c>
      <c r="H100" s="68">
        <f t="shared" si="12"/>
        <v>0.5</v>
      </c>
      <c r="I100" s="55">
        <f t="shared" si="12"/>
        <v>0.5714285714</v>
      </c>
      <c r="O100" s="72" t="s">
        <v>82</v>
      </c>
      <c r="P100" s="73">
        <v>0.2857142857142857</v>
      </c>
      <c r="Q100" s="73">
        <v>0.21428571428571427</v>
      </c>
      <c r="R100" s="73">
        <v>0.42857142857142855</v>
      </c>
      <c r="S100" s="73">
        <v>0.2857142857142857</v>
      </c>
      <c r="T100" s="73">
        <v>0.2857142857142857</v>
      </c>
      <c r="U100" s="73">
        <v>0.21428571428571427</v>
      </c>
      <c r="V100" s="73">
        <v>0.3571428571428571</v>
      </c>
      <c r="W100" s="74">
        <v>0.5714285714285714</v>
      </c>
    </row>
    <row r="101">
      <c r="A101" s="28" t="s">
        <v>76</v>
      </c>
      <c r="B101" s="75">
        <f>8/14</f>
        <v>0.5714285714</v>
      </c>
      <c r="C101" s="31">
        <f>5/14</f>
        <v>0.3571428571</v>
      </c>
      <c r="D101" s="30">
        <f>6/14</f>
        <v>0.4285714286</v>
      </c>
      <c r="E101" s="30">
        <f>9/14</f>
        <v>0.6428571429</v>
      </c>
      <c r="F101" s="30">
        <f>5/14</f>
        <v>0.3571428571</v>
      </c>
      <c r="G101" s="30">
        <f>8/14</f>
        <v>0.5714285714</v>
      </c>
      <c r="H101" s="30">
        <f>7/14</f>
        <v>0.5</v>
      </c>
      <c r="I101" s="33">
        <f>6/14</f>
        <v>0.4285714286</v>
      </c>
      <c r="O101" s="76" t="s">
        <v>76</v>
      </c>
      <c r="P101" s="77">
        <v>0.7142857142857143</v>
      </c>
      <c r="Q101" s="77">
        <v>0.7857142857142857</v>
      </c>
      <c r="R101" s="77">
        <v>0.5714285714285714</v>
      </c>
      <c r="S101" s="77">
        <v>0.7142857142857143</v>
      </c>
      <c r="T101" s="77">
        <v>0.7142857142857143</v>
      </c>
      <c r="U101" s="77">
        <v>0.7857142857142857</v>
      </c>
      <c r="V101" s="77">
        <v>0.6428571428571429</v>
      </c>
      <c r="W101" s="78">
        <v>0.42857142857142855</v>
      </c>
    </row>
  </sheetData>
  <mergeCells count="5">
    <mergeCell ref="B2:P2"/>
    <mergeCell ref="A29:L29"/>
    <mergeCell ref="O29:Z29"/>
    <mergeCell ref="O97:Z97"/>
    <mergeCell ref="A98:L9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2</v>
      </c>
      <c r="B1" s="26" t="s">
        <v>221</v>
      </c>
      <c r="C1" s="26" t="s">
        <v>3</v>
      </c>
      <c r="D1" s="26" t="s">
        <v>6</v>
      </c>
      <c r="E1" s="26" t="s">
        <v>222</v>
      </c>
      <c r="F1" s="56" t="s">
        <v>223</v>
      </c>
    </row>
    <row r="2">
      <c r="A2" s="57">
        <v>44849.0</v>
      </c>
      <c r="B2" s="22" t="s">
        <v>14</v>
      </c>
      <c r="C2" s="22" t="s">
        <v>14</v>
      </c>
      <c r="D2" s="22" t="s">
        <v>224</v>
      </c>
      <c r="E2" s="22" t="s">
        <v>225</v>
      </c>
      <c r="F2" s="11">
        <v>1.0</v>
      </c>
      <c r="I2" s="80" t="s">
        <v>226</v>
      </c>
      <c r="J2" s="3"/>
      <c r="K2" s="3"/>
      <c r="L2" s="4"/>
      <c r="M2" s="11"/>
    </row>
    <row r="3">
      <c r="A3" s="81">
        <v>44849.0</v>
      </c>
      <c r="B3" s="82">
        <v>44866.0</v>
      </c>
      <c r="C3" s="83" t="s">
        <v>227</v>
      </c>
      <c r="D3" s="22" t="s">
        <v>228</v>
      </c>
      <c r="E3" s="22" t="s">
        <v>225</v>
      </c>
      <c r="F3" s="11">
        <v>0.0</v>
      </c>
      <c r="I3" s="11"/>
      <c r="J3" s="11"/>
      <c r="K3" s="11"/>
      <c r="L3" s="11"/>
      <c r="M3" s="11"/>
    </row>
    <row r="4">
      <c r="A4" s="81">
        <v>44849.0</v>
      </c>
      <c r="B4" s="82">
        <v>44866.0</v>
      </c>
      <c r="C4" s="83" t="s">
        <v>227</v>
      </c>
      <c r="D4" s="22" t="s">
        <v>229</v>
      </c>
      <c r="E4" s="22" t="s">
        <v>225</v>
      </c>
      <c r="F4" s="11">
        <v>0.0</v>
      </c>
    </row>
    <row r="5">
      <c r="A5" s="84">
        <v>44849.0</v>
      </c>
      <c r="B5" s="85">
        <v>44872.0</v>
      </c>
      <c r="C5" s="86" t="s">
        <v>100</v>
      </c>
      <c r="D5" s="22" t="s">
        <v>230</v>
      </c>
      <c r="E5" s="22" t="s">
        <v>225</v>
      </c>
      <c r="F5" s="11">
        <v>0.0</v>
      </c>
      <c r="I5" s="26" t="s">
        <v>231</v>
      </c>
      <c r="J5" s="26" t="s">
        <v>232</v>
      </c>
      <c r="O5" s="56" t="s">
        <v>233</v>
      </c>
      <c r="P5" s="26" t="s">
        <v>234</v>
      </c>
    </row>
    <row r="6">
      <c r="A6" s="87">
        <v>44849.0</v>
      </c>
      <c r="B6" s="88">
        <v>44880.0</v>
      </c>
      <c r="C6" s="89" t="s">
        <v>235</v>
      </c>
      <c r="D6" s="22" t="s">
        <v>236</v>
      </c>
      <c r="E6" s="22" t="s">
        <v>225</v>
      </c>
      <c r="F6" s="11">
        <v>0.0</v>
      </c>
      <c r="I6" s="90">
        <v>10.0</v>
      </c>
      <c r="J6" s="90">
        <v>1.0</v>
      </c>
      <c r="L6" s="11" t="s">
        <v>237</v>
      </c>
      <c r="M6" s="11">
        <v>42.0</v>
      </c>
      <c r="O6" s="11">
        <v>10.0</v>
      </c>
      <c r="P6" s="11">
        <v>1.0</v>
      </c>
    </row>
    <row r="7">
      <c r="A7" s="57">
        <v>44849.0</v>
      </c>
      <c r="B7" s="22" t="s">
        <v>14</v>
      </c>
      <c r="C7" s="22" t="s">
        <v>14</v>
      </c>
      <c r="D7" s="22" t="s">
        <v>238</v>
      </c>
      <c r="E7" s="22" t="s">
        <v>225</v>
      </c>
      <c r="F7" s="11">
        <v>1.0</v>
      </c>
      <c r="I7" s="91">
        <v>13.0</v>
      </c>
      <c r="J7" s="91">
        <v>3.0</v>
      </c>
      <c r="L7" s="11" t="s">
        <v>239</v>
      </c>
      <c r="M7" s="11">
        <v>18.0</v>
      </c>
      <c r="O7" s="11">
        <v>13.0</v>
      </c>
      <c r="P7" s="11">
        <v>4.0</v>
      </c>
    </row>
    <row r="8">
      <c r="A8" s="87">
        <v>44849.0</v>
      </c>
      <c r="B8" s="88">
        <v>44880.0</v>
      </c>
      <c r="C8" s="89" t="s">
        <v>235</v>
      </c>
      <c r="D8" s="22" t="s">
        <v>240</v>
      </c>
      <c r="E8" s="22" t="s">
        <v>225</v>
      </c>
      <c r="F8" s="11">
        <v>0.0</v>
      </c>
      <c r="I8" s="92">
        <v>16.0</v>
      </c>
      <c r="J8" s="92">
        <v>5.0</v>
      </c>
      <c r="O8" s="11">
        <v>16.0</v>
      </c>
      <c r="P8" s="11">
        <v>9.0</v>
      </c>
    </row>
    <row r="9">
      <c r="A9" s="57">
        <v>44849.0</v>
      </c>
      <c r="B9" s="22" t="s">
        <v>14</v>
      </c>
      <c r="C9" s="22" t="s">
        <v>14</v>
      </c>
      <c r="D9" s="22" t="s">
        <v>241</v>
      </c>
      <c r="E9" s="22" t="s">
        <v>225</v>
      </c>
      <c r="F9" s="11">
        <v>1.0</v>
      </c>
      <c r="I9" s="83">
        <v>17.0</v>
      </c>
      <c r="J9" s="83">
        <v>11.0</v>
      </c>
      <c r="L9" s="93">
        <v>0.7</v>
      </c>
      <c r="O9" s="11">
        <v>19.0</v>
      </c>
      <c r="P9" s="11">
        <v>21.0</v>
      </c>
    </row>
    <row r="10">
      <c r="A10" s="81">
        <v>44849.0</v>
      </c>
      <c r="B10" s="82">
        <v>44866.0</v>
      </c>
      <c r="C10" s="83" t="s">
        <v>227</v>
      </c>
      <c r="D10" s="22" t="s">
        <v>242</v>
      </c>
      <c r="E10" s="22" t="s">
        <v>225</v>
      </c>
      <c r="F10" s="11">
        <v>0.0</v>
      </c>
      <c r="I10" s="94">
        <v>19.0</v>
      </c>
      <c r="J10" s="94">
        <v>1.0</v>
      </c>
      <c r="K10" s="95"/>
      <c r="O10" s="11">
        <v>22.0</v>
      </c>
      <c r="P10" s="11">
        <v>25.0</v>
      </c>
    </row>
    <row r="11">
      <c r="A11" s="57">
        <v>44849.0</v>
      </c>
      <c r="B11" s="22" t="s">
        <v>14</v>
      </c>
      <c r="C11" s="22" t="s">
        <v>14</v>
      </c>
      <c r="D11" s="22" t="s">
        <v>243</v>
      </c>
      <c r="E11" s="22" t="s">
        <v>225</v>
      </c>
      <c r="F11" s="11">
        <v>1.0</v>
      </c>
      <c r="I11" s="96">
        <v>20.0</v>
      </c>
      <c r="J11" s="96">
        <v>3.0</v>
      </c>
      <c r="O11" s="11">
        <v>25.0</v>
      </c>
      <c r="P11" s="11">
        <v>31.0</v>
      </c>
    </row>
    <row r="12">
      <c r="A12" s="97">
        <v>44849.0</v>
      </c>
      <c r="B12" s="98">
        <v>44876.0</v>
      </c>
      <c r="C12" s="99" t="s">
        <v>244</v>
      </c>
      <c r="D12" s="22" t="s">
        <v>245</v>
      </c>
      <c r="E12" s="22" t="s">
        <v>225</v>
      </c>
      <c r="F12" s="11">
        <v>0.0</v>
      </c>
      <c r="I12" s="100">
        <v>21.0</v>
      </c>
      <c r="J12" s="100">
        <v>1.0</v>
      </c>
      <c r="O12" s="11">
        <v>28.0</v>
      </c>
      <c r="P12" s="11">
        <v>34.0</v>
      </c>
    </row>
    <row r="13">
      <c r="A13" s="57">
        <v>44849.0</v>
      </c>
      <c r="B13" s="22" t="s">
        <v>14</v>
      </c>
      <c r="C13" s="22" t="s">
        <v>14</v>
      </c>
      <c r="D13" s="22" t="s">
        <v>246</v>
      </c>
      <c r="E13" s="22" t="s">
        <v>225</v>
      </c>
      <c r="F13" s="11">
        <v>1.0</v>
      </c>
      <c r="I13" s="86">
        <v>23.0</v>
      </c>
      <c r="J13" s="86">
        <v>6.0</v>
      </c>
      <c r="O13" s="11">
        <v>31.0</v>
      </c>
      <c r="P13" s="11">
        <v>42.0</v>
      </c>
    </row>
    <row r="14">
      <c r="A14" s="57">
        <v>44849.0</v>
      </c>
      <c r="B14" s="22" t="s">
        <v>14</v>
      </c>
      <c r="C14" s="22" t="s">
        <v>14</v>
      </c>
      <c r="D14" s="22" t="s">
        <v>247</v>
      </c>
      <c r="E14" s="22" t="s">
        <v>225</v>
      </c>
      <c r="F14" s="11">
        <v>1.0</v>
      </c>
      <c r="I14" s="101">
        <v>26.0</v>
      </c>
      <c r="J14" s="101">
        <v>1.0</v>
      </c>
    </row>
    <row r="15">
      <c r="A15" s="81">
        <v>44849.0</v>
      </c>
      <c r="B15" s="82">
        <v>44866.0</v>
      </c>
      <c r="C15" s="83" t="s">
        <v>227</v>
      </c>
      <c r="D15" s="22" t="s">
        <v>248</v>
      </c>
      <c r="E15" s="22" t="s">
        <v>225</v>
      </c>
      <c r="F15" s="11">
        <v>0.0</v>
      </c>
      <c r="I15" s="99">
        <v>27.0</v>
      </c>
      <c r="J15" s="99">
        <v>2.0</v>
      </c>
    </row>
    <row r="16">
      <c r="A16" s="57">
        <v>44849.0</v>
      </c>
      <c r="B16" s="22" t="s">
        <v>14</v>
      </c>
      <c r="C16" s="22" t="s">
        <v>14</v>
      </c>
      <c r="D16" s="22" t="s">
        <v>249</v>
      </c>
      <c r="E16" s="22" t="s">
        <v>225</v>
      </c>
      <c r="F16" s="11">
        <v>1.0</v>
      </c>
      <c r="I16" s="89">
        <v>31.0</v>
      </c>
      <c r="J16" s="89">
        <v>8.0</v>
      </c>
    </row>
    <row r="17">
      <c r="A17" s="87">
        <v>44849.0</v>
      </c>
      <c r="B17" s="88">
        <v>44880.0</v>
      </c>
      <c r="C17" s="89" t="s">
        <v>235</v>
      </c>
      <c r="D17" s="22" t="s">
        <v>224</v>
      </c>
      <c r="E17" s="22" t="s">
        <v>250</v>
      </c>
      <c r="F17" s="11">
        <v>0.0</v>
      </c>
    </row>
    <row r="18">
      <c r="A18" s="102">
        <v>44849.0</v>
      </c>
      <c r="B18" s="103">
        <v>44868.0</v>
      </c>
      <c r="C18" s="94" t="s">
        <v>12</v>
      </c>
      <c r="D18" s="22" t="s">
        <v>228</v>
      </c>
      <c r="E18" s="22" t="s">
        <v>250</v>
      </c>
      <c r="F18" s="11">
        <v>1.0</v>
      </c>
    </row>
    <row r="19">
      <c r="A19" s="84">
        <v>44849.0</v>
      </c>
      <c r="B19" s="85">
        <v>44872.0</v>
      </c>
      <c r="C19" s="86" t="s">
        <v>100</v>
      </c>
      <c r="D19" s="22" t="s">
        <v>229</v>
      </c>
      <c r="E19" s="22" t="s">
        <v>250</v>
      </c>
      <c r="F19" s="11">
        <v>0.0</v>
      </c>
    </row>
    <row r="20">
      <c r="A20" s="57">
        <v>44849.0</v>
      </c>
      <c r="B20" s="22" t="s">
        <v>14</v>
      </c>
      <c r="C20" s="22" t="s">
        <v>14</v>
      </c>
      <c r="D20" s="22" t="s">
        <v>230</v>
      </c>
      <c r="E20" s="22" t="s">
        <v>250</v>
      </c>
      <c r="F20" s="11">
        <v>1.0</v>
      </c>
    </row>
    <row r="21">
      <c r="A21" s="57">
        <v>44849.0</v>
      </c>
      <c r="B21" s="22" t="s">
        <v>14</v>
      </c>
      <c r="C21" s="22" t="s">
        <v>14</v>
      </c>
      <c r="D21" s="22" t="s">
        <v>236</v>
      </c>
      <c r="E21" s="22" t="s">
        <v>250</v>
      </c>
      <c r="F21" s="11">
        <v>1.0</v>
      </c>
    </row>
    <row r="22">
      <c r="A22" s="81">
        <v>44849.0</v>
      </c>
      <c r="B22" s="82">
        <v>44866.0</v>
      </c>
      <c r="C22" s="83" t="s">
        <v>227</v>
      </c>
      <c r="D22" s="22" t="s">
        <v>238</v>
      </c>
      <c r="E22" s="22" t="s">
        <v>250</v>
      </c>
      <c r="F22" s="11">
        <v>0.0</v>
      </c>
    </row>
    <row r="23">
      <c r="A23" s="104">
        <v>44849.0</v>
      </c>
      <c r="B23" s="105">
        <v>44869.0</v>
      </c>
      <c r="C23" s="96" t="s">
        <v>78</v>
      </c>
      <c r="D23" s="22" t="s">
        <v>240</v>
      </c>
      <c r="E23" s="22" t="s">
        <v>250</v>
      </c>
      <c r="F23" s="11">
        <v>0.0</v>
      </c>
    </row>
    <row r="24">
      <c r="A24" s="87">
        <v>44849.0</v>
      </c>
      <c r="B24" s="88">
        <v>44880.0</v>
      </c>
      <c r="C24" s="89" t="s">
        <v>235</v>
      </c>
      <c r="D24" s="22" t="s">
        <v>241</v>
      </c>
      <c r="E24" s="22" t="s">
        <v>250</v>
      </c>
      <c r="F24" s="11">
        <v>0.0</v>
      </c>
    </row>
    <row r="25">
      <c r="A25" s="81">
        <v>44849.0</v>
      </c>
      <c r="B25" s="82">
        <v>44866.0</v>
      </c>
      <c r="C25" s="83" t="s">
        <v>227</v>
      </c>
      <c r="D25" s="22" t="s">
        <v>242</v>
      </c>
      <c r="E25" s="22" t="s">
        <v>250</v>
      </c>
      <c r="F25" s="11">
        <v>0.0</v>
      </c>
    </row>
    <row r="26">
      <c r="A26" s="81">
        <v>44849.0</v>
      </c>
      <c r="B26" s="82">
        <v>44866.0</v>
      </c>
      <c r="C26" s="83" t="s">
        <v>227</v>
      </c>
      <c r="D26" s="22" t="s">
        <v>243</v>
      </c>
      <c r="E26" s="22" t="s">
        <v>250</v>
      </c>
      <c r="F26" s="11">
        <v>0.0</v>
      </c>
    </row>
    <row r="27">
      <c r="A27" s="106">
        <v>44849.0</v>
      </c>
      <c r="B27" s="107">
        <v>44875.0</v>
      </c>
      <c r="C27" s="101" t="s">
        <v>251</v>
      </c>
      <c r="D27" s="22" t="s">
        <v>245</v>
      </c>
      <c r="E27" s="22" t="s">
        <v>250</v>
      </c>
      <c r="F27" s="11">
        <v>0.0</v>
      </c>
    </row>
    <row r="28">
      <c r="A28" s="97">
        <v>44849.0</v>
      </c>
      <c r="B28" s="98">
        <v>44876.0</v>
      </c>
      <c r="C28" s="99" t="s">
        <v>244</v>
      </c>
      <c r="D28" s="22" t="s">
        <v>246</v>
      </c>
      <c r="E28" s="22" t="s">
        <v>250</v>
      </c>
      <c r="F28" s="11">
        <v>0.0</v>
      </c>
    </row>
    <row r="29">
      <c r="A29" s="84">
        <v>44849.0</v>
      </c>
      <c r="B29" s="85">
        <v>44872.0</v>
      </c>
      <c r="C29" s="86" t="s">
        <v>100</v>
      </c>
      <c r="D29" s="22" t="s">
        <v>247</v>
      </c>
      <c r="E29" s="22" t="s">
        <v>250</v>
      </c>
      <c r="F29" s="11">
        <v>0.0</v>
      </c>
    </row>
    <row r="30">
      <c r="A30" s="108">
        <v>44849.0</v>
      </c>
      <c r="B30" s="109">
        <v>44859.0</v>
      </c>
      <c r="C30" s="90" t="s">
        <v>252</v>
      </c>
      <c r="D30" s="22" t="s">
        <v>248</v>
      </c>
      <c r="E30" s="22" t="s">
        <v>250</v>
      </c>
      <c r="F30" s="11">
        <v>0.0</v>
      </c>
    </row>
    <row r="31">
      <c r="A31" s="110">
        <v>44849.0</v>
      </c>
      <c r="B31" s="111">
        <v>44862.0</v>
      </c>
      <c r="C31" s="91" t="s">
        <v>253</v>
      </c>
      <c r="D31" s="22" t="s">
        <v>249</v>
      </c>
      <c r="E31" s="22" t="s">
        <v>250</v>
      </c>
      <c r="F31" s="11">
        <v>0.0</v>
      </c>
    </row>
    <row r="32">
      <c r="A32" s="84">
        <v>44849.0</v>
      </c>
      <c r="B32" s="85">
        <v>44872.0</v>
      </c>
      <c r="C32" s="86" t="s">
        <v>100</v>
      </c>
      <c r="D32" s="22" t="s">
        <v>224</v>
      </c>
      <c r="E32" s="22" t="s">
        <v>254</v>
      </c>
      <c r="F32" s="11">
        <v>0.0</v>
      </c>
    </row>
    <row r="33">
      <c r="A33" s="104">
        <v>44849.0</v>
      </c>
      <c r="B33" s="105">
        <v>44869.0</v>
      </c>
      <c r="C33" s="96" t="s">
        <v>78</v>
      </c>
      <c r="D33" s="22" t="s">
        <v>228</v>
      </c>
      <c r="E33" s="22" t="s">
        <v>254</v>
      </c>
      <c r="F33" s="11">
        <v>0.0</v>
      </c>
    </row>
    <row r="34">
      <c r="A34" s="84">
        <v>44849.0</v>
      </c>
      <c r="B34" s="85">
        <v>44872.0</v>
      </c>
      <c r="C34" s="86" t="s">
        <v>100</v>
      </c>
      <c r="D34" s="22" t="s">
        <v>229</v>
      </c>
      <c r="E34" s="22" t="s">
        <v>254</v>
      </c>
      <c r="F34" s="11">
        <v>0.0</v>
      </c>
    </row>
    <row r="35">
      <c r="A35" s="110">
        <v>44849.0</v>
      </c>
      <c r="B35" s="111">
        <v>44862.0</v>
      </c>
      <c r="C35" s="91" t="s">
        <v>253</v>
      </c>
      <c r="D35" s="22" t="s">
        <v>230</v>
      </c>
      <c r="E35" s="22" t="s">
        <v>254</v>
      </c>
      <c r="F35" s="11">
        <v>0.0</v>
      </c>
    </row>
    <row r="36">
      <c r="A36" s="112">
        <v>44849.0</v>
      </c>
      <c r="B36" s="113">
        <v>44865.0</v>
      </c>
      <c r="C36" s="92" t="s">
        <v>255</v>
      </c>
      <c r="D36" s="22" t="s">
        <v>236</v>
      </c>
      <c r="E36" s="22" t="s">
        <v>254</v>
      </c>
      <c r="F36" s="11">
        <v>0.0</v>
      </c>
    </row>
    <row r="37">
      <c r="A37" s="112">
        <v>44849.0</v>
      </c>
      <c r="B37" s="113">
        <v>44865.0</v>
      </c>
      <c r="C37" s="92" t="s">
        <v>255</v>
      </c>
      <c r="D37" s="22" t="s">
        <v>238</v>
      </c>
      <c r="E37" s="22" t="s">
        <v>254</v>
      </c>
      <c r="F37" s="11">
        <v>0.0</v>
      </c>
    </row>
    <row r="38">
      <c r="A38" s="57">
        <v>44849.0</v>
      </c>
      <c r="B38" s="22" t="s">
        <v>14</v>
      </c>
      <c r="C38" s="22" t="s">
        <v>14</v>
      </c>
      <c r="D38" s="22" t="s">
        <v>240</v>
      </c>
      <c r="E38" s="22" t="s">
        <v>254</v>
      </c>
      <c r="F38" s="11">
        <v>1.0</v>
      </c>
    </row>
    <row r="39">
      <c r="A39" s="81">
        <v>44849.0</v>
      </c>
      <c r="B39" s="82">
        <v>44866.0</v>
      </c>
      <c r="C39" s="83" t="s">
        <v>227</v>
      </c>
      <c r="D39" s="22" t="s">
        <v>241</v>
      </c>
      <c r="E39" s="22" t="s">
        <v>254</v>
      </c>
      <c r="F39" s="11">
        <v>0.0</v>
      </c>
    </row>
    <row r="40">
      <c r="A40" s="114">
        <v>44849.0</v>
      </c>
      <c r="B40" s="115">
        <v>44870.0</v>
      </c>
      <c r="C40" s="100" t="s">
        <v>256</v>
      </c>
      <c r="D40" s="22" t="s">
        <v>242</v>
      </c>
      <c r="E40" s="22" t="s">
        <v>254</v>
      </c>
      <c r="F40" s="11">
        <v>0.0</v>
      </c>
    </row>
    <row r="41">
      <c r="A41" s="87">
        <v>44849.0</v>
      </c>
      <c r="B41" s="88">
        <v>44880.0</v>
      </c>
      <c r="C41" s="89" t="s">
        <v>235</v>
      </c>
      <c r="D41" s="22" t="s">
        <v>243</v>
      </c>
      <c r="E41" s="22" t="s">
        <v>254</v>
      </c>
      <c r="F41" s="11">
        <v>0.0</v>
      </c>
    </row>
    <row r="42">
      <c r="A42" s="81">
        <v>44849.0</v>
      </c>
      <c r="B42" s="82">
        <v>44866.0</v>
      </c>
      <c r="C42" s="83" t="s">
        <v>227</v>
      </c>
      <c r="D42" s="22" t="s">
        <v>245</v>
      </c>
      <c r="E42" s="22" t="s">
        <v>254</v>
      </c>
      <c r="F42" s="11">
        <v>0.0</v>
      </c>
    </row>
    <row r="43">
      <c r="A43" s="87">
        <v>44849.0</v>
      </c>
      <c r="B43" s="88">
        <v>44880.0</v>
      </c>
      <c r="C43" s="89" t="s">
        <v>235</v>
      </c>
      <c r="D43" s="22" t="s">
        <v>246</v>
      </c>
      <c r="E43" s="22" t="s">
        <v>254</v>
      </c>
      <c r="F43" s="11">
        <v>0.0</v>
      </c>
    </row>
    <row r="44">
      <c r="A44" s="57">
        <v>44849.0</v>
      </c>
      <c r="B44" s="22" t="s">
        <v>14</v>
      </c>
      <c r="C44" s="22" t="s">
        <v>14</v>
      </c>
      <c r="D44" s="22" t="s">
        <v>247</v>
      </c>
      <c r="E44" s="22" t="s">
        <v>254</v>
      </c>
      <c r="F44" s="11">
        <v>1.0</v>
      </c>
    </row>
    <row r="45">
      <c r="A45" s="87">
        <v>44849.0</v>
      </c>
      <c r="B45" s="88">
        <v>44880.0</v>
      </c>
      <c r="C45" s="89" t="s">
        <v>235</v>
      </c>
      <c r="D45" s="22" t="s">
        <v>248</v>
      </c>
      <c r="E45" s="22" t="s">
        <v>254</v>
      </c>
      <c r="F45" s="11">
        <v>0.0</v>
      </c>
    </row>
    <row r="46">
      <c r="A46" s="87">
        <v>44849.0</v>
      </c>
      <c r="B46" s="88">
        <v>44880.0</v>
      </c>
      <c r="C46" s="89" t="s">
        <v>235</v>
      </c>
      <c r="D46" s="22" t="s">
        <v>249</v>
      </c>
      <c r="E46" s="22" t="s">
        <v>254</v>
      </c>
      <c r="F46" s="11">
        <v>0.0</v>
      </c>
    </row>
    <row r="47">
      <c r="A47" s="57">
        <v>44849.0</v>
      </c>
      <c r="B47" s="22" t="s">
        <v>14</v>
      </c>
      <c r="C47" s="22" t="s">
        <v>14</v>
      </c>
      <c r="D47" s="22" t="s">
        <v>224</v>
      </c>
      <c r="E47" s="22" t="s">
        <v>257</v>
      </c>
      <c r="F47" s="11">
        <v>1.0</v>
      </c>
    </row>
    <row r="48">
      <c r="A48" s="57">
        <v>44849.0</v>
      </c>
      <c r="B48" s="22" t="s">
        <v>14</v>
      </c>
      <c r="C48" s="22" t="s">
        <v>14</v>
      </c>
      <c r="D48" s="22" t="s">
        <v>228</v>
      </c>
      <c r="E48" s="22" t="s">
        <v>257</v>
      </c>
      <c r="F48" s="11">
        <v>1.0</v>
      </c>
    </row>
    <row r="49">
      <c r="A49" s="81">
        <v>44849.0</v>
      </c>
      <c r="B49" s="82">
        <v>44866.0</v>
      </c>
      <c r="C49" s="83" t="s">
        <v>227</v>
      </c>
      <c r="D49" s="22" t="s">
        <v>229</v>
      </c>
      <c r="E49" s="22" t="s">
        <v>257</v>
      </c>
      <c r="F49" s="11">
        <v>0.0</v>
      </c>
    </row>
    <row r="50">
      <c r="A50" s="81">
        <v>44849.0</v>
      </c>
      <c r="B50" s="82">
        <v>44866.0</v>
      </c>
      <c r="C50" s="83" t="s">
        <v>227</v>
      </c>
      <c r="D50" s="22" t="s">
        <v>230</v>
      </c>
      <c r="E50" s="22" t="s">
        <v>257</v>
      </c>
      <c r="F50" s="11">
        <v>0.0</v>
      </c>
    </row>
    <row r="51">
      <c r="A51" s="57">
        <v>44849.0</v>
      </c>
      <c r="B51" s="22" t="s">
        <v>14</v>
      </c>
      <c r="C51" s="22" t="s">
        <v>14</v>
      </c>
      <c r="D51" s="22" t="s">
        <v>236</v>
      </c>
      <c r="E51" s="22" t="s">
        <v>257</v>
      </c>
      <c r="F51" s="11">
        <v>1.0</v>
      </c>
    </row>
    <row r="52">
      <c r="A52" s="112">
        <v>44849.0</v>
      </c>
      <c r="B52" s="113">
        <v>44865.0</v>
      </c>
      <c r="C52" s="92" t="s">
        <v>255</v>
      </c>
      <c r="D52" s="22" t="s">
        <v>238</v>
      </c>
      <c r="E52" s="22" t="s">
        <v>257</v>
      </c>
      <c r="F52" s="11">
        <v>0.0</v>
      </c>
    </row>
    <row r="53">
      <c r="A53" s="112">
        <v>44849.0</v>
      </c>
      <c r="B53" s="113">
        <v>44865.0</v>
      </c>
      <c r="C53" s="92" t="s">
        <v>255</v>
      </c>
      <c r="D53" s="22" t="s">
        <v>240</v>
      </c>
      <c r="E53" s="22" t="s">
        <v>257</v>
      </c>
      <c r="F53" s="11">
        <v>0.0</v>
      </c>
    </row>
    <row r="54">
      <c r="A54" s="57">
        <v>44849.0</v>
      </c>
      <c r="B54" s="22" t="s">
        <v>14</v>
      </c>
      <c r="C54" s="22" t="s">
        <v>14</v>
      </c>
      <c r="D54" s="22" t="s">
        <v>241</v>
      </c>
      <c r="E54" s="22" t="s">
        <v>257</v>
      </c>
      <c r="F54" s="11">
        <v>1.0</v>
      </c>
    </row>
    <row r="55">
      <c r="A55" s="112">
        <v>44849.0</v>
      </c>
      <c r="B55" s="113">
        <v>44865.0</v>
      </c>
      <c r="C55" s="92" t="s">
        <v>255</v>
      </c>
      <c r="D55" s="22" t="s">
        <v>242</v>
      </c>
      <c r="E55" s="22" t="s">
        <v>257</v>
      </c>
      <c r="F55" s="11">
        <v>0.0</v>
      </c>
    </row>
    <row r="56">
      <c r="A56" s="57">
        <v>44849.0</v>
      </c>
      <c r="B56" s="22" t="s">
        <v>14</v>
      </c>
      <c r="C56" s="22" t="s">
        <v>14</v>
      </c>
      <c r="D56" s="22" t="s">
        <v>243</v>
      </c>
      <c r="E56" s="22" t="s">
        <v>257</v>
      </c>
      <c r="F56" s="11">
        <v>1.0</v>
      </c>
    </row>
    <row r="57">
      <c r="A57" s="84">
        <v>44849.0</v>
      </c>
      <c r="B57" s="85">
        <v>44872.0</v>
      </c>
      <c r="C57" s="86" t="s">
        <v>100</v>
      </c>
      <c r="D57" s="22" t="s">
        <v>245</v>
      </c>
      <c r="E57" s="22" t="s">
        <v>257</v>
      </c>
      <c r="F57" s="11">
        <v>0.0</v>
      </c>
    </row>
    <row r="58">
      <c r="A58" s="57">
        <v>44849.0</v>
      </c>
      <c r="B58" s="22" t="s">
        <v>14</v>
      </c>
      <c r="C58" s="22" t="s">
        <v>14</v>
      </c>
      <c r="D58" s="22" t="s">
        <v>246</v>
      </c>
      <c r="E58" s="22" t="s">
        <v>257</v>
      </c>
      <c r="F58" s="11">
        <v>1.0</v>
      </c>
    </row>
    <row r="59">
      <c r="A59" s="110">
        <v>44849.0</v>
      </c>
      <c r="B59" s="111">
        <v>44862.0</v>
      </c>
      <c r="C59" s="91" t="s">
        <v>253</v>
      </c>
      <c r="D59" s="22" t="s">
        <v>247</v>
      </c>
      <c r="E59" s="22" t="s">
        <v>257</v>
      </c>
      <c r="F59" s="11">
        <v>0.0</v>
      </c>
    </row>
    <row r="60">
      <c r="A60" s="104">
        <v>44849.0</v>
      </c>
      <c r="B60" s="105">
        <v>44869.0</v>
      </c>
      <c r="C60" s="96" t="s">
        <v>78</v>
      </c>
      <c r="D60" s="22" t="s">
        <v>248</v>
      </c>
      <c r="E60" s="22" t="s">
        <v>257</v>
      </c>
      <c r="F60" s="11">
        <v>0.0</v>
      </c>
    </row>
    <row r="61">
      <c r="A61" s="57">
        <v>44849.0</v>
      </c>
      <c r="B61" s="22" t="s">
        <v>14</v>
      </c>
      <c r="C61" s="22" t="s">
        <v>14</v>
      </c>
      <c r="D61" s="22" t="s">
        <v>249</v>
      </c>
      <c r="E61" s="22" t="s">
        <v>257</v>
      </c>
      <c r="F61" s="11">
        <v>1.0</v>
      </c>
    </row>
  </sheetData>
  <mergeCells count="1">
    <mergeCell ref="I2:L2"/>
  </mergeCells>
  <drawing r:id="rId1"/>
</worksheet>
</file>