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\Desktop\"/>
    </mc:Choice>
  </mc:AlternateContent>
  <bookViews>
    <workbookView xWindow="0" yWindow="2490" windowWidth="26835" windowHeight="10320" tabRatio="873"/>
  </bookViews>
  <sheets>
    <sheet name="Custos" sheetId="10" r:id="rId1"/>
    <sheet name="Acessórios" sheetId="11" r:id="rId2"/>
  </sheets>
  <calcPr calcId="152511"/>
  <customWorkbookViews>
    <customWorkbookView name="Teste" guid="{CD2C291A-59D1-41E1-A77D-E07CEE24343A}" maximized="1" windowWidth="1795" windowHeight="894" activeSheetId="1"/>
  </customWorkbookViews>
</workbook>
</file>

<file path=xl/calcChain.xml><?xml version="1.0" encoding="utf-8"?>
<calcChain xmlns="http://schemas.openxmlformats.org/spreadsheetml/2006/main">
  <c r="C43" i="10" l="1"/>
  <c r="C7" i="10" l="1"/>
  <c r="C6" i="10"/>
  <c r="C14" i="10"/>
  <c r="C37" i="10" l="1"/>
  <c r="C33" i="10"/>
  <c r="C8" i="10" l="1"/>
  <c r="C9" i="10" s="1"/>
  <c r="C29" i="10"/>
  <c r="C42" i="10" s="1"/>
  <c r="C32" i="10" l="1"/>
  <c r="C36" i="10" l="1"/>
  <c r="C34" i="10"/>
  <c r="C35" i="10"/>
  <c r="K5" i="10" l="1"/>
  <c r="K7" i="10" s="1"/>
  <c r="K9" i="10" s="1"/>
</calcChain>
</file>

<file path=xl/comments1.xml><?xml version="1.0" encoding="utf-8"?>
<comments xmlns="http://schemas.openxmlformats.org/spreadsheetml/2006/main">
  <authors>
    <author>Wilson .</author>
    <author>Russo Claudio (LBR)</author>
  </authors>
  <commentList>
    <comment ref="B4" authorId="0" shapeId="0">
      <text>
        <r>
          <rPr>
            <sz val="9"/>
            <color indexed="81"/>
            <rFont val="Segoe UI"/>
            <charset val="1"/>
          </rPr>
          <t xml:space="preserve">Valor do fatiamento em </t>
        </r>
        <r>
          <rPr>
            <b/>
            <sz val="9"/>
            <color indexed="81"/>
            <rFont val="Segoe UI"/>
            <family val="2"/>
          </rPr>
          <t>MILÍMETROS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É encontrado na sua conta de luz, dividindo valor final pelo tanto de KW usado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É determinado pela potencia da sua fonte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A Receita Federal estabelece o tempo de vida util, porque a Depreciação é um Custo / Despesa e isso reduz o Lucro e consequentemente o Imposto de Renda Recolher.
Máquinas e Equipamentos = 10 anos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Valor a determinar pela quantidade de falhas da sua impressora</t>
        </r>
      </text>
    </comment>
  </commentList>
</comments>
</file>

<file path=xl/sharedStrings.xml><?xml version="1.0" encoding="utf-8"?>
<sst xmlns="http://schemas.openxmlformats.org/spreadsheetml/2006/main" count="72" uniqueCount="65">
  <si>
    <t>mm</t>
  </si>
  <si>
    <t>Retorno de investimento</t>
  </si>
  <si>
    <t>Custos diversos</t>
  </si>
  <si>
    <t>Custo de fixação (spray)</t>
  </si>
  <si>
    <t>Custo de falhas</t>
  </si>
  <si>
    <t>Custo energia</t>
  </si>
  <si>
    <t>Custo material</t>
  </si>
  <si>
    <t>Custos de PRODUÇÃO</t>
  </si>
  <si>
    <t>Valor a adicionar por hora</t>
  </si>
  <si>
    <t>Dias por mês</t>
  </si>
  <si>
    <t>Horas por dia</t>
  </si>
  <si>
    <t>Tempo desejado (mês)</t>
  </si>
  <si>
    <t>mm²</t>
  </si>
  <si>
    <t>Área do diâmetro do filamento</t>
  </si>
  <si>
    <t>g/cm³</t>
  </si>
  <si>
    <t>Densidade</t>
  </si>
  <si>
    <t>Custos Administrativos</t>
  </si>
  <si>
    <t>Diâmetro do filamento</t>
  </si>
  <si>
    <t>Média de falhas</t>
  </si>
  <si>
    <t>Depreciação por hora</t>
  </si>
  <si>
    <t>Preço por KWh</t>
  </si>
  <si>
    <t>Despesas de produção</t>
  </si>
  <si>
    <t>Valores de produção</t>
  </si>
  <si>
    <t>Valores da peça (dado pelo fatiador)</t>
  </si>
  <si>
    <t>Comprimento utilizado</t>
  </si>
  <si>
    <t>Tempo de impressão</t>
  </si>
  <si>
    <t>Peso estimado</t>
  </si>
  <si>
    <t>Tipo de filamento</t>
  </si>
  <si>
    <t>CALCULADORA DE CUSTOS DE IMPRESSAO 3D</t>
  </si>
  <si>
    <t>youtube.com/3DGeekShow</t>
  </si>
  <si>
    <t>Modelagem 3D</t>
  </si>
  <si>
    <t>MATERIAL</t>
  </si>
  <si>
    <t>ABS Barato</t>
  </si>
  <si>
    <t>PLA Comum</t>
  </si>
  <si>
    <t>PLA Barato</t>
  </si>
  <si>
    <t>Tritan</t>
  </si>
  <si>
    <t>Valor + FRETE</t>
  </si>
  <si>
    <t>Densidade (g/m³)</t>
  </si>
  <si>
    <t>Diam. Filamento</t>
  </si>
  <si>
    <t>-</t>
  </si>
  <si>
    <t>Custos Diversos</t>
  </si>
  <si>
    <t>RESULTADOS</t>
  </si>
  <si>
    <t>VALOR DE PRODUÇÃO</t>
  </si>
  <si>
    <t>VALOR DE VENDA</t>
  </si>
  <si>
    <t>PORCENTAGEM DE LUCRO</t>
  </si>
  <si>
    <t>ABS Premium</t>
  </si>
  <si>
    <t>minutos</t>
  </si>
  <si>
    <t>Valor da Máquina</t>
  </si>
  <si>
    <t>grs</t>
  </si>
  <si>
    <t>hrs</t>
  </si>
  <si>
    <t>CÁLCULO SIMPLES</t>
  </si>
  <si>
    <t>CÁLCULO DETALHADO</t>
  </si>
  <si>
    <t>Consumo da máquina (Watts)</t>
  </si>
  <si>
    <t>LUCRO</t>
  </si>
  <si>
    <t>Retorno do investimento na máquina (em quanto tempo quer pagar a máquina?)</t>
  </si>
  <si>
    <t>Valor do quilo (filamento)</t>
  </si>
  <si>
    <t>Vida útil da máquina (anos)</t>
  </si>
  <si>
    <t>ABS Comum</t>
  </si>
  <si>
    <t>PLA Premium</t>
  </si>
  <si>
    <t>CUSTOS E PROPRIEDADES DOS MATERIAIS</t>
  </si>
  <si>
    <t>PETG</t>
  </si>
  <si>
    <t>Custos administrativos</t>
  </si>
  <si>
    <t>Outros (especificar =&gt;)</t>
  </si>
  <si>
    <t>Custo de manutenção</t>
  </si>
  <si>
    <t>Custo de acabamento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</si>
</sst>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00"/>
    <numFmt numFmtId="166" formatCode="_-&quot;R$&quot;\ * #,##0.0000_-;\-&quot;R$&quot;\ * #,##0.0000_-;_-&quot;R$&quot;\ * &quot;-&quot;??_-;_-@_-"/>
    <numFmt numFmtId="167" formatCode="_-&quot;R$&quot;* #,##0.00000_-;\-&quot;R$&quot;* #,##0.00000_-;_-&quot;R$&quot;* &quot;-&quot;??_-;_-@_-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.5"/>
      <color rgb="FF000000"/>
      <name val="Georgia"/>
      <family val="1"/>
    </font>
    <font>
      <b/>
      <sz val="13.2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.5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i/>
      <sz val="30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4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5" fillId="14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13">
    <xf numFmtId="0" fontId="0" fillId="0" borderId="0" xfId="0"/>
    <xf numFmtId="0" fontId="20" fillId="16" borderId="2" xfId="0" applyFont="1" applyFill="1" applyBorder="1" applyAlignment="1">
      <alignment horizontal="center" vertical="center"/>
    </xf>
    <xf numFmtId="0" fontId="0" fillId="4" borderId="0" xfId="0" applyFont="1" applyFill="1" applyBorder="1" applyProtection="1"/>
    <xf numFmtId="165" fontId="2" fillId="4" borderId="0" xfId="0" applyNumberFormat="1" applyFont="1" applyFill="1" applyBorder="1" applyProtection="1"/>
    <xf numFmtId="1" fontId="2" fillId="4" borderId="0" xfId="8" applyNumberFormat="1" applyFont="1" applyFill="1" applyBorder="1" applyProtection="1"/>
    <xf numFmtId="0" fontId="8" fillId="0" borderId="0" xfId="9" applyFill="1" applyProtection="1"/>
    <xf numFmtId="0" fontId="0" fillId="0" borderId="0" xfId="0" applyProtection="1"/>
    <xf numFmtId="0" fontId="21" fillId="0" borderId="0" xfId="10" applyFont="1" applyFill="1" applyProtection="1"/>
    <xf numFmtId="164" fontId="21" fillId="0" borderId="0" xfId="10" applyNumberFormat="1" applyFont="1" applyFill="1" applyAlignment="1" applyProtection="1">
      <alignment horizontal="left"/>
    </xf>
    <xf numFmtId="0" fontId="21" fillId="0" borderId="0" xfId="0" applyFont="1" applyProtection="1"/>
    <xf numFmtId="0" fontId="7" fillId="7" borderId="0" xfId="5" applyBorder="1" applyProtection="1"/>
    <xf numFmtId="0" fontId="11" fillId="0" borderId="0" xfId="0" applyFont="1" applyFill="1" applyBorder="1" applyAlignment="1" applyProtection="1">
      <alignment horizontal="center"/>
    </xf>
    <xf numFmtId="0" fontId="8" fillId="4" borderId="0" xfId="10" applyFill="1" applyProtection="1"/>
    <xf numFmtId="0" fontId="21" fillId="4" borderId="0" xfId="10" applyFont="1" applyFill="1" applyProtection="1"/>
    <xf numFmtId="0" fontId="12" fillId="0" borderId="0" xfId="0" applyFont="1" applyBorder="1" applyAlignment="1" applyProtection="1">
      <alignment vertical="center"/>
    </xf>
    <xf numFmtId="0" fontId="28" fillId="0" borderId="0" xfId="10" applyFont="1" applyFill="1" applyProtection="1"/>
    <xf numFmtId="0" fontId="13" fillId="0" borderId="0" xfId="0" applyFont="1" applyAlignment="1" applyProtection="1">
      <alignment vertical="center" wrapText="1"/>
    </xf>
    <xf numFmtId="0" fontId="14" fillId="0" borderId="0" xfId="0" applyFont="1" applyAlignment="1" applyProtection="1">
      <alignment vertical="center" wrapText="1"/>
    </xf>
    <xf numFmtId="0" fontId="23" fillId="5" borderId="0" xfId="13" applyFont="1" applyFill="1" applyBorder="1" applyAlignment="1" applyProtection="1">
      <alignment horizontal="center"/>
    </xf>
    <xf numFmtId="0" fontId="8" fillId="17" borderId="0" xfId="10" applyFill="1" applyProtection="1"/>
    <xf numFmtId="0" fontId="21" fillId="17" borderId="0" xfId="10" applyFont="1" applyFill="1" applyProtection="1"/>
    <xf numFmtId="44" fontId="21" fillId="0" borderId="0" xfId="0" applyNumberFormat="1" applyFont="1" applyProtection="1"/>
    <xf numFmtId="0" fontId="21" fillId="0" borderId="0" xfId="0" applyFont="1" applyFill="1" applyAlignment="1" applyProtection="1"/>
    <xf numFmtId="0" fontId="0" fillId="0" borderId="0" xfId="0" applyAlignment="1" applyProtection="1">
      <alignment wrapText="1"/>
    </xf>
    <xf numFmtId="0" fontId="8" fillId="3" borderId="0" xfId="7" applyFill="1" applyBorder="1" applyAlignment="1" applyProtection="1"/>
    <xf numFmtId="0" fontId="0" fillId="0" borderId="0" xfId="0" applyFill="1" applyBorder="1" applyProtection="1"/>
    <xf numFmtId="0" fontId="15" fillId="0" borderId="0" xfId="0" applyFont="1" applyProtection="1"/>
    <xf numFmtId="0" fontId="24" fillId="0" borderId="0" xfId="10" applyFont="1" applyFill="1" applyAlignment="1" applyProtection="1"/>
    <xf numFmtId="0" fontId="16" fillId="0" borderId="0" xfId="0" applyFont="1" applyFill="1" applyBorder="1" applyAlignment="1" applyProtection="1">
      <alignment vertical="center" wrapText="1"/>
    </xf>
    <xf numFmtId="167" fontId="21" fillId="0" borderId="0" xfId="10" applyNumberFormat="1" applyFont="1" applyFill="1" applyProtection="1"/>
    <xf numFmtId="0" fontId="0" fillId="17" borderId="0" xfId="0" applyFill="1" applyBorder="1" applyProtection="1"/>
    <xf numFmtId="164" fontId="0" fillId="0" borderId="0" xfId="2" applyFont="1" applyFill="1" applyBorder="1" applyAlignment="1" applyProtection="1"/>
    <xf numFmtId="2" fontId="0" fillId="17" borderId="0" xfId="0" applyNumberFormat="1" applyFill="1" applyBorder="1" applyProtection="1"/>
    <xf numFmtId="164" fontId="0" fillId="17" borderId="0" xfId="0" applyNumberFormat="1" applyFill="1" applyBorder="1" applyProtection="1"/>
    <xf numFmtId="0" fontId="0" fillId="0" borderId="0" xfId="0" applyBorder="1" applyAlignment="1" applyProtection="1">
      <alignment horizontal="center"/>
    </xf>
    <xf numFmtId="0" fontId="2" fillId="4" borderId="0" xfId="0" applyFont="1" applyFill="1" applyBorder="1" applyProtection="1"/>
    <xf numFmtId="164" fontId="2" fillId="4" borderId="0" xfId="2" applyFont="1" applyFill="1" applyBorder="1" applyAlignment="1" applyProtection="1"/>
    <xf numFmtId="164" fontId="2" fillId="4" borderId="0" xfId="0" applyNumberFormat="1" applyFont="1" applyFill="1" applyBorder="1" applyAlignment="1" applyProtection="1"/>
    <xf numFmtId="0" fontId="0" fillId="0" borderId="0" xfId="0" applyBorder="1" applyProtection="1"/>
    <xf numFmtId="164" fontId="0" fillId="0" borderId="0" xfId="0" applyNumberFormat="1" applyBorder="1" applyAlignment="1" applyProtection="1"/>
    <xf numFmtId="0" fontId="0" fillId="0" borderId="0" xfId="0" applyFont="1" applyFill="1" applyBorder="1" applyProtection="1"/>
    <xf numFmtId="164" fontId="0" fillId="0" borderId="0" xfId="2" applyFont="1" applyBorder="1" applyAlignment="1" applyProtection="1"/>
    <xf numFmtId="0" fontId="16" fillId="4" borderId="0" xfId="0" applyFont="1" applyFill="1" applyBorder="1" applyAlignment="1" applyProtection="1"/>
    <xf numFmtId="0" fontId="17" fillId="4" borderId="0" xfId="0" applyFont="1" applyFill="1" applyBorder="1" applyAlignment="1" applyProtection="1"/>
    <xf numFmtId="0" fontId="18" fillId="0" borderId="0" xfId="4" applyFont="1" applyFill="1" applyBorder="1" applyProtection="1"/>
    <xf numFmtId="9" fontId="18" fillId="0" borderId="0" xfId="4" applyNumberFormat="1" applyFont="1" applyFill="1" applyBorder="1" applyProtection="1"/>
    <xf numFmtId="0" fontId="8" fillId="0" borderId="0" xfId="10" applyFill="1" applyProtection="1"/>
    <xf numFmtId="0" fontId="0" fillId="0" borderId="0" xfId="0" applyAlignment="1" applyProtection="1">
      <alignment horizontal="left"/>
    </xf>
    <xf numFmtId="0" fontId="0" fillId="0" borderId="0" xfId="0" applyFill="1" applyProtection="1"/>
    <xf numFmtId="164" fontId="0" fillId="0" borderId="0" xfId="2" applyFont="1" applyFill="1" applyBorder="1" applyAlignment="1" applyProtection="1">
      <protection locked="0"/>
    </xf>
    <xf numFmtId="0" fontId="0" fillId="0" borderId="3" xfId="0" applyBorder="1" applyProtection="1">
      <protection locked="0"/>
    </xf>
    <xf numFmtId="164" fontId="0" fillId="0" borderId="3" xfId="2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64" fontId="0" fillId="0" borderId="1" xfId="2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" fontId="0" fillId="0" borderId="0" xfId="0" applyNumberFormat="1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right"/>
      <protection locked="0"/>
    </xf>
    <xf numFmtId="0" fontId="21" fillId="0" borderId="0" xfId="10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2" fillId="0" borderId="0" xfId="0" applyNumberFormat="1" applyFont="1" applyFill="1" applyBorder="1" applyAlignment="1" applyProtection="1">
      <alignment horizontal="left"/>
      <protection locked="0"/>
    </xf>
    <xf numFmtId="164" fontId="16" fillId="4" borderId="0" xfId="2" applyFont="1" applyFill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 wrapText="1"/>
    </xf>
    <xf numFmtId="0" fontId="8" fillId="3" borderId="0" xfId="7" applyFill="1" applyBorder="1" applyAlignment="1" applyProtection="1">
      <alignment horizontal="center"/>
    </xf>
    <xf numFmtId="164" fontId="0" fillId="0" borderId="0" xfId="2" applyFont="1" applyFill="1" applyBorder="1" applyAlignment="1" applyProtection="1">
      <alignment horizontal="center"/>
      <protection locked="0"/>
    </xf>
    <xf numFmtId="164" fontId="2" fillId="4" borderId="0" xfId="0" applyNumberFormat="1" applyFont="1" applyFill="1" applyBorder="1" applyAlignment="1" applyProtection="1">
      <alignment horizontal="center"/>
    </xf>
    <xf numFmtId="164" fontId="16" fillId="4" borderId="0" xfId="0" applyNumberFormat="1" applyFont="1" applyFill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0" xfId="2" applyFont="1" applyBorder="1" applyAlignment="1" applyProtection="1">
      <alignment horizontal="center"/>
      <protection locked="0"/>
    </xf>
    <xf numFmtId="0" fontId="8" fillId="3" borderId="0" xfId="11" applyFill="1" applyBorder="1" applyAlignment="1" applyProtection="1">
      <alignment horizontal="center"/>
    </xf>
    <xf numFmtId="0" fontId="0" fillId="14" borderId="0" xfId="12" applyFont="1" applyBorder="1" applyAlignment="1" applyProtection="1">
      <alignment horizontal="center"/>
    </xf>
    <xf numFmtId="0" fontId="5" fillId="14" borderId="0" xfId="12" applyBorder="1" applyAlignment="1" applyProtection="1">
      <alignment horizontal="center"/>
    </xf>
    <xf numFmtId="0" fontId="8" fillId="11" borderId="0" xfId="9" applyBorder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0" fontId="19" fillId="17" borderId="0" xfId="6" applyFont="1" applyFill="1" applyBorder="1" applyAlignment="1" applyProtection="1">
      <alignment horizontal="center"/>
    </xf>
    <xf numFmtId="0" fontId="9" fillId="15" borderId="0" xfId="0" applyFont="1" applyFill="1" applyBorder="1" applyAlignment="1" applyProtection="1">
      <alignment horizontal="center"/>
    </xf>
    <xf numFmtId="0" fontId="0" fillId="0" borderId="0" xfId="3" applyNumberFormat="1" applyFont="1" applyFill="1" applyBorder="1" applyAlignment="1" applyProtection="1">
      <alignment horizontal="center"/>
      <protection locked="0"/>
    </xf>
    <xf numFmtId="1" fontId="0" fillId="0" borderId="0" xfId="2" applyNumberFormat="1" applyFont="1" applyFill="1" applyBorder="1" applyAlignment="1" applyProtection="1">
      <alignment horizontal="center"/>
      <protection locked="0"/>
    </xf>
    <xf numFmtId="9" fontId="0" fillId="0" borderId="0" xfId="0" applyNumberFormat="1" applyFill="1" applyBorder="1" applyAlignment="1" applyProtection="1">
      <alignment horizontal="center"/>
      <protection locked="0"/>
    </xf>
    <xf numFmtId="164" fontId="30" fillId="18" borderId="6" xfId="10" applyNumberFormat="1" applyFont="1" applyFill="1" applyBorder="1" applyAlignment="1" applyProtection="1">
      <alignment horizontal="center" vertical="center"/>
    </xf>
    <xf numFmtId="164" fontId="30" fillId="18" borderId="5" xfId="10" applyNumberFormat="1" applyFont="1" applyFill="1" applyBorder="1" applyAlignment="1" applyProtection="1">
      <alignment horizontal="center" vertical="center"/>
    </xf>
    <xf numFmtId="164" fontId="30" fillId="18" borderId="7" xfId="10" applyNumberFormat="1" applyFont="1" applyFill="1" applyBorder="1" applyAlignment="1" applyProtection="1">
      <alignment horizontal="center" vertical="center"/>
    </xf>
    <xf numFmtId="164" fontId="30" fillId="18" borderId="10" xfId="10" applyNumberFormat="1" applyFont="1" applyFill="1" applyBorder="1" applyAlignment="1" applyProtection="1">
      <alignment horizontal="center" vertical="center"/>
    </xf>
    <xf numFmtId="164" fontId="30" fillId="18" borderId="0" xfId="10" applyNumberFormat="1" applyFont="1" applyFill="1" applyBorder="1" applyAlignment="1" applyProtection="1">
      <alignment horizontal="center" vertical="center"/>
    </xf>
    <xf numFmtId="164" fontId="30" fillId="18" borderId="11" xfId="10" applyNumberFormat="1" applyFont="1" applyFill="1" applyBorder="1" applyAlignment="1" applyProtection="1">
      <alignment horizontal="center" vertical="center"/>
    </xf>
    <xf numFmtId="164" fontId="25" fillId="0" borderId="8" xfId="2" applyFont="1" applyFill="1" applyBorder="1" applyAlignment="1" applyProtection="1">
      <alignment horizontal="center" vertical="center" wrapText="1"/>
    </xf>
    <xf numFmtId="164" fontId="25" fillId="0" borderId="9" xfId="2" applyFont="1" applyFill="1" applyBorder="1" applyAlignment="1" applyProtection="1">
      <alignment horizontal="center" vertical="center" wrapText="1"/>
    </xf>
    <xf numFmtId="9" fontId="27" fillId="0" borderId="8" xfId="0" applyNumberFormat="1" applyFont="1" applyFill="1" applyBorder="1" applyAlignment="1" applyProtection="1">
      <alignment horizontal="center" vertical="center"/>
      <protection locked="0"/>
    </xf>
    <xf numFmtId="9" fontId="27" fillId="0" borderId="9" xfId="0" applyNumberFormat="1" applyFont="1" applyFill="1" applyBorder="1" applyAlignment="1" applyProtection="1">
      <alignment horizontal="center" vertical="center"/>
      <protection locked="0"/>
    </xf>
    <xf numFmtId="164" fontId="2" fillId="4" borderId="0" xfId="2" applyFont="1" applyFill="1" applyBorder="1" applyAlignment="1" applyProtection="1">
      <alignment horizontal="center"/>
    </xf>
    <xf numFmtId="164" fontId="25" fillId="0" borderId="15" xfId="10" applyNumberFormat="1" applyFont="1" applyFill="1" applyBorder="1" applyAlignment="1" applyProtection="1">
      <alignment horizontal="center" vertical="center"/>
    </xf>
    <xf numFmtId="164" fontId="25" fillId="0" borderId="1" xfId="10" applyNumberFormat="1" applyFont="1" applyFill="1" applyBorder="1" applyAlignment="1" applyProtection="1">
      <alignment horizontal="center" vertical="center"/>
    </xf>
    <xf numFmtId="164" fontId="25" fillId="0" borderId="17" xfId="10" applyNumberFormat="1" applyFont="1" applyFill="1" applyBorder="1" applyAlignment="1" applyProtection="1">
      <alignment horizontal="center" vertical="center"/>
    </xf>
    <xf numFmtId="164" fontId="25" fillId="0" borderId="18" xfId="10" applyNumberFormat="1" applyFont="1" applyFill="1" applyBorder="1" applyAlignment="1" applyProtection="1">
      <alignment horizontal="center" vertical="center"/>
    </xf>
    <xf numFmtId="44" fontId="29" fillId="0" borderId="16" xfId="0" applyNumberFormat="1" applyFont="1" applyFill="1" applyBorder="1" applyAlignment="1" applyProtection="1">
      <alignment horizontal="center" vertical="center"/>
    </xf>
    <xf numFmtId="44" fontId="29" fillId="0" borderId="19" xfId="0" applyNumberFormat="1" applyFont="1" applyFill="1" applyBorder="1" applyAlignment="1" applyProtection="1">
      <alignment horizontal="center" vertical="center"/>
    </xf>
    <xf numFmtId="164" fontId="2" fillId="4" borderId="0" xfId="2" applyNumberFormat="1" applyFont="1" applyFill="1" applyBorder="1" applyAlignment="1" applyProtection="1">
      <alignment horizontal="center"/>
    </xf>
    <xf numFmtId="164" fontId="25" fillId="0" borderId="12" xfId="10" applyNumberFormat="1" applyFont="1" applyFill="1" applyBorder="1" applyAlignment="1" applyProtection="1">
      <alignment horizontal="center" vertical="center"/>
    </xf>
    <xf numFmtId="164" fontId="25" fillId="0" borderId="13" xfId="10" applyNumberFormat="1" applyFont="1" applyFill="1" applyBorder="1" applyAlignment="1" applyProtection="1">
      <alignment horizontal="center" vertical="center"/>
    </xf>
    <xf numFmtId="44" fontId="26" fillId="0" borderId="14" xfId="0" applyNumberFormat="1" applyFont="1" applyFill="1" applyBorder="1" applyAlignment="1" applyProtection="1">
      <alignment horizontal="center" vertical="center"/>
    </xf>
    <xf numFmtId="44" fontId="26" fillId="0" borderId="16" xfId="0" applyNumberFormat="1" applyFont="1" applyFill="1" applyBorder="1" applyAlignment="1" applyProtection="1">
      <alignment horizontal="center" vertical="center"/>
    </xf>
    <xf numFmtId="44" fontId="26" fillId="0" borderId="19" xfId="0" applyNumberFormat="1" applyFont="1" applyFill="1" applyBorder="1" applyAlignment="1" applyProtection="1">
      <alignment horizontal="center" vertical="center"/>
    </xf>
    <xf numFmtId="166" fontId="5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3" applyNumberFormat="1" applyFont="1" applyBorder="1" applyAlignment="1" applyProtection="1">
      <alignment horizontal="center"/>
      <protection locked="0"/>
    </xf>
    <xf numFmtId="0" fontId="33" fillId="16" borderId="6" xfId="0" applyFont="1" applyFill="1" applyBorder="1" applyAlignment="1">
      <alignment horizontal="center" vertical="center" wrapText="1"/>
    </xf>
    <xf numFmtId="0" fontId="33" fillId="16" borderId="5" xfId="0" applyFont="1" applyFill="1" applyBorder="1" applyAlignment="1">
      <alignment horizontal="center" vertical="center" wrapText="1"/>
    </xf>
    <xf numFmtId="0" fontId="33" fillId="16" borderId="7" xfId="0" applyFont="1" applyFill="1" applyBorder="1" applyAlignment="1">
      <alignment horizontal="center" vertical="center" wrapText="1"/>
    </xf>
    <xf numFmtId="0" fontId="33" fillId="16" borderId="20" xfId="0" applyFont="1" applyFill="1" applyBorder="1" applyAlignment="1">
      <alignment horizontal="center" vertical="center" wrapText="1"/>
    </xf>
    <xf numFmtId="0" fontId="33" fillId="16" borderId="4" xfId="0" applyFont="1" applyFill="1" applyBorder="1" applyAlignment="1">
      <alignment horizontal="center" vertical="center" wrapText="1"/>
    </xf>
    <xf numFmtId="0" fontId="33" fillId="16" borderId="21" xfId="0" applyFont="1" applyFill="1" applyBorder="1" applyAlignment="1">
      <alignment horizontal="center" vertical="center" wrapText="1"/>
    </xf>
  </cellXfs>
  <cellStyles count="14">
    <cellStyle name="20% - Ênfase5" xfId="12" builtinId="46"/>
    <cellStyle name="60% - Ênfase1" xfId="6" builtinId="32"/>
    <cellStyle name="60% - Ênfase3" xfId="8" builtinId="40"/>
    <cellStyle name="60% - Ênfase4" xfId="10" builtinId="44"/>
    <cellStyle name="Bom" xfId="4" builtinId="26"/>
    <cellStyle name="Ênfase2" xfId="7" builtinId="33"/>
    <cellStyle name="Ênfase4" xfId="9" builtinId="41"/>
    <cellStyle name="Ênfase5" xfId="11" builtinId="45"/>
    <cellStyle name="Hiperlink" xfId="13" builtinId="8"/>
    <cellStyle name="Moeda" xfId="2" builtinId="4"/>
    <cellStyle name="Neutra" xfId="5" builtinId="28"/>
    <cellStyle name="Normal" xfId="0" builtinId="0"/>
    <cellStyle name="Normal 2" xfId="1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295278</xdr:colOff>
      <xdr:row>3</xdr:row>
      <xdr:rowOff>22852</xdr:rowOff>
    </xdr:from>
    <xdr:to>
      <xdr:col>0</xdr:col>
      <xdr:colOff>1243016</xdr:colOff>
      <xdr:row>7</xdr:row>
      <xdr:rowOff>170490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8" y="651502"/>
          <a:ext cx="947738" cy="947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NCG6JilbQp4&amp;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zoomScaleNormal="100" workbookViewId="0">
      <selection activeCell="K14" sqref="K14"/>
    </sheetView>
  </sheetViews>
  <sheetFormatPr defaultRowHeight="15" x14ac:dyDescent="0.25"/>
  <cols>
    <col min="1" max="1" width="24.140625" style="6" customWidth="1"/>
    <col min="2" max="2" width="29.140625" style="6" customWidth="1"/>
    <col min="3" max="3" width="8.7109375" style="6" customWidth="1"/>
    <col min="4" max="4" width="4.85546875" style="6" bestFit="1" customWidth="1"/>
    <col min="5" max="5" width="3.42578125" style="6" customWidth="1"/>
    <col min="6" max="6" width="7.5703125" style="6" customWidth="1"/>
    <col min="7" max="7" width="11.7109375" style="6" customWidth="1"/>
    <col min="8" max="8" width="13.85546875" style="6" customWidth="1"/>
    <col min="9" max="9" width="13.5703125" style="6" bestFit="1" customWidth="1"/>
    <col min="10" max="10" width="17.5703125" style="6" bestFit="1" customWidth="1"/>
    <col min="11" max="11" width="24.85546875" style="6" customWidth="1"/>
    <col min="12" max="12" width="15.85546875" style="6" customWidth="1"/>
    <col min="13" max="17" width="9.140625" style="6"/>
    <col min="18" max="18" width="13" style="6" customWidth="1"/>
    <col min="19" max="16384" width="9.140625" style="6"/>
  </cols>
  <sheetData>
    <row r="1" spans="1:18" x14ac:dyDescent="0.25">
      <c r="A1" s="70" t="s">
        <v>28</v>
      </c>
      <c r="B1" s="70"/>
      <c r="C1" s="70"/>
      <c r="D1" s="70"/>
      <c r="E1" s="70"/>
      <c r="F1" s="70"/>
      <c r="G1" s="5"/>
      <c r="H1" s="5"/>
    </row>
    <row r="2" spans="1:18" ht="15.75" thickBot="1" x14ac:dyDescent="0.3">
      <c r="A2" s="71" t="s">
        <v>50</v>
      </c>
      <c r="B2" s="72"/>
      <c r="C2" s="72"/>
      <c r="D2" s="72"/>
      <c r="E2" s="72"/>
      <c r="F2" s="72"/>
      <c r="G2" s="7"/>
      <c r="H2" s="8"/>
      <c r="I2" s="9"/>
      <c r="J2" s="9"/>
      <c r="K2" s="9"/>
      <c r="L2" s="9"/>
      <c r="M2" s="9"/>
      <c r="N2" s="9"/>
      <c r="O2" s="9"/>
      <c r="P2" s="9"/>
    </row>
    <row r="3" spans="1:18" ht="18.75" x14ac:dyDescent="0.3">
      <c r="A3" s="78" t="s">
        <v>23</v>
      </c>
      <c r="B3" s="78"/>
      <c r="C3" s="78"/>
      <c r="D3" s="78"/>
      <c r="E3" s="78"/>
      <c r="F3" s="78"/>
      <c r="G3" s="7"/>
      <c r="H3" s="82" t="s">
        <v>41</v>
      </c>
      <c r="I3" s="83"/>
      <c r="J3" s="83"/>
      <c r="K3" s="84"/>
      <c r="L3" s="9"/>
      <c r="M3" s="9"/>
      <c r="N3" s="9"/>
      <c r="O3" s="9"/>
      <c r="P3" s="9"/>
    </row>
    <row r="4" spans="1:18" ht="15" customHeight="1" thickBot="1" x14ac:dyDescent="0.3">
      <c r="A4" s="75"/>
      <c r="B4" s="10" t="s">
        <v>24</v>
      </c>
      <c r="C4" s="56">
        <v>0</v>
      </c>
      <c r="D4" s="11" t="s">
        <v>0</v>
      </c>
      <c r="E4" s="12"/>
      <c r="F4" s="13"/>
      <c r="G4" s="7"/>
      <c r="H4" s="85"/>
      <c r="I4" s="86"/>
      <c r="J4" s="86"/>
      <c r="K4" s="87"/>
      <c r="L4" s="9"/>
      <c r="M4" s="9"/>
      <c r="N4" s="9"/>
      <c r="O4" s="9"/>
      <c r="P4" s="9"/>
      <c r="R4" s="14"/>
    </row>
    <row r="5" spans="1:18" ht="16.5" customHeight="1" thickTop="1" x14ac:dyDescent="0.25">
      <c r="A5" s="75"/>
      <c r="B5" s="10" t="s">
        <v>25</v>
      </c>
      <c r="C5" s="57">
        <v>0</v>
      </c>
      <c r="D5" s="11" t="s">
        <v>49</v>
      </c>
      <c r="E5" s="58">
        <v>0</v>
      </c>
      <c r="F5" s="15" t="s">
        <v>46</v>
      </c>
      <c r="G5" s="7"/>
      <c r="H5" s="100" t="s">
        <v>42</v>
      </c>
      <c r="I5" s="101"/>
      <c r="J5" s="101"/>
      <c r="K5" s="102" t="e">
        <f>SUM(C32:C39)+SUM(C42:C43)</f>
        <v>#DIV/0!</v>
      </c>
      <c r="L5" s="9"/>
      <c r="M5" s="9"/>
      <c r="N5" s="9"/>
      <c r="O5" s="9"/>
      <c r="P5" s="9"/>
      <c r="R5" s="14"/>
    </row>
    <row r="6" spans="1:18" ht="16.5" customHeight="1" x14ac:dyDescent="0.25">
      <c r="A6" s="75"/>
      <c r="B6" s="10" t="s">
        <v>17</v>
      </c>
      <c r="C6" s="2">
        <f>VLOOKUP(C13,Acessórios!A5:D25,4,0)</f>
        <v>1.75</v>
      </c>
      <c r="D6" s="11" t="s">
        <v>0</v>
      </c>
      <c r="E6" s="12"/>
      <c r="F6" s="13"/>
      <c r="G6" s="7"/>
      <c r="H6" s="93"/>
      <c r="I6" s="94"/>
      <c r="J6" s="94"/>
      <c r="K6" s="103"/>
      <c r="L6" s="9"/>
      <c r="M6" s="9"/>
      <c r="N6" s="9"/>
      <c r="O6" s="9"/>
      <c r="P6" s="9"/>
      <c r="R6" s="16"/>
    </row>
    <row r="7" spans="1:18" ht="15" customHeight="1" x14ac:dyDescent="0.25">
      <c r="A7" s="75"/>
      <c r="B7" s="10" t="s">
        <v>15</v>
      </c>
      <c r="C7" s="2">
        <f>VLOOKUP(C13,Acessórios!A5:D25,3,0)</f>
        <v>1.04</v>
      </c>
      <c r="D7" s="11" t="s">
        <v>14</v>
      </c>
      <c r="E7" s="12"/>
      <c r="F7" s="13"/>
      <c r="G7" s="7"/>
      <c r="H7" s="93" t="s">
        <v>43</v>
      </c>
      <c r="I7" s="94"/>
      <c r="J7" s="94"/>
      <c r="K7" s="103" t="e">
        <f>(K5+(K5*K12))</f>
        <v>#DIV/0!</v>
      </c>
      <c r="L7" s="9"/>
      <c r="M7" s="9"/>
      <c r="N7" s="9"/>
      <c r="O7" s="9"/>
      <c r="P7" s="9"/>
      <c r="R7" s="17"/>
    </row>
    <row r="8" spans="1:18" ht="15" customHeight="1" thickBot="1" x14ac:dyDescent="0.3">
      <c r="A8" s="75"/>
      <c r="B8" s="10" t="s">
        <v>13</v>
      </c>
      <c r="C8" s="3">
        <f>PI()*((C6/2)^2)</f>
        <v>2.4052818754046852</v>
      </c>
      <c r="D8" s="11" t="s">
        <v>12</v>
      </c>
      <c r="E8" s="12"/>
      <c r="F8" s="13"/>
      <c r="G8" s="7"/>
      <c r="H8" s="95"/>
      <c r="I8" s="96"/>
      <c r="J8" s="96"/>
      <c r="K8" s="104"/>
      <c r="L8" s="9"/>
      <c r="M8" s="9"/>
      <c r="N8" s="9"/>
      <c r="O8" s="9"/>
      <c r="P8" s="9"/>
      <c r="R8" s="17"/>
    </row>
    <row r="9" spans="1:18" ht="15" customHeight="1" thickTop="1" x14ac:dyDescent="0.25">
      <c r="A9" s="18" t="s">
        <v>29</v>
      </c>
      <c r="B9" s="10" t="s">
        <v>26</v>
      </c>
      <c r="C9" s="4">
        <f>C8*(C4/1000)*C7</f>
        <v>0</v>
      </c>
      <c r="D9" s="11" t="s">
        <v>48</v>
      </c>
      <c r="E9" s="12"/>
      <c r="F9" s="13"/>
      <c r="G9" s="7"/>
      <c r="H9" s="93" t="s">
        <v>53</v>
      </c>
      <c r="I9" s="94"/>
      <c r="J9" s="94"/>
      <c r="K9" s="97" t="e">
        <f>K7-K5</f>
        <v>#DIV/0!</v>
      </c>
      <c r="L9" s="9"/>
      <c r="M9" s="9"/>
      <c r="N9" s="9"/>
      <c r="O9" s="9"/>
      <c r="P9" s="9"/>
      <c r="R9" s="17"/>
    </row>
    <row r="10" spans="1:18" ht="15" customHeight="1" thickBot="1" x14ac:dyDescent="0.3">
      <c r="A10" s="77"/>
      <c r="B10" s="77"/>
      <c r="C10" s="77"/>
      <c r="D10" s="77"/>
      <c r="E10" s="19"/>
      <c r="F10" s="20"/>
      <c r="G10" s="7"/>
      <c r="H10" s="95"/>
      <c r="I10" s="96"/>
      <c r="J10" s="96"/>
      <c r="K10" s="98"/>
      <c r="L10" s="21"/>
      <c r="M10" s="9"/>
      <c r="N10" s="9"/>
      <c r="O10" s="9"/>
      <c r="P10" s="9"/>
      <c r="R10" s="17"/>
    </row>
    <row r="11" spans="1:18" ht="20.25" customHeight="1" thickTop="1" thickBot="1" x14ac:dyDescent="0.3">
      <c r="A11" s="73" t="s">
        <v>51</v>
      </c>
      <c r="B11" s="73"/>
      <c r="C11" s="73"/>
      <c r="D11" s="73"/>
      <c r="E11" s="73"/>
      <c r="F11" s="73"/>
      <c r="G11" s="22"/>
      <c r="L11" s="9"/>
      <c r="M11" s="9"/>
      <c r="N11" s="9"/>
      <c r="O11" s="9"/>
      <c r="P11" s="9"/>
      <c r="R11" s="23"/>
    </row>
    <row r="12" spans="1:18" x14ac:dyDescent="0.25">
      <c r="A12" s="64" t="s">
        <v>22</v>
      </c>
      <c r="B12" s="64"/>
      <c r="C12" s="64"/>
      <c r="D12" s="24"/>
      <c r="E12" s="24"/>
      <c r="F12" s="24"/>
      <c r="G12" s="22"/>
      <c r="H12" s="88" t="s">
        <v>44</v>
      </c>
      <c r="I12" s="88"/>
      <c r="J12" s="88"/>
      <c r="K12" s="90">
        <v>2</v>
      </c>
      <c r="L12" s="9"/>
      <c r="M12" s="9"/>
      <c r="N12" s="9"/>
      <c r="O12" s="9"/>
      <c r="P12" s="9"/>
    </row>
    <row r="13" spans="1:18" ht="15" customHeight="1" thickBot="1" x14ac:dyDescent="0.3">
      <c r="A13" s="76" t="s">
        <v>21</v>
      </c>
      <c r="B13" s="25" t="s">
        <v>27</v>
      </c>
      <c r="C13" s="74" t="s">
        <v>57</v>
      </c>
      <c r="D13" s="74"/>
      <c r="E13" s="74"/>
      <c r="F13" s="74"/>
      <c r="G13" s="7"/>
      <c r="H13" s="89"/>
      <c r="I13" s="89"/>
      <c r="J13" s="89"/>
      <c r="K13" s="91"/>
      <c r="L13" s="9"/>
      <c r="M13" s="9"/>
      <c r="N13" s="9"/>
      <c r="O13" s="9"/>
      <c r="P13" s="9"/>
      <c r="R13" s="26"/>
    </row>
    <row r="14" spans="1:18" ht="15" customHeight="1" x14ac:dyDescent="0.25">
      <c r="A14" s="76"/>
      <c r="B14" s="25" t="s">
        <v>55</v>
      </c>
      <c r="C14" s="92">
        <f>VLOOKUP(C13,Acessórios!A5:D25,2,0)</f>
        <v>124.9</v>
      </c>
      <c r="D14" s="92"/>
      <c r="E14" s="92"/>
      <c r="F14" s="92"/>
      <c r="G14" s="7"/>
      <c r="L14" s="9"/>
      <c r="M14" s="9"/>
      <c r="N14" s="9"/>
      <c r="O14" s="9"/>
      <c r="P14" s="9"/>
    </row>
    <row r="15" spans="1:18" ht="16.5" customHeight="1" x14ac:dyDescent="0.25">
      <c r="A15" s="76"/>
      <c r="B15" s="25" t="s">
        <v>20</v>
      </c>
      <c r="C15" s="105">
        <v>0</v>
      </c>
      <c r="D15" s="105"/>
      <c r="E15" s="105"/>
      <c r="F15" s="105"/>
      <c r="G15" s="27"/>
      <c r="H15" s="28"/>
      <c r="I15" s="28"/>
      <c r="J15" s="28"/>
      <c r="K15" s="28"/>
      <c r="L15" s="9"/>
      <c r="M15" s="9"/>
      <c r="N15" s="9"/>
      <c r="O15" s="9"/>
      <c r="P15" s="9"/>
      <c r="R15" s="26"/>
    </row>
    <row r="16" spans="1:18" ht="15.75" customHeight="1" x14ac:dyDescent="0.25">
      <c r="A16" s="76"/>
      <c r="B16" s="25" t="s">
        <v>52</v>
      </c>
      <c r="C16" s="79">
        <v>0</v>
      </c>
      <c r="D16" s="79"/>
      <c r="E16" s="79"/>
      <c r="F16" s="79"/>
      <c r="G16" s="7"/>
      <c r="H16" s="28"/>
      <c r="I16" s="28"/>
      <c r="J16" s="28"/>
      <c r="K16" s="28"/>
      <c r="L16" s="9"/>
      <c r="M16" s="9"/>
      <c r="N16" s="9"/>
      <c r="O16" s="9"/>
      <c r="P16" s="9"/>
    </row>
    <row r="17" spans="1:18" x14ac:dyDescent="0.25">
      <c r="A17" s="76"/>
      <c r="B17" s="25" t="s">
        <v>56</v>
      </c>
      <c r="C17" s="80">
        <v>0</v>
      </c>
      <c r="D17" s="80"/>
      <c r="E17" s="80"/>
      <c r="F17" s="80"/>
      <c r="G17" s="29"/>
      <c r="L17" s="9"/>
      <c r="M17" s="9"/>
      <c r="N17" s="9"/>
      <c r="O17" s="9"/>
      <c r="P17" s="9"/>
      <c r="R17" s="26"/>
    </row>
    <row r="18" spans="1:18" x14ac:dyDescent="0.25">
      <c r="A18" s="76"/>
      <c r="B18" s="25" t="s">
        <v>18</v>
      </c>
      <c r="C18" s="81">
        <v>0.1</v>
      </c>
      <c r="D18" s="81"/>
      <c r="E18" s="81"/>
      <c r="F18" s="81"/>
      <c r="G18" s="7"/>
      <c r="L18" s="9"/>
      <c r="M18" s="9"/>
      <c r="N18" s="9"/>
      <c r="O18" s="9"/>
      <c r="P18" s="9"/>
      <c r="R18" s="26"/>
    </row>
    <row r="19" spans="1:18" x14ac:dyDescent="0.25">
      <c r="A19" s="30"/>
      <c r="B19" s="30"/>
      <c r="C19" s="30"/>
      <c r="D19" s="30"/>
      <c r="E19" s="19"/>
      <c r="F19" s="20"/>
      <c r="G19" s="7"/>
      <c r="L19" s="9"/>
      <c r="M19" s="9"/>
      <c r="N19" s="9"/>
      <c r="O19" s="9"/>
      <c r="P19" s="9"/>
    </row>
    <row r="20" spans="1:18" x14ac:dyDescent="0.25">
      <c r="A20" s="64" t="s">
        <v>16</v>
      </c>
      <c r="B20" s="64"/>
      <c r="C20" s="64"/>
      <c r="D20" s="64"/>
      <c r="E20" s="64"/>
      <c r="F20" s="64"/>
      <c r="G20" s="7"/>
      <c r="L20" s="9"/>
      <c r="M20" s="9"/>
      <c r="N20" s="9"/>
      <c r="O20" s="9"/>
      <c r="P20" s="9"/>
      <c r="R20" s="26"/>
    </row>
    <row r="21" spans="1:18" x14ac:dyDescent="0.25">
      <c r="A21" s="25" t="s">
        <v>30</v>
      </c>
      <c r="B21" s="31"/>
      <c r="C21" s="65">
        <v>0</v>
      </c>
      <c r="D21" s="65"/>
      <c r="E21" s="65"/>
      <c r="F21" s="65"/>
      <c r="G21" s="7"/>
      <c r="L21" s="9"/>
      <c r="M21" s="9"/>
      <c r="N21" s="9"/>
      <c r="O21" s="9"/>
      <c r="P21" s="9"/>
      <c r="R21" s="26"/>
    </row>
    <row r="22" spans="1:18" x14ac:dyDescent="0.25">
      <c r="A22" s="25" t="s">
        <v>62</v>
      </c>
      <c r="B22" s="49"/>
      <c r="C22" s="65">
        <v>0</v>
      </c>
      <c r="D22" s="65"/>
      <c r="E22" s="65"/>
      <c r="F22" s="65"/>
      <c r="G22" s="7"/>
      <c r="L22" s="9"/>
      <c r="M22" s="9"/>
      <c r="N22" s="9"/>
      <c r="O22" s="9"/>
      <c r="P22" s="9"/>
      <c r="R22" s="26"/>
    </row>
    <row r="23" spans="1:18" x14ac:dyDescent="0.25">
      <c r="A23" s="30"/>
      <c r="B23" s="32"/>
      <c r="C23" s="33"/>
      <c r="D23" s="30"/>
      <c r="E23" s="19"/>
      <c r="F23" s="20"/>
      <c r="G23" s="7"/>
      <c r="L23" s="9"/>
      <c r="M23" s="9"/>
      <c r="N23" s="9"/>
      <c r="O23" s="9"/>
      <c r="P23" s="9"/>
    </row>
    <row r="24" spans="1:18" x14ac:dyDescent="0.25">
      <c r="A24" s="64" t="s">
        <v>1</v>
      </c>
      <c r="B24" s="64"/>
      <c r="C24" s="64"/>
      <c r="D24" s="64"/>
      <c r="E24" s="64"/>
      <c r="F24" s="64"/>
      <c r="G24" s="7"/>
      <c r="L24" s="9"/>
      <c r="M24" s="9"/>
      <c r="N24" s="9"/>
      <c r="O24" s="9"/>
      <c r="P24" s="9"/>
      <c r="R24" s="26"/>
    </row>
    <row r="25" spans="1:18" x14ac:dyDescent="0.25">
      <c r="A25" s="63" t="s">
        <v>54</v>
      </c>
      <c r="B25" s="34" t="s">
        <v>11</v>
      </c>
      <c r="C25" s="62" t="s">
        <v>47</v>
      </c>
      <c r="D25" s="62"/>
      <c r="E25" s="62"/>
      <c r="F25" s="62"/>
      <c r="G25" s="7"/>
      <c r="L25" s="9"/>
      <c r="M25" s="9"/>
      <c r="N25" s="9"/>
      <c r="O25" s="9"/>
      <c r="P25" s="9"/>
      <c r="R25" s="26"/>
    </row>
    <row r="26" spans="1:18" x14ac:dyDescent="0.25">
      <c r="A26" s="63"/>
      <c r="B26" s="59">
        <v>12</v>
      </c>
      <c r="C26" s="68">
        <v>2000</v>
      </c>
      <c r="D26" s="68"/>
      <c r="E26" s="68"/>
      <c r="F26" s="68"/>
      <c r="G26" s="7"/>
      <c r="L26" s="9"/>
      <c r="M26" s="9"/>
      <c r="N26" s="9"/>
      <c r="O26" s="9"/>
      <c r="P26" s="9"/>
      <c r="R26" s="26"/>
    </row>
    <row r="27" spans="1:18" x14ac:dyDescent="0.25">
      <c r="A27" s="63"/>
      <c r="B27" s="34" t="s">
        <v>10</v>
      </c>
      <c r="C27" s="62" t="s">
        <v>9</v>
      </c>
      <c r="D27" s="62"/>
      <c r="E27" s="62"/>
      <c r="F27" s="62"/>
      <c r="G27" s="7"/>
      <c r="L27" s="9"/>
      <c r="M27" s="9"/>
      <c r="N27" s="9"/>
      <c r="O27" s="9"/>
      <c r="P27" s="9"/>
      <c r="R27" s="26"/>
    </row>
    <row r="28" spans="1:18" x14ac:dyDescent="0.25">
      <c r="A28" s="63"/>
      <c r="B28" s="59">
        <v>8</v>
      </c>
      <c r="C28" s="106">
        <v>22</v>
      </c>
      <c r="D28" s="106"/>
      <c r="E28" s="106"/>
      <c r="F28" s="106"/>
      <c r="G28" s="7"/>
      <c r="L28" s="9"/>
      <c r="M28" s="9"/>
      <c r="N28" s="9"/>
      <c r="O28" s="9"/>
      <c r="P28" s="9"/>
    </row>
    <row r="29" spans="1:18" x14ac:dyDescent="0.25">
      <c r="A29" s="63"/>
      <c r="B29" s="35" t="s">
        <v>8</v>
      </c>
      <c r="C29" s="61">
        <f>C26/(B28*C28*B26)</f>
        <v>0.94696969696969702</v>
      </c>
      <c r="D29" s="61"/>
      <c r="E29" s="61"/>
      <c r="F29" s="13"/>
      <c r="G29" s="7"/>
      <c r="L29" s="9"/>
      <c r="M29" s="9"/>
      <c r="N29" s="9"/>
      <c r="O29" s="9"/>
      <c r="P29" s="9"/>
      <c r="R29" s="26"/>
    </row>
    <row r="30" spans="1:18" x14ac:dyDescent="0.25">
      <c r="A30" s="30"/>
      <c r="B30" s="30"/>
      <c r="C30" s="30"/>
      <c r="D30" s="30"/>
      <c r="E30" s="19"/>
      <c r="F30" s="20"/>
      <c r="G30" s="7"/>
      <c r="L30" s="9"/>
      <c r="M30" s="9"/>
      <c r="N30" s="9"/>
      <c r="O30" s="9"/>
      <c r="P30" s="9"/>
    </row>
    <row r="31" spans="1:18" x14ac:dyDescent="0.25">
      <c r="A31" s="64" t="s">
        <v>7</v>
      </c>
      <c r="B31" s="64"/>
      <c r="C31" s="64"/>
      <c r="D31" s="64"/>
      <c r="E31" s="64"/>
      <c r="F31" s="64"/>
      <c r="G31" s="7"/>
      <c r="L31" s="9"/>
      <c r="M31" s="9"/>
      <c r="N31" s="9"/>
      <c r="O31" s="9"/>
      <c r="P31" s="9"/>
      <c r="R31" s="26"/>
    </row>
    <row r="32" spans="1:18" x14ac:dyDescent="0.25">
      <c r="A32" s="35" t="s">
        <v>6</v>
      </c>
      <c r="B32" s="35"/>
      <c r="C32" s="92">
        <f>(C14/1000)*C9</f>
        <v>0</v>
      </c>
      <c r="D32" s="92"/>
      <c r="E32" s="92"/>
      <c r="F32" s="36"/>
      <c r="G32" s="7"/>
      <c r="L32" s="9"/>
      <c r="M32" s="9"/>
      <c r="N32" s="9"/>
      <c r="O32" s="9"/>
      <c r="P32" s="9"/>
      <c r="R32" s="26"/>
    </row>
    <row r="33" spans="1:18" x14ac:dyDescent="0.25">
      <c r="A33" s="35" t="s">
        <v>5</v>
      </c>
      <c r="B33" s="35"/>
      <c r="C33" s="99">
        <f>((C16/1000)*(C5+(E5/60))*C15)</f>
        <v>0</v>
      </c>
      <c r="D33" s="99"/>
      <c r="E33" s="99"/>
      <c r="F33" s="36"/>
      <c r="G33" s="7"/>
      <c r="L33" s="9"/>
      <c r="M33" s="9"/>
      <c r="N33" s="9"/>
      <c r="O33" s="9"/>
      <c r="P33" s="9"/>
    </row>
    <row r="34" spans="1:18" x14ac:dyDescent="0.25">
      <c r="A34" s="35" t="s">
        <v>63</v>
      </c>
      <c r="B34" s="60">
        <v>0.1</v>
      </c>
      <c r="C34" s="66">
        <f>C32*B34</f>
        <v>0</v>
      </c>
      <c r="D34" s="66"/>
      <c r="E34" s="66"/>
      <c r="F34" s="37"/>
      <c r="G34" s="7"/>
      <c r="L34" s="9"/>
      <c r="M34" s="9"/>
      <c r="N34" s="9"/>
      <c r="O34" s="9"/>
      <c r="P34" s="9"/>
      <c r="R34" s="26"/>
    </row>
    <row r="35" spans="1:18" x14ac:dyDescent="0.25">
      <c r="A35" s="35" t="s">
        <v>4</v>
      </c>
      <c r="B35" s="35"/>
      <c r="C35" s="92">
        <f>(C32)*C18</f>
        <v>0</v>
      </c>
      <c r="D35" s="92"/>
      <c r="E35" s="92"/>
      <c r="F35" s="36"/>
      <c r="G35" s="7"/>
      <c r="L35" s="9"/>
      <c r="M35" s="9"/>
      <c r="N35" s="9"/>
      <c r="O35" s="9"/>
      <c r="P35" s="9"/>
    </row>
    <row r="36" spans="1:18" x14ac:dyDescent="0.25">
      <c r="A36" s="35" t="s">
        <v>64</v>
      </c>
      <c r="B36" s="60">
        <v>0.1</v>
      </c>
      <c r="C36" s="66">
        <f>C32*B36</f>
        <v>0</v>
      </c>
      <c r="D36" s="66"/>
      <c r="E36" s="66"/>
      <c r="F36" s="37"/>
      <c r="G36" s="7"/>
      <c r="L36" s="9"/>
      <c r="M36" s="9"/>
      <c r="N36" s="9"/>
      <c r="O36" s="9"/>
      <c r="P36" s="9"/>
      <c r="R36" s="26"/>
    </row>
    <row r="37" spans="1:18" x14ac:dyDescent="0.25">
      <c r="A37" s="35" t="s">
        <v>19</v>
      </c>
      <c r="B37" s="35"/>
      <c r="C37" s="99" t="e">
        <f>((C26/C17)/365)/24</f>
        <v>#DIV/0!</v>
      </c>
      <c r="D37" s="99"/>
      <c r="E37" s="99"/>
      <c r="F37" s="37"/>
      <c r="G37" s="7"/>
      <c r="L37" s="9"/>
      <c r="M37" s="9"/>
      <c r="N37" s="9"/>
      <c r="O37" s="9"/>
      <c r="P37" s="9"/>
      <c r="R37" s="26"/>
    </row>
    <row r="38" spans="1:18" x14ac:dyDescent="0.25">
      <c r="A38" s="38" t="s">
        <v>3</v>
      </c>
      <c r="B38" s="38"/>
      <c r="C38" s="68">
        <v>0</v>
      </c>
      <c r="D38" s="68"/>
      <c r="E38" s="68"/>
      <c r="F38" s="39"/>
      <c r="G38" s="7"/>
      <c r="L38" s="9"/>
      <c r="M38" s="9"/>
      <c r="N38" s="9"/>
      <c r="O38" s="9"/>
      <c r="P38" s="9"/>
    </row>
    <row r="39" spans="1:18" x14ac:dyDescent="0.25">
      <c r="A39" s="40" t="s">
        <v>40</v>
      </c>
      <c r="B39" s="38"/>
      <c r="C39" s="69">
        <v>0</v>
      </c>
      <c r="D39" s="69"/>
      <c r="E39" s="69"/>
      <c r="F39" s="41"/>
      <c r="G39" s="7"/>
      <c r="L39" s="9"/>
      <c r="M39" s="9"/>
      <c r="N39" s="9"/>
      <c r="O39" s="9"/>
      <c r="P39" s="9"/>
    </row>
    <row r="40" spans="1:18" x14ac:dyDescent="0.25">
      <c r="A40" s="30"/>
      <c r="B40" s="30"/>
      <c r="C40" s="30"/>
      <c r="D40" s="30"/>
      <c r="E40" s="19"/>
      <c r="F40" s="20"/>
      <c r="G40" s="7"/>
      <c r="H40" s="7"/>
      <c r="I40" s="9"/>
      <c r="J40" s="9"/>
      <c r="K40" s="9"/>
      <c r="L40" s="9"/>
      <c r="M40" s="9"/>
      <c r="N40" s="9"/>
      <c r="O40" s="9"/>
      <c r="P40" s="9"/>
      <c r="R40" s="26"/>
    </row>
    <row r="41" spans="1:18" x14ac:dyDescent="0.25">
      <c r="A41" s="64" t="s">
        <v>2</v>
      </c>
      <c r="B41" s="64"/>
      <c r="C41" s="64"/>
      <c r="D41" s="64"/>
      <c r="E41" s="64"/>
      <c r="F41" s="64"/>
      <c r="G41" s="7"/>
      <c r="H41" s="7"/>
      <c r="I41" s="9"/>
      <c r="J41" s="9"/>
      <c r="K41" s="9"/>
      <c r="L41" s="9"/>
      <c r="M41" s="9"/>
      <c r="N41" s="9"/>
      <c r="O41" s="9"/>
      <c r="P41" s="9"/>
      <c r="R41" s="26"/>
    </row>
    <row r="42" spans="1:18" x14ac:dyDescent="0.25">
      <c r="A42" s="35" t="s">
        <v>1</v>
      </c>
      <c r="B42" s="35"/>
      <c r="C42" s="66">
        <f>C29*(C5+(E5/60))</f>
        <v>0</v>
      </c>
      <c r="D42" s="66"/>
      <c r="E42" s="66"/>
      <c r="F42" s="13"/>
      <c r="G42" s="7"/>
      <c r="H42" s="7"/>
      <c r="I42" s="9"/>
      <c r="J42" s="9"/>
      <c r="K42" s="9"/>
      <c r="L42" s="9"/>
      <c r="M42" s="9"/>
      <c r="N42" s="9"/>
      <c r="O42" s="9"/>
      <c r="P42" s="9"/>
      <c r="R42" s="26"/>
    </row>
    <row r="43" spans="1:18" x14ac:dyDescent="0.25">
      <c r="A43" s="42" t="s">
        <v>61</v>
      </c>
      <c r="B43" s="43"/>
      <c r="C43" s="67">
        <f>C21+C22</f>
        <v>0</v>
      </c>
      <c r="D43" s="67"/>
      <c r="E43" s="67"/>
      <c r="F43" s="13"/>
      <c r="G43" s="7"/>
      <c r="H43" s="7"/>
      <c r="I43" s="9"/>
      <c r="J43" s="9"/>
      <c r="K43" s="9"/>
      <c r="L43" s="9"/>
      <c r="M43" s="9"/>
      <c r="N43" s="9"/>
      <c r="O43" s="9"/>
      <c r="P43" s="9"/>
      <c r="R43" s="26"/>
    </row>
    <row r="44" spans="1:18" x14ac:dyDescent="0.25">
      <c r="A44" s="30"/>
      <c r="B44" s="30"/>
      <c r="C44" s="30"/>
      <c r="D44" s="30"/>
      <c r="E44" s="19"/>
      <c r="F44" s="20"/>
      <c r="G44" s="7"/>
      <c r="H44" s="7"/>
      <c r="I44" s="9"/>
      <c r="J44" s="9"/>
      <c r="K44" s="9"/>
      <c r="L44" s="9"/>
      <c r="M44" s="9"/>
      <c r="N44" s="9"/>
      <c r="O44" s="9"/>
      <c r="P44" s="9"/>
      <c r="R44" s="26"/>
    </row>
    <row r="45" spans="1:18" ht="21" x14ac:dyDescent="0.35">
      <c r="A45" s="44"/>
      <c r="B45" s="45"/>
      <c r="C45" s="45"/>
      <c r="D45" s="44"/>
      <c r="E45" s="46"/>
      <c r="F45" s="46"/>
      <c r="G45" s="46"/>
      <c r="H45" s="46"/>
      <c r="R45" s="26"/>
    </row>
    <row r="46" spans="1:18" x14ac:dyDescent="0.25">
      <c r="D46" s="47"/>
      <c r="E46" s="48"/>
      <c r="F46" s="48"/>
      <c r="G46" s="48"/>
      <c r="H46" s="48"/>
      <c r="R46" s="26"/>
    </row>
    <row r="47" spans="1:18" x14ac:dyDescent="0.25">
      <c r="D47" s="47"/>
      <c r="E47" s="48"/>
      <c r="F47" s="48"/>
      <c r="G47" s="48"/>
      <c r="H47" s="48"/>
    </row>
    <row r="48" spans="1:18" x14ac:dyDescent="0.25">
      <c r="D48" s="47"/>
      <c r="E48" s="48"/>
      <c r="F48" s="48"/>
      <c r="G48" s="48"/>
      <c r="H48" s="48"/>
    </row>
    <row r="49" spans="4:4" x14ac:dyDescent="0.25">
      <c r="D49" s="47"/>
    </row>
    <row r="50" spans="4:4" x14ac:dyDescent="0.25">
      <c r="D50" s="47"/>
    </row>
    <row r="51" spans="4:4" x14ac:dyDescent="0.25">
      <c r="D51" s="47"/>
    </row>
    <row r="52" spans="4:4" x14ac:dyDescent="0.25">
      <c r="D52" s="47"/>
    </row>
  </sheetData>
  <sheetProtection sheet="1" objects="1" scenarios="1"/>
  <mergeCells count="45">
    <mergeCell ref="C37:E37"/>
    <mergeCell ref="H5:J6"/>
    <mergeCell ref="K5:K6"/>
    <mergeCell ref="H7:J8"/>
    <mergeCell ref="K7:K8"/>
    <mergeCell ref="C15:F15"/>
    <mergeCell ref="C32:E32"/>
    <mergeCell ref="C33:E33"/>
    <mergeCell ref="C34:E34"/>
    <mergeCell ref="C35:E35"/>
    <mergeCell ref="C36:E36"/>
    <mergeCell ref="A31:F31"/>
    <mergeCell ref="A24:F24"/>
    <mergeCell ref="C26:F26"/>
    <mergeCell ref="C27:F27"/>
    <mergeCell ref="C28:F28"/>
    <mergeCell ref="H3:K4"/>
    <mergeCell ref="H12:J13"/>
    <mergeCell ref="K12:K13"/>
    <mergeCell ref="A12:C12"/>
    <mergeCell ref="C14:F14"/>
    <mergeCell ref="H9:J10"/>
    <mergeCell ref="K9:K10"/>
    <mergeCell ref="A1:F1"/>
    <mergeCell ref="A2:F2"/>
    <mergeCell ref="A11:F11"/>
    <mergeCell ref="C13:F13"/>
    <mergeCell ref="A4:A8"/>
    <mergeCell ref="A13:A18"/>
    <mergeCell ref="A10:D10"/>
    <mergeCell ref="A3:F3"/>
    <mergeCell ref="C16:F16"/>
    <mergeCell ref="C17:F17"/>
    <mergeCell ref="C18:F18"/>
    <mergeCell ref="C42:E42"/>
    <mergeCell ref="C43:E43"/>
    <mergeCell ref="A41:F41"/>
    <mergeCell ref="C38:E38"/>
    <mergeCell ref="C39:E39"/>
    <mergeCell ref="C29:E29"/>
    <mergeCell ref="C25:F25"/>
    <mergeCell ref="A25:A29"/>
    <mergeCell ref="A20:F20"/>
    <mergeCell ref="C21:F21"/>
    <mergeCell ref="C22:F22"/>
  </mergeCells>
  <hyperlinks>
    <hyperlink ref="A9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Acessórios!$A$5:$A$25</xm:f>
          </x14:formula1>
          <xm:sqref>C13:F13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7.5703125" bestFit="1" customWidth="1"/>
    <col min="4" max="4" width="16.42578125" bestFit="1" customWidth="1"/>
  </cols>
  <sheetData>
    <row r="1" spans="1:4" ht="15.75" thickBot="1" x14ac:dyDescent="0.3"/>
    <row r="2" spans="1:4" x14ac:dyDescent="0.25">
      <c r="A2" s="107" t="s">
        <v>59</v>
      </c>
      <c r="B2" s="108"/>
      <c r="C2" s="108"/>
      <c r="D2" s="109"/>
    </row>
    <row r="3" spans="1:4" ht="15.75" thickBot="1" x14ac:dyDescent="0.3">
      <c r="A3" s="110"/>
      <c r="B3" s="111"/>
      <c r="C3" s="111"/>
      <c r="D3" s="112"/>
    </row>
    <row r="4" spans="1:4" ht="15.75" thickBot="1" x14ac:dyDescent="0.3">
      <c r="A4" s="1" t="s">
        <v>31</v>
      </c>
      <c r="B4" s="1" t="s">
        <v>36</v>
      </c>
      <c r="C4" s="1" t="s">
        <v>37</v>
      </c>
      <c r="D4" s="1" t="s">
        <v>38</v>
      </c>
    </row>
    <row r="5" spans="1:4" x14ac:dyDescent="0.25">
      <c r="A5" s="50" t="s">
        <v>57</v>
      </c>
      <c r="B5" s="51">
        <v>124.9</v>
      </c>
      <c r="C5" s="52">
        <v>1.04</v>
      </c>
      <c r="D5" s="52">
        <v>1.75</v>
      </c>
    </row>
    <row r="6" spans="1:4" x14ac:dyDescent="0.25">
      <c r="A6" s="53" t="s">
        <v>32</v>
      </c>
      <c r="B6" s="54" t="s">
        <v>39</v>
      </c>
      <c r="C6" s="55">
        <v>1.04</v>
      </c>
      <c r="D6" s="55">
        <v>1.75</v>
      </c>
    </row>
    <row r="7" spans="1:4" x14ac:dyDescent="0.25">
      <c r="A7" s="53" t="s">
        <v>45</v>
      </c>
      <c r="B7" s="54" t="s">
        <v>39</v>
      </c>
      <c r="C7" s="55">
        <v>1.04</v>
      </c>
      <c r="D7" s="55">
        <v>1.75</v>
      </c>
    </row>
    <row r="8" spans="1:4" x14ac:dyDescent="0.25">
      <c r="A8" s="53" t="s">
        <v>58</v>
      </c>
      <c r="B8" s="54" t="s">
        <v>39</v>
      </c>
      <c r="C8" s="55">
        <v>1.24</v>
      </c>
      <c r="D8" s="55">
        <v>1.75</v>
      </c>
    </row>
    <row r="9" spans="1:4" x14ac:dyDescent="0.25">
      <c r="A9" s="53" t="s">
        <v>33</v>
      </c>
      <c r="B9" s="54">
        <v>161.9</v>
      </c>
      <c r="C9" s="55">
        <v>1.24</v>
      </c>
      <c r="D9" s="55">
        <v>1.75</v>
      </c>
    </row>
    <row r="10" spans="1:4" x14ac:dyDescent="0.25">
      <c r="A10" s="53" t="s">
        <v>34</v>
      </c>
      <c r="B10" s="54" t="s">
        <v>39</v>
      </c>
      <c r="C10" s="55">
        <v>1.24</v>
      </c>
      <c r="D10" s="55">
        <v>1.75</v>
      </c>
    </row>
    <row r="11" spans="1:4" x14ac:dyDescent="0.25">
      <c r="A11" s="53" t="s">
        <v>35</v>
      </c>
      <c r="B11" s="54">
        <v>259.89999999999998</v>
      </c>
      <c r="C11" s="55" t="s">
        <v>39</v>
      </c>
      <c r="D11" s="55">
        <v>1.75</v>
      </c>
    </row>
    <row r="12" spans="1:4" x14ac:dyDescent="0.25">
      <c r="A12" s="53" t="s">
        <v>60</v>
      </c>
      <c r="B12" s="54">
        <v>0</v>
      </c>
      <c r="C12" s="55">
        <v>1.25</v>
      </c>
      <c r="D12" s="55">
        <v>1.75</v>
      </c>
    </row>
    <row r="13" spans="1:4" x14ac:dyDescent="0.25">
      <c r="A13" s="53"/>
      <c r="B13" s="54"/>
      <c r="C13" s="55"/>
      <c r="D13" s="55"/>
    </row>
    <row r="14" spans="1:4" x14ac:dyDescent="0.25">
      <c r="A14" s="53"/>
      <c r="B14" s="54"/>
      <c r="C14" s="55"/>
      <c r="D14" s="55"/>
    </row>
    <row r="15" spans="1:4" x14ac:dyDescent="0.25">
      <c r="A15" s="53"/>
      <c r="B15" s="54"/>
      <c r="C15" s="55"/>
      <c r="D15" s="55"/>
    </row>
    <row r="16" spans="1:4" x14ac:dyDescent="0.25">
      <c r="A16" s="53"/>
      <c r="B16" s="54"/>
      <c r="C16" s="55"/>
      <c r="D16" s="55"/>
    </row>
    <row r="17" spans="1:4" x14ac:dyDescent="0.25">
      <c r="A17" s="53"/>
      <c r="B17" s="54"/>
      <c r="C17" s="55"/>
      <c r="D17" s="55"/>
    </row>
    <row r="18" spans="1:4" x14ac:dyDescent="0.25">
      <c r="A18" s="53"/>
      <c r="B18" s="54"/>
      <c r="C18" s="55"/>
      <c r="D18" s="55"/>
    </row>
    <row r="19" spans="1:4" x14ac:dyDescent="0.25">
      <c r="A19" s="53"/>
      <c r="B19" s="54"/>
      <c r="C19" s="55"/>
      <c r="D19" s="55"/>
    </row>
    <row r="20" spans="1:4" x14ac:dyDescent="0.25">
      <c r="A20" s="53"/>
      <c r="B20" s="54"/>
      <c r="C20" s="55"/>
      <c r="D20" s="55"/>
    </row>
    <row r="21" spans="1:4" x14ac:dyDescent="0.25">
      <c r="A21" s="53"/>
      <c r="B21" s="54"/>
      <c r="C21" s="55"/>
      <c r="D21" s="55"/>
    </row>
    <row r="22" spans="1:4" x14ac:dyDescent="0.25">
      <c r="A22" s="53"/>
      <c r="B22" s="54"/>
      <c r="C22" s="55"/>
      <c r="D22" s="55"/>
    </row>
    <row r="23" spans="1:4" x14ac:dyDescent="0.25">
      <c r="A23" s="53"/>
      <c r="B23" s="54"/>
      <c r="C23" s="55"/>
      <c r="D23" s="55"/>
    </row>
    <row r="24" spans="1:4" x14ac:dyDescent="0.25">
      <c r="A24" s="53"/>
      <c r="B24" s="54"/>
      <c r="C24" s="55"/>
      <c r="D24" s="55"/>
    </row>
    <row r="25" spans="1:4" x14ac:dyDescent="0.25">
      <c r="A25" s="53"/>
      <c r="B25" s="54"/>
      <c r="C25" s="55"/>
      <c r="D25" s="55"/>
    </row>
  </sheetData>
  <mergeCells count="1">
    <mergeCell ref="A2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Custos</vt:lpstr>
      <vt:lpstr>Acessórios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Wilson .</cp:lastModifiedBy>
  <cp:lastPrinted>2017-01-30T16:53:14Z</cp:lastPrinted>
  <dcterms:created xsi:type="dcterms:W3CDTF">2016-09-09T13:02:51Z</dcterms:created>
  <dcterms:modified xsi:type="dcterms:W3CDTF">2017-07-03T16:16:48Z</dcterms:modified>
</cp:coreProperties>
</file>