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7\"/>
    </mc:Choice>
  </mc:AlternateContent>
  <bookViews>
    <workbookView xWindow="0" yWindow="0" windowWidth="28800" windowHeight="12330"/>
  </bookViews>
  <sheets>
    <sheet name="empleados" sheetId="4" r:id="rId1"/>
  </sheets>
  <calcPr calcId="162913"/>
</workbook>
</file>

<file path=xl/calcChain.xml><?xml version="1.0" encoding="utf-8"?>
<calcChain xmlns="http://schemas.openxmlformats.org/spreadsheetml/2006/main"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4" i="4"/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4" i="4"/>
</calcChain>
</file>

<file path=xl/sharedStrings.xml><?xml version="1.0" encoding="utf-8"?>
<sst xmlns="http://schemas.openxmlformats.org/spreadsheetml/2006/main" count="138" uniqueCount="63">
  <si>
    <t>Fecha-nac</t>
  </si>
  <si>
    <t>Barrio</t>
  </si>
  <si>
    <t>Pereira Ana</t>
  </si>
  <si>
    <t>López Sofía</t>
  </si>
  <si>
    <t>Suárez Luis</t>
  </si>
  <si>
    <t>Alfonso Rodrigo</t>
  </si>
  <si>
    <t>Peña Beatriz</t>
  </si>
  <si>
    <t>Acosta Pedro</t>
  </si>
  <si>
    <t>Costela Martha</t>
  </si>
  <si>
    <t>Perera Leoncio</t>
  </si>
  <si>
    <t>Baccio Daniel</t>
  </si>
  <si>
    <t>Hernández Julio</t>
  </si>
  <si>
    <t>García Pedro</t>
  </si>
  <si>
    <t>Costa Julian</t>
  </si>
  <si>
    <t>García Pablo</t>
  </si>
  <si>
    <t>Ferreira Federico</t>
  </si>
  <si>
    <t>Galo Rodolfo</t>
  </si>
  <si>
    <t>Herrera Santiago</t>
  </si>
  <si>
    <t>Giménez Elbio</t>
  </si>
  <si>
    <t>Palacios Estela</t>
  </si>
  <si>
    <t>Rodas Leonardo</t>
  </si>
  <si>
    <t>Angelucci Fabricio</t>
  </si>
  <si>
    <t>De Los Santos Jacinto</t>
  </si>
  <si>
    <t>Apellido-Nombre</t>
  </si>
  <si>
    <t>Efectivo</t>
  </si>
  <si>
    <t>Administración</t>
  </si>
  <si>
    <t>Ventas</t>
  </si>
  <si>
    <t>Salario Básico</t>
  </si>
  <si>
    <t>IRP</t>
  </si>
  <si>
    <t>BPS</t>
  </si>
  <si>
    <t>Subtotal Descuentos</t>
  </si>
  <si>
    <t>Premios</t>
  </si>
  <si>
    <t>Jornalero</t>
  </si>
  <si>
    <t>Importe $ * Hora</t>
  </si>
  <si>
    <t>Importe $ * Día</t>
  </si>
  <si>
    <t>Sueldo Nominal</t>
  </si>
  <si>
    <t>Sueldo Líquido</t>
  </si>
  <si>
    <t>Unión</t>
  </si>
  <si>
    <t>Aguada</t>
  </si>
  <si>
    <t>Blanqueada</t>
  </si>
  <si>
    <t>Dias trabajdos</t>
  </si>
  <si>
    <t>Horas trabajadas</t>
  </si>
  <si>
    <t>Tipo trabajo</t>
  </si>
  <si>
    <t>Lista de empleados de "CaminoTur"</t>
  </si>
  <si>
    <t>Nro</t>
  </si>
  <si>
    <t>Chofer</t>
  </si>
  <si>
    <t>Azafata</t>
  </si>
  <si>
    <t>Taller</t>
  </si>
  <si>
    <t>Rubro</t>
  </si>
  <si>
    <t>Pérez Ema</t>
  </si>
  <si>
    <t>Gutiérrez Adolfo</t>
  </si>
  <si>
    <t>López Lorena</t>
  </si>
  <si>
    <t>Martínez Soña</t>
  </si>
  <si>
    <t>Vicente Maria</t>
  </si>
  <si>
    <t>Peña Irma</t>
  </si>
  <si>
    <t>Barcia Jouaquin</t>
  </si>
  <si>
    <t>Bresia Julia</t>
  </si>
  <si>
    <t>Cordon</t>
  </si>
  <si>
    <t>Centro</t>
  </si>
  <si>
    <t>smn</t>
  </si>
  <si>
    <t>V-TRANSPORTE</t>
  </si>
  <si>
    <t>EDAD</t>
  </si>
  <si>
    <t>VALIMENTACIÓN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</si>
</sst>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0"/>
      <name val="Arial"/>
    </font>
    <font>
      <b/>
      <sz val="12"/>
      <color indexed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9" fontId="0" fillId="0" borderId="0" xfId="0" applyNumberFormat="1" applyAlignment="1">
      <alignment horizontal="center" wrapText="1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workbookViewId="0">
      <selection activeCell="Q36" sqref="Q36"/>
    </sheetView>
  </sheetViews>
  <sheetFormatPr baseColWidth="10" defaultRowHeight="12.75" x14ac:dyDescent="0.2"/>
  <cols>
    <col min="1" max="1" width="5" style="2" customWidth="1"/>
    <col min="2" max="2" width="16" customWidth="1"/>
    <col min="3" max="3" width="11" customWidth="1"/>
    <col min="4" max="4" width="12.7109375" customWidth="1"/>
    <col min="5" max="5" width="13.140625" customWidth="1"/>
    <col min="6" max="6" width="10.140625" customWidth="1"/>
    <col min="7" max="7" width="10" customWidth="1"/>
    <col min="8" max="8" width="14.5703125" customWidth="1"/>
    <col min="9" max="9" width="15.7109375" customWidth="1"/>
    <col min="10" max="10" width="13.42578125" customWidth="1"/>
    <col min="11" max="11" width="12.140625" customWidth="1"/>
    <col min="14" max="14" width="11.85546875" customWidth="1"/>
    <col min="15" max="16" width="12.140625" customWidth="1"/>
    <col min="17" max="17" width="10.85546875" customWidth="1"/>
    <col min="18" max="18" width="12.140625" customWidth="1"/>
    <col min="19" max="19" width="14.42578125" customWidth="1"/>
  </cols>
  <sheetData>
    <row r="1" spans="1:33" ht="15" x14ac:dyDescent="0.2">
      <c r="A1" s="5" t="s">
        <v>43</v>
      </c>
      <c r="S1" s="4" t="s">
        <v>33</v>
      </c>
      <c r="T1" s="3">
        <v>25</v>
      </c>
      <c r="V1" s="7"/>
      <c r="W1" s="8"/>
    </row>
    <row r="2" spans="1:33" x14ac:dyDescent="0.2">
      <c r="S2" s="4" t="s">
        <v>34</v>
      </c>
      <c r="T2" s="3">
        <v>250</v>
      </c>
      <c r="V2" s="7"/>
      <c r="W2" s="8"/>
    </row>
    <row r="3" spans="1:33" s="7" customFormat="1" ht="38.25" x14ac:dyDescent="0.2">
      <c r="A3" s="6" t="s">
        <v>44</v>
      </c>
      <c r="B3" s="6" t="s">
        <v>23</v>
      </c>
      <c r="C3" s="6" t="s">
        <v>0</v>
      </c>
      <c r="D3" s="6" t="s">
        <v>1</v>
      </c>
      <c r="E3" s="6" t="s">
        <v>42</v>
      </c>
      <c r="F3" s="6" t="s">
        <v>41</v>
      </c>
      <c r="G3" s="6" t="s">
        <v>40</v>
      </c>
      <c r="H3" s="6" t="s">
        <v>48</v>
      </c>
      <c r="I3" s="6" t="s">
        <v>27</v>
      </c>
      <c r="J3" s="6" t="s">
        <v>31</v>
      </c>
      <c r="K3" s="6" t="s">
        <v>35</v>
      </c>
      <c r="L3" s="6" t="s">
        <v>29</v>
      </c>
      <c r="M3" s="6" t="s">
        <v>28</v>
      </c>
      <c r="N3" s="6" t="s">
        <v>30</v>
      </c>
      <c r="O3" s="6" t="s">
        <v>36</v>
      </c>
      <c r="P3" s="11" t="s">
        <v>60</v>
      </c>
      <c r="Q3" s="6" t="s">
        <v>61</v>
      </c>
      <c r="R3" s="6" t="s">
        <v>62</v>
      </c>
      <c r="S3" s="4" t="s">
        <v>59</v>
      </c>
      <c r="T3" s="3">
        <v>1160</v>
      </c>
      <c r="W3" s="9"/>
      <c r="AG3"/>
    </row>
    <row r="4" spans="1:33" x14ac:dyDescent="0.2">
      <c r="A4" s="2">
        <v>4</v>
      </c>
      <c r="B4" t="s">
        <v>4</v>
      </c>
      <c r="C4" s="1">
        <v>20677</v>
      </c>
      <c r="D4" t="s">
        <v>57</v>
      </c>
      <c r="E4" t="s">
        <v>32</v>
      </c>
      <c r="F4">
        <v>276</v>
      </c>
      <c r="H4" t="s">
        <v>45</v>
      </c>
      <c r="I4" s="13">
        <f>IF(F4&lt;&gt;"",F4*$T$1,IF(G4&lt;&gt;"",G4*$T$2,""))</f>
        <v>6900</v>
      </c>
      <c r="J4" s="13">
        <f>IF(OR(H4="Chofer",H4="Azafata"),I4*0.15,I4*0.05)</f>
        <v>1035</v>
      </c>
      <c r="K4" s="13">
        <f>I4+J4</f>
        <v>7935</v>
      </c>
      <c r="L4" s="13">
        <f>K4*0.13</f>
        <v>1031.55</v>
      </c>
      <c r="M4" s="14">
        <f t="shared" ref="M4:M32" si="0">IF(K4&lt;(4*$T$3),K4*0.03,IF(AND(K4&gt;=(4*$T$3),K4&lt;=(10*$T$3)),K4*0.06,IF(K4&gt;10*$T$3,K4*0.09,"0")))</f>
        <v>476.09999999999997</v>
      </c>
      <c r="N4" s="13">
        <f>L4+M4</f>
        <v>1507.6499999999999</v>
      </c>
      <c r="O4" s="13">
        <f>K4-N4</f>
        <v>6427.35</v>
      </c>
      <c r="P4" s="13">
        <f ca="1">IF(AND(Q4&gt;=40,D4&lt;&gt;"Cordon",D4&lt;&gt;"Centro"),200,IF(AND(Q4&gt;=40,D4="Cordon",D4="Centro"),150,IF(AND(Q4&lt;40,D4&lt;&gt;"Cordon",D4&lt;&gt;"Centro"),100,0)))</f>
        <v>0</v>
      </c>
      <c r="Q4" s="10">
        <f ca="1">YEARFRAC(C4,TODAY())</f>
        <v>63.244444444444447</v>
      </c>
      <c r="R4" s="14">
        <f>IF(O4&lt;5000,300,IF(AND(O4&gt;=5000,O4&lt;=10000),IF(E4="Jornalero",200,100),"N/A"))</f>
        <v>200</v>
      </c>
    </row>
    <row r="5" spans="1:33" x14ac:dyDescent="0.2">
      <c r="A5" s="2">
        <v>7</v>
      </c>
      <c r="B5" t="s">
        <v>49</v>
      </c>
      <c r="C5" s="1">
        <v>22380</v>
      </c>
      <c r="D5" t="s">
        <v>38</v>
      </c>
      <c r="E5" t="s">
        <v>24</v>
      </c>
      <c r="G5">
        <v>22</v>
      </c>
      <c r="H5" t="s">
        <v>46</v>
      </c>
      <c r="I5" s="13">
        <f t="shared" ref="I5:I32" si="1">IF(F5&lt;&gt;"",F5*$T$1,IF(G5&lt;&gt;"",G5*$T$2,""))</f>
        <v>5500</v>
      </c>
      <c r="J5" s="13">
        <f t="shared" ref="J5:J32" si="2">IF(OR(H5="Chofer",H5="Azafata"),I5*0.15,I5*0.05)</f>
        <v>825</v>
      </c>
      <c r="K5" s="13">
        <f t="shared" ref="K5:K32" si="3">I5+J5</f>
        <v>6325</v>
      </c>
      <c r="L5" s="13">
        <f t="shared" ref="L5:L32" si="4">K5*0.13</f>
        <v>822.25</v>
      </c>
      <c r="M5" s="14">
        <f t="shared" si="0"/>
        <v>379.5</v>
      </c>
      <c r="N5" s="13">
        <f t="shared" ref="N5:N32" si="5">L5+M5</f>
        <v>1201.75</v>
      </c>
      <c r="O5" s="13">
        <f t="shared" ref="O5:O32" si="6">K5-N5</f>
        <v>5123.25</v>
      </c>
      <c r="P5" s="13">
        <f t="shared" ref="P5:P32" ca="1" si="7">IF(AND(Q5&gt;=40,D5&lt;&gt;"Cordon",D5&lt;&gt;"Centro"),200,IF(AND(Q5&gt;=40,D5="Cordon",D5="Centro"),150,IF(AND(Q5&lt;40,D5&lt;&gt;"Cordon",D5&lt;&gt;"Centro"),100,0)))</f>
        <v>200</v>
      </c>
      <c r="Q5" s="10">
        <f t="shared" ref="Q5:Q32" ca="1" si="8">YEARFRAC(C5,TODAY())</f>
        <v>58.580555555555556</v>
      </c>
      <c r="R5" s="14">
        <f t="shared" ref="R5:R32" si="9">IF(O5&lt;5000,300,IF(AND(O5&gt;=5000,O5&lt;=10000),IF(E5="Jornalero",200,100),"N/A"))</f>
        <v>100</v>
      </c>
    </row>
    <row r="6" spans="1:33" x14ac:dyDescent="0.2">
      <c r="A6" s="2">
        <v>14</v>
      </c>
      <c r="B6" t="s">
        <v>2</v>
      </c>
      <c r="C6" s="1">
        <v>29010</v>
      </c>
      <c r="D6" t="s">
        <v>38</v>
      </c>
      <c r="E6" t="s">
        <v>24</v>
      </c>
      <c r="G6">
        <v>21</v>
      </c>
      <c r="H6" t="s">
        <v>25</v>
      </c>
      <c r="I6" s="13">
        <f t="shared" si="1"/>
        <v>5250</v>
      </c>
      <c r="J6" s="13">
        <f t="shared" si="2"/>
        <v>262.5</v>
      </c>
      <c r="K6" s="13">
        <f t="shared" si="3"/>
        <v>5512.5</v>
      </c>
      <c r="L6" s="13">
        <f t="shared" si="4"/>
        <v>716.625</v>
      </c>
      <c r="M6" s="14">
        <f t="shared" si="0"/>
        <v>330.75</v>
      </c>
      <c r="N6" s="13">
        <f t="shared" si="5"/>
        <v>1047.375</v>
      </c>
      <c r="O6" s="13">
        <f t="shared" si="6"/>
        <v>4465.125</v>
      </c>
      <c r="P6" s="13">
        <f t="shared" ca="1" si="7"/>
        <v>200</v>
      </c>
      <c r="Q6" s="10">
        <f t="shared" ca="1" si="8"/>
        <v>40.427777777777777</v>
      </c>
      <c r="R6" s="14">
        <f t="shared" si="9"/>
        <v>300</v>
      </c>
    </row>
    <row r="7" spans="1:33" x14ac:dyDescent="0.2">
      <c r="A7" s="2">
        <v>20</v>
      </c>
      <c r="B7" t="s">
        <v>50</v>
      </c>
      <c r="C7" s="1">
        <v>23937</v>
      </c>
      <c r="D7" t="s">
        <v>38</v>
      </c>
      <c r="E7" t="s">
        <v>32</v>
      </c>
      <c r="F7">
        <v>128</v>
      </c>
      <c r="H7" t="s">
        <v>45</v>
      </c>
      <c r="I7" s="13">
        <f t="shared" si="1"/>
        <v>3200</v>
      </c>
      <c r="J7" s="13">
        <f t="shared" si="2"/>
        <v>480</v>
      </c>
      <c r="K7" s="13">
        <f t="shared" si="3"/>
        <v>3680</v>
      </c>
      <c r="L7" s="13">
        <f t="shared" si="4"/>
        <v>478.40000000000003</v>
      </c>
      <c r="M7" s="14">
        <f t="shared" si="0"/>
        <v>110.39999999999999</v>
      </c>
      <c r="N7" s="13">
        <f t="shared" si="5"/>
        <v>588.80000000000007</v>
      </c>
      <c r="O7" s="13">
        <f t="shared" si="6"/>
        <v>3091.2</v>
      </c>
      <c r="P7" s="13">
        <f t="shared" ca="1" si="7"/>
        <v>200</v>
      </c>
      <c r="Q7" s="10">
        <f t="shared" ca="1" si="8"/>
        <v>54.31666666666667</v>
      </c>
      <c r="R7" s="14">
        <f t="shared" si="9"/>
        <v>300</v>
      </c>
    </row>
    <row r="8" spans="1:33" x14ac:dyDescent="0.2">
      <c r="A8" s="2">
        <v>26</v>
      </c>
      <c r="B8" t="s">
        <v>3</v>
      </c>
      <c r="C8" s="1">
        <v>24462</v>
      </c>
      <c r="D8" t="s">
        <v>37</v>
      </c>
      <c r="E8" t="s">
        <v>32</v>
      </c>
      <c r="F8">
        <v>490</v>
      </c>
      <c r="H8" t="s">
        <v>46</v>
      </c>
      <c r="I8" s="13">
        <f t="shared" si="1"/>
        <v>12250</v>
      </c>
      <c r="J8" s="13">
        <f t="shared" si="2"/>
        <v>1837.5</v>
      </c>
      <c r="K8" s="13">
        <f t="shared" si="3"/>
        <v>14087.5</v>
      </c>
      <c r="L8" s="13">
        <f t="shared" si="4"/>
        <v>1831.375</v>
      </c>
      <c r="M8" s="14">
        <f t="shared" si="0"/>
        <v>1267.875</v>
      </c>
      <c r="N8" s="13">
        <f t="shared" si="5"/>
        <v>3099.25</v>
      </c>
      <c r="O8" s="13">
        <f t="shared" si="6"/>
        <v>10988.25</v>
      </c>
      <c r="P8" s="13">
        <f t="shared" ca="1" si="7"/>
        <v>200</v>
      </c>
      <c r="Q8" s="10">
        <f t="shared" ca="1" si="8"/>
        <v>52.880555555555553</v>
      </c>
      <c r="R8" s="14" t="str">
        <f t="shared" si="9"/>
        <v>N/A</v>
      </c>
    </row>
    <row r="9" spans="1:33" x14ac:dyDescent="0.2">
      <c r="A9" s="2">
        <v>31</v>
      </c>
      <c r="B9" t="s">
        <v>5</v>
      </c>
      <c r="C9" s="1">
        <v>30174</v>
      </c>
      <c r="D9" t="s">
        <v>57</v>
      </c>
      <c r="E9" t="s">
        <v>24</v>
      </c>
      <c r="G9">
        <v>22</v>
      </c>
      <c r="H9" t="s">
        <v>45</v>
      </c>
      <c r="I9" s="13">
        <f t="shared" si="1"/>
        <v>5500</v>
      </c>
      <c r="J9" s="13">
        <f t="shared" si="2"/>
        <v>825</v>
      </c>
      <c r="K9" s="13">
        <f t="shared" si="3"/>
        <v>6325</v>
      </c>
      <c r="L9" s="13">
        <f t="shared" si="4"/>
        <v>822.25</v>
      </c>
      <c r="M9" s="14">
        <f t="shared" si="0"/>
        <v>379.5</v>
      </c>
      <c r="N9" s="13">
        <f t="shared" si="5"/>
        <v>1201.75</v>
      </c>
      <c r="O9" s="13">
        <f t="shared" si="6"/>
        <v>5123.25</v>
      </c>
      <c r="P9" s="13">
        <f t="shared" ca="1" si="7"/>
        <v>0</v>
      </c>
      <c r="Q9" s="10">
        <f t="shared" ca="1" si="8"/>
        <v>37.241666666666667</v>
      </c>
      <c r="R9" s="14">
        <f t="shared" si="9"/>
        <v>100</v>
      </c>
    </row>
    <row r="10" spans="1:33" x14ac:dyDescent="0.2">
      <c r="A10" s="2">
        <v>32</v>
      </c>
      <c r="B10" t="s">
        <v>6</v>
      </c>
      <c r="C10" s="1">
        <v>27309</v>
      </c>
      <c r="D10" t="s">
        <v>37</v>
      </c>
      <c r="E10" t="s">
        <v>24</v>
      </c>
      <c r="G10">
        <v>22</v>
      </c>
      <c r="H10" t="s">
        <v>26</v>
      </c>
      <c r="I10" s="13">
        <f t="shared" si="1"/>
        <v>5500</v>
      </c>
      <c r="J10" s="13">
        <f t="shared" si="2"/>
        <v>275</v>
      </c>
      <c r="K10" s="13">
        <f t="shared" si="3"/>
        <v>5775</v>
      </c>
      <c r="L10" s="13">
        <f t="shared" si="4"/>
        <v>750.75</v>
      </c>
      <c r="M10" s="14">
        <f t="shared" si="0"/>
        <v>346.5</v>
      </c>
      <c r="N10" s="13">
        <f t="shared" si="5"/>
        <v>1097.25</v>
      </c>
      <c r="O10" s="13">
        <f t="shared" si="6"/>
        <v>4677.75</v>
      </c>
      <c r="P10" s="13">
        <f t="shared" ca="1" si="7"/>
        <v>200</v>
      </c>
      <c r="Q10" s="10">
        <f t="shared" ca="1" si="8"/>
        <v>45.086111111111109</v>
      </c>
      <c r="R10" s="14">
        <f t="shared" si="9"/>
        <v>300</v>
      </c>
    </row>
    <row r="11" spans="1:33" x14ac:dyDescent="0.2">
      <c r="A11" s="2">
        <v>33</v>
      </c>
      <c r="B11" t="s">
        <v>7</v>
      </c>
      <c r="C11" s="1">
        <v>28701</v>
      </c>
      <c r="D11" t="s">
        <v>37</v>
      </c>
      <c r="E11" t="s">
        <v>24</v>
      </c>
      <c r="G11">
        <v>18</v>
      </c>
      <c r="H11" t="s">
        <v>45</v>
      </c>
      <c r="I11" s="13">
        <f t="shared" si="1"/>
        <v>4500</v>
      </c>
      <c r="J11" s="13">
        <f t="shared" si="2"/>
        <v>675</v>
      </c>
      <c r="K11" s="13">
        <f t="shared" si="3"/>
        <v>5175</v>
      </c>
      <c r="L11" s="13">
        <f t="shared" si="4"/>
        <v>672.75</v>
      </c>
      <c r="M11" s="14">
        <f t="shared" si="0"/>
        <v>310.5</v>
      </c>
      <c r="N11" s="13">
        <f t="shared" si="5"/>
        <v>983.25</v>
      </c>
      <c r="O11" s="13">
        <f t="shared" si="6"/>
        <v>4191.75</v>
      </c>
      <c r="P11" s="13">
        <f t="shared" ca="1" si="7"/>
        <v>200</v>
      </c>
      <c r="Q11" s="10">
        <f t="shared" ca="1" si="8"/>
        <v>41.272222222222226</v>
      </c>
      <c r="R11" s="14">
        <f t="shared" si="9"/>
        <v>300</v>
      </c>
    </row>
    <row r="12" spans="1:33" x14ac:dyDescent="0.2">
      <c r="A12" s="2">
        <v>38</v>
      </c>
      <c r="B12" t="s">
        <v>8</v>
      </c>
      <c r="C12" s="1">
        <v>21675</v>
      </c>
      <c r="D12" t="s">
        <v>57</v>
      </c>
      <c r="E12" t="s">
        <v>32</v>
      </c>
      <c r="F12">
        <v>260</v>
      </c>
      <c r="H12" t="s">
        <v>46</v>
      </c>
      <c r="I12" s="13">
        <f t="shared" si="1"/>
        <v>6500</v>
      </c>
      <c r="J12" s="13">
        <f t="shared" si="2"/>
        <v>975</v>
      </c>
      <c r="K12" s="13">
        <f t="shared" si="3"/>
        <v>7475</v>
      </c>
      <c r="L12" s="13">
        <f t="shared" si="4"/>
        <v>971.75</v>
      </c>
      <c r="M12" s="14">
        <f t="shared" si="0"/>
        <v>448.5</v>
      </c>
      <c r="N12" s="13">
        <f t="shared" si="5"/>
        <v>1420.25</v>
      </c>
      <c r="O12" s="13">
        <f t="shared" si="6"/>
        <v>6054.75</v>
      </c>
      <c r="P12" s="13">
        <f t="shared" ca="1" si="7"/>
        <v>0</v>
      </c>
      <c r="Q12" s="10">
        <f t="shared" ca="1" si="8"/>
        <v>60.508333333333333</v>
      </c>
      <c r="R12" s="14">
        <f t="shared" si="9"/>
        <v>200</v>
      </c>
    </row>
    <row r="13" spans="1:33" x14ac:dyDescent="0.2">
      <c r="A13" s="2">
        <v>40</v>
      </c>
      <c r="B13" t="s">
        <v>9</v>
      </c>
      <c r="C13" s="1">
        <v>25829</v>
      </c>
      <c r="D13" t="s">
        <v>37</v>
      </c>
      <c r="E13" t="s">
        <v>24</v>
      </c>
      <c r="G13">
        <v>22</v>
      </c>
      <c r="H13" t="s">
        <v>25</v>
      </c>
      <c r="I13" s="13">
        <f t="shared" si="1"/>
        <v>5500</v>
      </c>
      <c r="J13" s="13">
        <f t="shared" si="2"/>
        <v>275</v>
      </c>
      <c r="K13" s="13">
        <f t="shared" si="3"/>
        <v>5775</v>
      </c>
      <c r="L13" s="13">
        <f t="shared" si="4"/>
        <v>750.75</v>
      </c>
      <c r="M13" s="14">
        <f t="shared" si="0"/>
        <v>346.5</v>
      </c>
      <c r="N13" s="13">
        <f t="shared" si="5"/>
        <v>1097.25</v>
      </c>
      <c r="O13" s="13">
        <f t="shared" si="6"/>
        <v>4677.75</v>
      </c>
      <c r="P13" s="13">
        <f t="shared" ca="1" si="7"/>
        <v>200</v>
      </c>
      <c r="Q13" s="10">
        <f t="shared" ca="1" si="8"/>
        <v>49.138888888888886</v>
      </c>
      <c r="R13" s="14">
        <f t="shared" si="9"/>
        <v>300</v>
      </c>
    </row>
    <row r="14" spans="1:33" x14ac:dyDescent="0.2">
      <c r="A14" s="2">
        <v>43</v>
      </c>
      <c r="B14" t="s">
        <v>10</v>
      </c>
      <c r="C14" s="1">
        <v>27985</v>
      </c>
      <c r="D14" t="s">
        <v>39</v>
      </c>
      <c r="E14" t="s">
        <v>32</v>
      </c>
      <c r="F14">
        <v>168</v>
      </c>
      <c r="H14" t="s">
        <v>45</v>
      </c>
      <c r="I14" s="13">
        <f t="shared" si="1"/>
        <v>4200</v>
      </c>
      <c r="J14" s="13">
        <f t="shared" si="2"/>
        <v>630</v>
      </c>
      <c r="K14" s="13">
        <f t="shared" si="3"/>
        <v>4830</v>
      </c>
      <c r="L14" s="13">
        <f t="shared" si="4"/>
        <v>627.9</v>
      </c>
      <c r="M14" s="14">
        <f t="shared" si="0"/>
        <v>289.8</v>
      </c>
      <c r="N14" s="13">
        <f t="shared" si="5"/>
        <v>917.7</v>
      </c>
      <c r="O14" s="13">
        <f t="shared" si="6"/>
        <v>3912.3</v>
      </c>
      <c r="P14" s="13">
        <f t="shared" ca="1" si="7"/>
        <v>200</v>
      </c>
      <c r="Q14" s="10">
        <f t="shared" ca="1" si="8"/>
        <v>43.236111111111114</v>
      </c>
      <c r="R14" s="14">
        <f t="shared" si="9"/>
        <v>300</v>
      </c>
    </row>
    <row r="15" spans="1:33" x14ac:dyDescent="0.2">
      <c r="A15" s="2">
        <v>46</v>
      </c>
      <c r="B15" t="s">
        <v>51</v>
      </c>
      <c r="C15" s="1">
        <v>22988</v>
      </c>
      <c r="D15" t="s">
        <v>37</v>
      </c>
      <c r="E15" t="s">
        <v>24</v>
      </c>
      <c r="G15">
        <v>22</v>
      </c>
      <c r="H15" t="s">
        <v>45</v>
      </c>
      <c r="I15" s="13">
        <f t="shared" si="1"/>
        <v>5500</v>
      </c>
      <c r="J15" s="13">
        <f t="shared" si="2"/>
        <v>825</v>
      </c>
      <c r="K15" s="13">
        <f t="shared" si="3"/>
        <v>6325</v>
      </c>
      <c r="L15" s="13">
        <f t="shared" si="4"/>
        <v>822.25</v>
      </c>
      <c r="M15" s="14">
        <f t="shared" si="0"/>
        <v>379.5</v>
      </c>
      <c r="N15" s="13">
        <f t="shared" si="5"/>
        <v>1201.75</v>
      </c>
      <c r="O15" s="13">
        <f t="shared" si="6"/>
        <v>5123.25</v>
      </c>
      <c r="P15" s="13">
        <f t="shared" ca="1" si="7"/>
        <v>200</v>
      </c>
      <c r="Q15" s="10">
        <f t="shared" ca="1" si="8"/>
        <v>56.916666666666664</v>
      </c>
      <c r="R15" s="14">
        <f t="shared" si="9"/>
        <v>100</v>
      </c>
    </row>
    <row r="16" spans="1:33" x14ac:dyDescent="0.2">
      <c r="A16" s="2">
        <v>47</v>
      </c>
      <c r="B16" t="s">
        <v>11</v>
      </c>
      <c r="C16" s="1">
        <v>25403</v>
      </c>
      <c r="D16" t="s">
        <v>39</v>
      </c>
      <c r="E16" t="s">
        <v>24</v>
      </c>
      <c r="G16">
        <v>16</v>
      </c>
      <c r="H16" t="s">
        <v>26</v>
      </c>
      <c r="I16" s="13">
        <f t="shared" si="1"/>
        <v>4000</v>
      </c>
      <c r="J16" s="13">
        <f t="shared" si="2"/>
        <v>200</v>
      </c>
      <c r="K16" s="13">
        <f t="shared" si="3"/>
        <v>4200</v>
      </c>
      <c r="L16" s="13">
        <f t="shared" si="4"/>
        <v>546</v>
      </c>
      <c r="M16" s="14">
        <f t="shared" si="0"/>
        <v>126</v>
      </c>
      <c r="N16" s="13">
        <f t="shared" si="5"/>
        <v>672</v>
      </c>
      <c r="O16" s="13">
        <f t="shared" si="6"/>
        <v>3528</v>
      </c>
      <c r="P16" s="13">
        <f t="shared" ca="1" si="7"/>
        <v>200</v>
      </c>
      <c r="Q16" s="10">
        <f t="shared" ca="1" si="8"/>
        <v>50.302777777777777</v>
      </c>
      <c r="R16" s="14">
        <f t="shared" si="9"/>
        <v>300</v>
      </c>
    </row>
    <row r="17" spans="1:18" x14ac:dyDescent="0.2">
      <c r="A17" s="2">
        <v>52</v>
      </c>
      <c r="B17" t="s">
        <v>12</v>
      </c>
      <c r="C17" s="1">
        <v>18115</v>
      </c>
      <c r="D17" t="s">
        <v>39</v>
      </c>
      <c r="E17" t="s">
        <v>24</v>
      </c>
      <c r="F17">
        <v>185</v>
      </c>
      <c r="H17" t="s">
        <v>47</v>
      </c>
      <c r="I17" s="13">
        <f t="shared" si="1"/>
        <v>4625</v>
      </c>
      <c r="J17" s="13">
        <f t="shared" si="2"/>
        <v>231.25</v>
      </c>
      <c r="K17" s="13">
        <f t="shared" si="3"/>
        <v>4856.25</v>
      </c>
      <c r="L17" s="13">
        <f t="shared" si="4"/>
        <v>631.3125</v>
      </c>
      <c r="M17" s="14">
        <f t="shared" si="0"/>
        <v>291.375</v>
      </c>
      <c r="N17" s="13">
        <f t="shared" si="5"/>
        <v>922.6875</v>
      </c>
      <c r="O17" s="13">
        <f t="shared" si="6"/>
        <v>3933.5625</v>
      </c>
      <c r="P17" s="13">
        <f t="shared" ca="1" si="7"/>
        <v>200</v>
      </c>
      <c r="Q17" s="10">
        <f t="shared" ca="1" si="8"/>
        <v>70.25833333333334</v>
      </c>
      <c r="R17" s="14">
        <f t="shared" si="9"/>
        <v>300</v>
      </c>
    </row>
    <row r="18" spans="1:18" x14ac:dyDescent="0.2">
      <c r="A18" s="2">
        <v>57</v>
      </c>
      <c r="B18" t="s">
        <v>13</v>
      </c>
      <c r="C18" s="1">
        <v>21576</v>
      </c>
      <c r="D18" t="s">
        <v>39</v>
      </c>
      <c r="E18" t="s">
        <v>32</v>
      </c>
      <c r="F18">
        <v>450</v>
      </c>
      <c r="H18" t="s">
        <v>45</v>
      </c>
      <c r="I18" s="13">
        <f t="shared" si="1"/>
        <v>11250</v>
      </c>
      <c r="J18" s="13">
        <f t="shared" si="2"/>
        <v>1687.5</v>
      </c>
      <c r="K18" s="13">
        <f t="shared" si="3"/>
        <v>12937.5</v>
      </c>
      <c r="L18" s="13">
        <f t="shared" si="4"/>
        <v>1681.875</v>
      </c>
      <c r="M18" s="14">
        <f t="shared" si="0"/>
        <v>1164.375</v>
      </c>
      <c r="N18" s="13">
        <f t="shared" si="5"/>
        <v>2846.25</v>
      </c>
      <c r="O18" s="13">
        <f t="shared" si="6"/>
        <v>10091.25</v>
      </c>
      <c r="P18" s="13">
        <f t="shared" ca="1" si="7"/>
        <v>200</v>
      </c>
      <c r="Q18" s="10">
        <f t="shared" ca="1" si="8"/>
        <v>60.783333333333331</v>
      </c>
      <c r="R18" s="14" t="str">
        <f t="shared" si="9"/>
        <v>N/A</v>
      </c>
    </row>
    <row r="19" spans="1:18" x14ac:dyDescent="0.2">
      <c r="A19" s="2">
        <v>59</v>
      </c>
      <c r="B19" t="s">
        <v>52</v>
      </c>
      <c r="C19" s="1">
        <v>25262</v>
      </c>
      <c r="D19" t="s">
        <v>38</v>
      </c>
      <c r="E19" t="s">
        <v>24</v>
      </c>
      <c r="G19">
        <v>26</v>
      </c>
      <c r="H19" t="s">
        <v>25</v>
      </c>
      <c r="I19" s="13">
        <f t="shared" si="1"/>
        <v>6500</v>
      </c>
      <c r="J19" s="13">
        <f t="shared" si="2"/>
        <v>325</v>
      </c>
      <c r="K19" s="13">
        <f t="shared" si="3"/>
        <v>6825</v>
      </c>
      <c r="L19" s="13">
        <f t="shared" si="4"/>
        <v>887.25</v>
      </c>
      <c r="M19" s="14">
        <f t="shared" si="0"/>
        <v>409.5</v>
      </c>
      <c r="N19" s="13">
        <f t="shared" si="5"/>
        <v>1296.75</v>
      </c>
      <c r="O19" s="13">
        <f t="shared" si="6"/>
        <v>5528.25</v>
      </c>
      <c r="P19" s="13">
        <f t="shared" ca="1" si="7"/>
        <v>200</v>
      </c>
      <c r="Q19" s="10">
        <f t="shared" ca="1" si="8"/>
        <v>50.68888888888889</v>
      </c>
      <c r="R19" s="14">
        <f t="shared" si="9"/>
        <v>100</v>
      </c>
    </row>
    <row r="20" spans="1:18" x14ac:dyDescent="0.2">
      <c r="A20" s="2">
        <v>61</v>
      </c>
      <c r="B20" t="s">
        <v>14</v>
      </c>
      <c r="C20" s="1">
        <v>28145</v>
      </c>
      <c r="D20" t="s">
        <v>37</v>
      </c>
      <c r="E20" t="s">
        <v>24</v>
      </c>
      <c r="G20">
        <v>15</v>
      </c>
      <c r="H20" t="s">
        <v>47</v>
      </c>
      <c r="I20" s="13">
        <f t="shared" si="1"/>
        <v>3750</v>
      </c>
      <c r="J20" s="13">
        <f t="shared" si="2"/>
        <v>187.5</v>
      </c>
      <c r="K20" s="13">
        <f t="shared" si="3"/>
        <v>3937.5</v>
      </c>
      <c r="L20" s="13">
        <f t="shared" si="4"/>
        <v>511.875</v>
      </c>
      <c r="M20" s="14">
        <f t="shared" si="0"/>
        <v>118.125</v>
      </c>
      <c r="N20" s="13">
        <f t="shared" si="5"/>
        <v>630</v>
      </c>
      <c r="O20" s="13">
        <f t="shared" si="6"/>
        <v>3307.5</v>
      </c>
      <c r="P20" s="13">
        <f t="shared" ca="1" si="7"/>
        <v>200</v>
      </c>
      <c r="Q20" s="10">
        <f t="shared" ca="1" si="8"/>
        <v>42.8</v>
      </c>
      <c r="R20" s="14">
        <f t="shared" si="9"/>
        <v>300</v>
      </c>
    </row>
    <row r="21" spans="1:18" x14ac:dyDescent="0.2">
      <c r="A21" s="2">
        <v>69</v>
      </c>
      <c r="B21" t="s">
        <v>15</v>
      </c>
      <c r="C21" s="1">
        <v>25086</v>
      </c>
      <c r="D21" t="s">
        <v>38</v>
      </c>
      <c r="E21" t="s">
        <v>24</v>
      </c>
      <c r="G21">
        <v>20</v>
      </c>
      <c r="H21" t="s">
        <v>45</v>
      </c>
      <c r="I21" s="13">
        <f t="shared" si="1"/>
        <v>5000</v>
      </c>
      <c r="J21" s="13">
        <f t="shared" si="2"/>
        <v>750</v>
      </c>
      <c r="K21" s="13">
        <f t="shared" si="3"/>
        <v>5750</v>
      </c>
      <c r="L21" s="13">
        <f t="shared" si="4"/>
        <v>747.5</v>
      </c>
      <c r="M21" s="14">
        <f t="shared" si="0"/>
        <v>345</v>
      </c>
      <c r="N21" s="13">
        <f t="shared" si="5"/>
        <v>1092.5</v>
      </c>
      <c r="O21" s="13">
        <f t="shared" si="6"/>
        <v>4657.5</v>
      </c>
      <c r="P21" s="13">
        <f t="shared" ca="1" si="7"/>
        <v>200</v>
      </c>
      <c r="Q21" s="10">
        <f t="shared" ca="1" si="8"/>
        <v>51.174999999999997</v>
      </c>
      <c r="R21" s="14">
        <f t="shared" si="9"/>
        <v>300</v>
      </c>
    </row>
    <row r="22" spans="1:18" x14ac:dyDescent="0.2">
      <c r="A22" s="2">
        <v>72</v>
      </c>
      <c r="B22" t="s">
        <v>53</v>
      </c>
      <c r="C22" s="1">
        <v>26793</v>
      </c>
      <c r="D22" t="s">
        <v>39</v>
      </c>
      <c r="E22" t="s">
        <v>32</v>
      </c>
      <c r="F22">
        <v>120</v>
      </c>
      <c r="H22" t="s">
        <v>46</v>
      </c>
      <c r="I22" s="13">
        <f t="shared" si="1"/>
        <v>3000</v>
      </c>
      <c r="J22" s="13">
        <f t="shared" si="2"/>
        <v>450</v>
      </c>
      <c r="K22" s="13">
        <f t="shared" si="3"/>
        <v>3450</v>
      </c>
      <c r="L22" s="13">
        <f t="shared" si="4"/>
        <v>448.5</v>
      </c>
      <c r="M22" s="14">
        <f t="shared" si="0"/>
        <v>103.5</v>
      </c>
      <c r="N22" s="13">
        <f t="shared" si="5"/>
        <v>552</v>
      </c>
      <c r="O22" s="13">
        <f t="shared" si="6"/>
        <v>2898</v>
      </c>
      <c r="P22" s="13">
        <f t="shared" ca="1" si="7"/>
        <v>200</v>
      </c>
      <c r="Q22" s="10">
        <f t="shared" ca="1" si="8"/>
        <v>46.49722222222222</v>
      </c>
      <c r="R22" s="14">
        <f t="shared" si="9"/>
        <v>300</v>
      </c>
    </row>
    <row r="23" spans="1:18" x14ac:dyDescent="0.2">
      <c r="A23" s="2">
        <v>78</v>
      </c>
      <c r="B23" t="s">
        <v>54</v>
      </c>
      <c r="C23" s="1">
        <v>29467</v>
      </c>
      <c r="D23" t="s">
        <v>37</v>
      </c>
      <c r="E23" t="s">
        <v>24</v>
      </c>
      <c r="G23">
        <v>22</v>
      </c>
      <c r="H23" t="s">
        <v>26</v>
      </c>
      <c r="I23" s="13">
        <f t="shared" si="1"/>
        <v>5500</v>
      </c>
      <c r="J23" s="13">
        <f t="shared" si="2"/>
        <v>275</v>
      </c>
      <c r="K23" s="13">
        <f t="shared" si="3"/>
        <v>5775</v>
      </c>
      <c r="L23" s="13">
        <f t="shared" si="4"/>
        <v>750.75</v>
      </c>
      <c r="M23" s="14">
        <f t="shared" si="0"/>
        <v>346.5</v>
      </c>
      <c r="N23" s="13">
        <f t="shared" si="5"/>
        <v>1097.25</v>
      </c>
      <c r="O23" s="13">
        <f t="shared" si="6"/>
        <v>4677.75</v>
      </c>
      <c r="P23" s="13">
        <f t="shared" ca="1" si="7"/>
        <v>100</v>
      </c>
      <c r="Q23" s="10">
        <f t="shared" ca="1" si="8"/>
        <v>39.180555555555557</v>
      </c>
      <c r="R23" s="14">
        <f t="shared" si="9"/>
        <v>300</v>
      </c>
    </row>
    <row r="24" spans="1:18" x14ac:dyDescent="0.2">
      <c r="A24" s="2">
        <v>81</v>
      </c>
      <c r="B24" t="s">
        <v>16</v>
      </c>
      <c r="C24" s="1">
        <v>25152</v>
      </c>
      <c r="D24" t="s">
        <v>37</v>
      </c>
      <c r="E24" t="s">
        <v>24</v>
      </c>
      <c r="G24">
        <v>22</v>
      </c>
      <c r="H24" t="s">
        <v>45</v>
      </c>
      <c r="I24" s="13">
        <f t="shared" si="1"/>
        <v>5500</v>
      </c>
      <c r="J24" s="13">
        <f t="shared" si="2"/>
        <v>825</v>
      </c>
      <c r="K24" s="13">
        <f t="shared" si="3"/>
        <v>6325</v>
      </c>
      <c r="L24" s="13">
        <f t="shared" si="4"/>
        <v>822.25</v>
      </c>
      <c r="M24" s="14">
        <f t="shared" si="0"/>
        <v>379.5</v>
      </c>
      <c r="N24" s="13">
        <f t="shared" si="5"/>
        <v>1201.75</v>
      </c>
      <c r="O24" s="13">
        <f t="shared" si="6"/>
        <v>5123.25</v>
      </c>
      <c r="P24" s="13">
        <f t="shared" ca="1" si="7"/>
        <v>200</v>
      </c>
      <c r="Q24" s="10">
        <f t="shared" ca="1" si="8"/>
        <v>50.994444444444447</v>
      </c>
      <c r="R24" s="14">
        <f t="shared" si="9"/>
        <v>100</v>
      </c>
    </row>
    <row r="25" spans="1:18" x14ac:dyDescent="0.2">
      <c r="A25" s="2">
        <v>84</v>
      </c>
      <c r="B25" t="s">
        <v>17</v>
      </c>
      <c r="C25" s="1">
        <v>22134</v>
      </c>
      <c r="D25" t="s">
        <v>58</v>
      </c>
      <c r="E25" t="s">
        <v>32</v>
      </c>
      <c r="F25">
        <v>176</v>
      </c>
      <c r="H25" t="s">
        <v>45</v>
      </c>
      <c r="I25" s="13">
        <f t="shared" si="1"/>
        <v>4400</v>
      </c>
      <c r="J25" s="13">
        <f t="shared" si="2"/>
        <v>660</v>
      </c>
      <c r="K25" s="13">
        <f t="shared" si="3"/>
        <v>5060</v>
      </c>
      <c r="L25" s="13">
        <f t="shared" si="4"/>
        <v>657.80000000000007</v>
      </c>
      <c r="M25" s="14">
        <f t="shared" si="0"/>
        <v>303.59999999999997</v>
      </c>
      <c r="N25" s="13">
        <f t="shared" si="5"/>
        <v>961.40000000000009</v>
      </c>
      <c r="O25" s="13">
        <f t="shared" si="6"/>
        <v>4098.6000000000004</v>
      </c>
      <c r="P25" s="13">
        <f t="shared" ca="1" si="7"/>
        <v>0</v>
      </c>
      <c r="Q25" s="10">
        <f t="shared" ca="1" si="8"/>
        <v>59.255555555555553</v>
      </c>
      <c r="R25" s="14">
        <f t="shared" si="9"/>
        <v>300</v>
      </c>
    </row>
    <row r="26" spans="1:18" x14ac:dyDescent="0.2">
      <c r="A26" s="2">
        <v>85</v>
      </c>
      <c r="B26" t="s">
        <v>18</v>
      </c>
      <c r="C26" s="1">
        <v>28851</v>
      </c>
      <c r="D26" t="s">
        <v>37</v>
      </c>
      <c r="E26" t="s">
        <v>32</v>
      </c>
      <c r="F26">
        <v>168</v>
      </c>
      <c r="H26" t="s">
        <v>45</v>
      </c>
      <c r="I26" s="13">
        <f t="shared" si="1"/>
        <v>4200</v>
      </c>
      <c r="J26" s="13">
        <f t="shared" si="2"/>
        <v>630</v>
      </c>
      <c r="K26" s="13">
        <f t="shared" si="3"/>
        <v>4830</v>
      </c>
      <c r="L26" s="13">
        <f t="shared" si="4"/>
        <v>627.9</v>
      </c>
      <c r="M26" s="14">
        <f t="shared" si="0"/>
        <v>289.8</v>
      </c>
      <c r="N26" s="13">
        <f t="shared" si="5"/>
        <v>917.7</v>
      </c>
      <c r="O26" s="13">
        <f t="shared" si="6"/>
        <v>3912.3</v>
      </c>
      <c r="P26" s="13">
        <f t="shared" ca="1" si="7"/>
        <v>200</v>
      </c>
      <c r="Q26" s="10">
        <f t="shared" ca="1" si="8"/>
        <v>40.863888888888887</v>
      </c>
      <c r="R26" s="14">
        <f t="shared" si="9"/>
        <v>300</v>
      </c>
    </row>
    <row r="27" spans="1:18" x14ac:dyDescent="0.2">
      <c r="A27" s="2">
        <v>86</v>
      </c>
      <c r="B27" t="s">
        <v>56</v>
      </c>
      <c r="C27" s="1">
        <v>29957</v>
      </c>
      <c r="D27" t="s">
        <v>39</v>
      </c>
      <c r="E27" t="s">
        <v>24</v>
      </c>
      <c r="G27">
        <v>19</v>
      </c>
      <c r="H27" t="s">
        <v>25</v>
      </c>
      <c r="I27" s="13">
        <f t="shared" si="1"/>
        <v>4750</v>
      </c>
      <c r="J27" s="13">
        <f t="shared" si="2"/>
        <v>237.5</v>
      </c>
      <c r="K27" s="13">
        <f t="shared" si="3"/>
        <v>4987.5</v>
      </c>
      <c r="L27" s="13">
        <f t="shared" si="4"/>
        <v>648.375</v>
      </c>
      <c r="M27" s="14">
        <f t="shared" si="0"/>
        <v>299.25</v>
      </c>
      <c r="N27" s="13">
        <f t="shared" si="5"/>
        <v>947.625</v>
      </c>
      <c r="O27" s="13">
        <f t="shared" si="6"/>
        <v>4039.875</v>
      </c>
      <c r="P27" s="13">
        <f t="shared" ca="1" si="7"/>
        <v>100</v>
      </c>
      <c r="Q27" s="10">
        <f t="shared" ca="1" si="8"/>
        <v>37.838888888888889</v>
      </c>
      <c r="R27" s="14">
        <f t="shared" si="9"/>
        <v>300</v>
      </c>
    </row>
    <row r="28" spans="1:18" x14ac:dyDescent="0.2">
      <c r="A28" s="2">
        <v>95</v>
      </c>
      <c r="B28" t="s">
        <v>55</v>
      </c>
      <c r="C28" s="1">
        <v>27915</v>
      </c>
      <c r="D28" t="s">
        <v>39</v>
      </c>
      <c r="E28" t="s">
        <v>24</v>
      </c>
      <c r="G28">
        <v>10</v>
      </c>
      <c r="H28" t="s">
        <v>45</v>
      </c>
      <c r="I28" s="13">
        <f t="shared" si="1"/>
        <v>2500</v>
      </c>
      <c r="J28" s="13">
        <f t="shared" si="2"/>
        <v>375</v>
      </c>
      <c r="K28" s="13">
        <f t="shared" si="3"/>
        <v>2875</v>
      </c>
      <c r="L28" s="13">
        <f t="shared" si="4"/>
        <v>373.75</v>
      </c>
      <c r="M28" s="14">
        <f t="shared" si="0"/>
        <v>86.25</v>
      </c>
      <c r="N28" s="13">
        <f t="shared" si="5"/>
        <v>460</v>
      </c>
      <c r="O28" s="13">
        <f t="shared" si="6"/>
        <v>2415</v>
      </c>
      <c r="P28" s="13">
        <f t="shared" ca="1" si="7"/>
        <v>200</v>
      </c>
      <c r="Q28" s="10">
        <f t="shared" ca="1" si="8"/>
        <v>43.427777777777777</v>
      </c>
      <c r="R28" s="14">
        <f t="shared" si="9"/>
        <v>300</v>
      </c>
    </row>
    <row r="29" spans="1:18" x14ac:dyDescent="0.2">
      <c r="A29" s="2">
        <v>98</v>
      </c>
      <c r="B29" t="s">
        <v>19</v>
      </c>
      <c r="C29" s="1">
        <v>25348</v>
      </c>
      <c r="D29" t="s">
        <v>37</v>
      </c>
      <c r="E29" t="s">
        <v>24</v>
      </c>
      <c r="G29">
        <v>21</v>
      </c>
      <c r="H29" t="s">
        <v>46</v>
      </c>
      <c r="I29" s="13">
        <f t="shared" si="1"/>
        <v>5250</v>
      </c>
      <c r="J29" s="13">
        <f t="shared" si="2"/>
        <v>787.5</v>
      </c>
      <c r="K29" s="13">
        <f t="shared" si="3"/>
        <v>6037.5</v>
      </c>
      <c r="L29" s="13">
        <f t="shared" si="4"/>
        <v>784.875</v>
      </c>
      <c r="M29" s="14">
        <f t="shared" si="0"/>
        <v>362.25</v>
      </c>
      <c r="N29" s="13">
        <f t="shared" si="5"/>
        <v>1147.125</v>
      </c>
      <c r="O29" s="13">
        <f t="shared" si="6"/>
        <v>4890.375</v>
      </c>
      <c r="P29" s="13">
        <f t="shared" ca="1" si="7"/>
        <v>200</v>
      </c>
      <c r="Q29" s="10">
        <f t="shared" ca="1" si="8"/>
        <v>50.452777777777776</v>
      </c>
      <c r="R29" s="14">
        <f t="shared" si="9"/>
        <v>300</v>
      </c>
    </row>
    <row r="30" spans="1:18" x14ac:dyDescent="0.2">
      <c r="A30" s="2">
        <v>105</v>
      </c>
      <c r="B30" t="s">
        <v>20</v>
      </c>
      <c r="C30" s="1">
        <v>27502</v>
      </c>
      <c r="D30" t="s">
        <v>58</v>
      </c>
      <c r="E30" t="s">
        <v>32</v>
      </c>
      <c r="F30">
        <v>265</v>
      </c>
      <c r="H30" t="s">
        <v>45</v>
      </c>
      <c r="I30" s="13">
        <f t="shared" si="1"/>
        <v>6625</v>
      </c>
      <c r="J30" s="13">
        <f t="shared" si="2"/>
        <v>993.75</v>
      </c>
      <c r="K30" s="13">
        <f t="shared" si="3"/>
        <v>7618.75</v>
      </c>
      <c r="L30" s="13">
        <f t="shared" si="4"/>
        <v>990.4375</v>
      </c>
      <c r="M30" s="14">
        <f t="shared" si="0"/>
        <v>457.125</v>
      </c>
      <c r="N30" s="13">
        <f t="shared" si="5"/>
        <v>1447.5625</v>
      </c>
      <c r="O30" s="13">
        <f t="shared" si="6"/>
        <v>6171.1875</v>
      </c>
      <c r="P30" s="13">
        <f t="shared" ca="1" si="7"/>
        <v>0</v>
      </c>
      <c r="Q30" s="10">
        <f t="shared" ca="1" si="8"/>
        <v>44.555555555555557</v>
      </c>
      <c r="R30" s="14">
        <f t="shared" si="9"/>
        <v>200</v>
      </c>
    </row>
    <row r="31" spans="1:18" x14ac:dyDescent="0.2">
      <c r="A31" s="2">
        <v>113</v>
      </c>
      <c r="B31" t="s">
        <v>21</v>
      </c>
      <c r="C31" s="1">
        <v>29950</v>
      </c>
      <c r="D31" t="s">
        <v>39</v>
      </c>
      <c r="E31" t="s">
        <v>24</v>
      </c>
      <c r="G31">
        <v>22</v>
      </c>
      <c r="H31" t="s">
        <v>25</v>
      </c>
      <c r="I31" s="13">
        <f t="shared" si="1"/>
        <v>5500</v>
      </c>
      <c r="J31" s="13">
        <f t="shared" si="2"/>
        <v>275</v>
      </c>
      <c r="K31" s="13">
        <f t="shared" si="3"/>
        <v>5775</v>
      </c>
      <c r="L31" s="13">
        <f t="shared" si="4"/>
        <v>750.75</v>
      </c>
      <c r="M31" s="14">
        <f t="shared" si="0"/>
        <v>346.5</v>
      </c>
      <c r="N31" s="13">
        <f t="shared" si="5"/>
        <v>1097.25</v>
      </c>
      <c r="O31" s="13">
        <f t="shared" si="6"/>
        <v>4677.75</v>
      </c>
      <c r="P31" s="13">
        <f t="shared" ca="1" si="7"/>
        <v>100</v>
      </c>
      <c r="Q31" s="10">
        <f t="shared" ca="1" si="8"/>
        <v>37.855555555555554</v>
      </c>
      <c r="R31" s="14">
        <f t="shared" si="9"/>
        <v>300</v>
      </c>
    </row>
    <row r="32" spans="1:18" x14ac:dyDescent="0.2">
      <c r="A32" s="2">
        <v>123</v>
      </c>
      <c r="B32" t="s">
        <v>22</v>
      </c>
      <c r="C32" s="1">
        <v>16543</v>
      </c>
      <c r="D32" t="s">
        <v>38</v>
      </c>
      <c r="E32" t="s">
        <v>24</v>
      </c>
      <c r="G32">
        <v>22</v>
      </c>
      <c r="H32" t="s">
        <v>45</v>
      </c>
      <c r="I32" s="13">
        <f t="shared" si="1"/>
        <v>5500</v>
      </c>
      <c r="J32" s="13">
        <f t="shared" si="2"/>
        <v>825</v>
      </c>
      <c r="K32" s="13">
        <f t="shared" si="3"/>
        <v>6325</v>
      </c>
      <c r="L32" s="13">
        <f t="shared" si="4"/>
        <v>822.25</v>
      </c>
      <c r="M32" s="14">
        <f t="shared" si="0"/>
        <v>379.5</v>
      </c>
      <c r="N32" s="13">
        <f t="shared" si="5"/>
        <v>1201.75</v>
      </c>
      <c r="O32" s="13">
        <f t="shared" si="6"/>
        <v>5123.25</v>
      </c>
      <c r="P32" s="13">
        <f t="shared" ca="1" si="7"/>
        <v>200</v>
      </c>
      <c r="Q32" s="10">
        <f t="shared" ca="1" si="8"/>
        <v>74.561111111111117</v>
      </c>
      <c r="R32" s="14">
        <f t="shared" si="9"/>
        <v>100</v>
      </c>
    </row>
    <row r="34" spans="3:16" x14ac:dyDescent="0.2">
      <c r="C34" s="1"/>
    </row>
    <row r="37" spans="3:16" x14ac:dyDescent="0.2">
      <c r="O37" s="1"/>
    </row>
    <row r="38" spans="3:16" x14ac:dyDescent="0.2">
      <c r="P38" s="12"/>
    </row>
  </sheetData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</vt:lpstr>
    </vt:vector>
  </TitlesOfParts>
  <Company>CODICEN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 en Informatica</dc:creator>
  <cp:lastModifiedBy>Miguel</cp:lastModifiedBy>
  <dcterms:created xsi:type="dcterms:W3CDTF">2001-06-11T13:42:02Z</dcterms:created>
  <dcterms:modified xsi:type="dcterms:W3CDTF">2019-11-08T08:24:34Z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1ed8da93-786b-4e5a-9b5d-b2e5e8a73108</vt:lpwstr>
  </property>
</Properties>
</file>