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113\"/>
    </mc:Choice>
  </mc:AlternateContent>
  <bookViews>
    <workbookView xWindow="480" yWindow="315" windowWidth="11340" windowHeight="5580"/>
  </bookViews>
  <sheets>
    <sheet name="libros" sheetId="1" r:id="rId1"/>
    <sheet name="detalles" sheetId="3" r:id="rId2"/>
    <sheet name="consultas" sheetId="4" r:id="rId3"/>
  </sheets>
  <definedNames>
    <definedName name="_xlnm._FilterDatabase" localSheetId="0" hidden="1">libros!$A$1:$L$95</definedName>
  </definedNames>
  <calcPr calcId="162913"/>
  <pivotCaches>
    <pivotCache cacheId="45" r:id="rId4"/>
  </pivotCaches>
</workbook>
</file>

<file path=xl/calcChain.xml><?xml version="1.0" encoding="utf-8"?>
<calcChain xmlns="http://schemas.openxmlformats.org/spreadsheetml/2006/main">
  <c r="L8" i="1" l="1"/>
  <c r="L3" i="1"/>
  <c r="L4" i="1"/>
  <c r="L5" i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" i="1"/>
  <c r="K104" i="1" l="1"/>
</calcChain>
</file>

<file path=xl/sharedStrings.xml><?xml version="1.0" encoding="utf-8"?>
<sst xmlns="http://schemas.openxmlformats.org/spreadsheetml/2006/main" count="648" uniqueCount="217">
  <si>
    <t>ISABEL ALLENDE</t>
  </si>
  <si>
    <t>NOVELA</t>
  </si>
  <si>
    <t>DE AMOR Y DE SOMBRA</t>
  </si>
  <si>
    <t>LA CASA DE LOS ESPIRITUS</t>
  </si>
  <si>
    <t>CUENTOS</t>
  </si>
  <si>
    <t>CUENTOS DE EVA</t>
  </si>
  <si>
    <t>JORGE AMADO</t>
  </si>
  <si>
    <t>LOS VIEJOS MARINEROS</t>
  </si>
  <si>
    <t>GABRIELA, CLAVO Y CANELA</t>
  </si>
  <si>
    <t>JORGE ASIS</t>
  </si>
  <si>
    <t>CARNE PICADA</t>
  </si>
  <si>
    <t>JORGE L. BORGES</t>
  </si>
  <si>
    <t>FICCIONES</t>
  </si>
  <si>
    <t>RAMON AYERRA</t>
  </si>
  <si>
    <t>METROPOL</t>
  </si>
  <si>
    <t>MIGUEL A. ASTURIAS</t>
  </si>
  <si>
    <t>VIERNES DE DOLORES</t>
  </si>
  <si>
    <t>POESIA</t>
  </si>
  <si>
    <t>NUEVA ANTOLOGIA PERSONAL</t>
  </si>
  <si>
    <t>EL ALEPH</t>
  </si>
  <si>
    <t>CAMILO J. CELA</t>
  </si>
  <si>
    <t>PROSA</t>
  </si>
  <si>
    <t>DESDE EL PALOMAR DE HITA</t>
  </si>
  <si>
    <t>VIAJE A LA ALCARRIA</t>
  </si>
  <si>
    <t>PAULO COELHO</t>
  </si>
  <si>
    <t>EL ALQUIMISTA</t>
  </si>
  <si>
    <t>JULIO CORTAZAR</t>
  </si>
  <si>
    <t>RAYUELA</t>
  </si>
  <si>
    <t>LAS ARMAS SECRETAS</t>
  </si>
  <si>
    <t>PROSA DEL OBSERVATORIO</t>
  </si>
  <si>
    <t>RELATO</t>
  </si>
  <si>
    <t>62, MODELO PARA ARMAR</t>
  </si>
  <si>
    <t>LA VUELTA AL DIA EN 80 MUNDOS</t>
  </si>
  <si>
    <t>FEDERICO G. LORCA</t>
  </si>
  <si>
    <t>ROMANCERO GITANO</t>
  </si>
  <si>
    <t>BODAS DE SANGRE</t>
  </si>
  <si>
    <t>G. GARCIA MARQUEZ</t>
  </si>
  <si>
    <t>OJOS DE PERRO AZUL</t>
  </si>
  <si>
    <t>EL AMOR EN LOS TIEMPOS DE COLERA</t>
  </si>
  <si>
    <t>EL GENERAL EN SU LABERINTO</t>
  </si>
  <si>
    <t>DOCE CUENTOS PEREGRINOS</t>
  </si>
  <si>
    <t>EL AMOR Y OTROS DEMONIOS</t>
  </si>
  <si>
    <t>PABLO NERUDA</t>
  </si>
  <si>
    <t>NAVEGACIONES Y REGRESOS</t>
  </si>
  <si>
    <t>CANCION DE GESTA</t>
  </si>
  <si>
    <t>PARA NACER, HE NACIDO</t>
  </si>
  <si>
    <t>CONFIESO QUE HE VIVIDO</t>
  </si>
  <si>
    <t>MARIO VARGAS LLOSA</t>
  </si>
  <si>
    <t>LA CIUDAD Y LOS PERROS</t>
  </si>
  <si>
    <t>CACHORROS</t>
  </si>
  <si>
    <t>PANTALEON Y LAS VISITADORAS</t>
  </si>
  <si>
    <t>ISAAC BASHEVIS</t>
  </si>
  <si>
    <t>EL REY DE LOS CAMPOS</t>
  </si>
  <si>
    <t>SAUL BELLOW</t>
  </si>
  <si>
    <t>EL DICIEMBRE DEL DECANO</t>
  </si>
  <si>
    <t>KAREN BLIXEN</t>
  </si>
  <si>
    <t>SIETE CUENTOS GOTICOS</t>
  </si>
  <si>
    <t>ALBERT CAMUS</t>
  </si>
  <si>
    <t>EL EXTRANJERO</t>
  </si>
  <si>
    <t>TRUMAN CAPOTE</t>
  </si>
  <si>
    <t>A SANGRE FRIA</t>
  </si>
  <si>
    <t>DAVID COOK</t>
  </si>
  <si>
    <t>WALTER</t>
  </si>
  <si>
    <t>ROALD DAHL</t>
  </si>
  <si>
    <t>LA VENGANZA ES MIA</t>
  </si>
  <si>
    <t>PHILIPE DJIAN</t>
  </si>
  <si>
    <t>ESPINAZO</t>
  </si>
  <si>
    <t>GRAHAM GREEN</t>
  </si>
  <si>
    <t>EL CONSUL HONORARIO</t>
  </si>
  <si>
    <t>EL PODER Y LA GLORIA</t>
  </si>
  <si>
    <t>MONSEÑOR QUIJOTE</t>
  </si>
  <si>
    <t>PASCAL QUINGNARD</t>
  </si>
  <si>
    <t>TODAS LAS MONTAÑAS DEL MUNDO</t>
  </si>
  <si>
    <t>JONATHAN BLACK</t>
  </si>
  <si>
    <t>ORO</t>
  </si>
  <si>
    <t>TIBURON</t>
  </si>
  <si>
    <t>PETROLEO</t>
  </si>
  <si>
    <t>ROBERT BOLT</t>
  </si>
  <si>
    <t>LA MISION</t>
  </si>
  <si>
    <t>ROBIN COOK</t>
  </si>
  <si>
    <t>CEREBRO</t>
  </si>
  <si>
    <t>MENTES SOMETIDAS</t>
  </si>
  <si>
    <t>INTENCION CRIMINAL</t>
  </si>
  <si>
    <t>LOUISE MAY ALCOTT</t>
  </si>
  <si>
    <t>CLASICOS</t>
  </si>
  <si>
    <t>MUJERCITAS</t>
  </si>
  <si>
    <t>HOMBRECITOS</t>
  </si>
  <si>
    <t>JULIO VERNE</t>
  </si>
  <si>
    <t>LA VUELTA AL MUNDO EN 80 DIAS</t>
  </si>
  <si>
    <t>MIGUEL STROGOFF</t>
  </si>
  <si>
    <t>JAMES M. CAIN</t>
  </si>
  <si>
    <t>EL ESTAFADOR</t>
  </si>
  <si>
    <t>ALFRED HITCHOOK</t>
  </si>
  <si>
    <t>HISTORIAS PARA LEER A PLENA LUZ</t>
  </si>
  <si>
    <t>JACK HIGGINS</t>
  </si>
  <si>
    <t>EL LADO OSCURO DE LA CALLE</t>
  </si>
  <si>
    <t>JOHN LE CARRE</t>
  </si>
  <si>
    <t>ASESINATO DE CALIDAD</t>
  </si>
  <si>
    <t>LA GENTE DE SMILEY</t>
  </si>
  <si>
    <t>ROBERT PARKER</t>
  </si>
  <si>
    <t>JUEGO PELIGROSO</t>
  </si>
  <si>
    <t>WILLIAM BLATTY</t>
  </si>
  <si>
    <t>TERROR</t>
  </si>
  <si>
    <t>LEGION</t>
  </si>
  <si>
    <t>RAY BRADBURY</t>
  </si>
  <si>
    <t>RELATOS FANTASTICOS</t>
  </si>
  <si>
    <t>EL HOMBRE ILUSTRADO</t>
  </si>
  <si>
    <t>PIERRE BOULLE</t>
  </si>
  <si>
    <t>CIENCIA FICCION</t>
  </si>
  <si>
    <t>EL PLANETA DE LOS SIMIOS</t>
  </si>
  <si>
    <t>GREG BEAR</t>
  </si>
  <si>
    <t>MUSICA EN LA SANGRE</t>
  </si>
  <si>
    <t>STEPHEN KING</t>
  </si>
  <si>
    <t>CUJO</t>
  </si>
  <si>
    <t>CEMENTERIO DE ANIMALES</t>
  </si>
  <si>
    <t>LA HORA DEL VAMPIRO</t>
  </si>
  <si>
    <t>PETER STRAUB</t>
  </si>
  <si>
    <t>FANTASMAS</t>
  </si>
  <si>
    <t>SI PUDIERAS VERME AHORA</t>
  </si>
  <si>
    <t>JACK WILLIAMSON</t>
  </si>
  <si>
    <t>LA ISLA DEL DRAGON</t>
  </si>
  <si>
    <t>GEORGE TURNER</t>
  </si>
  <si>
    <t>LAS TORRES DEL OLVIDO</t>
  </si>
  <si>
    <t>PATRIC TILLEY</t>
  </si>
  <si>
    <t>LOS VISITANTES</t>
  </si>
  <si>
    <t>MADELEINE BRENDT</t>
  </si>
  <si>
    <t>ROMANTICA</t>
  </si>
  <si>
    <t>LA MUJER ENMASCARADA</t>
  </si>
  <si>
    <t>SARAH FRYDMAN</t>
  </si>
  <si>
    <t>LA SINFONIA DEL DESTINO</t>
  </si>
  <si>
    <t>PAMELA OLDFIELD</t>
  </si>
  <si>
    <t>LOS RASGOS DE JULIA</t>
  </si>
  <si>
    <t>DANIELLE STEELL</t>
  </si>
  <si>
    <t>VOLVEL A AMAR</t>
  </si>
  <si>
    <t>ANSIA DE AMOR</t>
  </si>
  <si>
    <t>SU GRAN PASION</t>
  </si>
  <si>
    <t>LA PROMESA</t>
  </si>
  <si>
    <t>UN PERFECTO ESTRAÑO</t>
  </si>
  <si>
    <t>MARIO BENEDETTI</t>
  </si>
  <si>
    <t>QUIEN DE NOSOTROS</t>
  </si>
  <si>
    <t>LA TREGUA</t>
  </si>
  <si>
    <t>LA BORRA DEL CAFÉ</t>
  </si>
  <si>
    <t>JAVIER DE VIANA</t>
  </si>
  <si>
    <t>GURI</t>
  </si>
  <si>
    <t>YOYOS</t>
  </si>
  <si>
    <t>MACACHINES</t>
  </si>
  <si>
    <t>EDUARDO GALEANO</t>
  </si>
  <si>
    <t>LA CANCION DE NOSOTROS</t>
  </si>
  <si>
    <t>VAGAMUNDO</t>
  </si>
  <si>
    <t>JUAN C. ONETTI</t>
  </si>
  <si>
    <t>LA MUERTE Y LA NIÑA</t>
  </si>
  <si>
    <t>PARA ESTA NOCHE</t>
  </si>
  <si>
    <t>DEJEMOS HABLAR EL VIENTO</t>
  </si>
  <si>
    <t>HORACIO QUIROGA</t>
  </si>
  <si>
    <t>CUENTOS DE AMOR, DE LOCURA Y DE MUERTE</t>
  </si>
  <si>
    <t>RUBRO</t>
  </si>
  <si>
    <t>AUTOR</t>
  </si>
  <si>
    <t>TITULO</t>
  </si>
  <si>
    <t>CATEGORIA</t>
  </si>
  <si>
    <t>PAIS</t>
  </si>
  <si>
    <t>STOCK</t>
  </si>
  <si>
    <t>PRESTAMOS</t>
  </si>
  <si>
    <t>ARGENTINA</t>
  </si>
  <si>
    <t>CHILE</t>
  </si>
  <si>
    <t>ESPAÑA</t>
  </si>
  <si>
    <t>POLONIA</t>
  </si>
  <si>
    <t>DINAMARCA</t>
  </si>
  <si>
    <t>FRANCIA</t>
  </si>
  <si>
    <t>INGLATERRA</t>
  </si>
  <si>
    <t>EXTRANJEROS</t>
  </si>
  <si>
    <t>CONTEMPORANEOS</t>
  </si>
  <si>
    <t>INFANTIL Y JUVENIL</t>
  </si>
  <si>
    <t>CRIMINOLOGIA</t>
  </si>
  <si>
    <t>FANTASTICA</t>
  </si>
  <si>
    <t>NACIONALES</t>
  </si>
  <si>
    <t>URUGUAY</t>
  </si>
  <si>
    <t>BRASIL</t>
  </si>
  <si>
    <t>NICARAGUA</t>
  </si>
  <si>
    <t>COLOMBIA</t>
  </si>
  <si>
    <t>MEXICO</t>
  </si>
  <si>
    <t>AÑO</t>
  </si>
  <si>
    <t>USA</t>
  </si>
  <si>
    <t>PRECIO UNIDAD</t>
  </si>
  <si>
    <t>RUBROS</t>
  </si>
  <si>
    <t>CATEGORIAS</t>
  </si>
  <si>
    <t>% de ajuste de precios</t>
  </si>
  <si>
    <t>Precio ajustado</t>
  </si>
  <si>
    <t>Denominacion</t>
  </si>
  <si>
    <t>precios de prestamos</t>
  </si>
  <si>
    <t>Precio prestamo</t>
  </si>
  <si>
    <t>% de bonificacion de prestamos</t>
  </si>
  <si>
    <t>PAISES</t>
  </si>
  <si>
    <t>HISPANOS</t>
  </si>
  <si>
    <t>Total general</t>
  </si>
  <si>
    <t>Número de títulos</t>
  </si>
  <si>
    <t>Número de títulos por categorías y países</t>
  </si>
  <si>
    <t>Total CIENCIA FICCION</t>
  </si>
  <si>
    <t>Total CLASICOS</t>
  </si>
  <si>
    <t>Total CUENTOS</t>
  </si>
  <si>
    <t>Total NOVELA</t>
  </si>
  <si>
    <t>Total POESIA</t>
  </si>
  <si>
    <t>Total PROSA</t>
  </si>
  <si>
    <t>Total RELATO</t>
  </si>
  <si>
    <t>Total RELATOS FANTASTICOS</t>
  </si>
  <si>
    <t>Total TERROR</t>
  </si>
  <si>
    <t>Número de títulos discriminados por rubro</t>
  </si>
  <si>
    <t>Promedio de precios por categorías</t>
  </si>
  <si>
    <t>Precio medio</t>
  </si>
  <si>
    <t>Cuenta de PRESTAMOS</t>
  </si>
  <si>
    <t>Total CONTEMPORANEOS</t>
  </si>
  <si>
    <t>Total CRIMINOLOGIA</t>
  </si>
  <si>
    <t>Total EXTRANJEROS</t>
  </si>
  <si>
    <t>Total FANTASTICA</t>
  </si>
  <si>
    <t>Total HISPANOS</t>
  </si>
  <si>
    <t>Total INFANTIL Y JUVENIL</t>
  </si>
  <si>
    <t>Total NACIONALES</t>
  </si>
  <si>
    <t>Total ROMANTICA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</si>
</sst>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\ &quot;€&quot;"/>
  </numFmts>
  <fonts count="6" x14ac:knownFonts="1">
    <font>
      <sz val="10"/>
      <name val="Arial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1"/>
      <name val="Calibri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NumberFormat="1" applyBorder="1"/>
    <xf numFmtId="0" fontId="2" fillId="0" borderId="0" xfId="0" applyFont="1"/>
    <xf numFmtId="0" fontId="0" fillId="0" borderId="1" xfId="0" applyBorder="1"/>
    <xf numFmtId="4" fontId="0" fillId="0" borderId="1" xfId="0" applyNumberFormat="1" applyBorder="1"/>
    <xf numFmtId="0" fontId="3" fillId="0" borderId="0" xfId="0" applyFont="1"/>
    <xf numFmtId="9" fontId="0" fillId="0" borderId="1" xfId="0" applyNumberFormat="1" applyBorder="1"/>
    <xf numFmtId="0" fontId="4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9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numFmt numFmtId="165" formatCode="#,##0.00\ &quot;€&quot;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guel" refreshedDate="43782.544192476853" createdVersion="6" refreshedVersion="6" minRefreshableVersion="3" recordCount="94">
  <cacheSource type="worksheet">
    <worksheetSource ref="A1:L95" sheet="libros"/>
  </cacheSource>
  <cacheFields count="12">
    <cacheField name="RUBRO" numFmtId="0">
      <sharedItems count="8">
        <s v="HISPANOS"/>
        <s v="EXTRANJEROS"/>
        <s v="CONTEMPORANEOS"/>
        <s v="INFANTIL Y JUVENIL"/>
        <s v="CRIMINOLOGIA"/>
        <s v="FANTASTICA"/>
        <s v="ROMANTICA"/>
        <s v="NACIONALES"/>
      </sharedItems>
    </cacheField>
    <cacheField name="AUTOR" numFmtId="0">
      <sharedItems/>
    </cacheField>
    <cacheField name="CATEGORIA" numFmtId="0">
      <sharedItems count="9">
        <s v="NOVELA"/>
        <s v="CUENTOS"/>
        <s v="POESIA"/>
        <s v="PROSA"/>
        <s v="RELATO"/>
        <s v="CLASICOS"/>
        <s v="TERROR"/>
        <s v="RELATOS FANTASTICOS"/>
        <s v="CIENCIA FICCION"/>
      </sharedItems>
    </cacheField>
    <cacheField name="TITULO" numFmtId="0">
      <sharedItems/>
    </cacheField>
    <cacheField name="PAIS" numFmtId="0">
      <sharedItems count="13">
        <s v="CHILE"/>
        <s v="BRASIL"/>
        <s v="MEXICO"/>
        <s v="ARGENTINA"/>
        <s v="ESPAÑA"/>
        <s v="NICARAGUA"/>
        <s v="COLOMBIA"/>
        <s v="POLONIA"/>
        <s v="USA"/>
        <s v="DINAMARCA"/>
        <s v="FRANCIA"/>
        <s v="INGLATERRA"/>
        <s v="URUGUAY"/>
      </sharedItems>
    </cacheField>
    <cacheField name="AÑO" numFmtId="0">
      <sharedItems containsSemiMixedTypes="0" containsString="0" containsNumber="1" containsInteger="1" minValue="1878" maxValue="1984"/>
    </cacheField>
    <cacheField name="STOCK" numFmtId="0">
      <sharedItems containsSemiMixedTypes="0" containsString="0" containsNumber="1" containsInteger="1" minValue="1" maxValue="5"/>
    </cacheField>
    <cacheField name="PRESTAMOS" numFmtId="0">
      <sharedItems containsSemiMixedTypes="0" containsString="0" containsNumber="1" containsInteger="1" minValue="4" maxValue="103"/>
    </cacheField>
    <cacheField name="PRECIO UNIDAD" numFmtId="0">
      <sharedItems containsSemiMixedTypes="0" containsString="0" containsNumber="1" containsInteger="1" minValue="80" maxValue="390"/>
    </cacheField>
    <cacheField name="Denominacion" numFmtId="0">
      <sharedItems containsNonDate="0" containsString="0" containsBlank="1"/>
    </cacheField>
    <cacheField name="Precio ajustado" numFmtId="0">
      <sharedItems containsNonDate="0" containsString="0" containsBlank="1"/>
    </cacheField>
    <cacheField name="Precio prestam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">
  <r>
    <x v="0"/>
    <s v="ISABEL ALLENDE"/>
    <x v="0"/>
    <s v="DE AMOR Y DE SOMBRA"/>
    <x v="0"/>
    <n v="1973"/>
    <n v="1"/>
    <n v="78"/>
    <n v="80"/>
    <m/>
    <m/>
    <m/>
  </r>
  <r>
    <x v="0"/>
    <s v="ISABEL ALLENDE"/>
    <x v="0"/>
    <s v="LA CASA DE LOS ESPIRITUS"/>
    <x v="0"/>
    <n v="1971"/>
    <n v="3"/>
    <n v="65"/>
    <n v="180"/>
    <m/>
    <m/>
    <m/>
  </r>
  <r>
    <x v="0"/>
    <s v="ISABEL ALLENDE"/>
    <x v="1"/>
    <s v="CUENTOS DE EVA"/>
    <x v="0"/>
    <n v="1968"/>
    <n v="2"/>
    <n v="15"/>
    <n v="230"/>
    <m/>
    <m/>
    <m/>
  </r>
  <r>
    <x v="0"/>
    <s v="JORGE AMADO"/>
    <x v="0"/>
    <s v="LOS VIEJOS MARINEROS"/>
    <x v="1"/>
    <n v="1977"/>
    <n v="2"/>
    <n v="25"/>
    <n v="350"/>
    <m/>
    <m/>
    <m/>
  </r>
  <r>
    <x v="0"/>
    <s v="JORGE AMADO"/>
    <x v="0"/>
    <s v="GABRIELA, CLAVO Y CANELA"/>
    <x v="1"/>
    <n v="1974"/>
    <n v="2"/>
    <n v="41"/>
    <n v="240"/>
    <m/>
    <m/>
    <m/>
  </r>
  <r>
    <x v="0"/>
    <s v="JORGE ASIS"/>
    <x v="0"/>
    <s v="CARNE PICADA"/>
    <x v="2"/>
    <n v="1956"/>
    <n v="1"/>
    <n v="40"/>
    <n v="150"/>
    <m/>
    <m/>
    <m/>
  </r>
  <r>
    <x v="0"/>
    <s v="JORGE L. BORGES"/>
    <x v="1"/>
    <s v="FICCIONES"/>
    <x v="3"/>
    <n v="1968"/>
    <n v="3"/>
    <n v="43"/>
    <n v="180"/>
    <m/>
    <m/>
    <m/>
  </r>
  <r>
    <x v="0"/>
    <s v="RAMON AYERRA"/>
    <x v="0"/>
    <s v="METROPOL"/>
    <x v="4"/>
    <n v="1957"/>
    <n v="1"/>
    <n v="18"/>
    <n v="190"/>
    <m/>
    <m/>
    <m/>
  </r>
  <r>
    <x v="0"/>
    <s v="MIGUEL A. ASTURIAS"/>
    <x v="0"/>
    <s v="VIERNES DE DOLORES"/>
    <x v="4"/>
    <n v="1963"/>
    <n v="1"/>
    <n v="4"/>
    <n v="230"/>
    <m/>
    <m/>
    <m/>
  </r>
  <r>
    <x v="0"/>
    <s v="JORGE L. BORGES"/>
    <x v="2"/>
    <s v="NUEVA ANTOLOGIA PERSONAL"/>
    <x v="3"/>
    <n v="1969"/>
    <n v="3"/>
    <n v="8"/>
    <n v="310"/>
    <m/>
    <m/>
    <m/>
  </r>
  <r>
    <x v="0"/>
    <s v="JORGE L. BORGES"/>
    <x v="1"/>
    <s v="EL ALEPH"/>
    <x v="3"/>
    <n v="1977"/>
    <n v="2"/>
    <n v="18"/>
    <n v="380"/>
    <m/>
    <m/>
    <m/>
  </r>
  <r>
    <x v="0"/>
    <s v="CAMILO J. CELA"/>
    <x v="3"/>
    <s v="DESDE EL PALOMAR DE HITA"/>
    <x v="5"/>
    <n v="1970"/>
    <n v="2"/>
    <n v="19"/>
    <n v="390"/>
    <m/>
    <m/>
    <m/>
  </r>
  <r>
    <x v="0"/>
    <s v="CAMILO J. CELA"/>
    <x v="0"/>
    <s v="VIAJE A LA ALCARRIA"/>
    <x v="5"/>
    <n v="1968"/>
    <n v="1"/>
    <n v="32"/>
    <n v="270"/>
    <m/>
    <m/>
    <m/>
  </r>
  <r>
    <x v="0"/>
    <s v="PAULO COELHO"/>
    <x v="1"/>
    <s v="EL ALQUIMISTA"/>
    <x v="1"/>
    <n v="1967"/>
    <n v="3"/>
    <n v="35"/>
    <n v="180"/>
    <m/>
    <m/>
    <m/>
  </r>
  <r>
    <x v="0"/>
    <s v="JULIO CORTAZAR"/>
    <x v="0"/>
    <s v="RAYUELA"/>
    <x v="4"/>
    <n v="1968"/>
    <n v="2"/>
    <n v="48"/>
    <n v="140"/>
    <m/>
    <m/>
    <m/>
  </r>
  <r>
    <x v="0"/>
    <s v="JULIO CORTAZAR"/>
    <x v="1"/>
    <s v="LAS ARMAS SECRETAS"/>
    <x v="4"/>
    <n v="1970"/>
    <n v="2"/>
    <n v="7"/>
    <n v="260"/>
    <m/>
    <m/>
    <m/>
  </r>
  <r>
    <x v="0"/>
    <s v="JULIO CORTAZAR"/>
    <x v="3"/>
    <s v="PROSA DEL OBSERVATORIO"/>
    <x v="4"/>
    <n v="1972"/>
    <n v="2"/>
    <n v="5"/>
    <n v="350"/>
    <m/>
    <m/>
    <m/>
  </r>
  <r>
    <x v="0"/>
    <s v="JULIO CORTAZAR"/>
    <x v="4"/>
    <s v="62, MODELO PARA ARMAR"/>
    <x v="4"/>
    <n v="1958"/>
    <n v="2"/>
    <n v="9"/>
    <n v="260"/>
    <m/>
    <m/>
    <m/>
  </r>
  <r>
    <x v="0"/>
    <s v="JULIO CORTAZAR"/>
    <x v="1"/>
    <s v="LA VUELTA AL DIA EN 80 MUNDOS"/>
    <x v="4"/>
    <n v="1957"/>
    <n v="1"/>
    <n v="7"/>
    <n v="280"/>
    <m/>
    <m/>
    <m/>
  </r>
  <r>
    <x v="0"/>
    <s v="FEDERICO G. LORCA"/>
    <x v="2"/>
    <s v="ROMANCERO GITANO"/>
    <x v="4"/>
    <n v="1965"/>
    <n v="1"/>
    <n v="17"/>
    <n v="340"/>
    <m/>
    <m/>
    <m/>
  </r>
  <r>
    <x v="0"/>
    <s v="FEDERICO G. LORCA"/>
    <x v="2"/>
    <s v="BODAS DE SANGRE"/>
    <x v="4"/>
    <n v="1971"/>
    <n v="1"/>
    <n v="23"/>
    <n v="390"/>
    <m/>
    <m/>
    <m/>
  </r>
  <r>
    <x v="0"/>
    <s v="G. GARCIA MARQUEZ"/>
    <x v="1"/>
    <s v="OJOS DE PERRO AZUL"/>
    <x v="6"/>
    <n v="1976"/>
    <n v="1"/>
    <n v="6"/>
    <n v="90"/>
    <m/>
    <m/>
    <m/>
  </r>
  <r>
    <x v="0"/>
    <s v="G. GARCIA MARQUEZ"/>
    <x v="0"/>
    <s v="EL AMOR EN LOS TIEMPOS DE COLERA"/>
    <x v="6"/>
    <n v="1963"/>
    <n v="1"/>
    <n v="42"/>
    <n v="80"/>
    <m/>
    <m/>
    <m/>
  </r>
  <r>
    <x v="0"/>
    <s v="G. GARCIA MARQUEZ"/>
    <x v="0"/>
    <s v="EL GENERAL EN SU LABERINTO"/>
    <x v="6"/>
    <n v="1952"/>
    <n v="3"/>
    <n v="17"/>
    <n v="150"/>
    <m/>
    <m/>
    <m/>
  </r>
  <r>
    <x v="0"/>
    <s v="G. GARCIA MARQUEZ"/>
    <x v="1"/>
    <s v="DOCE CUENTOS PEREGRINOS"/>
    <x v="6"/>
    <n v="1956"/>
    <n v="2"/>
    <n v="36"/>
    <n v="160"/>
    <m/>
    <m/>
    <m/>
  </r>
  <r>
    <x v="0"/>
    <s v="G. GARCIA MARQUEZ"/>
    <x v="1"/>
    <s v="EL AMOR Y OTROS DEMONIOS"/>
    <x v="6"/>
    <n v="1984"/>
    <n v="2"/>
    <n v="35"/>
    <n v="230"/>
    <m/>
    <m/>
    <m/>
  </r>
  <r>
    <x v="0"/>
    <s v="PABLO NERUDA"/>
    <x v="2"/>
    <s v="NAVEGACIONES Y REGRESOS"/>
    <x v="0"/>
    <n v="1973"/>
    <n v="2"/>
    <n v="86"/>
    <n v="210"/>
    <m/>
    <m/>
    <m/>
  </r>
  <r>
    <x v="0"/>
    <s v="PABLO NERUDA"/>
    <x v="2"/>
    <s v="CANCION DE GESTA"/>
    <x v="0"/>
    <n v="1971"/>
    <n v="1"/>
    <n v="54"/>
    <n v="250"/>
    <m/>
    <m/>
    <m/>
  </r>
  <r>
    <x v="0"/>
    <s v="PABLO NERUDA"/>
    <x v="3"/>
    <s v="PARA NACER, HE NACIDO"/>
    <x v="0"/>
    <n v="1963"/>
    <n v="4"/>
    <n v="21"/>
    <n v="140"/>
    <m/>
    <m/>
    <m/>
  </r>
  <r>
    <x v="0"/>
    <s v="PABLO NERUDA"/>
    <x v="3"/>
    <s v="CONFIESO QUE HE VIVIDO"/>
    <x v="0"/>
    <n v="1961"/>
    <n v="2"/>
    <n v="17"/>
    <n v="190"/>
    <m/>
    <m/>
    <m/>
  </r>
  <r>
    <x v="0"/>
    <s v="MARIO VARGAS LLOSA"/>
    <x v="0"/>
    <s v="LA CIUDAD Y LOS PERROS"/>
    <x v="4"/>
    <n v="1957"/>
    <n v="3"/>
    <n v="19"/>
    <n v="170"/>
    <m/>
    <m/>
    <m/>
  </r>
  <r>
    <x v="0"/>
    <s v="MARIO VARGAS LLOSA"/>
    <x v="1"/>
    <s v="CACHORROS"/>
    <x v="4"/>
    <n v="1962"/>
    <n v="5"/>
    <n v="64"/>
    <n v="80"/>
    <m/>
    <m/>
    <m/>
  </r>
  <r>
    <x v="0"/>
    <s v="MARIO VARGAS LLOSA"/>
    <x v="0"/>
    <s v="PANTALEON Y LAS VISITADORAS"/>
    <x v="4"/>
    <n v="1963"/>
    <n v="2"/>
    <n v="56"/>
    <n v="360"/>
    <m/>
    <m/>
    <m/>
  </r>
  <r>
    <x v="1"/>
    <s v="ISAAC BASHEVIS"/>
    <x v="0"/>
    <s v="EL REY DE LOS CAMPOS"/>
    <x v="7"/>
    <n v="1973"/>
    <n v="2"/>
    <n v="6"/>
    <n v="350"/>
    <m/>
    <m/>
    <m/>
  </r>
  <r>
    <x v="1"/>
    <s v="SAUL BELLOW"/>
    <x v="3"/>
    <s v="EL DICIEMBRE DEL DECANO"/>
    <x v="8"/>
    <n v="1960"/>
    <n v="1"/>
    <n v="4"/>
    <n v="290"/>
    <m/>
    <m/>
    <m/>
  </r>
  <r>
    <x v="1"/>
    <s v="KAREN BLIXEN"/>
    <x v="1"/>
    <s v="SIETE CUENTOS GOTICOS"/>
    <x v="9"/>
    <n v="1963"/>
    <n v="2"/>
    <n v="9"/>
    <n v="270"/>
    <m/>
    <m/>
    <m/>
  </r>
  <r>
    <x v="1"/>
    <s v="ALBERT CAMUS"/>
    <x v="2"/>
    <s v="EL EXTRANJERO"/>
    <x v="10"/>
    <n v="1958"/>
    <n v="2"/>
    <n v="68"/>
    <n v="180"/>
    <m/>
    <m/>
    <m/>
  </r>
  <r>
    <x v="1"/>
    <s v="TRUMAN CAPOTE"/>
    <x v="0"/>
    <s v="A SANGRE FRIA"/>
    <x v="8"/>
    <n v="1950"/>
    <n v="2"/>
    <n v="52"/>
    <n v="190"/>
    <m/>
    <m/>
    <m/>
  </r>
  <r>
    <x v="1"/>
    <s v="DAVID COOK"/>
    <x v="0"/>
    <s v="WALTER"/>
    <x v="11"/>
    <n v="1938"/>
    <n v="1"/>
    <n v="44"/>
    <n v="360"/>
    <m/>
    <m/>
    <m/>
  </r>
  <r>
    <x v="1"/>
    <s v="ROALD DAHL"/>
    <x v="0"/>
    <s v="LA VENGANZA ES MIA"/>
    <x v="11"/>
    <n v="1947"/>
    <n v="1"/>
    <n v="6"/>
    <n v="310"/>
    <m/>
    <m/>
    <m/>
  </r>
  <r>
    <x v="1"/>
    <s v="PHILIPE DJIAN"/>
    <x v="0"/>
    <s v="ESPINAZO"/>
    <x v="10"/>
    <n v="1937"/>
    <n v="2"/>
    <n v="9"/>
    <n v="360"/>
    <m/>
    <m/>
    <m/>
  </r>
  <r>
    <x v="1"/>
    <s v="GRAHAM GREEN"/>
    <x v="0"/>
    <s v="EL CONSUL HONORARIO"/>
    <x v="11"/>
    <n v="1939"/>
    <n v="1"/>
    <n v="25"/>
    <n v="90"/>
    <m/>
    <m/>
    <m/>
  </r>
  <r>
    <x v="1"/>
    <s v="GRAHAM GREEN"/>
    <x v="1"/>
    <s v="EL PODER Y LA GLORIA"/>
    <x v="11"/>
    <n v="1942"/>
    <n v="2"/>
    <n v="32"/>
    <n v="190"/>
    <m/>
    <m/>
    <m/>
  </r>
  <r>
    <x v="1"/>
    <s v="GRAHAM GREEN"/>
    <x v="2"/>
    <s v="MONSEÑOR QUIJOTE"/>
    <x v="11"/>
    <n v="1952"/>
    <n v="1"/>
    <n v="25"/>
    <n v="180"/>
    <m/>
    <m/>
    <m/>
  </r>
  <r>
    <x v="1"/>
    <s v="PASCAL QUINGNARD"/>
    <x v="0"/>
    <s v="TODAS LAS MONTAÑAS DEL MUNDO"/>
    <x v="10"/>
    <n v="1961"/>
    <n v="1"/>
    <n v="39"/>
    <n v="170"/>
    <m/>
    <m/>
    <m/>
  </r>
  <r>
    <x v="2"/>
    <s v="JONATHAN BLACK"/>
    <x v="0"/>
    <s v="ORO"/>
    <x v="11"/>
    <n v="1936"/>
    <n v="2"/>
    <n v="36"/>
    <n v="250"/>
    <m/>
    <m/>
    <m/>
  </r>
  <r>
    <x v="2"/>
    <s v="JONATHAN BLACK"/>
    <x v="0"/>
    <s v="TIBURON"/>
    <x v="11"/>
    <n v="1928"/>
    <n v="2"/>
    <n v="21"/>
    <n v="370"/>
    <m/>
    <m/>
    <m/>
  </r>
  <r>
    <x v="2"/>
    <s v="JONATHAN BLACK"/>
    <x v="1"/>
    <s v="PETROLEO"/>
    <x v="11"/>
    <n v="1914"/>
    <n v="1"/>
    <n v="17"/>
    <n v="290"/>
    <m/>
    <m/>
    <m/>
  </r>
  <r>
    <x v="2"/>
    <s v="ROBERT BOLT"/>
    <x v="0"/>
    <s v="LA MISION"/>
    <x v="8"/>
    <n v="1917"/>
    <n v="1"/>
    <n v="28"/>
    <n v="210"/>
    <m/>
    <m/>
    <m/>
  </r>
  <r>
    <x v="2"/>
    <s v="ROBIN COOK"/>
    <x v="0"/>
    <s v="CEREBRO"/>
    <x v="8"/>
    <n v="1908"/>
    <n v="2"/>
    <n v="19"/>
    <n v="190"/>
    <m/>
    <m/>
    <m/>
  </r>
  <r>
    <x v="2"/>
    <s v="ROBIN COOK"/>
    <x v="1"/>
    <s v="MENTES SOMETIDAS"/>
    <x v="8"/>
    <n v="1921"/>
    <n v="1"/>
    <n v="38"/>
    <n v="180"/>
    <m/>
    <m/>
    <m/>
  </r>
  <r>
    <x v="2"/>
    <s v="ROBIN COOK"/>
    <x v="0"/>
    <s v="INTENCION CRIMINAL"/>
    <x v="8"/>
    <n v="1918"/>
    <n v="2"/>
    <n v="28"/>
    <n v="200"/>
    <m/>
    <m/>
    <m/>
  </r>
  <r>
    <x v="3"/>
    <s v="LOUISE MAY ALCOTT"/>
    <x v="5"/>
    <s v="MUJERCITAS"/>
    <x v="10"/>
    <n v="1878"/>
    <n v="1"/>
    <n v="16"/>
    <n v="130"/>
    <m/>
    <m/>
    <m/>
  </r>
  <r>
    <x v="3"/>
    <s v="LOUISE MAY ALCOTT"/>
    <x v="5"/>
    <s v="HOMBRECITOS"/>
    <x v="10"/>
    <n v="1882"/>
    <n v="1"/>
    <n v="13"/>
    <n v="210"/>
    <m/>
    <m/>
    <m/>
  </r>
  <r>
    <x v="3"/>
    <s v="JULIO VERNE"/>
    <x v="5"/>
    <s v="LA VUELTA AL MUNDO EN 80 DIAS"/>
    <x v="10"/>
    <n v="1879"/>
    <n v="2"/>
    <n v="24"/>
    <n v="310"/>
    <m/>
    <m/>
    <m/>
  </r>
  <r>
    <x v="3"/>
    <s v="JULIO VERNE"/>
    <x v="5"/>
    <s v="MIGUEL STROGOFF"/>
    <x v="10"/>
    <n v="1892"/>
    <n v="2"/>
    <n v="28"/>
    <n v="280"/>
    <m/>
    <m/>
    <m/>
  </r>
  <r>
    <x v="4"/>
    <s v="JAMES M. CAIN"/>
    <x v="5"/>
    <s v="EL ESTAFADOR"/>
    <x v="8"/>
    <n v="1901"/>
    <n v="2"/>
    <n v="37"/>
    <n v="170"/>
    <m/>
    <m/>
    <m/>
  </r>
  <r>
    <x v="4"/>
    <s v="ALFRED HITCHOOK"/>
    <x v="5"/>
    <s v="HISTORIAS PARA LEER A PLENA LUZ"/>
    <x v="11"/>
    <n v="1908"/>
    <n v="1"/>
    <n v="32"/>
    <n v="190"/>
    <m/>
    <m/>
    <m/>
  </r>
  <r>
    <x v="4"/>
    <s v="JACK HIGGINS"/>
    <x v="0"/>
    <s v="EL LADO OSCURO DE LA CALLE"/>
    <x v="11"/>
    <n v="1915"/>
    <n v="2"/>
    <n v="36"/>
    <n v="190"/>
    <m/>
    <m/>
    <m/>
  </r>
  <r>
    <x v="4"/>
    <s v="JOHN LE CARRE"/>
    <x v="0"/>
    <s v="ASESINATO DE CALIDAD"/>
    <x v="10"/>
    <n v="1928"/>
    <n v="1"/>
    <n v="31"/>
    <n v="260"/>
    <m/>
    <m/>
    <m/>
  </r>
  <r>
    <x v="4"/>
    <s v="JOHN LE CARRE"/>
    <x v="0"/>
    <s v="LA GENTE DE SMILEY"/>
    <x v="10"/>
    <n v="1935"/>
    <n v="1"/>
    <n v="33"/>
    <n v="280"/>
    <m/>
    <m/>
    <m/>
  </r>
  <r>
    <x v="4"/>
    <s v="ROBERT PARKER"/>
    <x v="5"/>
    <s v="JUEGO PELIGROSO"/>
    <x v="10"/>
    <n v="1886"/>
    <n v="3"/>
    <n v="22"/>
    <n v="340"/>
    <m/>
    <m/>
    <m/>
  </r>
  <r>
    <x v="5"/>
    <s v="WILLIAM BLATTY"/>
    <x v="6"/>
    <s v="LEGION"/>
    <x v="11"/>
    <n v="1941"/>
    <n v="3"/>
    <n v="15"/>
    <n v="380"/>
    <m/>
    <m/>
    <m/>
  </r>
  <r>
    <x v="5"/>
    <s v="RAY BRADBURY"/>
    <x v="7"/>
    <s v="EL HOMBRE ILUSTRADO"/>
    <x v="10"/>
    <n v="1946"/>
    <n v="3"/>
    <n v="37"/>
    <n v="270"/>
    <m/>
    <m/>
    <m/>
  </r>
  <r>
    <x v="5"/>
    <s v="PIERRE BOULLE"/>
    <x v="8"/>
    <s v="EL PLANETA DE LOS SIMIOS"/>
    <x v="10"/>
    <n v="1938"/>
    <n v="2"/>
    <n v="39"/>
    <n v="260"/>
    <m/>
    <m/>
    <m/>
  </r>
  <r>
    <x v="5"/>
    <s v="GREG BEAR"/>
    <x v="8"/>
    <s v="MUSICA EN LA SANGRE"/>
    <x v="11"/>
    <n v="1951"/>
    <n v="2"/>
    <n v="17"/>
    <n v="310"/>
    <m/>
    <m/>
    <m/>
  </r>
  <r>
    <x v="5"/>
    <s v="STEPHEN KING"/>
    <x v="6"/>
    <s v="CUJO"/>
    <x v="8"/>
    <n v="1961"/>
    <n v="1"/>
    <n v="63"/>
    <n v="190"/>
    <m/>
    <m/>
    <m/>
  </r>
  <r>
    <x v="5"/>
    <s v="STEPHEN KING"/>
    <x v="6"/>
    <s v="CEMENTERIO DE ANIMALES"/>
    <x v="8"/>
    <n v="1956"/>
    <n v="2"/>
    <n v="34"/>
    <n v="220"/>
    <m/>
    <m/>
    <m/>
  </r>
  <r>
    <x v="5"/>
    <s v="STEPHEN KING"/>
    <x v="6"/>
    <s v="LA HORA DEL VAMPIRO"/>
    <x v="8"/>
    <n v="1954"/>
    <n v="2"/>
    <n v="23"/>
    <n v="330"/>
    <m/>
    <m/>
    <m/>
  </r>
  <r>
    <x v="5"/>
    <s v="PETER STRAUB"/>
    <x v="6"/>
    <s v="FANTASMAS"/>
    <x v="8"/>
    <n v="1929"/>
    <n v="2"/>
    <n v="12"/>
    <n v="190"/>
    <m/>
    <m/>
    <m/>
  </r>
  <r>
    <x v="5"/>
    <s v="PETER STRAUB"/>
    <x v="7"/>
    <s v="SI PUDIERAS VERME AHORA"/>
    <x v="8"/>
    <n v="1925"/>
    <n v="1"/>
    <n v="21"/>
    <n v="180"/>
    <m/>
    <m/>
    <m/>
  </r>
  <r>
    <x v="5"/>
    <s v="JACK WILLIAMSON"/>
    <x v="8"/>
    <s v="LA ISLA DEL DRAGON"/>
    <x v="8"/>
    <n v="1953"/>
    <n v="2"/>
    <n v="8"/>
    <n v="270"/>
    <m/>
    <m/>
    <m/>
  </r>
  <r>
    <x v="5"/>
    <s v="GEORGE TURNER"/>
    <x v="8"/>
    <s v="LAS TORRES DEL OLVIDO"/>
    <x v="8"/>
    <n v="1962"/>
    <n v="2"/>
    <n v="49"/>
    <n v="100"/>
    <m/>
    <m/>
    <m/>
  </r>
  <r>
    <x v="5"/>
    <s v="PATRIC TILLEY"/>
    <x v="8"/>
    <s v="LOS VISITANTES"/>
    <x v="11"/>
    <n v="1958"/>
    <n v="1"/>
    <n v="62"/>
    <n v="290"/>
    <m/>
    <m/>
    <m/>
  </r>
  <r>
    <x v="6"/>
    <s v="MADELEINE BRENDT"/>
    <x v="0"/>
    <s v="LA MUJER ENMASCARADA"/>
    <x v="10"/>
    <n v="1963"/>
    <n v="1"/>
    <n v="32"/>
    <n v="210"/>
    <m/>
    <m/>
    <m/>
  </r>
  <r>
    <x v="6"/>
    <s v="SARAH FRYDMAN"/>
    <x v="1"/>
    <s v="LA SINFONIA DEL DESTINO"/>
    <x v="8"/>
    <n v="1948"/>
    <n v="2"/>
    <n v="14"/>
    <n v="310"/>
    <m/>
    <m/>
    <m/>
  </r>
  <r>
    <x v="6"/>
    <s v="PAMELA OLDFIELD"/>
    <x v="2"/>
    <s v="LOS RASGOS DE JULIA"/>
    <x v="8"/>
    <n v="1962"/>
    <n v="2"/>
    <n v="9"/>
    <n v="230"/>
    <m/>
    <m/>
    <m/>
  </r>
  <r>
    <x v="6"/>
    <s v="DANIELLE STEELL"/>
    <x v="2"/>
    <s v="VOLVEL A AMAR"/>
    <x v="11"/>
    <n v="1933"/>
    <n v="1"/>
    <n v="18"/>
    <n v="220"/>
    <m/>
    <m/>
    <m/>
  </r>
  <r>
    <x v="6"/>
    <s v="DANIELLE STEELL"/>
    <x v="0"/>
    <s v="ANSIA DE AMOR"/>
    <x v="11"/>
    <n v="1944"/>
    <n v="2"/>
    <n v="21"/>
    <n v="180"/>
    <m/>
    <m/>
    <m/>
  </r>
  <r>
    <x v="6"/>
    <s v="DANIELLE STEELL"/>
    <x v="2"/>
    <s v="SU GRAN PASION"/>
    <x v="11"/>
    <n v="1955"/>
    <n v="3"/>
    <n v="20"/>
    <n v="190"/>
    <m/>
    <m/>
    <m/>
  </r>
  <r>
    <x v="6"/>
    <s v="DANIELLE STEELL"/>
    <x v="0"/>
    <s v="LA PROMESA"/>
    <x v="11"/>
    <n v="1938"/>
    <n v="2"/>
    <n v="14"/>
    <n v="240"/>
    <m/>
    <m/>
    <m/>
  </r>
  <r>
    <x v="6"/>
    <s v="DANIELLE STEELL"/>
    <x v="3"/>
    <s v="UN PERFECTO ESTRAÑO"/>
    <x v="11"/>
    <n v="1948"/>
    <n v="1"/>
    <n v="23"/>
    <n v="250"/>
    <m/>
    <m/>
    <m/>
  </r>
  <r>
    <x v="7"/>
    <s v="MARIO BENEDETTI"/>
    <x v="0"/>
    <s v="QUIEN DE NOSOTROS"/>
    <x v="12"/>
    <n v="1963"/>
    <n v="4"/>
    <n v="78"/>
    <n v="360"/>
    <m/>
    <m/>
    <m/>
  </r>
  <r>
    <x v="7"/>
    <s v="MARIO BENEDETTI"/>
    <x v="0"/>
    <s v="LA TREGUA"/>
    <x v="12"/>
    <n v="1958"/>
    <n v="5"/>
    <n v="96"/>
    <n v="130"/>
    <m/>
    <m/>
    <m/>
  </r>
  <r>
    <x v="7"/>
    <s v="MARIO BENEDETTI"/>
    <x v="2"/>
    <s v="LA BORRA DEL CAFÉ"/>
    <x v="12"/>
    <n v="1957"/>
    <n v="3"/>
    <n v="34"/>
    <n v="150"/>
    <m/>
    <m/>
    <m/>
  </r>
  <r>
    <x v="7"/>
    <s v="JAVIER DE VIANA"/>
    <x v="0"/>
    <s v="GURI"/>
    <x v="12"/>
    <n v="1948"/>
    <n v="5"/>
    <n v="56"/>
    <n v="250"/>
    <m/>
    <m/>
    <m/>
  </r>
  <r>
    <x v="7"/>
    <s v="JAVIER DE VIANA"/>
    <x v="1"/>
    <s v="YOYOS"/>
    <x v="12"/>
    <n v="1936"/>
    <n v="4"/>
    <n v="58"/>
    <n v="260"/>
    <m/>
    <m/>
    <m/>
  </r>
  <r>
    <x v="7"/>
    <s v="JAVIER DE VIANA"/>
    <x v="1"/>
    <s v="MACACHINES"/>
    <x v="12"/>
    <n v="1924"/>
    <n v="2"/>
    <n v="79"/>
    <n v="190"/>
    <m/>
    <m/>
    <m/>
  </r>
  <r>
    <x v="7"/>
    <s v="EDUARDO GALEANO"/>
    <x v="0"/>
    <s v="LA CANCION DE NOSOTROS"/>
    <x v="12"/>
    <n v="1941"/>
    <n v="2"/>
    <n v="103"/>
    <n v="180"/>
    <m/>
    <m/>
    <m/>
  </r>
  <r>
    <x v="7"/>
    <s v="EDUARDO GALEANO"/>
    <x v="0"/>
    <s v="VAGAMUNDO"/>
    <x v="12"/>
    <n v="1933"/>
    <n v="5"/>
    <n v="82"/>
    <n v="210"/>
    <m/>
    <m/>
    <m/>
  </r>
  <r>
    <x v="7"/>
    <s v="JUAN C. ONETTI"/>
    <x v="0"/>
    <s v="LA MUERTE Y LA NIÑA"/>
    <x v="12"/>
    <n v="1975"/>
    <n v="3"/>
    <n v="13"/>
    <n v="260"/>
    <m/>
    <m/>
    <m/>
  </r>
  <r>
    <x v="7"/>
    <s v="JUAN C. ONETTI"/>
    <x v="0"/>
    <s v="PARA ESTA NOCHE"/>
    <x v="12"/>
    <n v="1979"/>
    <n v="4"/>
    <n v="43"/>
    <n v="270"/>
    <m/>
    <m/>
    <m/>
  </r>
  <r>
    <x v="7"/>
    <s v="JUAN C. ONETTI"/>
    <x v="0"/>
    <s v="DEJEMOS HABLAR EL VIENTO"/>
    <x v="12"/>
    <n v="1981"/>
    <n v="2"/>
    <n v="30"/>
    <n v="180"/>
    <m/>
    <m/>
    <m/>
  </r>
  <r>
    <x v="7"/>
    <s v="HORACIO QUIROGA"/>
    <x v="1"/>
    <s v="CUENTOS DE AMOR, DE LOCURA Y DE MUERTE"/>
    <x v="12"/>
    <n v="1943"/>
    <n v="3"/>
    <n v="72"/>
    <n v="19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7" cacheId="4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compact="0" compactData="0" multipleFieldFilters="0">
  <location ref="I21:K54" firstHeaderRow="1" firstDataRow="1" firstDataCol="2"/>
  <pivotFields count="12">
    <pivotField axis="axisRow" compact="0" outline="0" showAll="0">
      <items count="9">
        <item x="2"/>
        <item x="4"/>
        <item x="1"/>
        <item x="5"/>
        <item x="0"/>
        <item x="3"/>
        <item x="7"/>
        <item x="6"/>
        <item t="default"/>
      </items>
    </pivotField>
    <pivotField compact="0" outline="0" showAll="0"/>
    <pivotField axis="axisRow" compact="0" outline="0" showAll="0">
      <items count="10">
        <item x="8"/>
        <item x="5"/>
        <item x="1"/>
        <item x="0"/>
        <item x="2"/>
        <item x="3"/>
        <item x="4"/>
        <item x="7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"/>
  </rowFields>
  <rowItems count="33">
    <i>
      <x/>
      <x v="2"/>
    </i>
    <i r="1">
      <x v="3"/>
    </i>
    <i t="default">
      <x/>
    </i>
    <i>
      <x v="1"/>
      <x v="1"/>
    </i>
    <i r="1">
      <x v="3"/>
    </i>
    <i t="default">
      <x v="1"/>
    </i>
    <i>
      <x v="2"/>
      <x v="2"/>
    </i>
    <i r="1">
      <x v="3"/>
    </i>
    <i r="1">
      <x v="4"/>
    </i>
    <i r="1">
      <x v="5"/>
    </i>
    <i t="default">
      <x v="2"/>
    </i>
    <i>
      <x v="3"/>
      <x/>
    </i>
    <i r="1">
      <x v="7"/>
    </i>
    <i r="1">
      <x v="8"/>
    </i>
    <i t="default">
      <x v="3"/>
    </i>
    <i>
      <x v="4"/>
      <x v="2"/>
    </i>
    <i r="1">
      <x v="3"/>
    </i>
    <i r="1">
      <x v="4"/>
    </i>
    <i r="1">
      <x v="5"/>
    </i>
    <i r="1">
      <x v="6"/>
    </i>
    <i t="default">
      <x v="4"/>
    </i>
    <i>
      <x v="5"/>
      <x v="1"/>
    </i>
    <i t="default">
      <x v="5"/>
    </i>
    <i>
      <x v="6"/>
      <x v="2"/>
    </i>
    <i r="1">
      <x v="3"/>
    </i>
    <i r="1">
      <x v="4"/>
    </i>
    <i t="default">
      <x v="6"/>
    </i>
    <i>
      <x v="7"/>
      <x v="2"/>
    </i>
    <i r="1">
      <x v="3"/>
    </i>
    <i r="1">
      <x v="4"/>
    </i>
    <i r="1">
      <x v="5"/>
    </i>
    <i t="default">
      <x v="7"/>
    </i>
    <i t="grand">
      <x/>
    </i>
  </rowItems>
  <colItems count="1">
    <i/>
  </colItems>
  <dataFields count="1">
    <dataField name="Cuenta de PRESTAMO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6" cacheId="4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compact="0" compactData="0" multipleFieldFilters="0">
  <location ref="G6:H16" firstHeaderRow="1" firstDataRow="1" firstDataCol="1"/>
  <pivotFields count="12">
    <pivotField compact="0" outline="0" showAll="0"/>
    <pivotField compact="0" outline="0" showAll="0"/>
    <pivotField axis="axisRow" compact="0" outline="0" showAll="0">
      <items count="10">
        <item x="8"/>
        <item x="5"/>
        <item x="1"/>
        <item x="0"/>
        <item x="2"/>
        <item x="3"/>
        <item x="4"/>
        <item x="7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Precio medio" fld="8" subtotal="average" baseField="0" baseItem="0" numFmtId="165"/>
  </dataFields>
  <formats count="3">
    <format dxfId="16">
      <pivotArea outline="0" collapsedLevelsAreSubtotals="1" fieldPosition="0"/>
    </format>
    <format dxfId="12">
      <pivotArea dataOnly="0" labelOnly="1" outline="0" axis="axisValues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5" cacheId="4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compact="0" compactData="0" multipleFieldFilters="0">
  <location ref="B20:D73" firstHeaderRow="1" firstDataRow="1" firstDataCol="2"/>
  <pivotFields count="12">
    <pivotField compact="0" outline="0" showAll="0"/>
    <pivotField compact="0" outline="0" showAll="0"/>
    <pivotField axis="axisRow" compact="0" outline="0" showAll="0">
      <items count="10">
        <item x="8"/>
        <item x="5"/>
        <item x="1"/>
        <item x="0"/>
        <item x="2"/>
        <item x="3"/>
        <item x="4"/>
        <item x="7"/>
        <item x="6"/>
        <item t="default"/>
      </items>
    </pivotField>
    <pivotField dataField="1" compact="0" outline="0" showAll="0"/>
    <pivotField axis="axisRow" compact="0" outline="0" showAll="0">
      <items count="14">
        <item x="3"/>
        <item x="1"/>
        <item x="0"/>
        <item x="6"/>
        <item x="9"/>
        <item x="4"/>
        <item x="10"/>
        <item x="11"/>
        <item x="2"/>
        <item x="5"/>
        <item x="7"/>
        <item x="12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4"/>
  </rowFields>
  <rowItems count="53">
    <i>
      <x/>
      <x v="6"/>
    </i>
    <i r="1">
      <x v="7"/>
    </i>
    <i r="1">
      <x v="12"/>
    </i>
    <i t="default">
      <x/>
    </i>
    <i>
      <x v="1"/>
      <x v="6"/>
    </i>
    <i r="1">
      <x v="7"/>
    </i>
    <i r="1">
      <x v="12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>
      <x v="4"/>
      <x/>
    </i>
    <i r="1">
      <x v="2"/>
    </i>
    <i r="1">
      <x v="5"/>
    </i>
    <i r="1">
      <x v="6"/>
    </i>
    <i r="1">
      <x v="7"/>
    </i>
    <i r="1">
      <x v="11"/>
    </i>
    <i r="1">
      <x v="12"/>
    </i>
    <i t="default">
      <x v="4"/>
    </i>
    <i>
      <x v="5"/>
      <x v="2"/>
    </i>
    <i r="1">
      <x v="5"/>
    </i>
    <i r="1">
      <x v="7"/>
    </i>
    <i r="1">
      <x v="9"/>
    </i>
    <i r="1">
      <x v="12"/>
    </i>
    <i t="default">
      <x v="5"/>
    </i>
    <i>
      <x v="6"/>
      <x v="5"/>
    </i>
    <i t="default">
      <x v="6"/>
    </i>
    <i>
      <x v="7"/>
      <x v="6"/>
    </i>
    <i r="1">
      <x v="12"/>
    </i>
    <i t="default">
      <x v="7"/>
    </i>
    <i>
      <x v="8"/>
      <x v="7"/>
    </i>
    <i r="1">
      <x v="12"/>
    </i>
    <i t="default">
      <x v="8"/>
    </i>
    <i t="grand">
      <x/>
    </i>
  </rowItems>
  <colItems count="1">
    <i/>
  </colItems>
  <dataFields count="1">
    <dataField name="Número de títulos" fld="3" subtotal="count" baseField="2" baseItem="0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4" cacheId="4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compact="0" compactData="0" multipleFieldFilters="0" rowHeaderCaption="Rubro">
  <location ref="B6:C15" firstHeaderRow="1" firstDataRow="1" firstDataCol="1"/>
  <pivotFields count="12">
    <pivotField axis="axisRow" compact="0" outline="0" showAll="0">
      <items count="9">
        <item x="2"/>
        <item x="4"/>
        <item x="1"/>
        <item x="5"/>
        <item x="0"/>
        <item x="3"/>
        <item x="7"/>
        <item x="6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Número de títulos" fld="3" subtotal="count" baseField="0" baseItem="0"/>
  </dataFields>
  <formats count="1"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zoomScale="85" workbookViewId="0">
      <selection activeCell="P11" sqref="P11"/>
    </sheetView>
  </sheetViews>
  <sheetFormatPr baseColWidth="10" defaultRowHeight="12.75" x14ac:dyDescent="0.2"/>
  <cols>
    <col min="2" max="2" width="17.140625" customWidth="1"/>
    <col min="3" max="3" width="13" customWidth="1"/>
    <col min="4" max="4" width="24.140625" customWidth="1"/>
    <col min="5" max="5" width="17" customWidth="1"/>
    <col min="8" max="8" width="13.7109375" customWidth="1"/>
    <col min="9" max="9" width="15.5703125" customWidth="1"/>
    <col min="10" max="10" width="19" style="11" customWidth="1"/>
    <col min="11" max="12" width="19.28515625" style="16" customWidth="1"/>
  </cols>
  <sheetData>
    <row r="1" spans="1:13" s="1" customFormat="1" x14ac:dyDescent="0.2">
      <c r="A1" s="1" t="s">
        <v>155</v>
      </c>
      <c r="B1" s="1" t="s">
        <v>156</v>
      </c>
      <c r="C1" s="1" t="s">
        <v>158</v>
      </c>
      <c r="D1" s="1" t="s">
        <v>157</v>
      </c>
      <c r="E1" s="1" t="s">
        <v>159</v>
      </c>
      <c r="F1" s="1" t="s">
        <v>180</v>
      </c>
      <c r="G1" s="1" t="s">
        <v>160</v>
      </c>
      <c r="H1" s="1" t="s">
        <v>161</v>
      </c>
      <c r="I1" s="1" t="s">
        <v>182</v>
      </c>
      <c r="J1" s="15" t="s">
        <v>187</v>
      </c>
      <c r="K1" s="15" t="s">
        <v>186</v>
      </c>
      <c r="L1" s="15" t="s">
        <v>189</v>
      </c>
    </row>
    <row r="2" spans="1:13" ht="15" x14ac:dyDescent="0.25">
      <c r="A2" t="s">
        <v>192</v>
      </c>
      <c r="B2" t="s">
        <v>0</v>
      </c>
      <c r="C2" t="s">
        <v>1</v>
      </c>
      <c r="D2" t="s">
        <v>2</v>
      </c>
      <c r="E2" t="s">
        <v>163</v>
      </c>
      <c r="F2">
        <v>1973</v>
      </c>
      <c r="G2">
        <v>1</v>
      </c>
      <c r="H2">
        <v>78</v>
      </c>
      <c r="I2">
        <v>80</v>
      </c>
      <c r="J2" s="11" t="str">
        <f>IF(H2&gt;60,"Muy aceptable",IF(AND(H2&gt;=30,H2&lt;=60),"Aceptable","No aceptable"))</f>
        <v>Muy aceptable</v>
      </c>
      <c r="K2" s="16">
        <f>I2-I2*(IF(F2&gt;1960,VLOOKUP(libros!A2,detalles!$A$3:$B$10,2,FALSE),0.3))</f>
        <v>68</v>
      </c>
      <c r="L2" s="16">
        <f>K2+VLOOKUP(C2,detalles!$A$14:$B$22,2,FALSE)-(K2*IF(OR(E2="Uruguay",E2="Argentina"),"0",VLOOKUP(E2,detalles!$D$14:$E$26,2,FALSE)))</f>
        <v>59</v>
      </c>
      <c r="M2" s="9"/>
    </row>
    <row r="3" spans="1:13" ht="15" x14ac:dyDescent="0.25">
      <c r="A3" t="s">
        <v>192</v>
      </c>
      <c r="B3" t="s">
        <v>0</v>
      </c>
      <c r="C3" t="s">
        <v>1</v>
      </c>
      <c r="D3" t="s">
        <v>3</v>
      </c>
      <c r="E3" t="s">
        <v>163</v>
      </c>
      <c r="F3">
        <v>1971</v>
      </c>
      <c r="G3">
        <v>3</v>
      </c>
      <c r="H3">
        <v>65</v>
      </c>
      <c r="I3">
        <v>180</v>
      </c>
      <c r="J3" s="11" t="str">
        <f t="shared" ref="J3:J66" si="0">IF(H3&gt;60,"Muy aceptable",IF(AND(H3&gt;=30,H3&lt;=60),"Aceptable","No aceptable"))</f>
        <v>Muy aceptable</v>
      </c>
      <c r="K3" s="16">
        <f>I3-I3*(IF(F3&gt;1960,VLOOKUP(libros!A3,detalles!$A$3:$B$10,2,FALSE),0.3))</f>
        <v>153</v>
      </c>
      <c r="L3" s="16">
        <f>K3+VLOOKUP(C3,detalles!$A$14:$B$22,2,FALSE)-(K3*IF(OR(E3="Uruguay",E3="Argentina"),"0",VLOOKUP(E3,detalles!$D$14:$E$26,2,FALSE)))</f>
        <v>122.75</v>
      </c>
      <c r="M3" s="9"/>
    </row>
    <row r="4" spans="1:13" ht="15" x14ac:dyDescent="0.25">
      <c r="A4" t="s">
        <v>192</v>
      </c>
      <c r="B4" t="s">
        <v>0</v>
      </c>
      <c r="C4" t="s">
        <v>4</v>
      </c>
      <c r="D4" t="s">
        <v>5</v>
      </c>
      <c r="E4" t="s">
        <v>163</v>
      </c>
      <c r="F4">
        <v>1968</v>
      </c>
      <c r="G4">
        <v>2</v>
      </c>
      <c r="H4">
        <v>15</v>
      </c>
      <c r="I4">
        <v>230</v>
      </c>
      <c r="J4" s="11" t="str">
        <f t="shared" si="0"/>
        <v>No aceptable</v>
      </c>
      <c r="K4" s="16">
        <f>I4-I4*(IF(F4&gt;1960,VLOOKUP(libros!A4,detalles!$A$3:$B$10,2,FALSE),0.3))</f>
        <v>195.5</v>
      </c>
      <c r="L4" s="16">
        <f>K4+VLOOKUP(C4,detalles!$A$14:$B$22,2,FALSE)-(K4*IF(OR(E4="Uruguay",E4="Argentina"),"0",VLOOKUP(E4,detalles!$D$14:$E$26,2,FALSE)))</f>
        <v>150.625</v>
      </c>
      <c r="M4" s="9"/>
    </row>
    <row r="5" spans="1:13" ht="15" x14ac:dyDescent="0.25">
      <c r="A5" t="s">
        <v>192</v>
      </c>
      <c r="B5" t="s">
        <v>6</v>
      </c>
      <c r="C5" t="s">
        <v>1</v>
      </c>
      <c r="D5" t="s">
        <v>7</v>
      </c>
      <c r="E5" t="s">
        <v>176</v>
      </c>
      <c r="F5">
        <v>1977</v>
      </c>
      <c r="G5">
        <v>2</v>
      </c>
      <c r="H5">
        <v>25</v>
      </c>
      <c r="I5">
        <v>350</v>
      </c>
      <c r="J5" s="11" t="str">
        <f t="shared" si="0"/>
        <v>No aceptable</v>
      </c>
      <c r="K5" s="16">
        <f>I5-I5*(IF(F5&gt;1960,VLOOKUP(libros!A5,detalles!$A$3:$B$10,2,FALSE),0.3))</f>
        <v>297.5</v>
      </c>
      <c r="L5" s="16">
        <f>K5+VLOOKUP(C5,detalles!$A$14:$B$22,2,FALSE)-(K5*IF(OR(E5="Uruguay",E5="Argentina"),"0",VLOOKUP(E5,detalles!$D$14:$E$26,2,FALSE)))</f>
        <v>246</v>
      </c>
      <c r="M5" s="9"/>
    </row>
    <row r="6" spans="1:13" ht="15" x14ac:dyDescent="0.25">
      <c r="A6" t="s">
        <v>192</v>
      </c>
      <c r="B6" t="s">
        <v>6</v>
      </c>
      <c r="C6" t="s">
        <v>1</v>
      </c>
      <c r="D6" t="s">
        <v>8</v>
      </c>
      <c r="E6" t="s">
        <v>176</v>
      </c>
      <c r="F6">
        <v>1974</v>
      </c>
      <c r="G6">
        <v>2</v>
      </c>
      <c r="H6">
        <v>41</v>
      </c>
      <c r="I6">
        <v>240</v>
      </c>
      <c r="J6" s="11" t="str">
        <f t="shared" si="0"/>
        <v>Aceptable</v>
      </c>
      <c r="K6" s="16">
        <f>I6-I6*(IF(F6&gt;1960,VLOOKUP(libros!A6,detalles!$A$3:$B$10,2,FALSE),0.3))</f>
        <v>204</v>
      </c>
      <c r="L6" s="16">
        <f>K6+VLOOKUP(C6,detalles!$A$14:$B$22,2,FALSE)-(K6*IF(OR(E6="Uruguay",E6="Argentina"),"0",VLOOKUP(E6,detalles!$D$14:$E$26,2,FALSE)))</f>
        <v>171.2</v>
      </c>
      <c r="M6" s="9"/>
    </row>
    <row r="7" spans="1:13" ht="15" x14ac:dyDescent="0.25">
      <c r="A7" t="s">
        <v>192</v>
      </c>
      <c r="B7" t="s">
        <v>9</v>
      </c>
      <c r="C7" t="s">
        <v>1</v>
      </c>
      <c r="D7" t="s">
        <v>10</v>
      </c>
      <c r="E7" t="s">
        <v>179</v>
      </c>
      <c r="F7">
        <v>1956</v>
      </c>
      <c r="G7">
        <v>1</v>
      </c>
      <c r="H7">
        <v>40</v>
      </c>
      <c r="I7">
        <v>150</v>
      </c>
      <c r="J7" s="11" t="str">
        <f t="shared" si="0"/>
        <v>Aceptable</v>
      </c>
      <c r="K7" s="16">
        <f>I7-I7*(IF(F7&gt;1960,VLOOKUP(libros!A7,detalles!$A$3:$B$10,2,FALSE),0.3))</f>
        <v>105</v>
      </c>
      <c r="L7" s="16">
        <f>K7+VLOOKUP(C7,detalles!$A$14:$B$22,2,FALSE)-(K7*IF(OR(E7="Uruguay",E7="Argentina"),"0",VLOOKUP(E7,detalles!$D$14:$E$26,2,FALSE)))</f>
        <v>92</v>
      </c>
      <c r="M7" s="9"/>
    </row>
    <row r="8" spans="1:13" ht="15" x14ac:dyDescent="0.25">
      <c r="A8" t="s">
        <v>192</v>
      </c>
      <c r="B8" t="s">
        <v>11</v>
      </c>
      <c r="C8" t="s">
        <v>4</v>
      </c>
      <c r="D8" t="s">
        <v>12</v>
      </c>
      <c r="E8" t="s">
        <v>162</v>
      </c>
      <c r="F8">
        <v>1968</v>
      </c>
      <c r="G8">
        <v>3</v>
      </c>
      <c r="H8">
        <v>43</v>
      </c>
      <c r="I8">
        <v>180</v>
      </c>
      <c r="J8" s="11" t="str">
        <f t="shared" si="0"/>
        <v>Aceptable</v>
      </c>
      <c r="K8" s="16">
        <f>I8-I8*(IF(F8&gt;1960,VLOOKUP(libros!A8,detalles!$A$3:$B$10,2,FALSE),0.3))</f>
        <v>153</v>
      </c>
      <c r="L8" s="16">
        <f>K8+VLOOKUP(C8,detalles!$A$14:$B$22,2,FALSE)-(K8*IF(OR(E8="Uruguay",E8="Argentina"),"0",VLOOKUP(E8,detalles!$D$14:$E$26,2,FALSE)))</f>
        <v>157</v>
      </c>
      <c r="M8" s="9"/>
    </row>
    <row r="9" spans="1:13" ht="15" x14ac:dyDescent="0.25">
      <c r="A9" t="s">
        <v>192</v>
      </c>
      <c r="B9" t="s">
        <v>13</v>
      </c>
      <c r="C9" t="s">
        <v>1</v>
      </c>
      <c r="D9" t="s">
        <v>14</v>
      </c>
      <c r="E9" t="s">
        <v>164</v>
      </c>
      <c r="F9">
        <v>1957</v>
      </c>
      <c r="G9">
        <v>1</v>
      </c>
      <c r="H9">
        <v>18</v>
      </c>
      <c r="I9">
        <v>190</v>
      </c>
      <c r="J9" s="11" t="str">
        <f t="shared" si="0"/>
        <v>No aceptable</v>
      </c>
      <c r="K9" s="16">
        <f>I9-I9*(IF(F9&gt;1960,VLOOKUP(libros!A9,detalles!$A$3:$B$10,2,FALSE),0.3))</f>
        <v>133</v>
      </c>
      <c r="L9" s="16">
        <f>K9+VLOOKUP(C9,detalles!$A$14:$B$22,2,FALSE)-(K9*IF(OR(E9="Uruguay",E9="Argentina"),"0",VLOOKUP(E9,detalles!$D$14:$E$26,2,FALSE)))</f>
        <v>107.75</v>
      </c>
      <c r="M9" s="9"/>
    </row>
    <row r="10" spans="1:13" ht="15" x14ac:dyDescent="0.25">
      <c r="A10" t="s">
        <v>192</v>
      </c>
      <c r="B10" t="s">
        <v>15</v>
      </c>
      <c r="C10" t="s">
        <v>1</v>
      </c>
      <c r="D10" t="s">
        <v>16</v>
      </c>
      <c r="E10" t="s">
        <v>164</v>
      </c>
      <c r="F10">
        <v>1963</v>
      </c>
      <c r="G10">
        <v>1</v>
      </c>
      <c r="H10">
        <v>4</v>
      </c>
      <c r="I10">
        <v>230</v>
      </c>
      <c r="J10" s="11" t="str">
        <f t="shared" si="0"/>
        <v>No aceptable</v>
      </c>
      <c r="K10" s="16">
        <f>I10-I10*(IF(F10&gt;1960,VLOOKUP(libros!A10,detalles!$A$3:$B$10,2,FALSE),0.3))</f>
        <v>195.5</v>
      </c>
      <c r="L10" s="16">
        <f>K10+VLOOKUP(C10,detalles!$A$14:$B$22,2,FALSE)-(K10*IF(OR(E10="Uruguay",E10="Argentina"),"0",VLOOKUP(E10,detalles!$D$14:$E$26,2,FALSE)))</f>
        <v>154.625</v>
      </c>
      <c r="M10" s="9"/>
    </row>
    <row r="11" spans="1:13" ht="15" x14ac:dyDescent="0.25">
      <c r="A11" t="s">
        <v>192</v>
      </c>
      <c r="B11" t="s">
        <v>11</v>
      </c>
      <c r="C11" t="s">
        <v>17</v>
      </c>
      <c r="D11" t="s">
        <v>18</v>
      </c>
      <c r="E11" t="s">
        <v>162</v>
      </c>
      <c r="F11">
        <v>1969</v>
      </c>
      <c r="G11">
        <v>3</v>
      </c>
      <c r="H11">
        <v>8</v>
      </c>
      <c r="I11">
        <v>310</v>
      </c>
      <c r="J11" s="11" t="str">
        <f t="shared" si="0"/>
        <v>No aceptable</v>
      </c>
      <c r="K11" s="16">
        <f>I11-I11*(IF(F11&gt;1960,VLOOKUP(libros!A11,detalles!$A$3:$B$10,2,FALSE),0.3))</f>
        <v>263.5</v>
      </c>
      <c r="L11" s="16">
        <f>K11+VLOOKUP(C11,detalles!$A$14:$B$22,2,FALSE)-(K11*IF(OR(E11="Uruguay",E11="Argentina"),"0",VLOOKUP(E11,detalles!$D$14:$E$26,2,FALSE)))</f>
        <v>272.5</v>
      </c>
      <c r="M11" s="9"/>
    </row>
    <row r="12" spans="1:13" ht="15" x14ac:dyDescent="0.25">
      <c r="A12" t="s">
        <v>192</v>
      </c>
      <c r="B12" t="s">
        <v>11</v>
      </c>
      <c r="C12" t="s">
        <v>4</v>
      </c>
      <c r="D12" t="s">
        <v>19</v>
      </c>
      <c r="E12" t="s">
        <v>162</v>
      </c>
      <c r="F12">
        <v>1977</v>
      </c>
      <c r="G12">
        <v>2</v>
      </c>
      <c r="H12">
        <v>18</v>
      </c>
      <c r="I12">
        <v>380</v>
      </c>
      <c r="J12" s="11" t="str">
        <f t="shared" si="0"/>
        <v>No aceptable</v>
      </c>
      <c r="K12" s="16">
        <f>I12-I12*(IF(F12&gt;1960,VLOOKUP(libros!A12,detalles!$A$3:$B$10,2,FALSE),0.3))</f>
        <v>323</v>
      </c>
      <c r="L12" s="16">
        <f>K12+VLOOKUP(C12,detalles!$A$14:$B$22,2,FALSE)-(K12*IF(OR(E12="Uruguay",E12="Argentina"),"0",VLOOKUP(E12,detalles!$D$14:$E$26,2,FALSE)))</f>
        <v>327</v>
      </c>
      <c r="M12" s="9"/>
    </row>
    <row r="13" spans="1:13" ht="15" x14ac:dyDescent="0.25">
      <c r="A13" t="s">
        <v>192</v>
      </c>
      <c r="B13" t="s">
        <v>20</v>
      </c>
      <c r="C13" t="s">
        <v>21</v>
      </c>
      <c r="D13" t="s">
        <v>22</v>
      </c>
      <c r="E13" t="s">
        <v>177</v>
      </c>
      <c r="F13">
        <v>1970</v>
      </c>
      <c r="G13">
        <v>2</v>
      </c>
      <c r="H13">
        <v>19</v>
      </c>
      <c r="I13">
        <v>390</v>
      </c>
      <c r="J13" s="11" t="str">
        <f t="shared" si="0"/>
        <v>No aceptable</v>
      </c>
      <c r="K13" s="16">
        <f>I13-I13*(IF(F13&gt;1960,VLOOKUP(libros!A13,detalles!$A$3:$B$10,2,FALSE),0.3))</f>
        <v>331.5</v>
      </c>
      <c r="L13" s="16">
        <f>K13+VLOOKUP(C13,detalles!$A$14:$B$22,2,FALSE)-(K13*IF(OR(E13="Uruguay",E13="Argentina"),"0",VLOOKUP(E13,detalles!$D$14:$E$26,2,FALSE)))</f>
        <v>305.35000000000002</v>
      </c>
      <c r="M13" s="9"/>
    </row>
    <row r="14" spans="1:13" ht="15" x14ac:dyDescent="0.25">
      <c r="A14" t="s">
        <v>192</v>
      </c>
      <c r="B14" t="s">
        <v>20</v>
      </c>
      <c r="C14" t="s">
        <v>1</v>
      </c>
      <c r="D14" t="s">
        <v>23</v>
      </c>
      <c r="E14" t="s">
        <v>177</v>
      </c>
      <c r="F14">
        <v>1968</v>
      </c>
      <c r="G14">
        <v>1</v>
      </c>
      <c r="H14">
        <v>32</v>
      </c>
      <c r="I14">
        <v>270</v>
      </c>
      <c r="J14" s="11" t="str">
        <f t="shared" si="0"/>
        <v>Aceptable</v>
      </c>
      <c r="K14" s="16">
        <f>I14-I14*(IF(F14&gt;1960,VLOOKUP(libros!A14,detalles!$A$3:$B$10,2,FALSE),0.3))</f>
        <v>229.5</v>
      </c>
      <c r="L14" s="16">
        <f>K14+VLOOKUP(C14,detalles!$A$14:$B$22,2,FALSE)-(K14*IF(OR(E14="Uruguay",E14="Argentina"),"0",VLOOKUP(E14,detalles!$D$14:$E$26,2,FALSE)))</f>
        <v>214.55</v>
      </c>
      <c r="M14" s="9"/>
    </row>
    <row r="15" spans="1:13" ht="15" x14ac:dyDescent="0.25">
      <c r="A15" t="s">
        <v>192</v>
      </c>
      <c r="B15" t="s">
        <v>24</v>
      </c>
      <c r="C15" t="s">
        <v>4</v>
      </c>
      <c r="D15" t="s">
        <v>25</v>
      </c>
      <c r="E15" t="s">
        <v>176</v>
      </c>
      <c r="F15">
        <v>1967</v>
      </c>
      <c r="G15">
        <v>3</v>
      </c>
      <c r="H15">
        <v>35</v>
      </c>
      <c r="I15">
        <v>180</v>
      </c>
      <c r="J15" s="11" t="str">
        <f t="shared" si="0"/>
        <v>Aceptable</v>
      </c>
      <c r="K15" s="16">
        <f>I15-I15*(IF(F15&gt;1960,VLOOKUP(libros!A15,detalles!$A$3:$B$10,2,FALSE),0.3))</f>
        <v>153</v>
      </c>
      <c r="L15" s="16">
        <f>K15+VLOOKUP(C15,detalles!$A$14:$B$22,2,FALSE)-(K15*IF(OR(E15="Uruguay",E15="Argentina"),"0",VLOOKUP(E15,detalles!$D$14:$E$26,2,FALSE)))</f>
        <v>126.4</v>
      </c>
      <c r="M15" s="9"/>
    </row>
    <row r="16" spans="1:13" ht="15" x14ac:dyDescent="0.25">
      <c r="A16" t="s">
        <v>192</v>
      </c>
      <c r="B16" t="s">
        <v>26</v>
      </c>
      <c r="C16" t="s">
        <v>1</v>
      </c>
      <c r="D16" t="s">
        <v>27</v>
      </c>
      <c r="E16" t="s">
        <v>164</v>
      </c>
      <c r="F16">
        <v>1968</v>
      </c>
      <c r="G16">
        <v>2</v>
      </c>
      <c r="H16">
        <v>48</v>
      </c>
      <c r="I16">
        <v>140</v>
      </c>
      <c r="J16" s="11" t="str">
        <f t="shared" si="0"/>
        <v>Aceptable</v>
      </c>
      <c r="K16" s="16">
        <f>I16-I16*(IF(F16&gt;1960,VLOOKUP(libros!A16,detalles!$A$3:$B$10,2,FALSE),0.3))</f>
        <v>119</v>
      </c>
      <c r="L16" s="16">
        <f>K16+VLOOKUP(C16,detalles!$A$14:$B$22,2,FALSE)-(K16*IF(OR(E16="Uruguay",E16="Argentina"),"0",VLOOKUP(E16,detalles!$D$14:$E$26,2,FALSE)))</f>
        <v>97.25</v>
      </c>
      <c r="M16" s="9"/>
    </row>
    <row r="17" spans="1:13" ht="15" x14ac:dyDescent="0.25">
      <c r="A17" t="s">
        <v>192</v>
      </c>
      <c r="B17" t="s">
        <v>26</v>
      </c>
      <c r="C17" t="s">
        <v>4</v>
      </c>
      <c r="D17" t="s">
        <v>28</v>
      </c>
      <c r="E17" t="s">
        <v>164</v>
      </c>
      <c r="F17">
        <v>1970</v>
      </c>
      <c r="G17">
        <v>2</v>
      </c>
      <c r="H17">
        <v>7</v>
      </c>
      <c r="I17">
        <v>260</v>
      </c>
      <c r="J17" s="11" t="str">
        <f t="shared" si="0"/>
        <v>No aceptable</v>
      </c>
      <c r="K17" s="16">
        <f>I17-I17*(IF(F17&gt;1960,VLOOKUP(libros!A17,detalles!$A$3:$B$10,2,FALSE),0.3))</f>
        <v>221</v>
      </c>
      <c r="L17" s="16">
        <f>K17+VLOOKUP(C17,detalles!$A$14:$B$22,2,FALSE)-(K17*IF(OR(E17="Uruguay",E17="Argentina"),"0",VLOOKUP(E17,detalles!$D$14:$E$26,2,FALSE)))</f>
        <v>169.75</v>
      </c>
      <c r="M17" s="9"/>
    </row>
    <row r="18" spans="1:13" ht="15" x14ac:dyDescent="0.25">
      <c r="A18" t="s">
        <v>192</v>
      </c>
      <c r="B18" t="s">
        <v>26</v>
      </c>
      <c r="C18" t="s">
        <v>21</v>
      </c>
      <c r="D18" t="s">
        <v>29</v>
      </c>
      <c r="E18" t="s">
        <v>164</v>
      </c>
      <c r="F18">
        <v>1972</v>
      </c>
      <c r="G18">
        <v>2</v>
      </c>
      <c r="H18">
        <v>5</v>
      </c>
      <c r="I18">
        <v>350</v>
      </c>
      <c r="J18" s="11" t="str">
        <f t="shared" si="0"/>
        <v>No aceptable</v>
      </c>
      <c r="K18" s="16">
        <f>I18-I18*(IF(F18&gt;1960,VLOOKUP(libros!A18,detalles!$A$3:$B$10,2,FALSE),0.3))</f>
        <v>297.5</v>
      </c>
      <c r="L18" s="16">
        <f>K18+VLOOKUP(C18,detalles!$A$14:$B$22,2,FALSE)-(K18*IF(OR(E18="Uruguay",E18="Argentina"),"0",VLOOKUP(E18,detalles!$D$14:$E$26,2,FALSE)))</f>
        <v>230.125</v>
      </c>
      <c r="M18" s="9"/>
    </row>
    <row r="19" spans="1:13" ht="15" x14ac:dyDescent="0.25">
      <c r="A19" t="s">
        <v>192</v>
      </c>
      <c r="B19" t="s">
        <v>26</v>
      </c>
      <c r="C19" t="s">
        <v>30</v>
      </c>
      <c r="D19" t="s">
        <v>31</v>
      </c>
      <c r="E19" t="s">
        <v>164</v>
      </c>
      <c r="F19">
        <v>1958</v>
      </c>
      <c r="G19">
        <v>2</v>
      </c>
      <c r="H19">
        <v>9</v>
      </c>
      <c r="I19">
        <v>260</v>
      </c>
      <c r="J19" s="11" t="str">
        <f t="shared" si="0"/>
        <v>No aceptable</v>
      </c>
      <c r="K19" s="16">
        <f>I19-I19*(IF(F19&gt;1960,VLOOKUP(libros!A19,detalles!$A$3:$B$10,2,FALSE),0.3))</f>
        <v>182</v>
      </c>
      <c r="L19" s="16">
        <f>K19+VLOOKUP(C19,detalles!$A$14:$B$22,2,FALSE)-(K19*IF(OR(E19="Uruguay",E19="Argentina"),"0",VLOOKUP(E19,detalles!$D$14:$E$26,2,FALSE)))</f>
        <v>141.5</v>
      </c>
      <c r="M19" s="9"/>
    </row>
    <row r="20" spans="1:13" ht="15" x14ac:dyDescent="0.25">
      <c r="A20" t="s">
        <v>192</v>
      </c>
      <c r="B20" t="s">
        <v>26</v>
      </c>
      <c r="C20" t="s">
        <v>4</v>
      </c>
      <c r="D20" t="s">
        <v>32</v>
      </c>
      <c r="E20" t="s">
        <v>164</v>
      </c>
      <c r="F20">
        <v>1957</v>
      </c>
      <c r="G20">
        <v>1</v>
      </c>
      <c r="H20">
        <v>7</v>
      </c>
      <c r="I20">
        <v>280</v>
      </c>
      <c r="J20" s="11" t="str">
        <f t="shared" si="0"/>
        <v>No aceptable</v>
      </c>
      <c r="K20" s="16">
        <f>I20-I20*(IF(F20&gt;1960,VLOOKUP(libros!A20,detalles!$A$3:$B$10,2,FALSE),0.3))</f>
        <v>196</v>
      </c>
      <c r="L20" s="16">
        <f>K20+VLOOKUP(C20,detalles!$A$14:$B$22,2,FALSE)-(K20*IF(OR(E20="Uruguay",E20="Argentina"),"0",VLOOKUP(E20,detalles!$D$14:$E$26,2,FALSE)))</f>
        <v>151</v>
      </c>
      <c r="M20" s="9"/>
    </row>
    <row r="21" spans="1:13" ht="15" x14ac:dyDescent="0.25">
      <c r="A21" t="s">
        <v>192</v>
      </c>
      <c r="B21" t="s">
        <v>33</v>
      </c>
      <c r="C21" t="s">
        <v>17</v>
      </c>
      <c r="D21" t="s">
        <v>34</v>
      </c>
      <c r="E21" t="s">
        <v>164</v>
      </c>
      <c r="F21">
        <v>1965</v>
      </c>
      <c r="G21">
        <v>1</v>
      </c>
      <c r="H21">
        <v>17</v>
      </c>
      <c r="I21">
        <v>340</v>
      </c>
      <c r="J21" s="11" t="str">
        <f t="shared" si="0"/>
        <v>No aceptable</v>
      </c>
      <c r="K21" s="16">
        <f>I21-I21*(IF(F21&gt;1960,VLOOKUP(libros!A21,detalles!$A$3:$B$10,2,FALSE),0.3))</f>
        <v>289</v>
      </c>
      <c r="L21" s="16">
        <f>K21+VLOOKUP(C21,detalles!$A$14:$B$22,2,FALSE)-(K21*IF(OR(E21="Uruguay",E21="Argentina"),"0",VLOOKUP(E21,detalles!$D$14:$E$26,2,FALSE)))</f>
        <v>225.75</v>
      </c>
      <c r="M21" s="9"/>
    </row>
    <row r="22" spans="1:13" ht="15" x14ac:dyDescent="0.25">
      <c r="A22" t="s">
        <v>192</v>
      </c>
      <c r="B22" t="s">
        <v>33</v>
      </c>
      <c r="C22" t="s">
        <v>17</v>
      </c>
      <c r="D22" t="s">
        <v>35</v>
      </c>
      <c r="E22" t="s">
        <v>164</v>
      </c>
      <c r="F22">
        <v>1971</v>
      </c>
      <c r="G22">
        <v>1</v>
      </c>
      <c r="H22">
        <v>23</v>
      </c>
      <c r="I22">
        <v>390</v>
      </c>
      <c r="J22" s="11" t="str">
        <f t="shared" si="0"/>
        <v>No aceptable</v>
      </c>
      <c r="K22" s="16">
        <f>I22-I22*(IF(F22&gt;1960,VLOOKUP(libros!A22,detalles!$A$3:$B$10,2,FALSE),0.3))</f>
        <v>331.5</v>
      </c>
      <c r="L22" s="16">
        <f>K22+VLOOKUP(C22,detalles!$A$14:$B$22,2,FALSE)-(K22*IF(OR(E22="Uruguay",E22="Argentina"),"0",VLOOKUP(E22,detalles!$D$14:$E$26,2,FALSE)))</f>
        <v>257.625</v>
      </c>
      <c r="M22" s="9"/>
    </row>
    <row r="23" spans="1:13" ht="15" x14ac:dyDescent="0.25">
      <c r="A23" t="s">
        <v>192</v>
      </c>
      <c r="B23" t="s">
        <v>36</v>
      </c>
      <c r="C23" t="s">
        <v>4</v>
      </c>
      <c r="D23" t="s">
        <v>37</v>
      </c>
      <c r="E23" t="s">
        <v>178</v>
      </c>
      <c r="F23">
        <v>1976</v>
      </c>
      <c r="G23">
        <v>1</v>
      </c>
      <c r="H23">
        <v>6</v>
      </c>
      <c r="I23">
        <v>90</v>
      </c>
      <c r="J23" s="11" t="str">
        <f t="shared" si="0"/>
        <v>No aceptable</v>
      </c>
      <c r="K23" s="16">
        <f>I23-I23*(IF(F23&gt;1960,VLOOKUP(libros!A23,detalles!$A$3:$B$10,2,FALSE),0.3))</f>
        <v>76.5</v>
      </c>
      <c r="L23" s="16">
        <f>K23+VLOOKUP(C23,detalles!$A$14:$B$22,2,FALSE)-(K23*IF(OR(E23="Uruguay",E23="Argentina"),"0",VLOOKUP(E23,detalles!$D$14:$E$26,2,FALSE)))</f>
        <v>57.55</v>
      </c>
      <c r="M23" s="9"/>
    </row>
    <row r="24" spans="1:13" ht="15" x14ac:dyDescent="0.25">
      <c r="A24" t="s">
        <v>192</v>
      </c>
      <c r="B24" t="s">
        <v>36</v>
      </c>
      <c r="C24" t="s">
        <v>1</v>
      </c>
      <c r="D24" t="s">
        <v>38</v>
      </c>
      <c r="E24" t="s">
        <v>178</v>
      </c>
      <c r="F24">
        <v>1963</v>
      </c>
      <c r="G24">
        <v>1</v>
      </c>
      <c r="H24">
        <v>42</v>
      </c>
      <c r="I24">
        <v>80</v>
      </c>
      <c r="J24" s="11" t="str">
        <f t="shared" si="0"/>
        <v>Aceptable</v>
      </c>
      <c r="K24" s="16">
        <f>I24-I24*(IF(F24&gt;1960,VLOOKUP(libros!A24,detalles!$A$3:$B$10,2,FALSE),0.3))</f>
        <v>68</v>
      </c>
      <c r="L24" s="16">
        <f>K24+VLOOKUP(C24,detalles!$A$14:$B$22,2,FALSE)-(K24*IF(OR(E24="Uruguay",E24="Argentina"),"0",VLOOKUP(E24,detalles!$D$14:$E$26,2,FALSE)))</f>
        <v>55.6</v>
      </c>
      <c r="M24" s="9"/>
    </row>
    <row r="25" spans="1:13" ht="15" x14ac:dyDescent="0.25">
      <c r="A25" t="s">
        <v>192</v>
      </c>
      <c r="B25" t="s">
        <v>36</v>
      </c>
      <c r="C25" t="s">
        <v>1</v>
      </c>
      <c r="D25" t="s">
        <v>39</v>
      </c>
      <c r="E25" t="s">
        <v>178</v>
      </c>
      <c r="F25">
        <v>1952</v>
      </c>
      <c r="G25">
        <v>3</v>
      </c>
      <c r="H25">
        <v>17</v>
      </c>
      <c r="I25">
        <v>150</v>
      </c>
      <c r="J25" s="11" t="str">
        <f t="shared" si="0"/>
        <v>No aceptable</v>
      </c>
      <c r="K25" s="16">
        <f>I25-I25*(IF(F25&gt;1960,VLOOKUP(libros!A25,detalles!$A$3:$B$10,2,FALSE),0.3))</f>
        <v>105</v>
      </c>
      <c r="L25" s="16">
        <f>K25+VLOOKUP(C25,detalles!$A$14:$B$22,2,FALSE)-(K25*IF(OR(E25="Uruguay",E25="Argentina"),"0",VLOOKUP(E25,detalles!$D$14:$E$26,2,FALSE)))</f>
        <v>81.5</v>
      </c>
      <c r="M25" s="9"/>
    </row>
    <row r="26" spans="1:13" ht="15" x14ac:dyDescent="0.25">
      <c r="A26" t="s">
        <v>192</v>
      </c>
      <c r="B26" t="s">
        <v>36</v>
      </c>
      <c r="C26" t="s">
        <v>4</v>
      </c>
      <c r="D26" t="s">
        <v>40</v>
      </c>
      <c r="E26" t="s">
        <v>178</v>
      </c>
      <c r="F26">
        <v>1956</v>
      </c>
      <c r="G26">
        <v>2</v>
      </c>
      <c r="H26">
        <v>36</v>
      </c>
      <c r="I26">
        <v>160</v>
      </c>
      <c r="J26" s="11" t="str">
        <f t="shared" si="0"/>
        <v>Aceptable</v>
      </c>
      <c r="K26" s="16">
        <f>I26-I26*(IF(F26&gt;1960,VLOOKUP(libros!A26,detalles!$A$3:$B$10,2,FALSE),0.3))</f>
        <v>112</v>
      </c>
      <c r="L26" s="16">
        <f>K26+VLOOKUP(C26,detalles!$A$14:$B$22,2,FALSE)-(K26*IF(OR(E26="Uruguay",E26="Argentina"),"0",VLOOKUP(E26,detalles!$D$14:$E$26,2,FALSE)))</f>
        <v>82.4</v>
      </c>
      <c r="M26" s="9"/>
    </row>
    <row r="27" spans="1:13" ht="15" x14ac:dyDescent="0.25">
      <c r="A27" t="s">
        <v>192</v>
      </c>
      <c r="B27" t="s">
        <v>36</v>
      </c>
      <c r="C27" t="s">
        <v>4</v>
      </c>
      <c r="D27" t="s">
        <v>41</v>
      </c>
      <c r="E27" t="s">
        <v>178</v>
      </c>
      <c r="F27">
        <v>1984</v>
      </c>
      <c r="G27">
        <v>2</v>
      </c>
      <c r="H27">
        <v>35</v>
      </c>
      <c r="I27">
        <v>230</v>
      </c>
      <c r="J27" s="11" t="str">
        <f t="shared" si="0"/>
        <v>Aceptable</v>
      </c>
      <c r="K27" s="16">
        <f>I27-I27*(IF(F27&gt;1960,VLOOKUP(libros!A27,detalles!$A$3:$B$10,2,FALSE),0.3))</f>
        <v>195.5</v>
      </c>
      <c r="L27" s="16">
        <f>K27+VLOOKUP(C27,detalles!$A$14:$B$22,2,FALSE)-(K27*IF(OR(E27="Uruguay",E27="Argentina"),"0",VLOOKUP(E27,detalles!$D$14:$E$26,2,FALSE)))</f>
        <v>140.85</v>
      </c>
      <c r="M27" s="9"/>
    </row>
    <row r="28" spans="1:13" ht="15" x14ac:dyDescent="0.25">
      <c r="A28" t="s">
        <v>192</v>
      </c>
      <c r="B28" t="s">
        <v>42</v>
      </c>
      <c r="C28" t="s">
        <v>17</v>
      </c>
      <c r="D28" t="s">
        <v>43</v>
      </c>
      <c r="E28" t="s">
        <v>163</v>
      </c>
      <c r="F28">
        <v>1973</v>
      </c>
      <c r="G28">
        <v>2</v>
      </c>
      <c r="H28">
        <v>86</v>
      </c>
      <c r="I28">
        <v>210</v>
      </c>
      <c r="J28" s="11" t="str">
        <f t="shared" si="0"/>
        <v>Muy aceptable</v>
      </c>
      <c r="K28" s="16">
        <f>I28-I28*(IF(F28&gt;1960,VLOOKUP(libros!A28,detalles!$A$3:$B$10,2,FALSE),0.3))</f>
        <v>178.5</v>
      </c>
      <c r="L28" s="16">
        <f>K28+VLOOKUP(C28,detalles!$A$14:$B$22,2,FALSE)-(K28*IF(OR(E28="Uruguay",E28="Argentina"),"0",VLOOKUP(E28,detalles!$D$14:$E$26,2,FALSE)))</f>
        <v>142.875</v>
      </c>
      <c r="M28" s="9"/>
    </row>
    <row r="29" spans="1:13" ht="15" x14ac:dyDescent="0.25">
      <c r="A29" t="s">
        <v>192</v>
      </c>
      <c r="B29" t="s">
        <v>42</v>
      </c>
      <c r="C29" t="s">
        <v>17</v>
      </c>
      <c r="D29" t="s">
        <v>44</v>
      </c>
      <c r="E29" t="s">
        <v>163</v>
      </c>
      <c r="F29">
        <v>1971</v>
      </c>
      <c r="G29">
        <v>1</v>
      </c>
      <c r="H29">
        <v>54</v>
      </c>
      <c r="I29">
        <v>250</v>
      </c>
      <c r="J29" s="11" t="str">
        <f t="shared" si="0"/>
        <v>Aceptable</v>
      </c>
      <c r="K29" s="16">
        <f>I29-I29*(IF(F29&gt;1960,VLOOKUP(libros!A29,detalles!$A$3:$B$10,2,FALSE),0.3))</f>
        <v>212.5</v>
      </c>
      <c r="L29" s="16">
        <f>K29+VLOOKUP(C29,detalles!$A$14:$B$22,2,FALSE)-(K29*IF(OR(E29="Uruguay",E29="Argentina"),"0",VLOOKUP(E29,detalles!$D$14:$E$26,2,FALSE)))</f>
        <v>168.375</v>
      </c>
      <c r="M29" s="9"/>
    </row>
    <row r="30" spans="1:13" ht="15" x14ac:dyDescent="0.25">
      <c r="A30" t="s">
        <v>192</v>
      </c>
      <c r="B30" t="s">
        <v>42</v>
      </c>
      <c r="C30" t="s">
        <v>21</v>
      </c>
      <c r="D30" t="s">
        <v>45</v>
      </c>
      <c r="E30" t="s">
        <v>163</v>
      </c>
      <c r="F30">
        <v>1963</v>
      </c>
      <c r="G30">
        <v>4</v>
      </c>
      <c r="H30">
        <v>21</v>
      </c>
      <c r="I30">
        <v>140</v>
      </c>
      <c r="J30" s="11" t="str">
        <f t="shared" si="0"/>
        <v>No aceptable</v>
      </c>
      <c r="K30" s="16">
        <f>I30-I30*(IF(F30&gt;1960,VLOOKUP(libros!A30,detalles!$A$3:$B$10,2,FALSE),0.3))</f>
        <v>119</v>
      </c>
      <c r="L30" s="16">
        <f>K30+VLOOKUP(C30,detalles!$A$14:$B$22,2,FALSE)-(K30*IF(OR(E30="Uruguay",E30="Argentina"),"0",VLOOKUP(E30,detalles!$D$14:$E$26,2,FALSE)))</f>
        <v>96.25</v>
      </c>
      <c r="M30" s="9"/>
    </row>
    <row r="31" spans="1:13" ht="15" x14ac:dyDescent="0.25">
      <c r="A31" t="s">
        <v>192</v>
      </c>
      <c r="B31" t="s">
        <v>42</v>
      </c>
      <c r="C31" t="s">
        <v>21</v>
      </c>
      <c r="D31" t="s">
        <v>46</v>
      </c>
      <c r="E31" t="s">
        <v>163</v>
      </c>
      <c r="F31">
        <v>1961</v>
      </c>
      <c r="G31">
        <v>2</v>
      </c>
      <c r="H31">
        <v>17</v>
      </c>
      <c r="I31">
        <v>190</v>
      </c>
      <c r="J31" s="11" t="str">
        <f t="shared" si="0"/>
        <v>No aceptable</v>
      </c>
      <c r="K31" s="16">
        <f>I31-I31*(IF(F31&gt;1960,VLOOKUP(libros!A31,detalles!$A$3:$B$10,2,FALSE),0.3))</f>
        <v>161.5</v>
      </c>
      <c r="L31" s="16">
        <f>K31+VLOOKUP(C31,detalles!$A$14:$B$22,2,FALSE)-(K31*IF(OR(E31="Uruguay",E31="Argentina"),"0",VLOOKUP(E31,detalles!$D$14:$E$26,2,FALSE)))</f>
        <v>128.125</v>
      </c>
      <c r="M31" s="9"/>
    </row>
    <row r="32" spans="1:13" ht="15" x14ac:dyDescent="0.25">
      <c r="A32" t="s">
        <v>192</v>
      </c>
      <c r="B32" t="s">
        <v>47</v>
      </c>
      <c r="C32" t="s">
        <v>1</v>
      </c>
      <c r="D32" t="s">
        <v>48</v>
      </c>
      <c r="E32" t="s">
        <v>164</v>
      </c>
      <c r="F32">
        <v>1957</v>
      </c>
      <c r="G32">
        <v>3</v>
      </c>
      <c r="H32">
        <v>19</v>
      </c>
      <c r="I32">
        <v>170</v>
      </c>
      <c r="J32" s="11" t="str">
        <f t="shared" si="0"/>
        <v>No aceptable</v>
      </c>
      <c r="K32" s="16">
        <f>I32-I32*(IF(F32&gt;1960,VLOOKUP(libros!A32,detalles!$A$3:$B$10,2,FALSE),0.3))</f>
        <v>119</v>
      </c>
      <c r="L32" s="16">
        <f>K32+VLOOKUP(C32,detalles!$A$14:$B$22,2,FALSE)-(K32*IF(OR(E32="Uruguay",E32="Argentina"),"0",VLOOKUP(E32,detalles!$D$14:$E$26,2,FALSE)))</f>
        <v>97.25</v>
      </c>
      <c r="M32" s="9"/>
    </row>
    <row r="33" spans="1:13" ht="15" x14ac:dyDescent="0.25">
      <c r="A33" t="s">
        <v>192</v>
      </c>
      <c r="B33" t="s">
        <v>47</v>
      </c>
      <c r="C33" t="s">
        <v>4</v>
      </c>
      <c r="D33" t="s">
        <v>49</v>
      </c>
      <c r="E33" t="s">
        <v>164</v>
      </c>
      <c r="F33">
        <v>1962</v>
      </c>
      <c r="G33">
        <v>5</v>
      </c>
      <c r="H33">
        <v>64</v>
      </c>
      <c r="I33">
        <v>80</v>
      </c>
      <c r="J33" s="11" t="str">
        <f t="shared" si="0"/>
        <v>Muy aceptable</v>
      </c>
      <c r="K33" s="16">
        <f>I33-I33*(IF(F33&gt;1960,VLOOKUP(libros!A33,detalles!$A$3:$B$10,2,FALSE),0.3))</f>
        <v>68</v>
      </c>
      <c r="L33" s="16">
        <f>K33+VLOOKUP(C33,detalles!$A$14:$B$22,2,FALSE)-(K33*IF(OR(E33="Uruguay",E33="Argentina"),"0",VLOOKUP(E33,detalles!$D$14:$E$26,2,FALSE)))</f>
        <v>55</v>
      </c>
      <c r="M33" s="9"/>
    </row>
    <row r="34" spans="1:13" ht="15" x14ac:dyDescent="0.25">
      <c r="A34" t="s">
        <v>192</v>
      </c>
      <c r="B34" t="s">
        <v>47</v>
      </c>
      <c r="C34" t="s">
        <v>1</v>
      </c>
      <c r="D34" t="s">
        <v>50</v>
      </c>
      <c r="E34" t="s">
        <v>164</v>
      </c>
      <c r="F34">
        <v>1963</v>
      </c>
      <c r="G34">
        <v>2</v>
      </c>
      <c r="H34">
        <v>56</v>
      </c>
      <c r="I34">
        <v>360</v>
      </c>
      <c r="J34" s="11" t="str">
        <f t="shared" si="0"/>
        <v>Aceptable</v>
      </c>
      <c r="K34" s="16">
        <f>I34-I34*(IF(F34&gt;1960,VLOOKUP(libros!A34,detalles!$A$3:$B$10,2,FALSE),0.3))</f>
        <v>306</v>
      </c>
      <c r="L34" s="16">
        <f>K34+VLOOKUP(C34,detalles!$A$14:$B$22,2,FALSE)-(K34*IF(OR(E34="Uruguay",E34="Argentina"),"0",VLOOKUP(E34,detalles!$D$14:$E$26,2,FALSE)))</f>
        <v>237.5</v>
      </c>
      <c r="M34" s="9"/>
    </row>
    <row r="35" spans="1:13" ht="15" x14ac:dyDescent="0.25">
      <c r="A35" t="s">
        <v>169</v>
      </c>
      <c r="B35" t="s">
        <v>51</v>
      </c>
      <c r="C35" t="s">
        <v>1</v>
      </c>
      <c r="D35" t="s">
        <v>52</v>
      </c>
      <c r="E35" t="s">
        <v>165</v>
      </c>
      <c r="F35">
        <v>1973</v>
      </c>
      <c r="G35">
        <v>2</v>
      </c>
      <c r="H35">
        <v>6</v>
      </c>
      <c r="I35">
        <v>350</v>
      </c>
      <c r="J35" s="11" t="str">
        <f t="shared" si="0"/>
        <v>No aceptable</v>
      </c>
      <c r="K35" s="16">
        <f>I35-I35*(IF(F35&gt;1960,VLOOKUP(libros!A35,detalles!$A$3:$B$10,2,FALSE),0.3))</f>
        <v>332.5</v>
      </c>
      <c r="L35" s="16">
        <f>K35+VLOOKUP(C35,detalles!$A$14:$B$22,2,FALSE)-(K35*IF(OR(E35="Uruguay",E35="Argentina"),"0",VLOOKUP(E35,detalles!$D$14:$E$26,2,FALSE)))</f>
        <v>307.25</v>
      </c>
      <c r="M35" s="9"/>
    </row>
    <row r="36" spans="1:13" ht="15" x14ac:dyDescent="0.25">
      <c r="A36" t="s">
        <v>169</v>
      </c>
      <c r="B36" t="s">
        <v>53</v>
      </c>
      <c r="C36" t="s">
        <v>21</v>
      </c>
      <c r="D36" t="s">
        <v>54</v>
      </c>
      <c r="E36" t="s">
        <v>181</v>
      </c>
      <c r="F36">
        <v>1960</v>
      </c>
      <c r="G36">
        <v>1</v>
      </c>
      <c r="H36">
        <v>4</v>
      </c>
      <c r="I36">
        <v>290</v>
      </c>
      <c r="J36" s="11" t="str">
        <f t="shared" si="0"/>
        <v>No aceptable</v>
      </c>
      <c r="K36" s="16">
        <f>I36-I36*(IF(F36&gt;1960,VLOOKUP(libros!A36,detalles!$A$3:$B$10,2,FALSE),0.3))</f>
        <v>203</v>
      </c>
      <c r="L36" s="16">
        <f>K36+VLOOKUP(C36,detalles!$A$14:$B$22,2,FALSE)-(K36*IF(OR(E36="Uruguay",E36="Argentina"),"0",VLOOKUP(E36,detalles!$D$14:$E$26,2,FALSE)))</f>
        <v>179.55</v>
      </c>
      <c r="M36" s="9"/>
    </row>
    <row r="37" spans="1:13" ht="15" x14ac:dyDescent="0.25">
      <c r="A37" t="s">
        <v>169</v>
      </c>
      <c r="B37" t="s">
        <v>55</v>
      </c>
      <c r="C37" t="s">
        <v>4</v>
      </c>
      <c r="D37" t="s">
        <v>56</v>
      </c>
      <c r="E37" t="s">
        <v>166</v>
      </c>
      <c r="F37">
        <v>1963</v>
      </c>
      <c r="G37">
        <v>2</v>
      </c>
      <c r="H37">
        <v>9</v>
      </c>
      <c r="I37">
        <v>270</v>
      </c>
      <c r="J37" s="11" t="str">
        <f t="shared" si="0"/>
        <v>No aceptable</v>
      </c>
      <c r="K37" s="16">
        <f>I37-I37*(IF(F37&gt;1960,VLOOKUP(libros!A37,detalles!$A$3:$B$10,2,FALSE),0.3))</f>
        <v>256.5</v>
      </c>
      <c r="L37" s="16">
        <f>K37+VLOOKUP(C37,detalles!$A$14:$B$22,2,FALSE)-(K37*IF(OR(E37="Uruguay",E37="Argentina"),"0",VLOOKUP(E37,detalles!$D$14:$E$26,2,FALSE)))</f>
        <v>222.02500000000001</v>
      </c>
      <c r="M37" s="9"/>
    </row>
    <row r="38" spans="1:13" ht="15" x14ac:dyDescent="0.25">
      <c r="A38" t="s">
        <v>169</v>
      </c>
      <c r="B38" t="s">
        <v>57</v>
      </c>
      <c r="C38" t="s">
        <v>17</v>
      </c>
      <c r="D38" t="s">
        <v>58</v>
      </c>
      <c r="E38" t="s">
        <v>167</v>
      </c>
      <c r="F38">
        <v>1958</v>
      </c>
      <c r="G38">
        <v>2</v>
      </c>
      <c r="H38">
        <v>68</v>
      </c>
      <c r="I38">
        <v>180</v>
      </c>
      <c r="J38" s="11" t="str">
        <f t="shared" si="0"/>
        <v>Muy aceptable</v>
      </c>
      <c r="K38" s="16">
        <f>I38-I38*(IF(F38&gt;1960,VLOOKUP(libros!A38,detalles!$A$3:$B$10,2,FALSE),0.3))</f>
        <v>126</v>
      </c>
      <c r="L38" s="16">
        <f>K38+VLOOKUP(C38,detalles!$A$14:$B$22,2,FALSE)-(K38*IF(OR(E38="Uruguay",E38="Argentina"),"0",VLOOKUP(E38,detalles!$D$14:$E$26,2,FALSE)))</f>
        <v>90.9</v>
      </c>
      <c r="M38" s="9"/>
    </row>
    <row r="39" spans="1:13" ht="15" x14ac:dyDescent="0.25">
      <c r="A39" t="s">
        <v>169</v>
      </c>
      <c r="B39" t="s">
        <v>59</v>
      </c>
      <c r="C39" t="s">
        <v>1</v>
      </c>
      <c r="D39" t="s">
        <v>60</v>
      </c>
      <c r="E39" t="s">
        <v>181</v>
      </c>
      <c r="F39">
        <v>1950</v>
      </c>
      <c r="G39">
        <v>2</v>
      </c>
      <c r="H39">
        <v>52</v>
      </c>
      <c r="I39">
        <v>190</v>
      </c>
      <c r="J39" s="11" t="str">
        <f t="shared" si="0"/>
        <v>Aceptable</v>
      </c>
      <c r="K39" s="16">
        <f>I39-I39*(IF(F39&gt;1960,VLOOKUP(libros!A39,detalles!$A$3:$B$10,2,FALSE),0.3))</f>
        <v>133</v>
      </c>
      <c r="L39" s="16">
        <f>K39+VLOOKUP(C39,detalles!$A$14:$B$22,2,FALSE)-(K39*IF(OR(E39="Uruguay",E39="Argentina"),"0",VLOOKUP(E39,detalles!$D$14:$E$26,2,FALSE)))</f>
        <v>121.05</v>
      </c>
      <c r="M39" s="9"/>
    </row>
    <row r="40" spans="1:13" ht="15" x14ac:dyDescent="0.25">
      <c r="A40" t="s">
        <v>169</v>
      </c>
      <c r="B40" t="s">
        <v>61</v>
      </c>
      <c r="C40" t="s">
        <v>1</v>
      </c>
      <c r="D40" t="s">
        <v>62</v>
      </c>
      <c r="E40" t="s">
        <v>168</v>
      </c>
      <c r="F40">
        <v>1938</v>
      </c>
      <c r="G40">
        <v>1</v>
      </c>
      <c r="H40">
        <v>44</v>
      </c>
      <c r="I40">
        <v>360</v>
      </c>
      <c r="J40" s="11" t="str">
        <f t="shared" si="0"/>
        <v>Aceptable</v>
      </c>
      <c r="K40" s="16">
        <f>I40-I40*(IF(F40&gt;1960,VLOOKUP(libros!A40,detalles!$A$3:$B$10,2,FALSE),0.3))</f>
        <v>252</v>
      </c>
      <c r="L40" s="16">
        <f>K40+VLOOKUP(C40,detalles!$A$14:$B$22,2,FALSE)-(K40*IF(OR(E40="Uruguay",E40="Argentina"),"0",VLOOKUP(E40,detalles!$D$14:$E$26,2,FALSE)))</f>
        <v>197</v>
      </c>
      <c r="M40" s="9"/>
    </row>
    <row r="41" spans="1:13" ht="15" x14ac:dyDescent="0.25">
      <c r="A41" t="s">
        <v>169</v>
      </c>
      <c r="B41" t="s">
        <v>63</v>
      </c>
      <c r="C41" t="s">
        <v>1</v>
      </c>
      <c r="D41" t="s">
        <v>64</v>
      </c>
      <c r="E41" t="s">
        <v>168</v>
      </c>
      <c r="F41">
        <v>1947</v>
      </c>
      <c r="G41">
        <v>1</v>
      </c>
      <c r="H41">
        <v>6</v>
      </c>
      <c r="I41">
        <v>310</v>
      </c>
      <c r="J41" s="11" t="str">
        <f t="shared" si="0"/>
        <v>No aceptable</v>
      </c>
      <c r="K41" s="16">
        <f>I41-I41*(IF(F41&gt;1960,VLOOKUP(libros!A41,detalles!$A$3:$B$10,2,FALSE),0.3))</f>
        <v>217</v>
      </c>
      <c r="L41" s="16">
        <f>K41+VLOOKUP(C41,detalles!$A$14:$B$22,2,FALSE)-(K41*IF(OR(E41="Uruguay",E41="Argentina"),"0",VLOOKUP(E41,detalles!$D$14:$E$26,2,FALSE)))</f>
        <v>170.75</v>
      </c>
      <c r="M41" s="9"/>
    </row>
    <row r="42" spans="1:13" ht="15" x14ac:dyDescent="0.25">
      <c r="A42" t="s">
        <v>169</v>
      </c>
      <c r="B42" t="s">
        <v>65</v>
      </c>
      <c r="C42" t="s">
        <v>1</v>
      </c>
      <c r="D42" t="s">
        <v>66</v>
      </c>
      <c r="E42" t="s">
        <v>167</v>
      </c>
      <c r="F42">
        <v>1937</v>
      </c>
      <c r="G42">
        <v>2</v>
      </c>
      <c r="H42">
        <v>9</v>
      </c>
      <c r="I42">
        <v>360</v>
      </c>
      <c r="J42" s="11" t="str">
        <f t="shared" si="0"/>
        <v>No aceptable</v>
      </c>
      <c r="K42" s="16">
        <f>I42-I42*(IF(F42&gt;1960,VLOOKUP(libros!A42,detalles!$A$3:$B$10,2,FALSE),0.3))</f>
        <v>252</v>
      </c>
      <c r="L42" s="16">
        <f>K42+VLOOKUP(C42,detalles!$A$14:$B$22,2,FALSE)-(K42*IF(OR(E42="Uruguay",E42="Argentina"),"0",VLOOKUP(E42,detalles!$D$14:$E$26,2,FALSE)))</f>
        <v>171.8</v>
      </c>
      <c r="M42" s="9"/>
    </row>
    <row r="43" spans="1:13" ht="15" x14ac:dyDescent="0.25">
      <c r="A43" t="s">
        <v>169</v>
      </c>
      <c r="B43" t="s">
        <v>67</v>
      </c>
      <c r="C43" t="s">
        <v>1</v>
      </c>
      <c r="D43" t="s">
        <v>68</v>
      </c>
      <c r="E43" t="s">
        <v>168</v>
      </c>
      <c r="F43">
        <v>1939</v>
      </c>
      <c r="G43">
        <v>1</v>
      </c>
      <c r="H43">
        <v>25</v>
      </c>
      <c r="I43">
        <v>90</v>
      </c>
      <c r="J43" s="11" t="str">
        <f t="shared" si="0"/>
        <v>No aceptable</v>
      </c>
      <c r="K43" s="16">
        <f>I43-I43*(IF(F43&gt;1960,VLOOKUP(libros!A43,detalles!$A$3:$B$10,2,FALSE),0.3))</f>
        <v>63</v>
      </c>
      <c r="L43" s="16">
        <f>K43+VLOOKUP(C43,detalles!$A$14:$B$22,2,FALSE)-(K43*IF(OR(E43="Uruguay",E43="Argentina"),"0",VLOOKUP(E43,detalles!$D$14:$E$26,2,FALSE)))</f>
        <v>55.25</v>
      </c>
      <c r="M43" s="9"/>
    </row>
    <row r="44" spans="1:13" ht="15" x14ac:dyDescent="0.25">
      <c r="A44" t="s">
        <v>169</v>
      </c>
      <c r="B44" t="s">
        <v>67</v>
      </c>
      <c r="C44" t="s">
        <v>4</v>
      </c>
      <c r="D44" t="s">
        <v>69</v>
      </c>
      <c r="E44" t="s">
        <v>168</v>
      </c>
      <c r="F44">
        <v>1942</v>
      </c>
      <c r="G44">
        <v>2</v>
      </c>
      <c r="H44">
        <v>32</v>
      </c>
      <c r="I44">
        <v>190</v>
      </c>
      <c r="J44" s="11" t="str">
        <f t="shared" si="0"/>
        <v>Aceptable</v>
      </c>
      <c r="K44" s="16">
        <f>I44-I44*(IF(F44&gt;1960,VLOOKUP(libros!A44,detalles!$A$3:$B$10,2,FALSE),0.3))</f>
        <v>133</v>
      </c>
      <c r="L44" s="16">
        <f>K44+VLOOKUP(C44,detalles!$A$14:$B$22,2,FALSE)-(K44*IF(OR(E44="Uruguay",E44="Argentina"),"0",VLOOKUP(E44,detalles!$D$14:$E$26,2,FALSE)))</f>
        <v>103.75</v>
      </c>
      <c r="M44" s="9"/>
    </row>
    <row r="45" spans="1:13" ht="15" x14ac:dyDescent="0.25">
      <c r="A45" t="s">
        <v>169</v>
      </c>
      <c r="B45" t="s">
        <v>67</v>
      </c>
      <c r="C45" t="s">
        <v>17</v>
      </c>
      <c r="D45" t="s">
        <v>70</v>
      </c>
      <c r="E45" t="s">
        <v>168</v>
      </c>
      <c r="F45">
        <v>1952</v>
      </c>
      <c r="G45">
        <v>1</v>
      </c>
      <c r="H45">
        <v>25</v>
      </c>
      <c r="I45">
        <v>180</v>
      </c>
      <c r="J45" s="11" t="str">
        <f t="shared" si="0"/>
        <v>No aceptable</v>
      </c>
      <c r="K45" s="16">
        <f>I45-I45*(IF(F45&gt;1960,VLOOKUP(libros!A45,detalles!$A$3:$B$10,2,FALSE),0.3))</f>
        <v>126</v>
      </c>
      <c r="L45" s="16">
        <f>K45+VLOOKUP(C45,detalles!$A$14:$B$22,2,FALSE)-(K45*IF(OR(E45="Uruguay",E45="Argentina"),"0",VLOOKUP(E45,detalles!$D$14:$E$26,2,FALSE)))</f>
        <v>103.5</v>
      </c>
      <c r="M45" s="9"/>
    </row>
    <row r="46" spans="1:13" ht="15" x14ac:dyDescent="0.25">
      <c r="A46" t="s">
        <v>169</v>
      </c>
      <c r="B46" t="s">
        <v>71</v>
      </c>
      <c r="C46" t="s">
        <v>1</v>
      </c>
      <c r="D46" t="s">
        <v>72</v>
      </c>
      <c r="E46" t="s">
        <v>167</v>
      </c>
      <c r="F46">
        <v>1961</v>
      </c>
      <c r="G46">
        <v>1</v>
      </c>
      <c r="H46">
        <v>39</v>
      </c>
      <c r="I46">
        <v>170</v>
      </c>
      <c r="J46" s="11" t="str">
        <f t="shared" si="0"/>
        <v>Aceptable</v>
      </c>
      <c r="K46" s="16">
        <f>I46-I46*(IF(F46&gt;1960,VLOOKUP(libros!A46,detalles!$A$3:$B$10,2,FALSE),0.3))</f>
        <v>161.5</v>
      </c>
      <c r="L46" s="16">
        <f>K46+VLOOKUP(C46,detalles!$A$14:$B$22,2,FALSE)-(K46*IF(OR(E46="Uruguay",E46="Argentina"),"0",VLOOKUP(E46,detalles!$D$14:$E$26,2,FALSE)))</f>
        <v>112.97499999999999</v>
      </c>
      <c r="M46" s="9"/>
    </row>
    <row r="47" spans="1:13" ht="15" x14ac:dyDescent="0.25">
      <c r="A47" t="s">
        <v>170</v>
      </c>
      <c r="B47" t="s">
        <v>73</v>
      </c>
      <c r="C47" t="s">
        <v>1</v>
      </c>
      <c r="D47" t="s">
        <v>74</v>
      </c>
      <c r="E47" t="s">
        <v>168</v>
      </c>
      <c r="F47">
        <v>1936</v>
      </c>
      <c r="G47">
        <v>2</v>
      </c>
      <c r="H47">
        <v>36</v>
      </c>
      <c r="I47">
        <v>250</v>
      </c>
      <c r="J47" s="11" t="str">
        <f t="shared" si="0"/>
        <v>Aceptable</v>
      </c>
      <c r="K47" s="16">
        <f>I47-I47*(IF(F47&gt;1960,VLOOKUP(libros!A47,detalles!$A$3:$B$10,2,FALSE),0.3))</f>
        <v>175</v>
      </c>
      <c r="L47" s="16">
        <f>K47+VLOOKUP(C47,detalles!$A$14:$B$22,2,FALSE)-(K47*IF(OR(E47="Uruguay",E47="Argentina"),"0",VLOOKUP(E47,detalles!$D$14:$E$26,2,FALSE)))</f>
        <v>139.25</v>
      </c>
      <c r="M47" s="9"/>
    </row>
    <row r="48" spans="1:13" ht="15" x14ac:dyDescent="0.25">
      <c r="A48" t="s">
        <v>170</v>
      </c>
      <c r="B48" t="s">
        <v>73</v>
      </c>
      <c r="C48" t="s">
        <v>1</v>
      </c>
      <c r="D48" t="s">
        <v>75</v>
      </c>
      <c r="E48" t="s">
        <v>168</v>
      </c>
      <c r="F48">
        <v>1928</v>
      </c>
      <c r="G48">
        <v>2</v>
      </c>
      <c r="H48">
        <v>21</v>
      </c>
      <c r="I48">
        <v>370</v>
      </c>
      <c r="J48" s="11" t="str">
        <f t="shared" si="0"/>
        <v>No aceptable</v>
      </c>
      <c r="K48" s="16">
        <f>I48-I48*(IF(F48&gt;1960,VLOOKUP(libros!A48,detalles!$A$3:$B$10,2,FALSE),0.3))</f>
        <v>259</v>
      </c>
      <c r="L48" s="16">
        <f>K48+VLOOKUP(C48,detalles!$A$14:$B$22,2,FALSE)-(K48*IF(OR(E48="Uruguay",E48="Argentina"),"0",VLOOKUP(E48,detalles!$D$14:$E$26,2,FALSE)))</f>
        <v>202.25</v>
      </c>
      <c r="M48" s="9"/>
    </row>
    <row r="49" spans="1:13" ht="15" x14ac:dyDescent="0.25">
      <c r="A49" t="s">
        <v>170</v>
      </c>
      <c r="B49" t="s">
        <v>73</v>
      </c>
      <c r="C49" t="s">
        <v>4</v>
      </c>
      <c r="D49" t="s">
        <v>76</v>
      </c>
      <c r="E49" t="s">
        <v>168</v>
      </c>
      <c r="F49">
        <v>1914</v>
      </c>
      <c r="G49">
        <v>1</v>
      </c>
      <c r="H49">
        <v>17</v>
      </c>
      <c r="I49">
        <v>290</v>
      </c>
      <c r="J49" s="11" t="str">
        <f t="shared" si="0"/>
        <v>No aceptable</v>
      </c>
      <c r="K49" s="16">
        <f>I49-I49*(IF(F49&gt;1960,VLOOKUP(libros!A49,detalles!$A$3:$B$10,2,FALSE),0.3))</f>
        <v>203</v>
      </c>
      <c r="L49" s="16">
        <f>K49+VLOOKUP(C49,detalles!$A$14:$B$22,2,FALSE)-(K49*IF(OR(E49="Uruguay",E49="Argentina"),"0",VLOOKUP(E49,detalles!$D$14:$E$26,2,FALSE)))</f>
        <v>156.25</v>
      </c>
      <c r="M49" s="9"/>
    </row>
    <row r="50" spans="1:13" ht="15" x14ac:dyDescent="0.25">
      <c r="A50" t="s">
        <v>170</v>
      </c>
      <c r="B50" t="s">
        <v>77</v>
      </c>
      <c r="C50" t="s">
        <v>1</v>
      </c>
      <c r="D50" t="s">
        <v>78</v>
      </c>
      <c r="E50" t="s">
        <v>181</v>
      </c>
      <c r="F50">
        <v>1917</v>
      </c>
      <c r="G50">
        <v>1</v>
      </c>
      <c r="H50">
        <v>28</v>
      </c>
      <c r="I50">
        <v>210</v>
      </c>
      <c r="J50" s="11" t="str">
        <f t="shared" si="0"/>
        <v>No aceptable</v>
      </c>
      <c r="K50" s="16">
        <f>I50-I50*(IF(F50&gt;1960,VLOOKUP(libros!A50,detalles!$A$3:$B$10,2,FALSE),0.3))</f>
        <v>147</v>
      </c>
      <c r="L50" s="16">
        <f>K50+VLOOKUP(C50,detalles!$A$14:$B$22,2,FALSE)-(K50*IF(OR(E50="Uruguay",E50="Argentina"),"0",VLOOKUP(E50,detalles!$D$14:$E$26,2,FALSE)))</f>
        <v>132.94999999999999</v>
      </c>
      <c r="M50" s="9"/>
    </row>
    <row r="51" spans="1:13" ht="15" x14ac:dyDescent="0.25">
      <c r="A51" t="s">
        <v>170</v>
      </c>
      <c r="B51" t="s">
        <v>79</v>
      </c>
      <c r="C51" t="s">
        <v>1</v>
      </c>
      <c r="D51" t="s">
        <v>80</v>
      </c>
      <c r="E51" t="s">
        <v>181</v>
      </c>
      <c r="F51">
        <v>1908</v>
      </c>
      <c r="G51">
        <v>2</v>
      </c>
      <c r="H51">
        <v>19</v>
      </c>
      <c r="I51">
        <v>190</v>
      </c>
      <c r="J51" s="11" t="str">
        <f t="shared" si="0"/>
        <v>No aceptable</v>
      </c>
      <c r="K51" s="16">
        <f>I51-I51*(IF(F51&gt;1960,VLOOKUP(libros!A51,detalles!$A$3:$B$10,2,FALSE),0.3))</f>
        <v>133</v>
      </c>
      <c r="L51" s="16">
        <f>K51+VLOOKUP(C51,detalles!$A$14:$B$22,2,FALSE)-(K51*IF(OR(E51="Uruguay",E51="Argentina"),"0",VLOOKUP(E51,detalles!$D$14:$E$26,2,FALSE)))</f>
        <v>121.05</v>
      </c>
      <c r="M51" s="9"/>
    </row>
    <row r="52" spans="1:13" ht="15" x14ac:dyDescent="0.25">
      <c r="A52" t="s">
        <v>170</v>
      </c>
      <c r="B52" t="s">
        <v>79</v>
      </c>
      <c r="C52" t="s">
        <v>4</v>
      </c>
      <c r="D52" t="s">
        <v>81</v>
      </c>
      <c r="E52" t="s">
        <v>181</v>
      </c>
      <c r="F52">
        <v>1921</v>
      </c>
      <c r="G52">
        <v>1</v>
      </c>
      <c r="H52">
        <v>38</v>
      </c>
      <c r="I52">
        <v>180</v>
      </c>
      <c r="J52" s="11" t="str">
        <f t="shared" si="0"/>
        <v>Aceptable</v>
      </c>
      <c r="K52" s="16">
        <f>I52-I52*(IF(F52&gt;1960,VLOOKUP(libros!A52,detalles!$A$3:$B$10,2,FALSE),0.3))</f>
        <v>126</v>
      </c>
      <c r="L52" s="16">
        <f>K52+VLOOKUP(C52,detalles!$A$14:$B$22,2,FALSE)-(K52*IF(OR(E52="Uruguay",E52="Argentina"),"0",VLOOKUP(E52,detalles!$D$14:$E$26,2,FALSE)))</f>
        <v>111.1</v>
      </c>
      <c r="M52" s="9"/>
    </row>
    <row r="53" spans="1:13" ht="15" x14ac:dyDescent="0.25">
      <c r="A53" t="s">
        <v>170</v>
      </c>
      <c r="B53" t="s">
        <v>79</v>
      </c>
      <c r="C53" t="s">
        <v>1</v>
      </c>
      <c r="D53" t="s">
        <v>82</v>
      </c>
      <c r="E53" t="s">
        <v>181</v>
      </c>
      <c r="F53">
        <v>1918</v>
      </c>
      <c r="G53">
        <v>2</v>
      </c>
      <c r="H53">
        <v>28</v>
      </c>
      <c r="I53">
        <v>200</v>
      </c>
      <c r="J53" s="11" t="str">
        <f t="shared" si="0"/>
        <v>No aceptable</v>
      </c>
      <c r="K53" s="16">
        <f>I53-I53*(IF(F53&gt;1960,VLOOKUP(libros!A53,detalles!$A$3:$B$10,2,FALSE),0.3))</f>
        <v>140</v>
      </c>
      <c r="L53" s="16">
        <f>K53+VLOOKUP(C53,detalles!$A$14:$B$22,2,FALSE)-(K53*IF(OR(E53="Uruguay",E53="Argentina"),"0",VLOOKUP(E53,detalles!$D$14:$E$26,2,FALSE)))</f>
        <v>127</v>
      </c>
      <c r="M53" s="9"/>
    </row>
    <row r="54" spans="1:13" ht="15" x14ac:dyDescent="0.25">
      <c r="A54" t="s">
        <v>171</v>
      </c>
      <c r="B54" t="s">
        <v>83</v>
      </c>
      <c r="C54" t="s">
        <v>84</v>
      </c>
      <c r="D54" t="s">
        <v>85</v>
      </c>
      <c r="E54" t="s">
        <v>167</v>
      </c>
      <c r="F54">
        <v>1878</v>
      </c>
      <c r="G54">
        <v>1</v>
      </c>
      <c r="H54">
        <v>16</v>
      </c>
      <c r="I54">
        <v>130</v>
      </c>
      <c r="J54" s="11" t="str">
        <f t="shared" si="0"/>
        <v>No aceptable</v>
      </c>
      <c r="K54" s="16">
        <f>I54-I54*(IF(F54&gt;1960,VLOOKUP(libros!A54,detalles!$A$3:$B$10,2,FALSE),0.3))</f>
        <v>91</v>
      </c>
      <c r="L54" s="16">
        <f>K54+VLOOKUP(C54,detalles!$A$14:$B$22,2,FALSE)-(K54*IF(OR(E54="Uruguay",E54="Argentina"),"0",VLOOKUP(E54,detalles!$D$14:$E$26,2,FALSE)))</f>
        <v>69.150000000000006</v>
      </c>
      <c r="M54" s="9"/>
    </row>
    <row r="55" spans="1:13" ht="15" x14ac:dyDescent="0.25">
      <c r="A55" t="s">
        <v>171</v>
      </c>
      <c r="B55" t="s">
        <v>83</v>
      </c>
      <c r="C55" t="s">
        <v>84</v>
      </c>
      <c r="D55" t="s">
        <v>86</v>
      </c>
      <c r="E55" t="s">
        <v>167</v>
      </c>
      <c r="F55">
        <v>1882</v>
      </c>
      <c r="G55">
        <v>1</v>
      </c>
      <c r="H55">
        <v>13</v>
      </c>
      <c r="I55">
        <v>210</v>
      </c>
      <c r="J55" s="11" t="str">
        <f t="shared" si="0"/>
        <v>No aceptable</v>
      </c>
      <c r="K55" s="16">
        <f>I55-I55*(IF(F55&gt;1960,VLOOKUP(libros!A55,detalles!$A$3:$B$10,2,FALSE),0.3))</f>
        <v>147</v>
      </c>
      <c r="L55" s="16">
        <f>K55+VLOOKUP(C55,detalles!$A$14:$B$22,2,FALSE)-(K55*IF(OR(E55="Uruguay",E55="Argentina"),"0",VLOOKUP(E55,detalles!$D$14:$E$26,2,FALSE)))</f>
        <v>105.55000000000001</v>
      </c>
      <c r="M55" s="9"/>
    </row>
    <row r="56" spans="1:13" ht="15" x14ac:dyDescent="0.25">
      <c r="A56" t="s">
        <v>171</v>
      </c>
      <c r="B56" t="s">
        <v>87</v>
      </c>
      <c r="C56" t="s">
        <v>84</v>
      </c>
      <c r="D56" t="s">
        <v>88</v>
      </c>
      <c r="E56" t="s">
        <v>167</v>
      </c>
      <c r="F56">
        <v>1879</v>
      </c>
      <c r="G56">
        <v>2</v>
      </c>
      <c r="H56">
        <v>24</v>
      </c>
      <c r="I56">
        <v>310</v>
      </c>
      <c r="J56" s="11" t="str">
        <f t="shared" si="0"/>
        <v>No aceptable</v>
      </c>
      <c r="K56" s="16">
        <f>I56-I56*(IF(F56&gt;1960,VLOOKUP(libros!A56,detalles!$A$3:$B$10,2,FALSE),0.3))</f>
        <v>217</v>
      </c>
      <c r="L56" s="16">
        <f>K56+VLOOKUP(C56,detalles!$A$14:$B$22,2,FALSE)-(K56*IF(OR(E56="Uruguay",E56="Argentina"),"0",VLOOKUP(E56,detalles!$D$14:$E$26,2,FALSE)))</f>
        <v>151.05000000000001</v>
      </c>
      <c r="M56" s="9"/>
    </row>
    <row r="57" spans="1:13" ht="15" x14ac:dyDescent="0.25">
      <c r="A57" t="s">
        <v>171</v>
      </c>
      <c r="B57" t="s">
        <v>87</v>
      </c>
      <c r="C57" t="s">
        <v>84</v>
      </c>
      <c r="D57" t="s">
        <v>89</v>
      </c>
      <c r="E57" t="s">
        <v>167</v>
      </c>
      <c r="F57">
        <v>1892</v>
      </c>
      <c r="G57">
        <v>2</v>
      </c>
      <c r="H57">
        <v>28</v>
      </c>
      <c r="I57">
        <v>280</v>
      </c>
      <c r="J57" s="11" t="str">
        <f t="shared" si="0"/>
        <v>No aceptable</v>
      </c>
      <c r="K57" s="16">
        <f>I57-I57*(IF(F57&gt;1960,VLOOKUP(libros!A57,detalles!$A$3:$B$10,2,FALSE),0.3))</f>
        <v>196</v>
      </c>
      <c r="L57" s="16">
        <f>K57+VLOOKUP(C57,detalles!$A$14:$B$22,2,FALSE)-(K57*IF(OR(E57="Uruguay",E57="Argentina"),"0",VLOOKUP(E57,detalles!$D$14:$E$26,2,FALSE)))</f>
        <v>137.4</v>
      </c>
      <c r="M57" s="9"/>
    </row>
    <row r="58" spans="1:13" ht="15" x14ac:dyDescent="0.25">
      <c r="A58" t="s">
        <v>172</v>
      </c>
      <c r="B58" t="s">
        <v>90</v>
      </c>
      <c r="C58" t="s">
        <v>84</v>
      </c>
      <c r="D58" t="s">
        <v>91</v>
      </c>
      <c r="E58" t="s">
        <v>181</v>
      </c>
      <c r="F58">
        <v>1901</v>
      </c>
      <c r="G58">
        <v>2</v>
      </c>
      <c r="H58">
        <v>37</v>
      </c>
      <c r="I58">
        <v>170</v>
      </c>
      <c r="J58" s="11" t="str">
        <f t="shared" si="0"/>
        <v>Aceptable</v>
      </c>
      <c r="K58" s="16">
        <f>I58-I58*(IF(F58&gt;1960,VLOOKUP(libros!A58,detalles!$A$3:$B$10,2,FALSE),0.3))</f>
        <v>119</v>
      </c>
      <c r="L58" s="16">
        <f>K58+VLOOKUP(C58,detalles!$A$14:$B$22,2,FALSE)-(K58*IF(OR(E58="Uruguay",E58="Argentina"),"0",VLOOKUP(E58,detalles!$D$14:$E$26,2,FALSE)))</f>
        <v>111.15</v>
      </c>
      <c r="M58" s="9"/>
    </row>
    <row r="59" spans="1:13" ht="15" x14ac:dyDescent="0.25">
      <c r="A59" t="s">
        <v>172</v>
      </c>
      <c r="B59" t="s">
        <v>92</v>
      </c>
      <c r="C59" t="s">
        <v>84</v>
      </c>
      <c r="D59" t="s">
        <v>93</v>
      </c>
      <c r="E59" t="s">
        <v>168</v>
      </c>
      <c r="F59">
        <v>1908</v>
      </c>
      <c r="G59">
        <v>1</v>
      </c>
      <c r="H59">
        <v>32</v>
      </c>
      <c r="I59">
        <v>190</v>
      </c>
      <c r="J59" s="11" t="str">
        <f t="shared" si="0"/>
        <v>Aceptable</v>
      </c>
      <c r="K59" s="16">
        <f>I59-I59*(IF(F59&gt;1960,VLOOKUP(libros!A59,detalles!$A$3:$B$10,2,FALSE),0.3))</f>
        <v>133</v>
      </c>
      <c r="L59" s="16">
        <f>K59+VLOOKUP(C59,detalles!$A$14:$B$22,2,FALSE)-(K59*IF(OR(E59="Uruguay",E59="Argentina"),"0",VLOOKUP(E59,detalles!$D$14:$E$26,2,FALSE)))</f>
        <v>109.75</v>
      </c>
      <c r="M59" s="9"/>
    </row>
    <row r="60" spans="1:13" ht="15" x14ac:dyDescent="0.25">
      <c r="A60" t="s">
        <v>172</v>
      </c>
      <c r="B60" t="s">
        <v>94</v>
      </c>
      <c r="C60" t="s">
        <v>1</v>
      </c>
      <c r="D60" t="s">
        <v>95</v>
      </c>
      <c r="E60" t="s">
        <v>168</v>
      </c>
      <c r="F60">
        <v>1915</v>
      </c>
      <c r="G60">
        <v>2</v>
      </c>
      <c r="H60">
        <v>36</v>
      </c>
      <c r="I60">
        <v>190</v>
      </c>
      <c r="J60" s="11" t="str">
        <f t="shared" si="0"/>
        <v>Aceptable</v>
      </c>
      <c r="K60" s="16">
        <f>I60-I60*(IF(F60&gt;1960,VLOOKUP(libros!A60,detalles!$A$3:$B$10,2,FALSE),0.3))</f>
        <v>133</v>
      </c>
      <c r="L60" s="16">
        <f>K60+VLOOKUP(C60,detalles!$A$14:$B$22,2,FALSE)-(K60*IF(OR(E60="Uruguay",E60="Argentina"),"0",VLOOKUP(E60,detalles!$D$14:$E$26,2,FALSE)))</f>
        <v>107.75</v>
      </c>
      <c r="M60" s="9"/>
    </row>
    <row r="61" spans="1:13" ht="15" x14ac:dyDescent="0.25">
      <c r="A61" t="s">
        <v>172</v>
      </c>
      <c r="B61" t="s">
        <v>96</v>
      </c>
      <c r="C61" t="s">
        <v>1</v>
      </c>
      <c r="D61" t="s">
        <v>97</v>
      </c>
      <c r="E61" t="s">
        <v>167</v>
      </c>
      <c r="F61">
        <v>1928</v>
      </c>
      <c r="G61">
        <v>1</v>
      </c>
      <c r="H61">
        <v>31</v>
      </c>
      <c r="I61">
        <v>260</v>
      </c>
      <c r="J61" s="11" t="str">
        <f t="shared" si="0"/>
        <v>Aceptable</v>
      </c>
      <c r="K61" s="16">
        <f>I61-I61*(IF(F61&gt;1960,VLOOKUP(libros!A61,detalles!$A$3:$B$10,2,FALSE),0.3))</f>
        <v>182</v>
      </c>
      <c r="L61" s="16">
        <f>K61+VLOOKUP(C61,detalles!$A$14:$B$22,2,FALSE)-(K61*IF(OR(E61="Uruguay",E61="Argentina"),"0",VLOOKUP(E61,detalles!$D$14:$E$26,2,FALSE)))</f>
        <v>126.30000000000001</v>
      </c>
      <c r="M61" s="9"/>
    </row>
    <row r="62" spans="1:13" ht="15" x14ac:dyDescent="0.25">
      <c r="A62" t="s">
        <v>172</v>
      </c>
      <c r="B62" t="s">
        <v>96</v>
      </c>
      <c r="C62" t="s">
        <v>1</v>
      </c>
      <c r="D62" t="s">
        <v>98</v>
      </c>
      <c r="E62" t="s">
        <v>167</v>
      </c>
      <c r="F62">
        <v>1935</v>
      </c>
      <c r="G62">
        <v>1</v>
      </c>
      <c r="H62">
        <v>33</v>
      </c>
      <c r="I62">
        <v>280</v>
      </c>
      <c r="J62" s="11" t="str">
        <f t="shared" si="0"/>
        <v>Aceptable</v>
      </c>
      <c r="K62" s="16">
        <f>I62-I62*(IF(F62&gt;1960,VLOOKUP(libros!A62,detalles!$A$3:$B$10,2,FALSE),0.3))</f>
        <v>196</v>
      </c>
      <c r="L62" s="16">
        <f>K62+VLOOKUP(C62,detalles!$A$14:$B$22,2,FALSE)-(K62*IF(OR(E62="Uruguay",E62="Argentina"),"0",VLOOKUP(E62,detalles!$D$14:$E$26,2,FALSE)))</f>
        <v>135.4</v>
      </c>
      <c r="M62" s="9"/>
    </row>
    <row r="63" spans="1:13" ht="15" x14ac:dyDescent="0.25">
      <c r="A63" t="s">
        <v>172</v>
      </c>
      <c r="B63" t="s">
        <v>99</v>
      </c>
      <c r="C63" t="s">
        <v>84</v>
      </c>
      <c r="D63" t="s">
        <v>100</v>
      </c>
      <c r="E63" t="s">
        <v>167</v>
      </c>
      <c r="F63">
        <v>1886</v>
      </c>
      <c r="G63">
        <v>3</v>
      </c>
      <c r="H63">
        <v>22</v>
      </c>
      <c r="I63">
        <v>340</v>
      </c>
      <c r="J63" s="11" t="str">
        <f t="shared" si="0"/>
        <v>No aceptable</v>
      </c>
      <c r="K63" s="16">
        <f>I63-I63*(IF(F63&gt;1960,VLOOKUP(libros!A63,detalles!$A$3:$B$10,2,FALSE),0.3))</f>
        <v>238</v>
      </c>
      <c r="L63" s="16">
        <f>K63+VLOOKUP(C63,detalles!$A$14:$B$22,2,FALSE)-(K63*IF(OR(E63="Uruguay",E63="Argentina"),"0",VLOOKUP(E63,detalles!$D$14:$E$26,2,FALSE)))</f>
        <v>164.7</v>
      </c>
      <c r="M63" s="9"/>
    </row>
    <row r="64" spans="1:13" ht="15" x14ac:dyDescent="0.25">
      <c r="A64" t="s">
        <v>173</v>
      </c>
      <c r="B64" t="s">
        <v>101</v>
      </c>
      <c r="C64" t="s">
        <v>102</v>
      </c>
      <c r="D64" t="s">
        <v>103</v>
      </c>
      <c r="E64" t="s">
        <v>168</v>
      </c>
      <c r="F64">
        <v>1941</v>
      </c>
      <c r="G64">
        <v>3</v>
      </c>
      <c r="H64">
        <v>15</v>
      </c>
      <c r="I64">
        <v>380</v>
      </c>
      <c r="J64" s="11" t="str">
        <f t="shared" si="0"/>
        <v>No aceptable</v>
      </c>
      <c r="K64" s="16">
        <f>I64-I64*(IF(F64&gt;1960,VLOOKUP(libros!A64,detalles!$A$3:$B$10,2,FALSE),0.3))</f>
        <v>266</v>
      </c>
      <c r="L64" s="16">
        <f>K64+VLOOKUP(C64,detalles!$A$14:$B$22,2,FALSE)-(K64*IF(OR(E64="Uruguay",E64="Argentina"),"0",VLOOKUP(E64,detalles!$D$14:$E$26,2,FALSE)))</f>
        <v>207.5</v>
      </c>
      <c r="M64" s="9"/>
    </row>
    <row r="65" spans="1:13" ht="15" x14ac:dyDescent="0.25">
      <c r="A65" t="s">
        <v>173</v>
      </c>
      <c r="B65" t="s">
        <v>104</v>
      </c>
      <c r="C65" t="s">
        <v>105</v>
      </c>
      <c r="D65" t="s">
        <v>106</v>
      </c>
      <c r="E65" t="s">
        <v>167</v>
      </c>
      <c r="F65">
        <v>1946</v>
      </c>
      <c r="G65">
        <v>3</v>
      </c>
      <c r="H65">
        <v>37</v>
      </c>
      <c r="I65">
        <v>270</v>
      </c>
      <c r="J65" s="11" t="str">
        <f t="shared" si="0"/>
        <v>Aceptable</v>
      </c>
      <c r="K65" s="16">
        <f>I65-I65*(IF(F65&gt;1960,VLOOKUP(libros!A65,detalles!$A$3:$B$10,2,FALSE),0.3))</f>
        <v>189</v>
      </c>
      <c r="L65" s="16">
        <f>K65+VLOOKUP(C65,detalles!$A$14:$B$22,2,FALSE)-(K65*IF(OR(E65="Uruguay",E65="Argentina"),"0",VLOOKUP(E65,detalles!$D$14:$E$26,2,FALSE)))</f>
        <v>128.85000000000002</v>
      </c>
      <c r="M65" s="9"/>
    </row>
    <row r="66" spans="1:13" ht="15" x14ac:dyDescent="0.25">
      <c r="A66" t="s">
        <v>173</v>
      </c>
      <c r="B66" t="s">
        <v>107</v>
      </c>
      <c r="C66" t="s">
        <v>108</v>
      </c>
      <c r="D66" t="s">
        <v>109</v>
      </c>
      <c r="E66" t="s">
        <v>167</v>
      </c>
      <c r="F66">
        <v>1938</v>
      </c>
      <c r="G66">
        <v>2</v>
      </c>
      <c r="H66">
        <v>39</v>
      </c>
      <c r="I66">
        <v>260</v>
      </c>
      <c r="J66" s="11" t="str">
        <f t="shared" si="0"/>
        <v>Aceptable</v>
      </c>
      <c r="K66" s="16">
        <f>I66-I66*(IF(F66&gt;1960,VLOOKUP(libros!A66,detalles!$A$3:$B$10,2,FALSE),0.3))</f>
        <v>182</v>
      </c>
      <c r="L66" s="16">
        <f>K66+VLOOKUP(C66,detalles!$A$14:$B$22,2,FALSE)-(K66*IF(OR(E66="Uruguay",E66="Argentina"),"0",VLOOKUP(E66,detalles!$D$14:$E$26,2,FALSE)))</f>
        <v>123.30000000000001</v>
      </c>
      <c r="M66" s="9"/>
    </row>
    <row r="67" spans="1:13" ht="15" x14ac:dyDescent="0.25">
      <c r="A67" t="s">
        <v>173</v>
      </c>
      <c r="B67" t="s">
        <v>110</v>
      </c>
      <c r="C67" t="s">
        <v>108</v>
      </c>
      <c r="D67" t="s">
        <v>111</v>
      </c>
      <c r="E67" t="s">
        <v>168</v>
      </c>
      <c r="F67">
        <v>1951</v>
      </c>
      <c r="G67">
        <v>2</v>
      </c>
      <c r="H67">
        <v>17</v>
      </c>
      <c r="I67">
        <v>310</v>
      </c>
      <c r="J67" s="11" t="str">
        <f t="shared" ref="J67:J95" si="1">IF(H67&gt;60,"Muy aceptable",IF(AND(H67&gt;=30,H67&lt;=60),"Aceptable","No aceptable"))</f>
        <v>No aceptable</v>
      </c>
      <c r="K67" s="16">
        <f>I67-I67*(IF(F67&gt;1960,VLOOKUP(libros!A67,detalles!$A$3:$B$10,2,FALSE),0.3))</f>
        <v>217</v>
      </c>
      <c r="L67" s="16">
        <f>K67+VLOOKUP(C67,detalles!$A$14:$B$22,2,FALSE)-(K67*IF(OR(E67="Uruguay",E67="Argentina"),"0",VLOOKUP(E67,detalles!$D$14:$E$26,2,FALSE)))</f>
        <v>167.75</v>
      </c>
      <c r="M67" s="9"/>
    </row>
    <row r="68" spans="1:13" ht="15" x14ac:dyDescent="0.25">
      <c r="A68" t="s">
        <v>173</v>
      </c>
      <c r="B68" t="s">
        <v>112</v>
      </c>
      <c r="C68" t="s">
        <v>102</v>
      </c>
      <c r="D68" t="s">
        <v>113</v>
      </c>
      <c r="E68" t="s">
        <v>181</v>
      </c>
      <c r="F68">
        <v>1961</v>
      </c>
      <c r="G68">
        <v>1</v>
      </c>
      <c r="H68">
        <v>63</v>
      </c>
      <c r="I68">
        <v>190</v>
      </c>
      <c r="J68" s="11" t="str">
        <f t="shared" si="1"/>
        <v>Muy aceptable</v>
      </c>
      <c r="K68" s="16">
        <f>I68-I68*(IF(F68&gt;1960,VLOOKUP(libros!A68,detalles!$A$3:$B$10,2,FALSE),0.3))</f>
        <v>161.5</v>
      </c>
      <c r="L68" s="16">
        <f>K68+VLOOKUP(C68,detalles!$A$14:$B$22,2,FALSE)-(K68*IF(OR(E68="Uruguay",E68="Argentina"),"0",VLOOKUP(E68,detalles!$D$14:$E$26,2,FALSE)))</f>
        <v>145.27500000000001</v>
      </c>
      <c r="M68" s="9"/>
    </row>
    <row r="69" spans="1:13" ht="15" x14ac:dyDescent="0.25">
      <c r="A69" t="s">
        <v>173</v>
      </c>
      <c r="B69" t="s">
        <v>112</v>
      </c>
      <c r="C69" t="s">
        <v>102</v>
      </c>
      <c r="D69" t="s">
        <v>114</v>
      </c>
      <c r="E69" t="s">
        <v>181</v>
      </c>
      <c r="F69">
        <v>1956</v>
      </c>
      <c r="G69">
        <v>2</v>
      </c>
      <c r="H69">
        <v>34</v>
      </c>
      <c r="I69">
        <v>220</v>
      </c>
      <c r="J69" s="11" t="str">
        <f t="shared" si="1"/>
        <v>Aceptable</v>
      </c>
      <c r="K69" s="16">
        <f>I69-I69*(IF(F69&gt;1960,VLOOKUP(libros!A69,detalles!$A$3:$B$10,2,FALSE),0.3))</f>
        <v>154</v>
      </c>
      <c r="L69" s="16">
        <f>K69+VLOOKUP(C69,detalles!$A$14:$B$22,2,FALSE)-(K69*IF(OR(E69="Uruguay",E69="Argentina"),"0",VLOOKUP(E69,detalles!$D$14:$E$26,2,FALSE)))</f>
        <v>138.9</v>
      </c>
      <c r="M69" s="9"/>
    </row>
    <row r="70" spans="1:13" ht="15" x14ac:dyDescent="0.25">
      <c r="A70" t="s">
        <v>173</v>
      </c>
      <c r="B70" t="s">
        <v>112</v>
      </c>
      <c r="C70" t="s">
        <v>102</v>
      </c>
      <c r="D70" t="s">
        <v>115</v>
      </c>
      <c r="E70" t="s">
        <v>181</v>
      </c>
      <c r="F70">
        <v>1954</v>
      </c>
      <c r="G70">
        <v>2</v>
      </c>
      <c r="H70">
        <v>23</v>
      </c>
      <c r="I70">
        <v>330</v>
      </c>
      <c r="J70" s="11" t="str">
        <f t="shared" si="1"/>
        <v>No aceptable</v>
      </c>
      <c r="K70" s="16">
        <f>I70-I70*(IF(F70&gt;1960,VLOOKUP(libros!A70,detalles!$A$3:$B$10,2,FALSE),0.3))</f>
        <v>231</v>
      </c>
      <c r="L70" s="16">
        <f>K70+VLOOKUP(C70,detalles!$A$14:$B$22,2,FALSE)-(K70*IF(OR(E70="Uruguay",E70="Argentina"),"0",VLOOKUP(E70,detalles!$D$14:$E$26,2,FALSE)))</f>
        <v>204.35</v>
      </c>
      <c r="M70" s="9"/>
    </row>
    <row r="71" spans="1:13" ht="15" x14ac:dyDescent="0.25">
      <c r="A71" t="s">
        <v>173</v>
      </c>
      <c r="B71" t="s">
        <v>116</v>
      </c>
      <c r="C71" t="s">
        <v>102</v>
      </c>
      <c r="D71" t="s">
        <v>117</v>
      </c>
      <c r="E71" t="s">
        <v>181</v>
      </c>
      <c r="F71">
        <v>1929</v>
      </c>
      <c r="G71">
        <v>2</v>
      </c>
      <c r="H71">
        <v>12</v>
      </c>
      <c r="I71">
        <v>190</v>
      </c>
      <c r="J71" s="11" t="str">
        <f t="shared" si="1"/>
        <v>No aceptable</v>
      </c>
      <c r="K71" s="16">
        <f>I71-I71*(IF(F71&gt;1960,VLOOKUP(libros!A71,detalles!$A$3:$B$10,2,FALSE),0.3))</f>
        <v>133</v>
      </c>
      <c r="L71" s="16">
        <f>K71+VLOOKUP(C71,detalles!$A$14:$B$22,2,FALSE)-(K71*IF(OR(E71="Uruguay",E71="Argentina"),"0",VLOOKUP(E71,detalles!$D$14:$E$26,2,FALSE)))</f>
        <v>121.05</v>
      </c>
      <c r="M71" s="9"/>
    </row>
    <row r="72" spans="1:13" ht="15" x14ac:dyDescent="0.25">
      <c r="A72" t="s">
        <v>173</v>
      </c>
      <c r="B72" t="s">
        <v>116</v>
      </c>
      <c r="C72" t="s">
        <v>105</v>
      </c>
      <c r="D72" t="s">
        <v>118</v>
      </c>
      <c r="E72" t="s">
        <v>181</v>
      </c>
      <c r="F72">
        <v>1925</v>
      </c>
      <c r="G72">
        <v>1</v>
      </c>
      <c r="H72">
        <v>21</v>
      </c>
      <c r="I72">
        <v>180</v>
      </c>
      <c r="J72" s="11" t="str">
        <f t="shared" si="1"/>
        <v>No aceptable</v>
      </c>
      <c r="K72" s="16">
        <f>I72-I72*(IF(F72&gt;1960,VLOOKUP(libros!A72,detalles!$A$3:$B$10,2,FALSE),0.3))</f>
        <v>126</v>
      </c>
      <c r="L72" s="16">
        <f>K72+VLOOKUP(C72,detalles!$A$14:$B$22,2,FALSE)-(K72*IF(OR(E72="Uruguay",E72="Argentina"),"0",VLOOKUP(E72,detalles!$D$14:$E$26,2,FALSE)))</f>
        <v>113.1</v>
      </c>
      <c r="M72" s="9"/>
    </row>
    <row r="73" spans="1:13" ht="15" x14ac:dyDescent="0.25">
      <c r="A73" t="s">
        <v>173</v>
      </c>
      <c r="B73" t="s">
        <v>119</v>
      </c>
      <c r="C73" t="s">
        <v>108</v>
      </c>
      <c r="D73" t="s">
        <v>120</v>
      </c>
      <c r="E73" t="s">
        <v>181</v>
      </c>
      <c r="F73">
        <v>1953</v>
      </c>
      <c r="G73">
        <v>2</v>
      </c>
      <c r="H73">
        <v>8</v>
      </c>
      <c r="I73">
        <v>270</v>
      </c>
      <c r="J73" s="11" t="str">
        <f t="shared" si="1"/>
        <v>No aceptable</v>
      </c>
      <c r="K73" s="16">
        <f>I73-I73*(IF(F73&gt;1960,VLOOKUP(libros!A73,detalles!$A$3:$B$10,2,FALSE),0.3))</f>
        <v>189</v>
      </c>
      <c r="L73" s="16">
        <f>K73+VLOOKUP(C73,detalles!$A$14:$B$22,2,FALSE)-(K73*IF(OR(E73="Uruguay",E73="Argentina"),"0",VLOOKUP(E73,detalles!$D$14:$E$26,2,FALSE)))</f>
        <v>165.65</v>
      </c>
      <c r="M73" s="9"/>
    </row>
    <row r="74" spans="1:13" ht="15" x14ac:dyDescent="0.25">
      <c r="A74" t="s">
        <v>173</v>
      </c>
      <c r="B74" t="s">
        <v>121</v>
      </c>
      <c r="C74" t="s">
        <v>108</v>
      </c>
      <c r="D74" t="s">
        <v>122</v>
      </c>
      <c r="E74" t="s">
        <v>181</v>
      </c>
      <c r="F74">
        <v>1962</v>
      </c>
      <c r="G74">
        <v>2</v>
      </c>
      <c r="H74">
        <v>49</v>
      </c>
      <c r="I74">
        <v>100</v>
      </c>
      <c r="J74" s="11" t="str">
        <f t="shared" si="1"/>
        <v>Aceptable</v>
      </c>
      <c r="K74" s="16">
        <f>I74-I74*(IF(F74&gt;1960,VLOOKUP(libros!A74,detalles!$A$3:$B$10,2,FALSE),0.3))</f>
        <v>85</v>
      </c>
      <c r="L74" s="16">
        <f>K74+VLOOKUP(C74,detalles!$A$14:$B$22,2,FALSE)-(K74*IF(OR(E74="Uruguay",E74="Argentina"),"0",VLOOKUP(E74,detalles!$D$14:$E$26,2,FALSE)))</f>
        <v>77.25</v>
      </c>
      <c r="M74" s="9"/>
    </row>
    <row r="75" spans="1:13" ht="15" x14ac:dyDescent="0.25">
      <c r="A75" t="s">
        <v>173</v>
      </c>
      <c r="B75" t="s">
        <v>123</v>
      </c>
      <c r="C75" t="s">
        <v>108</v>
      </c>
      <c r="D75" t="s">
        <v>124</v>
      </c>
      <c r="E75" t="s">
        <v>168</v>
      </c>
      <c r="F75">
        <v>1958</v>
      </c>
      <c r="G75">
        <v>1</v>
      </c>
      <c r="H75">
        <v>62</v>
      </c>
      <c r="I75">
        <v>290</v>
      </c>
      <c r="J75" s="11" t="str">
        <f t="shared" si="1"/>
        <v>Muy aceptable</v>
      </c>
      <c r="K75" s="16">
        <f>I75-I75*(IF(F75&gt;1960,VLOOKUP(libros!A75,detalles!$A$3:$B$10,2,FALSE),0.3))</f>
        <v>203</v>
      </c>
      <c r="L75" s="16">
        <f>K75+VLOOKUP(C75,detalles!$A$14:$B$22,2,FALSE)-(K75*IF(OR(E75="Uruguay",E75="Argentina"),"0",VLOOKUP(E75,detalles!$D$14:$E$26,2,FALSE)))</f>
        <v>157.25</v>
      </c>
      <c r="M75" s="9"/>
    </row>
    <row r="76" spans="1:13" ht="15" x14ac:dyDescent="0.25">
      <c r="A76" t="s">
        <v>126</v>
      </c>
      <c r="B76" t="s">
        <v>125</v>
      </c>
      <c r="C76" t="s">
        <v>1</v>
      </c>
      <c r="D76" t="s">
        <v>127</v>
      </c>
      <c r="E76" t="s">
        <v>167</v>
      </c>
      <c r="F76">
        <v>1963</v>
      </c>
      <c r="G76">
        <v>1</v>
      </c>
      <c r="H76">
        <v>32</v>
      </c>
      <c r="I76">
        <v>210</v>
      </c>
      <c r="J76" s="11" t="str">
        <f t="shared" si="1"/>
        <v>Aceptable</v>
      </c>
      <c r="K76" s="16">
        <f>I76-I76*(IF(F76&gt;1960,VLOOKUP(libros!A76,detalles!$A$3:$B$10,2,FALSE),0.3))</f>
        <v>178.5</v>
      </c>
      <c r="L76" s="16">
        <f>K76+VLOOKUP(C76,detalles!$A$14:$B$22,2,FALSE)-(K76*IF(OR(E76="Uruguay",E76="Argentina"),"0",VLOOKUP(E76,detalles!$D$14:$E$26,2,FALSE)))</f>
        <v>124.02500000000001</v>
      </c>
      <c r="M76" s="9"/>
    </row>
    <row r="77" spans="1:13" ht="15" x14ac:dyDescent="0.25">
      <c r="A77" t="s">
        <v>126</v>
      </c>
      <c r="B77" t="s">
        <v>128</v>
      </c>
      <c r="C77" t="s">
        <v>4</v>
      </c>
      <c r="D77" t="s">
        <v>129</v>
      </c>
      <c r="E77" t="s">
        <v>181</v>
      </c>
      <c r="F77">
        <v>1948</v>
      </c>
      <c r="G77">
        <v>2</v>
      </c>
      <c r="H77">
        <v>14</v>
      </c>
      <c r="I77">
        <v>310</v>
      </c>
      <c r="J77" s="11" t="str">
        <f t="shared" si="1"/>
        <v>No aceptable</v>
      </c>
      <c r="K77" s="16">
        <f>I77-I77*(IF(F77&gt;1960,VLOOKUP(libros!A77,detalles!$A$3:$B$10,2,FALSE),0.3))</f>
        <v>217</v>
      </c>
      <c r="L77" s="16">
        <f>K77+VLOOKUP(C77,detalles!$A$14:$B$22,2,FALSE)-(K77*IF(OR(E77="Uruguay",E77="Argentina"),"0",VLOOKUP(E77,detalles!$D$14:$E$26,2,FALSE)))</f>
        <v>188.45</v>
      </c>
      <c r="M77" s="9"/>
    </row>
    <row r="78" spans="1:13" ht="15" x14ac:dyDescent="0.25">
      <c r="A78" t="s">
        <v>126</v>
      </c>
      <c r="B78" t="s">
        <v>130</v>
      </c>
      <c r="C78" t="s">
        <v>17</v>
      </c>
      <c r="D78" t="s">
        <v>131</v>
      </c>
      <c r="E78" t="s">
        <v>181</v>
      </c>
      <c r="F78">
        <v>1962</v>
      </c>
      <c r="G78">
        <v>2</v>
      </c>
      <c r="H78">
        <v>9</v>
      </c>
      <c r="I78">
        <v>230</v>
      </c>
      <c r="J78" s="11" t="str">
        <f t="shared" si="1"/>
        <v>No aceptable</v>
      </c>
      <c r="K78" s="16">
        <f>I78-I78*(IF(F78&gt;1960,VLOOKUP(libros!A78,detalles!$A$3:$B$10,2,FALSE),0.3))</f>
        <v>195.5</v>
      </c>
      <c r="L78" s="16">
        <f>K78+VLOOKUP(C78,detalles!$A$14:$B$22,2,FALSE)-(K78*IF(OR(E78="Uruguay",E78="Argentina"),"0",VLOOKUP(E78,detalles!$D$14:$E$26,2,FALSE)))</f>
        <v>175.17500000000001</v>
      </c>
      <c r="M78" s="9"/>
    </row>
    <row r="79" spans="1:13" ht="15" x14ac:dyDescent="0.25">
      <c r="A79" t="s">
        <v>126</v>
      </c>
      <c r="B79" t="s">
        <v>132</v>
      </c>
      <c r="C79" t="s">
        <v>17</v>
      </c>
      <c r="D79" t="s">
        <v>133</v>
      </c>
      <c r="E79" t="s">
        <v>168</v>
      </c>
      <c r="F79">
        <v>1933</v>
      </c>
      <c r="G79">
        <v>1</v>
      </c>
      <c r="H79">
        <v>18</v>
      </c>
      <c r="I79">
        <v>220</v>
      </c>
      <c r="J79" s="11" t="str">
        <f t="shared" si="1"/>
        <v>No aceptable</v>
      </c>
      <c r="K79" s="16">
        <f>I79-I79*(IF(F79&gt;1960,VLOOKUP(libros!A79,detalles!$A$3:$B$10,2,FALSE),0.3))</f>
        <v>154</v>
      </c>
      <c r="L79" s="16">
        <f>K79+VLOOKUP(C79,detalles!$A$14:$B$22,2,FALSE)-(K79*IF(OR(E79="Uruguay",E79="Argentina"),"0",VLOOKUP(E79,detalles!$D$14:$E$26,2,FALSE)))</f>
        <v>124.5</v>
      </c>
      <c r="M79" s="9"/>
    </row>
    <row r="80" spans="1:13" ht="15" x14ac:dyDescent="0.25">
      <c r="A80" t="s">
        <v>126</v>
      </c>
      <c r="B80" t="s">
        <v>132</v>
      </c>
      <c r="C80" t="s">
        <v>1</v>
      </c>
      <c r="D80" t="s">
        <v>134</v>
      </c>
      <c r="E80" t="s">
        <v>168</v>
      </c>
      <c r="F80">
        <v>1944</v>
      </c>
      <c r="G80">
        <v>2</v>
      </c>
      <c r="H80">
        <v>21</v>
      </c>
      <c r="I80">
        <v>180</v>
      </c>
      <c r="J80" s="11" t="str">
        <f t="shared" si="1"/>
        <v>No aceptable</v>
      </c>
      <c r="K80" s="16">
        <f>I80-I80*(IF(F80&gt;1960,VLOOKUP(libros!A80,detalles!$A$3:$B$10,2,FALSE),0.3))</f>
        <v>126</v>
      </c>
      <c r="L80" s="16">
        <f>K80+VLOOKUP(C80,detalles!$A$14:$B$22,2,FALSE)-(K80*IF(OR(E80="Uruguay",E80="Argentina"),"0",VLOOKUP(E80,detalles!$D$14:$E$26,2,FALSE)))</f>
        <v>102.5</v>
      </c>
      <c r="M80" s="9"/>
    </row>
    <row r="81" spans="1:13" ht="15" x14ac:dyDescent="0.25">
      <c r="A81" t="s">
        <v>126</v>
      </c>
      <c r="B81" t="s">
        <v>132</v>
      </c>
      <c r="C81" t="s">
        <v>17</v>
      </c>
      <c r="D81" t="s">
        <v>135</v>
      </c>
      <c r="E81" t="s">
        <v>168</v>
      </c>
      <c r="F81">
        <v>1955</v>
      </c>
      <c r="G81">
        <v>3</v>
      </c>
      <c r="H81">
        <v>20</v>
      </c>
      <c r="I81">
        <v>190</v>
      </c>
      <c r="J81" s="11" t="str">
        <f t="shared" si="1"/>
        <v>No aceptable</v>
      </c>
      <c r="K81" s="16">
        <f>I81-I81*(IF(F81&gt;1960,VLOOKUP(libros!A81,detalles!$A$3:$B$10,2,FALSE),0.3))</f>
        <v>133</v>
      </c>
      <c r="L81" s="16">
        <f>K81+VLOOKUP(C81,detalles!$A$14:$B$22,2,FALSE)-(K81*IF(OR(E81="Uruguay",E81="Argentina"),"0",VLOOKUP(E81,detalles!$D$14:$E$26,2,FALSE)))</f>
        <v>108.75</v>
      </c>
      <c r="M81" s="9"/>
    </row>
    <row r="82" spans="1:13" ht="15" x14ac:dyDescent="0.25">
      <c r="A82" t="s">
        <v>126</v>
      </c>
      <c r="B82" t="s">
        <v>132</v>
      </c>
      <c r="C82" t="s">
        <v>1</v>
      </c>
      <c r="D82" t="s">
        <v>136</v>
      </c>
      <c r="E82" t="s">
        <v>168</v>
      </c>
      <c r="F82">
        <v>1938</v>
      </c>
      <c r="G82">
        <v>2</v>
      </c>
      <c r="H82">
        <v>14</v>
      </c>
      <c r="I82">
        <v>240</v>
      </c>
      <c r="J82" s="11" t="str">
        <f t="shared" si="1"/>
        <v>No aceptable</v>
      </c>
      <c r="K82" s="16">
        <f>I82-I82*(IF(F82&gt;1960,VLOOKUP(libros!A82,detalles!$A$3:$B$10,2,FALSE),0.3))</f>
        <v>168</v>
      </c>
      <c r="L82" s="16">
        <f>K82+VLOOKUP(C82,detalles!$A$14:$B$22,2,FALSE)-(K82*IF(OR(E82="Uruguay",E82="Argentina"),"0",VLOOKUP(E82,detalles!$D$14:$E$26,2,FALSE)))</f>
        <v>134</v>
      </c>
      <c r="M82" s="9"/>
    </row>
    <row r="83" spans="1:13" ht="15" x14ac:dyDescent="0.25">
      <c r="A83" t="s">
        <v>126</v>
      </c>
      <c r="B83" t="s">
        <v>132</v>
      </c>
      <c r="C83" t="s">
        <v>21</v>
      </c>
      <c r="D83" t="s">
        <v>137</v>
      </c>
      <c r="E83" t="s">
        <v>168</v>
      </c>
      <c r="F83">
        <v>1948</v>
      </c>
      <c r="G83">
        <v>1</v>
      </c>
      <c r="H83">
        <v>23</v>
      </c>
      <c r="I83">
        <v>250</v>
      </c>
      <c r="J83" s="11" t="str">
        <f t="shared" si="1"/>
        <v>No aceptable</v>
      </c>
      <c r="K83" s="16">
        <f>I83-I83*(IF(F83&gt;1960,VLOOKUP(libros!A83,detalles!$A$3:$B$10,2,FALSE),0.3))</f>
        <v>175</v>
      </c>
      <c r="L83" s="16">
        <f>K83+VLOOKUP(C83,detalles!$A$14:$B$22,2,FALSE)-(K83*IF(OR(E83="Uruguay",E83="Argentina"),"0",VLOOKUP(E83,detalles!$D$14:$E$26,2,FALSE)))</f>
        <v>138.25</v>
      </c>
      <c r="M83" s="9"/>
    </row>
    <row r="84" spans="1:13" ht="15" x14ac:dyDescent="0.25">
      <c r="A84" t="s">
        <v>174</v>
      </c>
      <c r="B84" t="s">
        <v>138</v>
      </c>
      <c r="C84" t="s">
        <v>1</v>
      </c>
      <c r="D84" t="s">
        <v>139</v>
      </c>
      <c r="E84" t="s">
        <v>175</v>
      </c>
      <c r="F84">
        <v>1963</v>
      </c>
      <c r="G84">
        <v>4</v>
      </c>
      <c r="H84">
        <v>78</v>
      </c>
      <c r="I84">
        <v>360</v>
      </c>
      <c r="J84" s="11" t="str">
        <f t="shared" si="1"/>
        <v>Muy aceptable</v>
      </c>
      <c r="K84" s="16">
        <f>I84-I84*(IF(F84&gt;1960,VLOOKUP(libros!A84,detalles!$A$3:$B$10,2,FALSE),0.3))</f>
        <v>324</v>
      </c>
      <c r="L84" s="16">
        <f>K84+VLOOKUP(C84,detalles!$A$14:$B$22,2,FALSE)-(K84*IF(OR(E84="Uruguay",E84="Argentina"),"0",VLOOKUP(E84,detalles!$D$14:$E$26,2,FALSE)))</f>
        <v>332</v>
      </c>
      <c r="M84" s="9"/>
    </row>
    <row r="85" spans="1:13" ht="15" x14ac:dyDescent="0.25">
      <c r="A85" t="s">
        <v>174</v>
      </c>
      <c r="B85" t="s">
        <v>138</v>
      </c>
      <c r="C85" t="s">
        <v>1</v>
      </c>
      <c r="D85" t="s">
        <v>140</v>
      </c>
      <c r="E85" t="s">
        <v>175</v>
      </c>
      <c r="F85">
        <v>1958</v>
      </c>
      <c r="G85">
        <v>5</v>
      </c>
      <c r="H85">
        <v>96</v>
      </c>
      <c r="I85">
        <v>130</v>
      </c>
      <c r="J85" s="11" t="str">
        <f t="shared" si="1"/>
        <v>Muy aceptable</v>
      </c>
      <c r="K85" s="16">
        <f>I85-I85*(IF(F85&gt;1960,VLOOKUP(libros!A85,detalles!$A$3:$B$10,2,FALSE),0.3))</f>
        <v>91</v>
      </c>
      <c r="L85" s="16">
        <f>K85+VLOOKUP(C85,detalles!$A$14:$B$22,2,FALSE)-(K85*IF(OR(E85="Uruguay",E85="Argentina"),"0",VLOOKUP(E85,detalles!$D$14:$E$26,2,FALSE)))</f>
        <v>99</v>
      </c>
      <c r="M85" s="9"/>
    </row>
    <row r="86" spans="1:13" ht="15" x14ac:dyDescent="0.25">
      <c r="A86" t="s">
        <v>174</v>
      </c>
      <c r="B86" t="s">
        <v>138</v>
      </c>
      <c r="C86" t="s">
        <v>17</v>
      </c>
      <c r="D86" t="s">
        <v>141</v>
      </c>
      <c r="E86" t="s">
        <v>175</v>
      </c>
      <c r="F86">
        <v>1957</v>
      </c>
      <c r="G86">
        <v>3</v>
      </c>
      <c r="H86">
        <v>34</v>
      </c>
      <c r="I86">
        <v>150</v>
      </c>
      <c r="J86" s="11" t="str">
        <f t="shared" si="1"/>
        <v>Aceptable</v>
      </c>
      <c r="K86" s="16">
        <f>I86-I86*(IF(F86&gt;1960,VLOOKUP(libros!A86,detalles!$A$3:$B$10,2,FALSE),0.3))</f>
        <v>105</v>
      </c>
      <c r="L86" s="16">
        <f>K86+VLOOKUP(C86,detalles!$A$14:$B$22,2,FALSE)-(K86*IF(OR(E86="Uruguay",E86="Argentina"),"0",VLOOKUP(E86,detalles!$D$14:$E$26,2,FALSE)))</f>
        <v>114</v>
      </c>
      <c r="M86" s="9"/>
    </row>
    <row r="87" spans="1:13" ht="15" x14ac:dyDescent="0.25">
      <c r="A87" t="s">
        <v>174</v>
      </c>
      <c r="B87" t="s">
        <v>142</v>
      </c>
      <c r="C87" t="s">
        <v>1</v>
      </c>
      <c r="D87" t="s">
        <v>143</v>
      </c>
      <c r="E87" t="s">
        <v>175</v>
      </c>
      <c r="F87">
        <v>1948</v>
      </c>
      <c r="G87">
        <v>5</v>
      </c>
      <c r="H87">
        <v>56</v>
      </c>
      <c r="I87">
        <v>250</v>
      </c>
      <c r="J87" s="11" t="str">
        <f t="shared" si="1"/>
        <v>Aceptable</v>
      </c>
      <c r="K87" s="16">
        <f>I87-I87*(IF(F87&gt;1960,VLOOKUP(libros!A87,detalles!$A$3:$B$10,2,FALSE),0.3))</f>
        <v>175</v>
      </c>
      <c r="L87" s="16">
        <f>K87+VLOOKUP(C87,detalles!$A$14:$B$22,2,FALSE)-(K87*IF(OR(E87="Uruguay",E87="Argentina"),"0",VLOOKUP(E87,detalles!$D$14:$E$26,2,FALSE)))</f>
        <v>183</v>
      </c>
      <c r="M87" s="9"/>
    </row>
    <row r="88" spans="1:13" ht="15" x14ac:dyDescent="0.25">
      <c r="A88" t="s">
        <v>174</v>
      </c>
      <c r="B88" t="s">
        <v>142</v>
      </c>
      <c r="C88" t="s">
        <v>4</v>
      </c>
      <c r="D88" t="s">
        <v>144</v>
      </c>
      <c r="E88" t="s">
        <v>175</v>
      </c>
      <c r="F88">
        <v>1936</v>
      </c>
      <c r="G88">
        <v>4</v>
      </c>
      <c r="H88">
        <v>58</v>
      </c>
      <c r="I88">
        <v>260</v>
      </c>
      <c r="J88" s="11" t="str">
        <f t="shared" si="1"/>
        <v>Aceptable</v>
      </c>
      <c r="K88" s="16">
        <f>I88-I88*(IF(F88&gt;1960,VLOOKUP(libros!A88,detalles!$A$3:$B$10,2,FALSE),0.3))</f>
        <v>182</v>
      </c>
      <c r="L88" s="16">
        <f>K88+VLOOKUP(C88,detalles!$A$14:$B$22,2,FALSE)-(K88*IF(OR(E88="Uruguay",E88="Argentina"),"0",VLOOKUP(E88,detalles!$D$14:$E$26,2,FALSE)))</f>
        <v>186</v>
      </c>
      <c r="M88" s="9"/>
    </row>
    <row r="89" spans="1:13" ht="15" x14ac:dyDescent="0.25">
      <c r="A89" t="s">
        <v>174</v>
      </c>
      <c r="B89" t="s">
        <v>142</v>
      </c>
      <c r="C89" t="s">
        <v>4</v>
      </c>
      <c r="D89" t="s">
        <v>145</v>
      </c>
      <c r="E89" t="s">
        <v>175</v>
      </c>
      <c r="F89">
        <v>1924</v>
      </c>
      <c r="G89">
        <v>2</v>
      </c>
      <c r="H89">
        <v>79</v>
      </c>
      <c r="I89">
        <v>190</v>
      </c>
      <c r="J89" s="11" t="str">
        <f t="shared" si="1"/>
        <v>Muy aceptable</v>
      </c>
      <c r="K89" s="16">
        <f>I89-I89*(IF(F89&gt;1960,VLOOKUP(libros!A89,detalles!$A$3:$B$10,2,FALSE),0.3))</f>
        <v>133</v>
      </c>
      <c r="L89" s="16">
        <f>K89+VLOOKUP(C89,detalles!$A$14:$B$22,2,FALSE)-(K89*IF(OR(E89="Uruguay",E89="Argentina"),"0",VLOOKUP(E89,detalles!$D$14:$E$26,2,FALSE)))</f>
        <v>137</v>
      </c>
      <c r="M89" s="9"/>
    </row>
    <row r="90" spans="1:13" ht="15" x14ac:dyDescent="0.25">
      <c r="A90" t="s">
        <v>174</v>
      </c>
      <c r="B90" t="s">
        <v>146</v>
      </c>
      <c r="C90" t="s">
        <v>1</v>
      </c>
      <c r="D90" t="s">
        <v>147</v>
      </c>
      <c r="E90" t="s">
        <v>175</v>
      </c>
      <c r="F90">
        <v>1941</v>
      </c>
      <c r="G90">
        <v>2</v>
      </c>
      <c r="H90">
        <v>103</v>
      </c>
      <c r="I90">
        <v>180</v>
      </c>
      <c r="J90" s="11" t="str">
        <f t="shared" si="1"/>
        <v>Muy aceptable</v>
      </c>
      <c r="K90" s="16">
        <f>I90-I90*(IF(F90&gt;1960,VLOOKUP(libros!A90,detalles!$A$3:$B$10,2,FALSE),0.3))</f>
        <v>126</v>
      </c>
      <c r="L90" s="16">
        <f>K90+VLOOKUP(C90,detalles!$A$14:$B$22,2,FALSE)-(K90*IF(OR(E90="Uruguay",E90="Argentina"),"0",VLOOKUP(E90,detalles!$D$14:$E$26,2,FALSE)))</f>
        <v>134</v>
      </c>
      <c r="M90" s="9"/>
    </row>
    <row r="91" spans="1:13" ht="15" x14ac:dyDescent="0.25">
      <c r="A91" t="s">
        <v>174</v>
      </c>
      <c r="B91" t="s">
        <v>146</v>
      </c>
      <c r="C91" t="s">
        <v>1</v>
      </c>
      <c r="D91" t="s">
        <v>148</v>
      </c>
      <c r="E91" t="s">
        <v>175</v>
      </c>
      <c r="F91">
        <v>1933</v>
      </c>
      <c r="G91">
        <v>5</v>
      </c>
      <c r="H91">
        <v>82</v>
      </c>
      <c r="I91">
        <v>210</v>
      </c>
      <c r="J91" s="11" t="str">
        <f t="shared" si="1"/>
        <v>Muy aceptable</v>
      </c>
      <c r="K91" s="16">
        <f>I91-I91*(IF(F91&gt;1960,VLOOKUP(libros!A91,detalles!$A$3:$B$10,2,FALSE),0.3))</f>
        <v>147</v>
      </c>
      <c r="L91" s="16">
        <f>K91+VLOOKUP(C91,detalles!$A$14:$B$22,2,FALSE)-(K91*IF(OR(E91="Uruguay",E91="Argentina"),"0",VLOOKUP(E91,detalles!$D$14:$E$26,2,FALSE)))</f>
        <v>155</v>
      </c>
      <c r="M91" s="9"/>
    </row>
    <row r="92" spans="1:13" ht="15" x14ac:dyDescent="0.25">
      <c r="A92" t="s">
        <v>174</v>
      </c>
      <c r="B92" t="s">
        <v>149</v>
      </c>
      <c r="C92" t="s">
        <v>1</v>
      </c>
      <c r="D92" t="s">
        <v>150</v>
      </c>
      <c r="E92" t="s">
        <v>175</v>
      </c>
      <c r="F92">
        <v>1975</v>
      </c>
      <c r="G92">
        <v>3</v>
      </c>
      <c r="H92">
        <v>13</v>
      </c>
      <c r="I92">
        <v>260</v>
      </c>
      <c r="J92" s="11" t="str">
        <f t="shared" si="1"/>
        <v>No aceptable</v>
      </c>
      <c r="K92" s="16">
        <f>I92-I92*(IF(F92&gt;1960,VLOOKUP(libros!A92,detalles!$A$3:$B$10,2,FALSE),0.3))</f>
        <v>234</v>
      </c>
      <c r="L92" s="16">
        <f>K92+VLOOKUP(C92,detalles!$A$14:$B$22,2,FALSE)-(K92*IF(OR(E92="Uruguay",E92="Argentina"),"0",VLOOKUP(E92,detalles!$D$14:$E$26,2,FALSE)))</f>
        <v>242</v>
      </c>
      <c r="M92" s="9"/>
    </row>
    <row r="93" spans="1:13" ht="15" x14ac:dyDescent="0.25">
      <c r="A93" t="s">
        <v>174</v>
      </c>
      <c r="B93" t="s">
        <v>149</v>
      </c>
      <c r="C93" t="s">
        <v>1</v>
      </c>
      <c r="D93" t="s">
        <v>151</v>
      </c>
      <c r="E93" t="s">
        <v>175</v>
      </c>
      <c r="F93">
        <v>1979</v>
      </c>
      <c r="G93">
        <v>4</v>
      </c>
      <c r="H93">
        <v>43</v>
      </c>
      <c r="I93">
        <v>270</v>
      </c>
      <c r="J93" s="11" t="str">
        <f t="shared" si="1"/>
        <v>Aceptable</v>
      </c>
      <c r="K93" s="16">
        <f>I93-I93*(IF(F93&gt;1960,VLOOKUP(libros!A93,detalles!$A$3:$B$10,2,FALSE),0.3))</f>
        <v>243</v>
      </c>
      <c r="L93" s="16">
        <f>K93+VLOOKUP(C93,detalles!$A$14:$B$22,2,FALSE)-(K93*IF(OR(E93="Uruguay",E93="Argentina"),"0",VLOOKUP(E93,detalles!$D$14:$E$26,2,FALSE)))</f>
        <v>251</v>
      </c>
      <c r="M93" s="9"/>
    </row>
    <row r="94" spans="1:13" ht="15" x14ac:dyDescent="0.25">
      <c r="A94" t="s">
        <v>174</v>
      </c>
      <c r="B94" t="s">
        <v>149</v>
      </c>
      <c r="C94" t="s">
        <v>1</v>
      </c>
      <c r="D94" t="s">
        <v>152</v>
      </c>
      <c r="E94" t="s">
        <v>175</v>
      </c>
      <c r="F94">
        <v>1981</v>
      </c>
      <c r="G94">
        <v>2</v>
      </c>
      <c r="H94">
        <v>30</v>
      </c>
      <c r="I94">
        <v>180</v>
      </c>
      <c r="J94" s="11" t="str">
        <f t="shared" si="1"/>
        <v>Aceptable</v>
      </c>
      <c r="K94" s="16">
        <f>I94-I94*(IF(F94&gt;1960,VLOOKUP(libros!A94,detalles!$A$3:$B$10,2,FALSE),0.3))</f>
        <v>162</v>
      </c>
      <c r="L94" s="16">
        <f>K94+VLOOKUP(C94,detalles!$A$14:$B$22,2,FALSE)-(K94*IF(OR(E94="Uruguay",E94="Argentina"),"0",VLOOKUP(E94,detalles!$D$14:$E$26,2,FALSE)))</f>
        <v>170</v>
      </c>
      <c r="M94" s="9"/>
    </row>
    <row r="95" spans="1:13" ht="15" x14ac:dyDescent="0.25">
      <c r="A95" t="s">
        <v>174</v>
      </c>
      <c r="B95" t="s">
        <v>153</v>
      </c>
      <c r="C95" t="s">
        <v>4</v>
      </c>
      <c r="D95" t="s">
        <v>154</v>
      </c>
      <c r="E95" t="s">
        <v>175</v>
      </c>
      <c r="F95">
        <v>1943</v>
      </c>
      <c r="G95">
        <v>3</v>
      </c>
      <c r="H95">
        <v>72</v>
      </c>
      <c r="I95">
        <v>190</v>
      </c>
      <c r="J95" s="11" t="str">
        <f t="shared" si="1"/>
        <v>Muy aceptable</v>
      </c>
      <c r="K95" s="16">
        <f>I95-I95*(IF(F95&gt;1960,VLOOKUP(libros!A95,detalles!$A$3:$B$10,2,FALSE),0.3))</f>
        <v>133</v>
      </c>
      <c r="L95" s="16">
        <f>K95+VLOOKUP(C95,detalles!$A$14:$B$22,2,FALSE)-(K95*IF(OR(E95="Uruguay",E95="Argentina"),"0",VLOOKUP(E95,detalles!$D$14:$E$26,2,FALSE)))</f>
        <v>137</v>
      </c>
      <c r="M95" s="9"/>
    </row>
    <row r="103" spans="10:11" x14ac:dyDescent="0.2">
      <c r="J103" s="11">
        <v>8</v>
      </c>
      <c r="K103" s="16">
        <v>100</v>
      </c>
    </row>
    <row r="104" spans="10:11" x14ac:dyDescent="0.2">
      <c r="J104" s="11">
        <v>6.4</v>
      </c>
      <c r="K104" s="16">
        <f>J104*K103/J103</f>
        <v>80</v>
      </c>
    </row>
  </sheetData>
  <pageMargins left="0.75" right="0.75" top="1" bottom="1" header="0" footer="0"/>
  <pageSetup paperSize="26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D15"/>
    </sheetView>
  </sheetViews>
  <sheetFormatPr baseColWidth="10" defaultRowHeight="12.75" x14ac:dyDescent="0.2"/>
  <cols>
    <col min="1" max="1" width="24.85546875" customWidth="1"/>
    <col min="4" max="4" width="22.42578125" customWidth="1"/>
    <col min="5" max="5" width="13.7109375" customWidth="1"/>
  </cols>
  <sheetData>
    <row r="1" spans="1:5" x14ac:dyDescent="0.2">
      <c r="A1" s="7" t="s">
        <v>183</v>
      </c>
    </row>
    <row r="2" spans="1:5" x14ac:dyDescent="0.2">
      <c r="A2" s="4" t="s">
        <v>185</v>
      </c>
    </row>
    <row r="3" spans="1:5" x14ac:dyDescent="0.2">
      <c r="A3" s="5" t="s">
        <v>170</v>
      </c>
      <c r="B3" s="8">
        <v>0.05</v>
      </c>
    </row>
    <row r="4" spans="1:5" x14ac:dyDescent="0.2">
      <c r="A4" s="5" t="s">
        <v>172</v>
      </c>
      <c r="B4" s="8">
        <v>0.1</v>
      </c>
    </row>
    <row r="5" spans="1:5" x14ac:dyDescent="0.2">
      <c r="A5" s="5" t="s">
        <v>169</v>
      </c>
      <c r="B5" s="8">
        <v>0.05</v>
      </c>
    </row>
    <row r="6" spans="1:5" x14ac:dyDescent="0.2">
      <c r="A6" s="5" t="s">
        <v>173</v>
      </c>
      <c r="B6" s="8">
        <v>0.15</v>
      </c>
    </row>
    <row r="7" spans="1:5" x14ac:dyDescent="0.2">
      <c r="A7" s="5" t="s">
        <v>171</v>
      </c>
      <c r="B7" s="8">
        <v>0.2</v>
      </c>
    </row>
    <row r="8" spans="1:5" x14ac:dyDescent="0.2">
      <c r="A8" s="5" t="s">
        <v>192</v>
      </c>
      <c r="B8" s="8">
        <v>0.15</v>
      </c>
    </row>
    <row r="9" spans="1:5" x14ac:dyDescent="0.2">
      <c r="A9" s="5" t="s">
        <v>174</v>
      </c>
      <c r="B9" s="8">
        <v>0.1</v>
      </c>
    </row>
    <row r="10" spans="1:5" x14ac:dyDescent="0.2">
      <c r="A10" s="5" t="s">
        <v>126</v>
      </c>
      <c r="B10" s="8">
        <v>0.15</v>
      </c>
    </row>
    <row r="11" spans="1:5" x14ac:dyDescent="0.2">
      <c r="A11" s="2"/>
      <c r="B11" s="3"/>
    </row>
    <row r="12" spans="1:5" x14ac:dyDescent="0.2">
      <c r="A12" s="7" t="s">
        <v>184</v>
      </c>
      <c r="D12" s="7" t="s">
        <v>191</v>
      </c>
    </row>
    <row r="13" spans="1:5" x14ac:dyDescent="0.2">
      <c r="A13" s="4" t="s">
        <v>188</v>
      </c>
      <c r="D13" s="4" t="s">
        <v>190</v>
      </c>
    </row>
    <row r="14" spans="1:5" x14ac:dyDescent="0.2">
      <c r="A14" s="5" t="s">
        <v>108</v>
      </c>
      <c r="B14" s="6">
        <v>5</v>
      </c>
      <c r="D14" s="5" t="s">
        <v>162</v>
      </c>
      <c r="E14" s="8">
        <v>0.1</v>
      </c>
    </row>
    <row r="15" spans="1:5" x14ac:dyDescent="0.2">
      <c r="A15" s="5" t="s">
        <v>84</v>
      </c>
      <c r="B15" s="6">
        <v>10</v>
      </c>
      <c r="D15" s="5" t="s">
        <v>176</v>
      </c>
      <c r="E15" s="8">
        <v>0.2</v>
      </c>
    </row>
    <row r="16" spans="1:5" x14ac:dyDescent="0.2">
      <c r="A16" s="5" t="s">
        <v>4</v>
      </c>
      <c r="B16" s="6">
        <v>4</v>
      </c>
      <c r="D16" s="5" t="s">
        <v>178</v>
      </c>
      <c r="E16" s="8">
        <v>0.3</v>
      </c>
    </row>
    <row r="17" spans="1:5" x14ac:dyDescent="0.2">
      <c r="A17" s="5" t="s">
        <v>1</v>
      </c>
      <c r="B17" s="6">
        <v>8</v>
      </c>
      <c r="D17" s="5" t="s">
        <v>163</v>
      </c>
      <c r="E17" s="8">
        <v>0.25</v>
      </c>
    </row>
    <row r="18" spans="1:5" x14ac:dyDescent="0.2">
      <c r="A18" s="5" t="s">
        <v>17</v>
      </c>
      <c r="B18" s="6">
        <v>9</v>
      </c>
      <c r="D18" s="5" t="s">
        <v>166</v>
      </c>
      <c r="E18" s="8">
        <v>0.15</v>
      </c>
    </row>
    <row r="19" spans="1:5" x14ac:dyDescent="0.2">
      <c r="A19" s="5" t="s">
        <v>21</v>
      </c>
      <c r="B19" s="6">
        <v>7</v>
      </c>
      <c r="D19" s="5" t="s">
        <v>164</v>
      </c>
      <c r="E19" s="8">
        <v>0.25</v>
      </c>
    </row>
    <row r="20" spans="1:5" x14ac:dyDescent="0.2">
      <c r="A20" s="5" t="s">
        <v>30</v>
      </c>
      <c r="B20" s="6">
        <v>5</v>
      </c>
      <c r="D20" s="5" t="s">
        <v>167</v>
      </c>
      <c r="E20" s="8">
        <v>0.35</v>
      </c>
    </row>
    <row r="21" spans="1:5" x14ac:dyDescent="0.2">
      <c r="A21" s="5" t="s">
        <v>105</v>
      </c>
      <c r="B21" s="6">
        <v>6</v>
      </c>
      <c r="D21" s="5" t="s">
        <v>168</v>
      </c>
      <c r="E21" s="8">
        <v>0.25</v>
      </c>
    </row>
    <row r="22" spans="1:5" x14ac:dyDescent="0.2">
      <c r="A22" s="5" t="s">
        <v>102</v>
      </c>
      <c r="B22" s="6">
        <v>8</v>
      </c>
      <c r="D22" s="5" t="s">
        <v>179</v>
      </c>
      <c r="E22" s="8">
        <v>0.2</v>
      </c>
    </row>
    <row r="23" spans="1:5" x14ac:dyDescent="0.2">
      <c r="D23" s="5" t="s">
        <v>177</v>
      </c>
      <c r="E23" s="8">
        <v>0.1</v>
      </c>
    </row>
    <row r="24" spans="1:5" x14ac:dyDescent="0.2">
      <c r="D24" s="5" t="s">
        <v>165</v>
      </c>
      <c r="E24" s="8">
        <v>0.1</v>
      </c>
    </row>
    <row r="25" spans="1:5" x14ac:dyDescent="0.2">
      <c r="D25" s="5" t="s">
        <v>175</v>
      </c>
      <c r="E25" s="8">
        <v>0.2</v>
      </c>
    </row>
    <row r="26" spans="1:5" x14ac:dyDescent="0.2">
      <c r="D26" s="5" t="s">
        <v>181</v>
      </c>
      <c r="E26" s="8">
        <v>0.15</v>
      </c>
    </row>
  </sheetData>
  <pageMargins left="0.75" right="0.75" top="1" bottom="1" header="0" footer="0"/>
  <pageSetup orientation="portrait" horizontalDpi="360" verticalDpi="360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73"/>
  <sheetViews>
    <sheetView topLeftCell="A19" workbookViewId="0">
      <selection activeCell="G46" sqref="G46"/>
    </sheetView>
  </sheetViews>
  <sheetFormatPr baseColWidth="10" defaultRowHeight="12.75" x14ac:dyDescent="0.2"/>
  <cols>
    <col min="2" max="2" width="25.7109375" customWidth="1"/>
    <col min="3" max="3" width="12.5703125" customWidth="1"/>
    <col min="4" max="4" width="17.140625" customWidth="1"/>
    <col min="5" max="5" width="6.42578125" customWidth="1"/>
    <col min="6" max="6" width="11" customWidth="1"/>
    <col min="7" max="7" width="27.5703125" customWidth="1"/>
    <col min="8" max="8" width="23.140625" customWidth="1"/>
    <col min="9" max="9" width="22.85546875" customWidth="1"/>
    <col min="10" max="10" width="12.85546875" customWidth="1"/>
    <col min="11" max="11" width="22.85546875" bestFit="1" customWidth="1"/>
    <col min="12" max="12" width="12" customWidth="1"/>
    <col min="13" max="13" width="9.42578125" customWidth="1"/>
    <col min="14" max="14" width="10" customWidth="1"/>
    <col min="15" max="15" width="4.85546875" customWidth="1"/>
    <col min="16" max="16" width="13.140625" customWidth="1"/>
    <col min="17" max="17" width="12.85546875" bestFit="1" customWidth="1"/>
    <col min="18" max="18" width="10" customWidth="1"/>
    <col min="19" max="19" width="4.85546875" customWidth="1"/>
    <col min="20" max="20" width="15" bestFit="1" customWidth="1"/>
    <col min="21" max="21" width="10.5703125" customWidth="1"/>
    <col min="22" max="22" width="6.42578125" customWidth="1"/>
    <col min="23" max="23" width="11" customWidth="1"/>
    <col min="24" max="24" width="8.5703125" customWidth="1"/>
    <col min="25" max="25" width="9.140625" customWidth="1"/>
    <col min="26" max="26" width="12.85546875" bestFit="1" customWidth="1"/>
    <col min="27" max="27" width="8.28515625" customWidth="1"/>
    <col min="28" max="28" width="12" bestFit="1" customWidth="1"/>
    <col min="29" max="29" width="9.42578125" customWidth="1"/>
    <col min="30" max="30" width="10" customWidth="1"/>
    <col min="31" max="31" width="4.85546875" customWidth="1"/>
    <col min="32" max="32" width="13.7109375" bestFit="1" customWidth="1"/>
    <col min="33" max="33" width="11.7109375" bestFit="1" customWidth="1"/>
    <col min="34" max="34" width="6.42578125" customWidth="1"/>
    <col min="35" max="35" width="8.5703125" customWidth="1"/>
    <col min="36" max="36" width="9.140625" customWidth="1"/>
    <col min="37" max="37" width="12.85546875" bestFit="1" customWidth="1"/>
    <col min="38" max="38" width="10" customWidth="1"/>
    <col min="39" max="39" width="4.85546875" customWidth="1"/>
    <col min="40" max="40" width="13.140625" bestFit="1" customWidth="1"/>
    <col min="41" max="41" width="9.5703125" customWidth="1"/>
    <col min="42" max="42" width="8.5703125" customWidth="1"/>
    <col min="43" max="43" width="12.85546875" bestFit="1" customWidth="1"/>
    <col min="44" max="44" width="12" bestFit="1" customWidth="1"/>
    <col min="45" max="45" width="4.85546875" customWidth="1"/>
    <col min="46" max="46" width="12.7109375" bestFit="1" customWidth="1"/>
    <col min="47" max="47" width="10.42578125" customWidth="1"/>
    <col min="48" max="48" width="13.5703125" bestFit="1" customWidth="1"/>
    <col min="49" max="49" width="25.7109375" bestFit="1" customWidth="1"/>
    <col min="50" max="50" width="4.85546875" customWidth="1"/>
    <col min="51" max="51" width="29" bestFit="1" customWidth="1"/>
    <col min="52" max="52" width="12.85546875" bestFit="1" customWidth="1"/>
    <col min="53" max="53" width="4.85546875" customWidth="1"/>
    <col min="54" max="54" width="13.7109375" bestFit="1" customWidth="1"/>
    <col min="55" max="55" width="13.140625" bestFit="1" customWidth="1"/>
  </cols>
  <sheetData>
    <row r="3" spans="2:9" x14ac:dyDescent="0.2">
      <c r="B3" s="12" t="s">
        <v>205</v>
      </c>
      <c r="C3" s="12"/>
      <c r="D3" s="12"/>
      <c r="G3" s="12" t="s">
        <v>206</v>
      </c>
      <c r="H3" s="12"/>
      <c r="I3" s="12"/>
    </row>
    <row r="4" spans="2:9" x14ac:dyDescent="0.2">
      <c r="B4" s="12"/>
      <c r="C4" s="12"/>
      <c r="D4" s="12"/>
      <c r="G4" s="12"/>
      <c r="H4" s="12"/>
      <c r="I4" s="12"/>
    </row>
    <row r="6" spans="2:9" x14ac:dyDescent="0.2">
      <c r="C6" t="s">
        <v>194</v>
      </c>
      <c r="H6" s="11" t="s">
        <v>207</v>
      </c>
    </row>
    <row r="7" spans="2:9" x14ac:dyDescent="0.2">
      <c r="B7" t="s">
        <v>170</v>
      </c>
      <c r="C7" s="13">
        <v>7</v>
      </c>
      <c r="G7" t="s">
        <v>108</v>
      </c>
      <c r="H7" s="14">
        <v>246</v>
      </c>
    </row>
    <row r="8" spans="2:9" x14ac:dyDescent="0.2">
      <c r="B8" t="s">
        <v>172</v>
      </c>
      <c r="C8" s="13">
        <v>6</v>
      </c>
      <c r="G8" t="s">
        <v>84</v>
      </c>
      <c r="H8" s="14">
        <v>232.85714285714286</v>
      </c>
    </row>
    <row r="9" spans="2:9" x14ac:dyDescent="0.2">
      <c r="B9" t="s">
        <v>169</v>
      </c>
      <c r="C9" s="13">
        <v>12</v>
      </c>
      <c r="G9" t="s">
        <v>4</v>
      </c>
      <c r="H9" s="14">
        <v>219.44444444444446</v>
      </c>
    </row>
    <row r="10" spans="2:9" x14ac:dyDescent="0.2">
      <c r="B10" t="s">
        <v>173</v>
      </c>
      <c r="C10" s="13">
        <v>12</v>
      </c>
      <c r="G10" t="s">
        <v>1</v>
      </c>
      <c r="H10" s="14">
        <v>226.66666666666666</v>
      </c>
    </row>
    <row r="11" spans="2:9" x14ac:dyDescent="0.2">
      <c r="B11" t="s">
        <v>192</v>
      </c>
      <c r="C11" s="13">
        <v>33</v>
      </c>
      <c r="G11" t="s">
        <v>17</v>
      </c>
      <c r="H11" s="14">
        <v>240.90909090909091</v>
      </c>
    </row>
    <row r="12" spans="2:9" x14ac:dyDescent="0.2">
      <c r="B12" t="s">
        <v>171</v>
      </c>
      <c r="C12" s="13">
        <v>4</v>
      </c>
      <c r="G12" t="s">
        <v>21</v>
      </c>
      <c r="H12" s="14">
        <v>268.33333333333331</v>
      </c>
    </row>
    <row r="13" spans="2:9" x14ac:dyDescent="0.2">
      <c r="B13" t="s">
        <v>174</v>
      </c>
      <c r="C13" s="13">
        <v>12</v>
      </c>
      <c r="G13" t="s">
        <v>30</v>
      </c>
      <c r="H13" s="14">
        <v>260</v>
      </c>
    </row>
    <row r="14" spans="2:9" x14ac:dyDescent="0.2">
      <c r="B14" t="s">
        <v>126</v>
      </c>
      <c r="C14" s="13">
        <v>8</v>
      </c>
      <c r="G14" t="s">
        <v>105</v>
      </c>
      <c r="H14" s="14">
        <v>225</v>
      </c>
    </row>
    <row r="15" spans="2:9" x14ac:dyDescent="0.2">
      <c r="B15" t="s">
        <v>193</v>
      </c>
      <c r="C15" s="13">
        <v>94</v>
      </c>
      <c r="G15" t="s">
        <v>102</v>
      </c>
      <c r="H15" s="14">
        <v>262</v>
      </c>
    </row>
    <row r="16" spans="2:9" x14ac:dyDescent="0.2">
      <c r="G16" t="s">
        <v>193</v>
      </c>
      <c r="H16" s="14">
        <v>233.29787234042553</v>
      </c>
    </row>
    <row r="17" spans="2:11" x14ac:dyDescent="0.2">
      <c r="B17" s="12" t="s">
        <v>195</v>
      </c>
      <c r="C17" s="12"/>
      <c r="D17" s="12"/>
    </row>
    <row r="18" spans="2:11" x14ac:dyDescent="0.2">
      <c r="B18" s="12"/>
      <c r="C18" s="12"/>
      <c r="D18" s="12"/>
      <c r="I18" s="12" t="s">
        <v>206</v>
      </c>
      <c r="J18" s="12"/>
      <c r="K18" s="12"/>
    </row>
    <row r="19" spans="2:11" x14ac:dyDescent="0.2">
      <c r="I19" s="12"/>
      <c r="J19" s="12"/>
      <c r="K19" s="12"/>
    </row>
    <row r="20" spans="2:11" x14ac:dyDescent="0.2">
      <c r="D20" t="s">
        <v>194</v>
      </c>
    </row>
    <row r="21" spans="2:11" x14ac:dyDescent="0.2">
      <c r="B21" t="s">
        <v>108</v>
      </c>
      <c r="C21" t="s">
        <v>167</v>
      </c>
      <c r="D21" s="13">
        <v>1</v>
      </c>
      <c r="K21" t="s">
        <v>208</v>
      </c>
    </row>
    <row r="22" spans="2:11" x14ac:dyDescent="0.2">
      <c r="C22" t="s">
        <v>168</v>
      </c>
      <c r="D22" s="13">
        <v>2</v>
      </c>
      <c r="I22" t="s">
        <v>170</v>
      </c>
      <c r="J22" t="s">
        <v>4</v>
      </c>
      <c r="K22" s="10">
        <v>2</v>
      </c>
    </row>
    <row r="23" spans="2:11" x14ac:dyDescent="0.2">
      <c r="C23" t="s">
        <v>181</v>
      </c>
      <c r="D23" s="13">
        <v>2</v>
      </c>
      <c r="J23" t="s">
        <v>1</v>
      </c>
      <c r="K23" s="10">
        <v>5</v>
      </c>
    </row>
    <row r="24" spans="2:11" x14ac:dyDescent="0.2">
      <c r="B24" t="s">
        <v>196</v>
      </c>
      <c r="D24" s="13">
        <v>5</v>
      </c>
      <c r="I24" t="s">
        <v>209</v>
      </c>
      <c r="K24" s="10">
        <v>7</v>
      </c>
    </row>
    <row r="25" spans="2:11" x14ac:dyDescent="0.2">
      <c r="B25" t="s">
        <v>84</v>
      </c>
      <c r="C25" t="s">
        <v>167</v>
      </c>
      <c r="D25" s="13">
        <v>5</v>
      </c>
      <c r="I25" t="s">
        <v>172</v>
      </c>
      <c r="J25" t="s">
        <v>84</v>
      </c>
      <c r="K25" s="10">
        <v>3</v>
      </c>
    </row>
    <row r="26" spans="2:11" x14ac:dyDescent="0.2">
      <c r="C26" t="s">
        <v>168</v>
      </c>
      <c r="D26" s="13">
        <v>1</v>
      </c>
      <c r="J26" t="s">
        <v>1</v>
      </c>
      <c r="K26" s="10">
        <v>3</v>
      </c>
    </row>
    <row r="27" spans="2:11" x14ac:dyDescent="0.2">
      <c r="C27" t="s">
        <v>181</v>
      </c>
      <c r="D27" s="13">
        <v>1</v>
      </c>
      <c r="I27" t="s">
        <v>210</v>
      </c>
      <c r="K27" s="10">
        <v>6</v>
      </c>
    </row>
    <row r="28" spans="2:11" x14ac:dyDescent="0.2">
      <c r="B28" t="s">
        <v>197</v>
      </c>
      <c r="D28" s="13">
        <v>7</v>
      </c>
      <c r="I28" t="s">
        <v>169</v>
      </c>
      <c r="J28" t="s">
        <v>4</v>
      </c>
      <c r="K28" s="10">
        <v>2</v>
      </c>
    </row>
    <row r="29" spans="2:11" x14ac:dyDescent="0.2">
      <c r="B29" t="s">
        <v>4</v>
      </c>
      <c r="C29" t="s">
        <v>162</v>
      </c>
      <c r="D29" s="13">
        <v>2</v>
      </c>
      <c r="J29" t="s">
        <v>1</v>
      </c>
      <c r="K29" s="10">
        <v>7</v>
      </c>
    </row>
    <row r="30" spans="2:11" x14ac:dyDescent="0.2">
      <c r="C30" t="s">
        <v>176</v>
      </c>
      <c r="D30" s="13">
        <v>1</v>
      </c>
      <c r="J30" t="s">
        <v>17</v>
      </c>
      <c r="K30" s="10">
        <v>2</v>
      </c>
    </row>
    <row r="31" spans="2:11" x14ac:dyDescent="0.2">
      <c r="C31" t="s">
        <v>163</v>
      </c>
      <c r="D31" s="13">
        <v>1</v>
      </c>
      <c r="J31" t="s">
        <v>21</v>
      </c>
      <c r="K31" s="10">
        <v>1</v>
      </c>
    </row>
    <row r="32" spans="2:11" x14ac:dyDescent="0.2">
      <c r="C32" t="s">
        <v>178</v>
      </c>
      <c r="D32" s="13">
        <v>3</v>
      </c>
      <c r="I32" t="s">
        <v>211</v>
      </c>
      <c r="K32" s="10">
        <v>12</v>
      </c>
    </row>
    <row r="33" spans="2:11" x14ac:dyDescent="0.2">
      <c r="C33" t="s">
        <v>166</v>
      </c>
      <c r="D33" s="13">
        <v>1</v>
      </c>
      <c r="I33" t="s">
        <v>173</v>
      </c>
      <c r="J33" t="s">
        <v>108</v>
      </c>
      <c r="K33" s="10">
        <v>5</v>
      </c>
    </row>
    <row r="34" spans="2:11" x14ac:dyDescent="0.2">
      <c r="C34" t="s">
        <v>164</v>
      </c>
      <c r="D34" s="13">
        <v>3</v>
      </c>
      <c r="J34" t="s">
        <v>105</v>
      </c>
      <c r="K34" s="10">
        <v>2</v>
      </c>
    </row>
    <row r="35" spans="2:11" x14ac:dyDescent="0.2">
      <c r="C35" t="s">
        <v>168</v>
      </c>
      <c r="D35" s="13">
        <v>2</v>
      </c>
      <c r="J35" t="s">
        <v>102</v>
      </c>
      <c r="K35" s="10">
        <v>5</v>
      </c>
    </row>
    <row r="36" spans="2:11" x14ac:dyDescent="0.2">
      <c r="C36" t="s">
        <v>175</v>
      </c>
      <c r="D36" s="13">
        <v>3</v>
      </c>
      <c r="I36" t="s">
        <v>212</v>
      </c>
      <c r="K36" s="10">
        <v>12</v>
      </c>
    </row>
    <row r="37" spans="2:11" x14ac:dyDescent="0.2">
      <c r="C37" t="s">
        <v>181</v>
      </c>
      <c r="D37" s="13">
        <v>2</v>
      </c>
      <c r="I37" t="s">
        <v>192</v>
      </c>
      <c r="J37" t="s">
        <v>4</v>
      </c>
      <c r="K37" s="10">
        <v>10</v>
      </c>
    </row>
    <row r="38" spans="2:11" x14ac:dyDescent="0.2">
      <c r="B38" t="s">
        <v>198</v>
      </c>
      <c r="D38" s="13">
        <v>18</v>
      </c>
      <c r="J38" t="s">
        <v>1</v>
      </c>
      <c r="K38" s="10">
        <v>13</v>
      </c>
    </row>
    <row r="39" spans="2:11" x14ac:dyDescent="0.2">
      <c r="B39" t="s">
        <v>1</v>
      </c>
      <c r="C39" t="s">
        <v>176</v>
      </c>
      <c r="D39" s="13">
        <v>2</v>
      </c>
      <c r="J39" t="s">
        <v>17</v>
      </c>
      <c r="K39" s="10">
        <v>5</v>
      </c>
    </row>
    <row r="40" spans="2:11" x14ac:dyDescent="0.2">
      <c r="C40" t="s">
        <v>163</v>
      </c>
      <c r="D40" s="13">
        <v>2</v>
      </c>
      <c r="J40" t="s">
        <v>21</v>
      </c>
      <c r="K40" s="10">
        <v>4</v>
      </c>
    </row>
    <row r="41" spans="2:11" x14ac:dyDescent="0.2">
      <c r="C41" t="s">
        <v>178</v>
      </c>
      <c r="D41" s="13">
        <v>2</v>
      </c>
      <c r="J41" t="s">
        <v>30</v>
      </c>
      <c r="K41" s="10">
        <v>1</v>
      </c>
    </row>
    <row r="42" spans="2:11" x14ac:dyDescent="0.2">
      <c r="C42" t="s">
        <v>164</v>
      </c>
      <c r="D42" s="13">
        <v>5</v>
      </c>
      <c r="I42" t="s">
        <v>213</v>
      </c>
      <c r="K42" s="10">
        <v>33</v>
      </c>
    </row>
    <row r="43" spans="2:11" x14ac:dyDescent="0.2">
      <c r="C43" t="s">
        <v>167</v>
      </c>
      <c r="D43" s="13">
        <v>5</v>
      </c>
      <c r="I43" t="s">
        <v>171</v>
      </c>
      <c r="J43" t="s">
        <v>84</v>
      </c>
      <c r="K43" s="10">
        <v>4</v>
      </c>
    </row>
    <row r="44" spans="2:11" x14ac:dyDescent="0.2">
      <c r="C44" t="s">
        <v>168</v>
      </c>
      <c r="D44" s="13">
        <v>8</v>
      </c>
      <c r="I44" t="s">
        <v>214</v>
      </c>
      <c r="K44" s="10">
        <v>4</v>
      </c>
    </row>
    <row r="45" spans="2:11" x14ac:dyDescent="0.2">
      <c r="C45" t="s">
        <v>179</v>
      </c>
      <c r="D45" s="13">
        <v>1</v>
      </c>
      <c r="I45" t="s">
        <v>174</v>
      </c>
      <c r="J45" t="s">
        <v>4</v>
      </c>
      <c r="K45" s="10">
        <v>3</v>
      </c>
    </row>
    <row r="46" spans="2:11" x14ac:dyDescent="0.2">
      <c r="C46" t="s">
        <v>177</v>
      </c>
      <c r="D46" s="13">
        <v>1</v>
      </c>
      <c r="J46" t="s">
        <v>1</v>
      </c>
      <c r="K46" s="10">
        <v>8</v>
      </c>
    </row>
    <row r="47" spans="2:11" x14ac:dyDescent="0.2">
      <c r="C47" t="s">
        <v>165</v>
      </c>
      <c r="D47" s="13">
        <v>1</v>
      </c>
      <c r="J47" t="s">
        <v>17</v>
      </c>
      <c r="K47" s="10">
        <v>1</v>
      </c>
    </row>
    <row r="48" spans="2:11" x14ac:dyDescent="0.2">
      <c r="C48" t="s">
        <v>175</v>
      </c>
      <c r="D48" s="13">
        <v>8</v>
      </c>
      <c r="I48" t="s">
        <v>215</v>
      </c>
      <c r="K48" s="10">
        <v>12</v>
      </c>
    </row>
    <row r="49" spans="2:11" x14ac:dyDescent="0.2">
      <c r="C49" t="s">
        <v>181</v>
      </c>
      <c r="D49" s="13">
        <v>4</v>
      </c>
      <c r="I49" t="s">
        <v>126</v>
      </c>
      <c r="J49" t="s">
        <v>4</v>
      </c>
      <c r="K49" s="10">
        <v>1</v>
      </c>
    </row>
    <row r="50" spans="2:11" x14ac:dyDescent="0.2">
      <c r="B50" t="s">
        <v>199</v>
      </c>
      <c r="D50" s="13">
        <v>39</v>
      </c>
      <c r="J50" t="s">
        <v>1</v>
      </c>
      <c r="K50" s="10">
        <v>3</v>
      </c>
    </row>
    <row r="51" spans="2:11" x14ac:dyDescent="0.2">
      <c r="B51" t="s">
        <v>17</v>
      </c>
      <c r="C51" t="s">
        <v>162</v>
      </c>
      <c r="D51" s="13">
        <v>1</v>
      </c>
      <c r="J51" t="s">
        <v>17</v>
      </c>
      <c r="K51" s="10">
        <v>3</v>
      </c>
    </row>
    <row r="52" spans="2:11" x14ac:dyDescent="0.2">
      <c r="C52" t="s">
        <v>163</v>
      </c>
      <c r="D52" s="13">
        <v>2</v>
      </c>
      <c r="J52" t="s">
        <v>21</v>
      </c>
      <c r="K52" s="10">
        <v>1</v>
      </c>
    </row>
    <row r="53" spans="2:11" x14ac:dyDescent="0.2">
      <c r="C53" t="s">
        <v>164</v>
      </c>
      <c r="D53" s="13">
        <v>2</v>
      </c>
      <c r="I53" t="s">
        <v>216</v>
      </c>
      <c r="K53" s="10">
        <v>8</v>
      </c>
    </row>
    <row r="54" spans="2:11" x14ac:dyDescent="0.2">
      <c r="C54" t="s">
        <v>167</v>
      </c>
      <c r="D54" s="13">
        <v>1</v>
      </c>
      <c r="I54" t="s">
        <v>193</v>
      </c>
      <c r="K54" s="10">
        <v>94</v>
      </c>
    </row>
    <row r="55" spans="2:11" x14ac:dyDescent="0.2">
      <c r="C55" t="s">
        <v>168</v>
      </c>
      <c r="D55" s="13">
        <v>3</v>
      </c>
    </row>
    <row r="56" spans="2:11" x14ac:dyDescent="0.2">
      <c r="C56" t="s">
        <v>175</v>
      </c>
      <c r="D56" s="13">
        <v>1</v>
      </c>
    </row>
    <row r="57" spans="2:11" x14ac:dyDescent="0.2">
      <c r="C57" t="s">
        <v>181</v>
      </c>
      <c r="D57" s="13">
        <v>1</v>
      </c>
    </row>
    <row r="58" spans="2:11" x14ac:dyDescent="0.2">
      <c r="B58" t="s">
        <v>200</v>
      </c>
      <c r="D58" s="13">
        <v>11</v>
      </c>
    </row>
    <row r="59" spans="2:11" x14ac:dyDescent="0.2">
      <c r="B59" t="s">
        <v>21</v>
      </c>
      <c r="C59" t="s">
        <v>163</v>
      </c>
      <c r="D59" s="13">
        <v>2</v>
      </c>
    </row>
    <row r="60" spans="2:11" x14ac:dyDescent="0.2">
      <c r="C60" t="s">
        <v>164</v>
      </c>
      <c r="D60" s="13">
        <v>1</v>
      </c>
    </row>
    <row r="61" spans="2:11" x14ac:dyDescent="0.2">
      <c r="C61" t="s">
        <v>168</v>
      </c>
      <c r="D61" s="13">
        <v>1</v>
      </c>
    </row>
    <row r="62" spans="2:11" x14ac:dyDescent="0.2">
      <c r="C62" t="s">
        <v>177</v>
      </c>
      <c r="D62" s="13">
        <v>1</v>
      </c>
    </row>
    <row r="63" spans="2:11" x14ac:dyDescent="0.2">
      <c r="C63" t="s">
        <v>181</v>
      </c>
      <c r="D63" s="13">
        <v>1</v>
      </c>
    </row>
    <row r="64" spans="2:11" x14ac:dyDescent="0.2">
      <c r="B64" t="s">
        <v>201</v>
      </c>
      <c r="D64" s="13">
        <v>6</v>
      </c>
    </row>
    <row r="65" spans="2:4" x14ac:dyDescent="0.2">
      <c r="B65" t="s">
        <v>30</v>
      </c>
      <c r="C65" t="s">
        <v>164</v>
      </c>
      <c r="D65" s="13">
        <v>1</v>
      </c>
    </row>
    <row r="66" spans="2:4" x14ac:dyDescent="0.2">
      <c r="B66" t="s">
        <v>202</v>
      </c>
      <c r="D66" s="13">
        <v>1</v>
      </c>
    </row>
    <row r="67" spans="2:4" x14ac:dyDescent="0.2">
      <c r="B67" t="s">
        <v>105</v>
      </c>
      <c r="C67" t="s">
        <v>167</v>
      </c>
      <c r="D67" s="13">
        <v>1</v>
      </c>
    </row>
    <row r="68" spans="2:4" x14ac:dyDescent="0.2">
      <c r="C68" t="s">
        <v>181</v>
      </c>
      <c r="D68" s="13">
        <v>1</v>
      </c>
    </row>
    <row r="69" spans="2:4" x14ac:dyDescent="0.2">
      <c r="B69" t="s">
        <v>203</v>
      </c>
      <c r="D69" s="13">
        <v>2</v>
      </c>
    </row>
    <row r="70" spans="2:4" x14ac:dyDescent="0.2">
      <c r="B70" t="s">
        <v>102</v>
      </c>
      <c r="C70" t="s">
        <v>168</v>
      </c>
      <c r="D70" s="13">
        <v>1</v>
      </c>
    </row>
    <row r="71" spans="2:4" x14ac:dyDescent="0.2">
      <c r="C71" t="s">
        <v>181</v>
      </c>
      <c r="D71" s="13">
        <v>4</v>
      </c>
    </row>
    <row r="72" spans="2:4" x14ac:dyDescent="0.2">
      <c r="B72" t="s">
        <v>204</v>
      </c>
      <c r="D72" s="13">
        <v>5</v>
      </c>
    </row>
    <row r="73" spans="2:4" x14ac:dyDescent="0.2">
      <c r="B73" t="s">
        <v>193</v>
      </c>
      <c r="D73" s="13">
        <v>94</v>
      </c>
    </row>
  </sheetData>
  <mergeCells count="4">
    <mergeCell ref="B3:D4"/>
    <mergeCell ref="B17:D18"/>
    <mergeCell ref="G3:I4"/>
    <mergeCell ref="I18:K19"/>
  </mergeCells>
  <pageMargins left="0.7" right="0.7" top="0.75" bottom="0.75" header="0.3" footer="0.3"/>
  <pageSetup paperSize="9"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libros</vt:lpstr>
      <vt:lpstr>detalles</vt:lpstr>
      <vt:lpstr>consultas</vt:lpstr>
    </vt:vector>
  </TitlesOfParts>
  <Company>CODICEN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Capacitacion en Informatica</dc:creator>
  <cp:lastModifiedBy>Miguel</cp:lastModifiedBy>
  <dcterms:created xsi:type="dcterms:W3CDTF">2003-03-27T12:32:26Z</dcterms:created>
  <dcterms:modified xsi:type="dcterms:W3CDTF">2019-11-13T12:43:52Z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0bec50ad-d4da-4407-b65f-7d1a8e8731bf</vt:lpwstr>
  </property>
</Properties>
</file>